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1128\Objective\Director\Cache\erdm.scotland.gov.uk 8443 uA1191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8" i="9" l="1"/>
  <c r="K388" i="9"/>
  <c r="M388" i="9" s="1"/>
  <c r="N388" i="9"/>
  <c r="O388" i="9"/>
  <c r="Q388" i="9"/>
  <c r="P388" i="9" l="1"/>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<sst xmlns="http://schemas.openxmlformats.org/spreadsheetml/2006/main" count="725" uniqueCount="346">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</sst>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eb1d81c86b12460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0.30382544369999998</c:v>
                </c:pt>
                <c:pt idx="47">
                  <c:v>0.29232668270000001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0.46858689799999997</c:v>
                </c:pt>
                <c:pt idx="47">
                  <c:v>0.4554779283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8.1170168900000006E-2</c:v>
                </c:pt>
                <c:pt idx="47">
                  <c:v>7.2985003899999998E-2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0.50334941050000004</c:v>
                </c:pt>
                <c:pt idx="47">
                  <c:v>0.4471327363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D1"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F1"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5"/>
  <sheetViews>
    <sheetView workbookViewId="0">
      <pane xSplit="1" ySplit="3" topLeftCell="B352" activePane="bottomRight" state="frozen"/>
      <selection pane="topRight" activeCell="B1" sqref="B1"/>
      <selection pane="bottomLeft" activeCell="A4" sqref="A4"/>
      <selection pane="bottomRight" activeCell="D370" sqref="D370:D371"/>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1"/>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row>
    <row r="144" spans="1:19" x14ac:dyDescent="0.2">
      <c r="A144" s="306">
        <v>44264</v>
      </c>
      <c r="B144" s="302">
        <v>0.31061769319999999</v>
      </c>
      <c r="C144" s="302">
        <v>0.47335031280000001</v>
      </c>
      <c r="D144" s="302">
        <v>9.1576278900000002E-2</v>
      </c>
      <c r="E144" s="302">
        <v>0.47058823529999999</v>
      </c>
    </row>
    <row r="145" spans="1:15" x14ac:dyDescent="0.2">
      <c r="A145" s="306">
        <v>44265</v>
      </c>
      <c r="B145" s="302">
        <v>0.3083115588</v>
      </c>
      <c r="C145" s="302">
        <v>0.47171905219999999</v>
      </c>
      <c r="D145" s="302">
        <v>8.9902133400000001E-2</v>
      </c>
      <c r="E145" s="302">
        <v>0.44702733160000002</v>
      </c>
    </row>
    <row r="146" spans="1:15" x14ac:dyDescent="0.2">
      <c r="A146" s="305">
        <v>44266</v>
      </c>
      <c r="B146" s="263">
        <v>0.30382544369999998</v>
      </c>
      <c r="C146" s="263">
        <v>0.46858689799999997</v>
      </c>
      <c r="D146" s="263">
        <v>8.1170168900000006E-2</v>
      </c>
      <c r="E146" s="263">
        <v>0.50334941050000004</v>
      </c>
    </row>
    <row r="147" spans="1:15" x14ac:dyDescent="0.2">
      <c r="A147" s="480">
        <v>44267</v>
      </c>
      <c r="B147" s="481">
        <v>0.29232668270000001</v>
      </c>
      <c r="C147" s="481">
        <v>0.4554779283</v>
      </c>
      <c r="D147" s="481">
        <v>7.2985003899999998E-2</v>
      </c>
      <c r="E147" s="481">
        <v>0.4471327363</v>
      </c>
    </row>
    <row r="148" spans="1:15" x14ac:dyDescent="0.2">
      <c r="A148" s="305"/>
      <c r="B148" s="263"/>
      <c r="C148" s="263"/>
      <c r="D148" s="263"/>
      <c r="E148" s="263"/>
    </row>
    <row r="149" spans="1:15" x14ac:dyDescent="0.2">
      <c r="A149" s="258" t="s">
        <v>340</v>
      </c>
      <c r="B149" s="264"/>
      <c r="O149" s="264"/>
    </row>
    <row r="151" spans="1:15" ht="127.5" x14ac:dyDescent="0.2">
      <c r="A151" s="510" t="s">
        <v>0</v>
      </c>
      <c r="B151" s="511" t="s">
        <v>177</v>
      </c>
      <c r="C151" s="511" t="s">
        <v>174</v>
      </c>
      <c r="D151" s="512" t="s">
        <v>180</v>
      </c>
      <c r="E151" s="512" t="s">
        <v>178</v>
      </c>
    </row>
    <row r="152" spans="1:15" x14ac:dyDescent="0.2">
      <c r="A152" s="513">
        <v>44270</v>
      </c>
      <c r="B152" s="504">
        <v>5613</v>
      </c>
      <c r="C152" s="503">
        <v>0.95775926290000002</v>
      </c>
      <c r="D152" s="503">
        <v>2.8113455499999999E-2</v>
      </c>
      <c r="E152" s="503">
        <v>1.41272816E-2</v>
      </c>
    </row>
    <row r="153" spans="1:15" x14ac:dyDescent="0.2">
      <c r="A153" s="513">
        <v>44271</v>
      </c>
      <c r="B153" s="504">
        <v>5989</v>
      </c>
      <c r="C153" s="503">
        <v>0.95807550529999996</v>
      </c>
      <c r="D153" s="503">
        <v>2.7687809799999998E-2</v>
      </c>
      <c r="E153" s="503">
        <v>1.4236684800000001E-2</v>
      </c>
    </row>
    <row r="154" spans="1:15" x14ac:dyDescent="0.2">
      <c r="A154" s="513">
        <v>44272</v>
      </c>
      <c r="B154" s="504">
        <v>6598</v>
      </c>
      <c r="C154" s="503">
        <v>0.95307786080000001</v>
      </c>
      <c r="D154" s="503">
        <v>3.0343084999999999E-2</v>
      </c>
      <c r="E154" s="503">
        <v>1.6576514800000001E-2</v>
      </c>
    </row>
    <row r="155" spans="1:15" x14ac:dyDescent="0.2">
      <c r="A155" s="514"/>
      <c r="B155" s="263"/>
      <c r="C155" s="263"/>
      <c r="D155" s="263"/>
      <c r="E155" s="263"/>
    </row>
    <row r="156" spans="1:15" ht="25.5" x14ac:dyDescent="0.2">
      <c r="A156" s="508" t="s">
        <v>341</v>
      </c>
      <c r="B156" s="509"/>
      <c r="C156" s="509"/>
      <c r="D156" s="509"/>
      <c r="E156" s="509"/>
    </row>
    <row r="157" spans="1:15" x14ac:dyDescent="0.2">
      <c r="A157" s="305"/>
      <c r="B157" s="263" t="s">
        <v>333</v>
      </c>
      <c r="C157" s="263" t="s">
        <v>334</v>
      </c>
      <c r="D157" s="263" t="s">
        <v>252</v>
      </c>
      <c r="E157" s="263"/>
    </row>
    <row r="158" spans="1:15" x14ac:dyDescent="0.2">
      <c r="A158" s="502">
        <v>44270</v>
      </c>
      <c r="B158" s="503">
        <v>0.27865634719999999</v>
      </c>
      <c r="C158" s="503">
        <v>0.25256957140000003</v>
      </c>
      <c r="D158" s="503">
        <v>0.71605927110000001</v>
      </c>
      <c r="E158" s="263"/>
    </row>
    <row r="159" spans="1:15" x14ac:dyDescent="0.2">
      <c r="A159" s="502">
        <v>44271</v>
      </c>
      <c r="B159" s="503">
        <v>0.28039331830000003</v>
      </c>
      <c r="C159" s="503">
        <v>0.25176364600000001</v>
      </c>
      <c r="D159" s="503">
        <v>0.71212545510000003</v>
      </c>
      <c r="E159" s="263"/>
    </row>
    <row r="160" spans="1:15" x14ac:dyDescent="0.2">
      <c r="A160" s="502">
        <v>44272</v>
      </c>
      <c r="B160" s="263">
        <v>0.2868919056</v>
      </c>
      <c r="C160" s="263">
        <v>0.26162826150000001</v>
      </c>
      <c r="D160" s="263">
        <v>0.66488237780000004</v>
      </c>
      <c r="E160" s="263"/>
    </row>
    <row r="161" spans="1:5" x14ac:dyDescent="0.2">
      <c r="A161" s="305"/>
      <c r="B161" s="263"/>
      <c r="C161" s="263"/>
      <c r="D161" s="263"/>
      <c r="E161" s="263"/>
    </row>
    <row r="162" spans="1:5" x14ac:dyDescent="0.2">
      <c r="A162" s="305"/>
      <c r="B162" s="263"/>
      <c r="C162" s="263"/>
      <c r="D162" s="263"/>
      <c r="E162" s="263"/>
    </row>
    <row r="163" spans="1:5" x14ac:dyDescent="0.2">
      <c r="A163" s="305"/>
      <c r="B163" s="263"/>
      <c r="C163" s="263"/>
      <c r="D163" s="263"/>
      <c r="E163" s="263"/>
    </row>
    <row r="164" spans="1:5" x14ac:dyDescent="0.2">
      <c r="A164" s="305"/>
      <c r="B164" s="263"/>
      <c r="C164" s="263"/>
      <c r="D164" s="263"/>
      <c r="E164" s="263"/>
    </row>
    <row r="165" spans="1:5" x14ac:dyDescent="0.2">
      <c r="A165" s="305"/>
      <c r="B165" s="263"/>
      <c r="C165" s="263"/>
      <c r="D165" s="263"/>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row>
    <row r="181" spans="1:5" x14ac:dyDescent="0.2">
      <c r="A181"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2"/>
  <sheetViews>
    <sheetView workbookViewId="0">
      <pane xSplit="1" ySplit="3" topLeftCell="B57" activePane="bottomRight" state="frozen"/>
      <selection pane="topRight" activeCell="B1" sqref="B1"/>
      <selection pane="bottomLeft" activeCell="A4" sqref="A4"/>
      <selection pane="bottomRight" activeCell="E78" sqref="E78"/>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row>
    <row r="45" spans="1:15" x14ac:dyDescent="0.25">
      <c r="A45" s="25">
        <v>44248</v>
      </c>
      <c r="B45" s="61">
        <v>1431942</v>
      </c>
      <c r="C45" s="61">
        <v>35479</v>
      </c>
      <c r="M45" s="361"/>
      <c r="N45" s="361"/>
    </row>
    <row r="46" spans="1:15" x14ac:dyDescent="0.25">
      <c r="A46" s="25">
        <v>44249</v>
      </c>
      <c r="B46" s="61">
        <v>1445488</v>
      </c>
      <c r="C46" s="61">
        <v>37342</v>
      </c>
      <c r="M46" s="361"/>
      <c r="N46" s="361"/>
    </row>
    <row r="47" spans="1:15" x14ac:dyDescent="0.25">
      <c r="A47" s="25">
        <v>44250</v>
      </c>
      <c r="B47" s="61">
        <v>1465241</v>
      </c>
      <c r="C47" s="61">
        <v>43203</v>
      </c>
      <c r="M47" s="361"/>
      <c r="N47" s="361"/>
    </row>
    <row r="48" spans="1:15" x14ac:dyDescent="0.25">
      <c r="A48" s="25">
        <v>44251</v>
      </c>
      <c r="B48" s="61">
        <v>1488077</v>
      </c>
      <c r="C48" s="61">
        <v>50121</v>
      </c>
      <c r="M48" s="361"/>
      <c r="N48" s="361"/>
    </row>
    <row r="49" spans="1:14" x14ac:dyDescent="0.25">
      <c r="A49" s="25">
        <v>44252</v>
      </c>
      <c r="B49" s="61">
        <v>1515980</v>
      </c>
      <c r="C49" s="61">
        <v>56661</v>
      </c>
      <c r="M49" s="361"/>
      <c r="N49" s="361"/>
    </row>
    <row r="50" spans="1:14" x14ac:dyDescent="0.25">
      <c r="A50" s="25">
        <v>44253</v>
      </c>
      <c r="B50" s="61">
        <v>1542929</v>
      </c>
      <c r="C50" s="61">
        <v>65340</v>
      </c>
      <c r="M50" s="361"/>
      <c r="N50" s="361"/>
    </row>
    <row r="51" spans="1:14" x14ac:dyDescent="0.25">
      <c r="A51" s="25">
        <v>44254</v>
      </c>
      <c r="B51" s="61">
        <v>1570153</v>
      </c>
      <c r="C51" s="61">
        <v>72178</v>
      </c>
      <c r="M51" s="361"/>
      <c r="N51" s="361"/>
    </row>
    <row r="52" spans="1:14" x14ac:dyDescent="0.25">
      <c r="A52" s="25">
        <v>44255</v>
      </c>
      <c r="B52" s="61">
        <v>1593695</v>
      </c>
      <c r="C52" s="61">
        <v>76512</v>
      </c>
      <c r="M52" s="361"/>
      <c r="N52" s="361"/>
    </row>
    <row r="53" spans="1:14" x14ac:dyDescent="0.25">
      <c r="A53" s="25">
        <v>44256</v>
      </c>
      <c r="B53" s="61">
        <v>1611578</v>
      </c>
      <c r="C53" s="61">
        <v>78865</v>
      </c>
      <c r="M53" s="361"/>
      <c r="N53" s="361"/>
    </row>
    <row r="54" spans="1:14" x14ac:dyDescent="0.25">
      <c r="A54" s="25">
        <v>44257</v>
      </c>
      <c r="B54" s="61">
        <v>1634361</v>
      </c>
      <c r="C54" s="61">
        <v>84445</v>
      </c>
      <c r="M54" s="361"/>
      <c r="N54" s="361"/>
    </row>
    <row r="55" spans="1:14" x14ac:dyDescent="0.25">
      <c r="A55" s="25">
        <v>44258</v>
      </c>
      <c r="B55" s="61">
        <v>1661879</v>
      </c>
      <c r="C55" s="61">
        <v>92550</v>
      </c>
      <c r="M55" s="361"/>
      <c r="N55" s="361"/>
    </row>
    <row r="56" spans="1:14" x14ac:dyDescent="0.25">
      <c r="A56" s="25">
        <v>44259</v>
      </c>
      <c r="B56" s="61">
        <v>1688608</v>
      </c>
      <c r="C56" s="61">
        <v>100058</v>
      </c>
      <c r="M56" s="361"/>
      <c r="N56" s="361"/>
    </row>
    <row r="57" spans="1:14" x14ac:dyDescent="0.25">
      <c r="A57" s="25">
        <v>44260</v>
      </c>
      <c r="B57" s="61">
        <v>1717672</v>
      </c>
      <c r="C57" s="61">
        <v>108197</v>
      </c>
      <c r="D57" s="361"/>
      <c r="M57" s="361"/>
      <c r="N57" s="361"/>
    </row>
    <row r="58" spans="1:14" x14ac:dyDescent="0.25">
      <c r="A58" s="25">
        <v>44261</v>
      </c>
      <c r="B58" s="61">
        <v>1743869</v>
      </c>
      <c r="C58" s="61">
        <v>114081</v>
      </c>
      <c r="M58" s="361"/>
      <c r="N58" s="361"/>
    </row>
    <row r="59" spans="1:14" x14ac:dyDescent="0.25">
      <c r="A59" s="25">
        <v>44262</v>
      </c>
      <c r="B59" s="61">
        <v>1759750</v>
      </c>
      <c r="C59" s="61">
        <v>115930</v>
      </c>
      <c r="M59" s="361"/>
      <c r="N59" s="361"/>
    </row>
    <row r="60" spans="1:14" x14ac:dyDescent="0.25">
      <c r="A60" s="25">
        <v>44263</v>
      </c>
      <c r="B60" s="61">
        <v>1774659</v>
      </c>
      <c r="C60" s="61">
        <v>118732</v>
      </c>
    </row>
    <row r="61" spans="1:14" x14ac:dyDescent="0.25">
      <c r="A61" s="25">
        <v>44264</v>
      </c>
      <c r="B61" s="61">
        <v>1789377</v>
      </c>
      <c r="C61" s="61">
        <v>123686</v>
      </c>
    </row>
    <row r="62" spans="1:14" x14ac:dyDescent="0.25">
      <c r="A62" s="25">
        <v>44265</v>
      </c>
      <c r="B62" s="61">
        <v>1809158</v>
      </c>
      <c r="C62" s="61">
        <v>132760</v>
      </c>
    </row>
    <row r="63" spans="1:14" x14ac:dyDescent="0.25">
      <c r="A63" s="25">
        <v>44266</v>
      </c>
      <c r="B63" s="61">
        <v>1825800</v>
      </c>
      <c r="C63" s="61">
        <v>141433</v>
      </c>
    </row>
    <row r="64" spans="1:14" x14ac:dyDescent="0.25">
      <c r="A64" s="25">
        <v>44267</v>
      </c>
      <c r="B64" s="61">
        <v>1844636</v>
      </c>
      <c r="C64" s="61">
        <v>149409</v>
      </c>
    </row>
    <row r="65" spans="1:5" x14ac:dyDescent="0.25">
      <c r="A65" s="25">
        <v>44268</v>
      </c>
      <c r="B65" s="61">
        <v>1867123</v>
      </c>
      <c r="C65" s="61">
        <v>156250</v>
      </c>
      <c r="D65" s="361"/>
      <c r="E65" s="361"/>
    </row>
    <row r="66" spans="1:5" x14ac:dyDescent="0.25">
      <c r="A66" s="25">
        <v>44269</v>
      </c>
      <c r="B66" s="61">
        <v>1888697</v>
      </c>
      <c r="C66" s="61">
        <v>160038</v>
      </c>
      <c r="D66" s="361"/>
      <c r="E66" s="361"/>
    </row>
    <row r="67" spans="1:5" x14ac:dyDescent="0.25">
      <c r="A67" s="25">
        <v>44270</v>
      </c>
      <c r="B67" s="61">
        <v>1908991</v>
      </c>
      <c r="C67" s="61">
        <v>161945</v>
      </c>
    </row>
    <row r="68" spans="1:5" x14ac:dyDescent="0.25">
      <c r="A68" s="25">
        <v>44271</v>
      </c>
      <c r="B68" s="61">
        <v>1943507</v>
      </c>
      <c r="C68" s="61">
        <v>170892</v>
      </c>
    </row>
    <row r="69" spans="1:5" x14ac:dyDescent="0.25">
      <c r="A69" s="25">
        <v>44272</v>
      </c>
      <c r="B69" s="61">
        <v>1981818</v>
      </c>
      <c r="C69" s="61">
        <v>181879</v>
      </c>
    </row>
    <row r="70" spans="1:5" x14ac:dyDescent="0.25">
      <c r="A70" s="25">
        <v>44273</v>
      </c>
      <c r="B70" s="61">
        <v>2023002</v>
      </c>
      <c r="C70" s="61">
        <v>192100</v>
      </c>
    </row>
    <row r="71" spans="1:5" x14ac:dyDescent="0.25">
      <c r="A71" s="25">
        <v>44274</v>
      </c>
      <c r="B71" s="61">
        <v>2066460</v>
      </c>
      <c r="C71" s="61">
        <v>201435</v>
      </c>
    </row>
    <row r="72" spans="1:5" x14ac:dyDescent="0.25">
      <c r="A72" s="25">
        <v>44275</v>
      </c>
      <c r="B72" s="61">
        <v>2085525</v>
      </c>
      <c r="C72" s="61">
        <v>207028</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0" t="s">
        <v>0</v>
      </c>
      <c r="B3" s="532" t="s">
        <v>317</v>
      </c>
      <c r="C3" s="533"/>
      <c r="D3" s="533"/>
      <c r="E3" s="533"/>
      <c r="F3" s="534"/>
      <c r="G3" s="535" t="s">
        <v>318</v>
      </c>
      <c r="H3" s="536"/>
      <c r="I3" s="536"/>
      <c r="J3" s="536"/>
      <c r="K3" s="537"/>
      <c r="L3" s="538" t="s">
        <v>319</v>
      </c>
      <c r="M3" s="539"/>
      <c r="N3" s="540"/>
      <c r="O3" s="538" t="s">
        <v>320</v>
      </c>
      <c r="P3" s="539"/>
      <c r="Q3" s="540"/>
      <c r="R3" s="538" t="s">
        <v>321</v>
      </c>
      <c r="S3" s="539"/>
      <c r="T3" s="540"/>
      <c r="U3" s="538" t="s">
        <v>322</v>
      </c>
      <c r="V3" s="539"/>
      <c r="W3" s="540"/>
      <c r="X3" s="538" t="s">
        <v>323</v>
      </c>
      <c r="Y3" s="539"/>
      <c r="Z3" s="540"/>
      <c r="AA3" s="482"/>
      <c r="AB3" s="532" t="s">
        <v>316</v>
      </c>
      <c r="AC3" s="533"/>
      <c r="AD3" s="533"/>
      <c r="AE3" s="533"/>
      <c r="AF3" s="534"/>
      <c r="AG3" s="482"/>
      <c r="AH3" s="482"/>
    </row>
    <row r="4" spans="1:36" ht="78.75" customHeight="1" x14ac:dyDescent="0.25">
      <c r="A4" s="531"/>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0" t="s">
        <v>0</v>
      </c>
      <c r="B3" s="538" t="s">
        <v>282</v>
      </c>
      <c r="C3" s="539"/>
      <c r="D3" s="540"/>
      <c r="E3" s="538" t="s">
        <v>283</v>
      </c>
      <c r="F3" s="539"/>
      <c r="G3" s="540"/>
      <c r="H3" s="538" t="s">
        <v>284</v>
      </c>
      <c r="I3" s="539"/>
      <c r="J3" s="540"/>
      <c r="K3" s="538" t="s">
        <v>285</v>
      </c>
      <c r="L3" s="539"/>
      <c r="M3" s="540"/>
    </row>
    <row r="4" spans="1:15" s="367" customFormat="1" ht="78.75" customHeight="1" x14ac:dyDescent="0.25">
      <c r="A4" s="530"/>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5" x14ac:dyDescent="0.25">
      <c r="A1" s="414" t="s">
        <v>325</v>
      </c>
      <c r="E1" s="60" t="s">
        <v>29</v>
      </c>
    </row>
    <row r="3" spans="1:5" ht="69.599999999999994" customHeight="1" x14ac:dyDescent="0.25">
      <c r="A3" s="56" t="s">
        <v>0</v>
      </c>
      <c r="B3" s="62" t="s">
        <v>293</v>
      </c>
      <c r="C3" s="62" t="s">
        <v>295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row r="8" spans="1:5" x14ac:dyDescent="0.2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1" t="s">
        <v>300</v>
      </c>
      <c r="B15" s="541"/>
      <c r="C15" s="541"/>
      <c r="D15" s="542"/>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7">
        <v>44267</v>
      </c>
      <c r="B24" s="490">
        <v>4690</v>
      </c>
      <c r="C24" s="496">
        <v>50</v>
      </c>
      <c r="D24" s="490">
        <v>5</v>
      </c>
    </row>
    <row r="27" spans="1:4" x14ac:dyDescent="0.25">
      <c r="A27" s="473" t="s">
        <v>305</v>
      </c>
      <c r="B27" s="31"/>
      <c r="C27" s="31"/>
      <c r="D27" s="474"/>
    </row>
    <row r="28" spans="1:4" ht="75" x14ac:dyDescent="0.25">
      <c r="A28" s="464" t="s">
        <v>0</v>
      </c>
      <c r="B28" s="475" t="s">
        <v>301</v>
      </c>
      <c r="C28" s="464" t="s">
        <v>302</v>
      </c>
      <c r="D28" s="475" t="s">
        <v>299</v>
      </c>
    </row>
    <row r="29" spans="1:4" x14ac:dyDescent="0.25">
      <c r="A29" s="468">
        <v>44134</v>
      </c>
      <c r="B29" s="476">
        <v>230</v>
      </c>
      <c r="C29" s="477">
        <v>70</v>
      </c>
      <c r="D29" s="467">
        <v>10</v>
      </c>
    </row>
    <row r="30" spans="1:4" x14ac:dyDescent="0.25">
      <c r="A30" s="468">
        <v>44141</v>
      </c>
      <c r="B30" s="477">
        <v>310</v>
      </c>
      <c r="C30" s="477">
        <v>80</v>
      </c>
      <c r="D30" s="467">
        <v>10</v>
      </c>
    </row>
    <row r="31" spans="1:4" x14ac:dyDescent="0.25">
      <c r="A31" s="468">
        <v>44148</v>
      </c>
      <c r="B31" s="477">
        <v>370</v>
      </c>
      <c r="C31" s="477">
        <v>60</v>
      </c>
      <c r="D31" s="467">
        <v>10</v>
      </c>
    </row>
    <row r="32" spans="1:4" x14ac:dyDescent="0.25">
      <c r="A32" s="468">
        <v>44155</v>
      </c>
      <c r="B32" s="477">
        <v>440</v>
      </c>
      <c r="C32" s="477">
        <v>60</v>
      </c>
      <c r="D32" s="467">
        <v>10</v>
      </c>
    </row>
    <row r="33" spans="1:5" x14ac:dyDescent="0.25">
      <c r="A33" s="468">
        <v>44162</v>
      </c>
      <c r="B33" s="477">
        <v>470</v>
      </c>
      <c r="C33" s="477">
        <v>40</v>
      </c>
      <c r="D33" s="467">
        <v>5</v>
      </c>
    </row>
    <row r="34" spans="1:5" x14ac:dyDescent="0.25">
      <c r="A34" s="468">
        <v>44169</v>
      </c>
      <c r="B34" s="477">
        <v>530</v>
      </c>
      <c r="C34" s="477">
        <v>50</v>
      </c>
      <c r="D34" s="467">
        <v>5</v>
      </c>
    </row>
    <row r="35" spans="1:5" x14ac:dyDescent="0.25">
      <c r="A35" s="468">
        <v>44176</v>
      </c>
      <c r="B35" s="478">
        <v>560</v>
      </c>
      <c r="C35" s="478">
        <v>30</v>
      </c>
      <c r="D35" s="471">
        <v>5</v>
      </c>
    </row>
    <row r="36" spans="1:5" ht="75" customHeight="1" x14ac:dyDescent="0.25">
      <c r="A36" s="543" t="s">
        <v>303</v>
      </c>
      <c r="B36" s="541"/>
      <c r="C36" s="541"/>
      <c r="D36" s="542"/>
    </row>
    <row r="37" spans="1:5" x14ac:dyDescent="0.25">
      <c r="A37" s="468">
        <v>44211</v>
      </c>
      <c r="B37" s="477">
        <v>650</v>
      </c>
      <c r="C37" s="479" t="s">
        <v>48</v>
      </c>
      <c r="D37" s="472" t="s">
        <v>48</v>
      </c>
    </row>
    <row r="38" spans="1:5" x14ac:dyDescent="0.25">
      <c r="A38" s="468">
        <v>44218</v>
      </c>
      <c r="B38" s="477">
        <v>670</v>
      </c>
      <c r="C38" s="477">
        <v>50</v>
      </c>
      <c r="D38" s="477">
        <v>5</v>
      </c>
    </row>
    <row r="39" spans="1:5" x14ac:dyDescent="0.25">
      <c r="A39" s="468">
        <v>44225</v>
      </c>
      <c r="B39" s="477">
        <v>700</v>
      </c>
      <c r="C39" s="477">
        <v>30</v>
      </c>
      <c r="D39" s="477">
        <v>5</v>
      </c>
    </row>
    <row r="40" spans="1:5" x14ac:dyDescent="0.25">
      <c r="A40" s="468">
        <v>44232</v>
      </c>
      <c r="B40" s="477">
        <v>740</v>
      </c>
      <c r="C40" s="477">
        <v>20</v>
      </c>
      <c r="D40" s="477">
        <v>5</v>
      </c>
    </row>
    <row r="41" spans="1:5" x14ac:dyDescent="0.25">
      <c r="A41" s="470">
        <v>44239</v>
      </c>
      <c r="B41" s="469">
        <v>750</v>
      </c>
      <c r="C41" s="477">
        <v>10</v>
      </c>
      <c r="D41" s="477">
        <v>0</v>
      </c>
      <c r="E41" s="79"/>
    </row>
    <row r="42" spans="1:5" x14ac:dyDescent="0.25">
      <c r="A42" s="486">
        <v>44246</v>
      </c>
      <c r="B42" s="489">
        <v>760</v>
      </c>
      <c r="C42" s="489">
        <v>20</v>
      </c>
      <c r="D42" s="489">
        <v>5</v>
      </c>
    </row>
    <row r="43" spans="1:5" x14ac:dyDescent="0.25">
      <c r="A43" s="497">
        <v>44253</v>
      </c>
      <c r="B43" s="489">
        <v>780</v>
      </c>
      <c r="C43" s="489">
        <v>10</v>
      </c>
      <c r="D43" s="489">
        <v>0</v>
      </c>
    </row>
    <row r="44" spans="1:5" x14ac:dyDescent="0.25">
      <c r="A44" s="497">
        <v>44260</v>
      </c>
      <c r="B44" s="489">
        <v>800</v>
      </c>
      <c r="C44" s="489">
        <v>10</v>
      </c>
      <c r="D44" s="489">
        <v>0</v>
      </c>
    </row>
    <row r="45" spans="1:5" x14ac:dyDescent="0.25">
      <c r="A45" s="493">
        <v>44267</v>
      </c>
      <c r="B45" s="490">
        <v>810</v>
      </c>
      <c r="C45" s="496">
        <v>10</v>
      </c>
      <c r="D45" s="496">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4"/>
  <sheetViews>
    <sheetView zoomScaleNormal="100" workbookViewId="0">
      <pane xSplit="1" ySplit="3" topLeftCell="B170" activePane="bottomRight" state="frozen"/>
      <selection pane="topRight" activeCell="B1" sqref="B1"/>
      <selection pane="bottomLeft" activeCell="A4" sqref="A4"/>
      <selection pane="bottomRight" activeCell="C194" sqref="C194"/>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4" x14ac:dyDescent="0.25">
      <c r="A193" s="127">
        <v>44274</v>
      </c>
      <c r="B193" s="494">
        <v>35</v>
      </c>
      <c r="C193" s="495">
        <v>397</v>
      </c>
      <c r="D193" s="495">
        <v>24</v>
      </c>
    </row>
    <row r="194" spans="1:4" x14ac:dyDescent="0.25">
      <c r="A194" s="127">
        <v>44275</v>
      </c>
      <c r="B194" s="494">
        <v>31</v>
      </c>
      <c r="C194" s="495">
        <v>367</v>
      </c>
      <c r="D194" s="495">
        <v>26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48" t="s">
        <v>0</v>
      </c>
      <c r="B3" s="544" t="s">
        <v>4</v>
      </c>
      <c r="C3" s="545"/>
      <c r="D3" s="546"/>
      <c r="E3" s="547" t="s">
        <v>7</v>
      </c>
      <c r="F3" s="547"/>
      <c r="G3" s="547"/>
    </row>
    <row r="4" spans="1:19" x14ac:dyDescent="0.25">
      <c r="A4" s="549"/>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0" t="s">
        <v>181</v>
      </c>
      <c r="F33" s="550"/>
      <c r="G33" s="550"/>
      <c r="H33" s="550"/>
      <c r="I33" s="550"/>
      <c r="J33" s="550"/>
      <c r="K33" s="550"/>
      <c r="L33" s="550"/>
      <c r="M33" s="550"/>
      <c r="N33" s="550"/>
      <c r="O33" s="550"/>
      <c r="P33" s="550"/>
      <c r="Q33" s="550"/>
      <c r="R33" s="550"/>
      <c r="S33" s="550"/>
      <c r="T33" s="550"/>
      <c r="U33" s="550"/>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1" t="s">
        <v>5</v>
      </c>
      <c r="E31" s="551"/>
      <c r="F31" s="551"/>
      <c r="G31" s="551"/>
      <c r="H31" s="551"/>
      <c r="I31" s="551"/>
      <c r="J31" s="551"/>
      <c r="K31" s="551"/>
      <c r="L31" s="551"/>
      <c r="M31" s="551"/>
      <c r="N31" s="551"/>
    </row>
    <row r="32" spans="1:14" x14ac:dyDescent="0.25">
      <c r="A32" s="373">
        <v>43938</v>
      </c>
      <c r="B32" s="309">
        <v>184</v>
      </c>
      <c r="D32" s="551"/>
      <c r="E32" s="551"/>
      <c r="F32" s="551"/>
      <c r="G32" s="551"/>
      <c r="H32" s="551"/>
      <c r="I32" s="551"/>
      <c r="J32" s="551"/>
      <c r="K32" s="551"/>
      <c r="L32" s="551"/>
      <c r="M32" s="551"/>
      <c r="N32" s="551"/>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1" t="s">
        <v>82</v>
      </c>
      <c r="E34" s="551"/>
      <c r="F34" s="551"/>
      <c r="G34" s="551"/>
      <c r="H34" s="551"/>
      <c r="I34" s="551"/>
      <c r="J34" s="551"/>
      <c r="K34" s="551"/>
      <c r="L34" s="551"/>
      <c r="M34" s="551"/>
      <c r="N34" s="551"/>
    </row>
    <row r="35" spans="1:14" x14ac:dyDescent="0.25">
      <c r="A35" s="373">
        <v>43941</v>
      </c>
      <c r="B35" s="309">
        <v>167</v>
      </c>
      <c r="D35" s="551"/>
      <c r="E35" s="551"/>
      <c r="F35" s="551"/>
      <c r="G35" s="551"/>
      <c r="H35" s="551"/>
      <c r="I35" s="551"/>
      <c r="J35" s="551"/>
      <c r="K35" s="551"/>
      <c r="L35" s="551"/>
      <c r="M35" s="551"/>
      <c r="N35" s="551"/>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2" t="s">
        <v>120</v>
      </c>
      <c r="E37" s="552"/>
      <c r="F37" s="552"/>
      <c r="G37" s="552"/>
      <c r="H37" s="552"/>
      <c r="I37" s="552"/>
      <c r="J37" s="552"/>
      <c r="K37" s="552"/>
      <c r="L37" s="552"/>
      <c r="M37" s="552"/>
      <c r="N37" s="552"/>
    </row>
    <row r="38" spans="1:14" x14ac:dyDescent="0.25">
      <c r="A38" s="373">
        <v>43944</v>
      </c>
      <c r="B38" s="309">
        <v>136</v>
      </c>
      <c r="D38" s="552"/>
      <c r="E38" s="552"/>
      <c r="F38" s="552"/>
      <c r="G38" s="552"/>
      <c r="H38" s="552"/>
      <c r="I38" s="552"/>
      <c r="J38" s="552"/>
      <c r="K38" s="552"/>
      <c r="L38" s="552"/>
      <c r="M38" s="552"/>
      <c r="N38" s="552"/>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3" t="s">
        <v>121</v>
      </c>
      <c r="C2" s="554"/>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57" t="s">
        <v>129</v>
      </c>
      <c r="F33" s="558">
        <v>2</v>
      </c>
      <c r="G33" s="231"/>
    </row>
    <row r="34" spans="1:7" x14ac:dyDescent="0.25">
      <c r="A34" s="248">
        <v>44040</v>
      </c>
      <c r="B34" s="250" t="s">
        <v>48</v>
      </c>
      <c r="C34" s="251" t="s">
        <v>48</v>
      </c>
      <c r="D34" s="234"/>
      <c r="E34" s="555"/>
      <c r="F34" s="559"/>
      <c r="G34" s="231"/>
    </row>
    <row r="35" spans="1:7" x14ac:dyDescent="0.25">
      <c r="A35" s="248">
        <v>44041</v>
      </c>
      <c r="B35" s="235">
        <v>66</v>
      </c>
      <c r="C35" s="254">
        <v>0.06</v>
      </c>
      <c r="D35" s="255"/>
      <c r="E35" s="555"/>
      <c r="F35" s="559"/>
      <c r="G35" s="231"/>
    </row>
    <row r="36" spans="1:7" x14ac:dyDescent="0.25">
      <c r="A36" s="248">
        <v>44042</v>
      </c>
      <c r="B36" s="250" t="s">
        <v>48</v>
      </c>
      <c r="C36" s="251" t="s">
        <v>48</v>
      </c>
      <c r="D36" s="255"/>
      <c r="E36" s="555"/>
      <c r="F36" s="559"/>
      <c r="G36" s="231"/>
    </row>
    <row r="37" spans="1:7" x14ac:dyDescent="0.25">
      <c r="A37" s="248">
        <v>44043</v>
      </c>
      <c r="B37" s="250" t="s">
        <v>48</v>
      </c>
      <c r="C37" s="251" t="s">
        <v>48</v>
      </c>
      <c r="D37" s="255"/>
      <c r="E37" s="555"/>
      <c r="F37" s="559"/>
      <c r="G37" s="231"/>
    </row>
    <row r="38" spans="1:7" x14ac:dyDescent="0.25">
      <c r="A38" s="248">
        <v>44044</v>
      </c>
      <c r="B38" s="250" t="s">
        <v>48</v>
      </c>
      <c r="C38" s="251" t="s">
        <v>48</v>
      </c>
      <c r="D38" s="255"/>
      <c r="E38" s="555"/>
      <c r="F38" s="559"/>
      <c r="G38" s="231"/>
    </row>
    <row r="39" spans="1:7" x14ac:dyDescent="0.25">
      <c r="A39" s="248">
        <v>44045</v>
      </c>
      <c r="B39" s="250" t="s">
        <v>48</v>
      </c>
      <c r="C39" s="251" t="s">
        <v>48</v>
      </c>
      <c r="D39" s="255"/>
      <c r="E39" s="556"/>
      <c r="F39" s="560"/>
      <c r="G39" s="231"/>
    </row>
    <row r="40" spans="1:7" x14ac:dyDescent="0.25">
      <c r="A40" s="248">
        <v>44046</v>
      </c>
      <c r="B40" s="250" t="s">
        <v>48</v>
      </c>
      <c r="C40" s="251" t="s">
        <v>48</v>
      </c>
      <c r="D40" s="255"/>
      <c r="E40" s="555" t="s">
        <v>128</v>
      </c>
      <c r="F40" s="561">
        <v>0</v>
      </c>
      <c r="G40" s="231"/>
    </row>
    <row r="41" spans="1:7" x14ac:dyDescent="0.25">
      <c r="A41" s="248">
        <v>44047</v>
      </c>
      <c r="B41" s="250" t="s">
        <v>48</v>
      </c>
      <c r="C41" s="251" t="s">
        <v>48</v>
      </c>
      <c r="D41" s="255"/>
      <c r="E41" s="555"/>
      <c r="F41" s="562"/>
      <c r="G41" s="231"/>
    </row>
    <row r="42" spans="1:7" x14ac:dyDescent="0.25">
      <c r="A42" s="248">
        <v>44048</v>
      </c>
      <c r="B42" s="235">
        <v>60</v>
      </c>
      <c r="C42" s="254">
        <v>0.06</v>
      </c>
      <c r="D42" s="255"/>
      <c r="E42" s="555"/>
      <c r="F42" s="562"/>
      <c r="G42" s="231"/>
    </row>
    <row r="43" spans="1:7" x14ac:dyDescent="0.25">
      <c r="A43" s="248">
        <v>44049</v>
      </c>
      <c r="B43" s="250" t="s">
        <v>48</v>
      </c>
      <c r="C43" s="251" t="s">
        <v>48</v>
      </c>
      <c r="E43" s="555"/>
      <c r="F43" s="562"/>
    </row>
    <row r="44" spans="1:7" x14ac:dyDescent="0.25">
      <c r="A44" s="248">
        <v>44050</v>
      </c>
      <c r="B44" s="250" t="s">
        <v>48</v>
      </c>
      <c r="C44" s="251" t="s">
        <v>48</v>
      </c>
      <c r="E44" s="555"/>
      <c r="F44" s="562"/>
    </row>
    <row r="45" spans="1:7" x14ac:dyDescent="0.25">
      <c r="A45" s="248">
        <v>44051</v>
      </c>
      <c r="B45" s="250" t="s">
        <v>48</v>
      </c>
      <c r="C45" s="251" t="s">
        <v>48</v>
      </c>
      <c r="E45" s="555"/>
      <c r="F45" s="562"/>
    </row>
    <row r="46" spans="1:7" x14ac:dyDescent="0.25">
      <c r="A46" s="248">
        <v>44052</v>
      </c>
      <c r="B46" s="250" t="s">
        <v>48</v>
      </c>
      <c r="C46" s="251" t="s">
        <v>48</v>
      </c>
      <c r="E46" s="556"/>
      <c r="F46" s="563"/>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4" t="s">
        <v>81</v>
      </c>
      <c r="G4" s="565"/>
      <c r="H4" s="565"/>
      <c r="I4" s="566"/>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67" t="s">
        <v>122</v>
      </c>
      <c r="G84" s="568"/>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69" t="s">
        <v>122</v>
      </c>
      <c r="C109" s="570"/>
      <c r="D109" s="571"/>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E1"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9"/>
  <sheetViews>
    <sheetView showGridLines="0" zoomScale="85" zoomScaleNormal="85" workbookViewId="0">
      <pane xSplit="1" ySplit="4" topLeftCell="J365" activePane="bottomRight" state="frozen"/>
      <selection pane="topRight" activeCell="B1" sqref="B1"/>
      <selection pane="bottomLeft" activeCell="A5" sqref="A5"/>
      <selection pane="bottomRight" activeCell="T388" sqref="T388"/>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25" t="s">
        <v>119</v>
      </c>
      <c r="L1" s="526"/>
      <c r="M1" s="526"/>
      <c r="N1" s="526"/>
      <c r="O1" s="526"/>
      <c r="P1" s="526"/>
      <c r="W1" s="22" t="s">
        <v>29</v>
      </c>
    </row>
    <row r="2" spans="1:27" x14ac:dyDescent="0.25">
      <c r="A2" s="2"/>
      <c r="I2" s="516" t="s">
        <v>199</v>
      </c>
      <c r="J2" s="517"/>
      <c r="Q2" s="398"/>
      <c r="R2" s="398"/>
    </row>
    <row r="3" spans="1:27" ht="48.75" customHeight="1" x14ac:dyDescent="0.25">
      <c r="A3" s="519" t="s">
        <v>30</v>
      </c>
      <c r="B3" s="521" t="s">
        <v>197</v>
      </c>
      <c r="C3" s="522"/>
      <c r="D3" s="522"/>
      <c r="E3" s="105" t="s">
        <v>196</v>
      </c>
      <c r="F3" s="528" t="s">
        <v>211</v>
      </c>
      <c r="G3" s="523" t="s">
        <v>198</v>
      </c>
      <c r="H3" s="523"/>
      <c r="I3" s="516"/>
      <c r="J3" s="517"/>
      <c r="K3" s="518" t="s">
        <v>200</v>
      </c>
      <c r="L3" s="529" t="s">
        <v>212</v>
      </c>
      <c r="M3" s="524" t="s">
        <v>213</v>
      </c>
      <c r="N3" s="515" t="s">
        <v>201</v>
      </c>
      <c r="O3" s="518" t="s">
        <v>195</v>
      </c>
      <c r="P3" s="527" t="s">
        <v>203</v>
      </c>
      <c r="Q3" s="524" t="s">
        <v>214</v>
      </c>
      <c r="R3" s="524" t="s">
        <v>215</v>
      </c>
      <c r="S3" s="515" t="s">
        <v>194</v>
      </c>
    </row>
    <row r="4" spans="1:27" ht="30.6" customHeight="1" x14ac:dyDescent="0.25">
      <c r="A4" s="520"/>
      <c r="B4" s="23" t="s">
        <v>18</v>
      </c>
      <c r="C4" s="24" t="s">
        <v>17</v>
      </c>
      <c r="D4" s="28" t="s">
        <v>3</v>
      </c>
      <c r="E4" s="100" t="s">
        <v>63</v>
      </c>
      <c r="F4" s="528"/>
      <c r="G4" s="99" t="s">
        <v>63</v>
      </c>
      <c r="H4" s="80" t="s">
        <v>64</v>
      </c>
      <c r="I4" s="81" t="s">
        <v>63</v>
      </c>
      <c r="J4" s="148" t="s">
        <v>64</v>
      </c>
      <c r="K4" s="518"/>
      <c r="L4" s="529"/>
      <c r="M4" s="524"/>
      <c r="N4" s="515"/>
      <c r="O4" s="518"/>
      <c r="P4" s="527"/>
      <c r="Q4" s="524"/>
      <c r="R4" s="524"/>
      <c r="S4" s="515"/>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19"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19"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19"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19" x14ac:dyDescent="0.25">
      <c r="A388" s="63">
        <v>44275</v>
      </c>
      <c r="B388" s="44">
        <v>1556147</v>
      </c>
      <c r="C388" s="44">
        <v>212997</v>
      </c>
      <c r="D388" s="440">
        <v>1769144</v>
      </c>
      <c r="E388" s="104">
        <v>488</v>
      </c>
      <c r="F388" s="391">
        <f t="shared" ref="F388" si="1044">E388/(D388-D387)</f>
        <v>0.12317011610297829</v>
      </c>
      <c r="G388" s="440">
        <v>8690</v>
      </c>
      <c r="H388" s="440">
        <v>2113569</v>
      </c>
      <c r="I388" s="49">
        <v>11257</v>
      </c>
      <c r="J388" s="50">
        <v>2843468</v>
      </c>
      <c r="K388" s="405">
        <f t="shared" ref="K388" si="1045">G388+I388</f>
        <v>19947</v>
      </c>
      <c r="L388" s="408">
        <v>540</v>
      </c>
      <c r="M388" s="397">
        <f t="shared" ref="M388" si="1046">L388/K388</f>
        <v>2.7071740111294932E-2</v>
      </c>
      <c r="N388" s="91">
        <f t="shared" ref="N388" si="1047">D388-D381</f>
        <v>29941</v>
      </c>
      <c r="O388" s="91">
        <f t="shared" ref="O388" si="1048">SUM(E382:E388)</f>
        <v>3929</v>
      </c>
      <c r="P388" s="153">
        <f t="shared" ref="P388" si="1049">SUM(K382:K388)</f>
        <v>139490</v>
      </c>
      <c r="Q388" s="153">
        <f t="shared" ref="Q388" si="1050">SUM(L382:L388)</f>
        <v>4397</v>
      </c>
      <c r="R388" s="399">
        <f t="shared" ref="R388" si="1051">Q388/P388</f>
        <v>3.1521972901283245E-2</v>
      </c>
      <c r="S388" s="92">
        <f t="shared" ref="S388" si="1052">P388/5463.3</f>
        <v>25.532187505719985</v>
      </c>
    </row>
    <row r="389" spans="1:19" x14ac:dyDescent="0.25">
      <c r="B389" s="44"/>
      <c r="C389" s="44"/>
      <c r="D389" s="44"/>
      <c r="E389" s="44"/>
      <c r="F389" s="44"/>
      <c r="G389" s="44"/>
      <c r="H389" s="44"/>
      <c r="I389" s="44"/>
      <c r="J389" s="44"/>
      <c r="K389"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E1" zoomScale="96" zoomScaleNormal="100" workbookViewId="0">
      <selection activeCell="E1" sqref="E1"/>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2021-03-20T10:25:08Z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vA47515207</value>
    </field>
    <field name="Objective-Version">
      <value order="0">144.26</value>
    </field>
    <field name="Objective-VersionNumber">
      <value order="0">1156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U441128</cp:lastModifiedBy>
  <cp:lastPrinted>2021-01-26T11:03:57Z</cp:lastPrinted>
  <dcterms:created xsi:type="dcterms:W3CDTF">2020-04-08T13:34:50Z</dcterms:created>
  <dcterms:modified xsi:type="dcterms:W3CDTF">2021-03-20T10:24:44Z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2021-03-20T10:25:08Z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vA47515207</vt:lpwstr>
  </property>
  <property fmtid="{D5CDD505-2E9C-101B-9397-08002B2CF9AE}" pid="16" name="Objective-Version">
    <vt:lpwstr>144.26</vt:lpwstr>
  </property>
  <property fmtid="{D5CDD505-2E9C-101B-9397-08002B2CF9AE}" pid="17" name="Objective-VersionNumber">
    <vt:r8>1156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