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2" i="9" l="1"/>
  <c r="K392" i="9"/>
  <c r="M392" i="9" s="1"/>
  <c r="N392" i="9"/>
  <c r="O392" i="9"/>
  <c r="Q392" i="9"/>
  <c r="P392" i="9" l="1"/>
  <c r="S392" i="9" s="1"/>
  <c r="F391" i="9"/>
  <c r="K391" i="9"/>
  <c r="M391" i="9"/>
  <c r="N391" i="9"/>
  <c r="O391" i="9"/>
  <c r="P391" i="9"/>
  <c r="S391" i="9" s="1"/>
  <c r="Q391" i="9"/>
  <c r="R391" i="9" s="1"/>
  <c r="R392" i="9" l="1"/>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<sst xmlns="http://schemas.openxmlformats.org/spreadsheetml/2006/main" count="738" uniqueCount="349">
  <si>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</si>
  <si>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</si>
  <si>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</si>
  <si>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</si>
  <si>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</si>
  <si>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</si>
  <si>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</si>
  <si>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</si>
  <si>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</si>
  <si>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</si>
  <si>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</si>
  <si>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</si>
  <si>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</si>
  <si>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</si>
  <si>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</si>
  <si>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</si>
  <si>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</si>
  <si>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</si>
  <si>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</si>
  <si>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</si>
  <si>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</si>
  <si>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</si>
  <si>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</si>
  <si>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</si>
  <si>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</si>
  <si>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</si>
  <si>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</si>
  <si>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</si>
  <si>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</si>
  <si>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</si>
  <si>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</si>
  <si>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</si>
  <si>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</si>
  <si>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</si>
  <si>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</si>
  <si>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</si>
  <si>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</si>
  <si>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</si>
  <si>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</si>
  <si>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</si>
  <si>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</si>
  <si>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</si>
  <si>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</si>
  <si>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</si>
  <si>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</si>
  <si>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</si>
  <si>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</si>
  <si>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</si>
  <si>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</si>
  <si>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</si>
  <si>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</si>
  <si>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</si>
  <si>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</si>
  <si>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</si>
  <si>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</si>
  <si>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</si>
  <si>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</si>
  <si>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</si>
  <si>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</si>
  <si>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</si>
  <si>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</si>
  <si>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</si>
  <si>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</si>
  <si>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</si>
  <si>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</si>
  <si>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</si>
  <si>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</si>
  <si>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</si>
  <si>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</si>
  <si>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</si>
  <si>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</si>
  <si>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</si>
  <si>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</si>
  <si>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</si>
  <si>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</si>
  <si>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</si>
  <si>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</si>
  <si>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</si>
  <si>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</si>
  <si>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</si>
  <si>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</si>
  <si>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</si>
  <si>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</si>
  <si>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</si>
  <si>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</si>
  <si>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</si>
  <si>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</si>
  <si>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</si>
  <si>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</si>
  <si>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</si>
  <si>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</si>
  <si>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</si>
  <si>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</si>
  <si>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</si>
  <si>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</si>
  <si>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</si>
  <si>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</si>
  <si>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</si>
  <si>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</si>
  <si>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</si>
  <si>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</si>
  <si>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</si>
  <si>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</si>
  <si>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</si>
  <si>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</si>
  <si>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</si>
  <si>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</si>
  <si>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</si>
  <si>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</si>
  <si>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</si>
  <si>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</si>
  <si>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</si>
  <si>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</si>
  <si>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</si>
  <si>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</si>
  <si>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</si>
  <si>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</si>
  <si>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</si>
  <si>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</si>
  <si>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</si>
  <si>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</si>
  <si>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</si>
  <si>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</si>
  <si>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</si>
  <si>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</si>
  <si>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</si>
  <si>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</si>
  <si>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</si>
  <si>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</si>
  <si>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</si>
  <si>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</si>
  <si>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</si>
  <si>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</si>
  <si>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</si>
  <si>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</si>
  <si>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</si>
  <si>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</si>
  <si>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</si>
  <si>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</si>
  <si>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</si>
  <si>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</si>
  <si>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</si>
  <si>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</si>
  <si>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</si>
  <si>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</si>
  <si>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</si>
  <si>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</si>
  <si>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</si>
  <si>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</si>
  <si>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</si>
  <si>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</si>
  <si>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</si>
  <si>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</si>
  <si>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</si>
  <si>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</si>
  <si>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</si>
  <si>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</si>
  <si>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</si>
  <si>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</si>
  <si>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</si>
  <si>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</si>
  <si>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</si>
  <si>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</si>
  <si>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</si>
  <si>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</si>
  <si>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</si>
  <si>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</si>
  <si>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</si>
  <si>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</si>
  <si>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</si>
  <si>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</si>
  <si>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</si>
  <si>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</si>
  <si>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</si>
  <si>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</si>
  <si>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</si>
  <si>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</si>
  <si>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</si>
  <si>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</si>
  <si>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</si>
  <si>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</si>
  <si>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</si>
  <si>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</si>
  <si>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</si>
  <si>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</si>
  <si>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</si>
  <si>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</si>
  <si>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</si>
  <si>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</si>
  <si>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</si>
  <si>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</si>
  <si>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</si>
  <si>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</si>
  <si>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</si>
  <si>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</si>
  <si>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</si>
  <si>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</si>
  <si>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</si>
  <si>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</si>
  <si>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</si>
  <si>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</si>
  <si>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</si>
  <si>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</si>
  <si>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</si>
  <si>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</si>
  <si>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</si>
  <si>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</si>
  <si>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</si>
  <si>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</si>
  <si>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</si>
  <si>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</si>
  <si>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</si>
  <si>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</si>
  <si>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</si>
  <si>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</si>
  <si>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</si>
  <si>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</si>
  <si>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</si>
  <si>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</si>
  <si>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</si>
  <si>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</si>
  <si>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</si>
  <si>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</si>
  <si>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</si>
  <si>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</si>
  <si>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</si>
  <si>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</si>
  <si>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</si>
  <si>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</si>
  <si>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</si>
  <si>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</si>
  <si>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</si>
  <si>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</si>
  <si>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</si>
  <si>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</si>
  <si>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</si>
  <si>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</si>
  <si>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</si>
  <si>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</si>
  <si>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</si>
  <si>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</si>
  <si>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</si>
  <si>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</si>
  <si>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</si>
  <si>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</si>
  <si>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</si>
  <si>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</si>
  <si>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</si>
  <si>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</si>
  <si>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</si>
  <si>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</si>
  <si>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</si>
  <si>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</si>
  <si>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</si>
  <si>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</si>
  <si>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</si>
  <si>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</si>
  <si>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</si>
  <si>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</si>
  <si>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</si>
  <si>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</si>
  <si>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</si>
  <si>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</si>
  <si>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</si>
  <si>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</si>
  <si>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</si>
  <si>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</si>
  <si>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</si>
  <si>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</si>
  <si>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</si>
  <si>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</si>
  <si>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</si>
  <si>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</si>
  <si>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</si>
  <si>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</si>
  <si>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</si>
  <si>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</si>
  <si>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</si>
  <si>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</si>
  <si>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</si>
  <si>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</si>
  <si>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</si>
  <si>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</si>
  <si>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</si>
  <si>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</si>
  <si>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</si>
  <si>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</si>
  <si>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</si>
  <si>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</si>
  <si>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</si>
  <si>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</si>
  <si>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</si>
  <si>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</si>
  <si>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</si>
  <si>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</si>
  <si>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</si>
  <si>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</si>
  <si>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</si>
  <si>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</si>
  <si>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</si>
  <si>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</si>
  <si>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</si>
  <si>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</si>
  <si>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</si>
  <si>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</si>
  <si>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</si>
  <si>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</si>
  <si>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</si>
  <si>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</si>
  <si>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</si>
  <si>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</si>
  <si>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</si>
  <si>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</si>
  <si>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</si>
  <si>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</si>
  <si>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</si>
  <si>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</si>
  <si>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</si>
  <si>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</si>
  <si>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</si>
  <si>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</si>
  <si>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</si>
  <si>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</si>
  <si>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</si>
  <si>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</si>
  <si>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</si>
  <si>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</si>
  <si>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</si>
  <si>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</si>
  <si>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</si>
  <si>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</si>
  <si>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</si>
  <si>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</si>
  <si>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</si>
  <si>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</si>
  <si>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</si>
  <si>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</si>
  <si>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</si>
  <si>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</si>
  <si>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</si>
  <si>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</si>
  <si>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</si>
  <si>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</si>
  <si>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</si>
  <si>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</si>
  <si>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</si>
  <si>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</si>
  <si>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</si>
  <si>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Please note that there are 57 historic cases from 15th February to 4th March 2021 that have been sent from the NHS Lothian laboratory today and are included in today’s (24/03/2021)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</si>
</sst>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f07cef717f9c4b1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Discharges'!$A$4:$A$338</c:f>
              <c:strCache>
                <c:ptCount val="33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strCache>
            </c:strRef>
          </c:cat>
          <c:val>
            <c:numRef>
              <c:f>'Table 4 - Delayed Discharges'!$C$4:$C$338</c:f>
              <c:numCache>
                <c:formatCode>_(* #,##0_);_(* \(#,##0\);_(* "-"??_);_(@_)</c:formatCode>
                <c:ptCount val="3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692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3.0863236553280923E-2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2.9912007167214164E-2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Workforce'!$B$117:$B$167</c:f>
              <c:numCache>
                <c:formatCode>#,##0</c:formatCode>
                <c:ptCount val="5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Workforce'!$C$117:$C$167</c:f>
              <c:numCache>
                <c:formatCode>#,##0</c:formatCode>
                <c:ptCount val="5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Workforce'!$D$117:$D$167</c:f>
              <c:numCache>
                <c:formatCode>#,##0</c:formatCode>
                <c:ptCount val="5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179</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18</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27</xdr:row>
      <xdr:rowOff>39689</xdr:rowOff>
    </xdr:from>
    <xdr:to>
      <xdr:col>15</xdr:col>
      <xdr:colOff>96837</xdr:colOff>
      <xdr:row>57</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A167" s="114" t="s">
        <v>347</v>
      </c>
      <c r="B167" s="44">
        <v>1709</v>
      </c>
      <c r="C167" s="44">
        <v>26</v>
      </c>
      <c r="D167" s="44">
        <v>1653</v>
      </c>
      <c r="E167" s="44">
        <v>3388</v>
      </c>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6"/>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18</v>
      </c>
      <c r="D56"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9"/>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1"/>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9"/>
  <sheetViews>
    <sheetView workbookViewId="0">
      <pane xSplit="1" ySplit="3" topLeftCell="B35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row r="378" spans="1:3" x14ac:dyDescent="0.25">
      <c r="A378" s="300">
        <v>44278</v>
      </c>
      <c r="B378" s="128">
        <v>7559</v>
      </c>
    </row>
    <row r="379" spans="1:3" x14ac:dyDescent="0.25">
      <c r="A379" s="300">
        <v>44279</v>
      </c>
      <c r="B379" s="128">
        <v>7562</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3"/>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
      <c r="A145" s="306">
        <v>44265</v>
      </c>
      <c r="B145" s="302">
        <v>0.3083115588</v>
      </c>
      <c r="C145" s="302">
        <v>0.47171905219999999</v>
      </c>
      <c r="D145" s="302">
        <v>8.9902133400000001E-2</v>
      </c>
      <c r="E145" s="302">
        <v>0.44702733160000002</v>
      </c>
    </row>
    <row r="146" spans="1:19" x14ac:dyDescent="0.2">
      <c r="A146" s="306">
        <v>44266</v>
      </c>
      <c r="B146" s="302">
        <v>0.30582977919999998</v>
      </c>
      <c r="C146" s="302">
        <v>0.46890962990000001</v>
      </c>
      <c r="D146" s="302">
        <v>8.7445297699999994E-2</v>
      </c>
      <c r="E146" s="302">
        <v>0.46568213780000001</v>
      </c>
    </row>
    <row r="147" spans="1:19" x14ac:dyDescent="0.2">
      <c r="A147" s="421">
        <v>44267</v>
      </c>
      <c r="B147" s="422">
        <v>0.29304255260000001</v>
      </c>
      <c r="C147" s="422">
        <v>0.45477848939999999</v>
      </c>
      <c r="D147" s="422">
        <v>7.7847228099999999E-2</v>
      </c>
      <c r="E147" s="422">
        <v>0.41953135959999999</v>
      </c>
    </row>
    <row r="148" spans="1:19" x14ac:dyDescent="0.2">
      <c r="A148" s="305"/>
      <c r="B148" s="263"/>
      <c r="C148" s="263"/>
      <c r="D148" s="263"/>
      <c r="E148" s="263"/>
    </row>
    <row r="149" spans="1:19" x14ac:dyDescent="0.2">
      <c r="A149" s="258" t="s">
        <v>340</v>
      </c>
      <c r="B149" s="264"/>
      <c r="O149" s="258" t="s">
        <v>340</v>
      </c>
      <c r="P149" s="264"/>
      <c r="Q149" s="259"/>
      <c r="R149" s="259"/>
      <c r="S149" s="259"/>
    </row>
    <row r="150" spans="1:19" x14ac:dyDescent="0.2">
      <c r="O150" s="112"/>
      <c r="Q150" s="259"/>
      <c r="R150" s="259"/>
      <c r="S150" s="259"/>
    </row>
    <row r="151" spans="1:19" ht="140.25" x14ac:dyDescent="0.2">
      <c r="A151" s="510" t="s">
        <v>0</v>
      </c>
      <c r="B151" s="511" t="s">
        <v>177</v>
      </c>
      <c r="C151" s="511" t="s">
        <v>174</v>
      </c>
      <c r="D151" s="512" t="s">
        <v>180</v>
      </c>
      <c r="E151" s="512" t="s">
        <v>178</v>
      </c>
      <c r="O151" s="510" t="s">
        <v>0</v>
      </c>
      <c r="P151" s="511" t="s">
        <v>177</v>
      </c>
      <c r="Q151" s="511" t="s">
        <v>174</v>
      </c>
      <c r="R151" s="512" t="s">
        <v>180</v>
      </c>
      <c r="S151" s="512" t="s">
        <v>178</v>
      </c>
    </row>
    <row r="152" spans="1:19" x14ac:dyDescent="0.2">
      <c r="A152" s="517">
        <v>44270</v>
      </c>
      <c r="B152" s="385">
        <v>6236</v>
      </c>
      <c r="C152" s="302">
        <v>0.95560927529999995</v>
      </c>
      <c r="D152" s="302">
        <v>2.87342451E-2</v>
      </c>
      <c r="E152" s="302">
        <v>1.5656479600000002E-2</v>
      </c>
      <c r="O152" s="513">
        <v>44270</v>
      </c>
      <c r="P152" s="504">
        <v>5613</v>
      </c>
      <c r="Q152" s="503">
        <v>0.95775926290000002</v>
      </c>
      <c r="R152" s="503">
        <v>2.8113455499999999E-2</v>
      </c>
      <c r="S152" s="503">
        <v>1.41272816E-2</v>
      </c>
    </row>
    <row r="153" spans="1:19" x14ac:dyDescent="0.2">
      <c r="A153" s="513">
        <v>44271</v>
      </c>
      <c r="B153" s="504">
        <v>5989</v>
      </c>
      <c r="C153" s="503">
        <v>0.95807550529999996</v>
      </c>
      <c r="D153" s="503">
        <v>2.7687809799999998E-2</v>
      </c>
      <c r="E153" s="503">
        <v>1.4236684800000001E-2</v>
      </c>
    </row>
    <row r="154" spans="1:19" x14ac:dyDescent="0.2">
      <c r="A154" s="513">
        <v>44272</v>
      </c>
      <c r="B154" s="504">
        <v>6598</v>
      </c>
      <c r="C154" s="503">
        <v>0.95307786080000001</v>
      </c>
      <c r="D154" s="503">
        <v>3.0343084999999999E-2</v>
      </c>
      <c r="E154" s="503">
        <v>1.6576514800000001E-2</v>
      </c>
    </row>
    <row r="155" spans="1:19" x14ac:dyDescent="0.2">
      <c r="A155" s="513">
        <v>44273</v>
      </c>
      <c r="B155" s="504">
        <v>6936</v>
      </c>
      <c r="C155" s="503">
        <v>0.9496414029000001</v>
      </c>
      <c r="D155" s="503">
        <v>3.2702532700000002E-2</v>
      </c>
      <c r="E155" s="503">
        <v>1.7424834300000001E-2</v>
      </c>
    </row>
    <row r="156" spans="1:19" x14ac:dyDescent="0.2">
      <c r="A156" s="513">
        <v>44274</v>
      </c>
      <c r="B156" s="504">
        <v>7508</v>
      </c>
      <c r="C156" s="503">
        <v>0.9387206132</v>
      </c>
      <c r="D156" s="503">
        <v>4.1826591199999999E-2</v>
      </c>
      <c r="E156" s="503">
        <v>1.9197943299999999E-2</v>
      </c>
    </row>
    <row r="157" spans="1:19" x14ac:dyDescent="0.2">
      <c r="A157" s="514">
        <v>44277</v>
      </c>
      <c r="B157" s="504">
        <v>6967</v>
      </c>
      <c r="C157" s="263">
        <v>0.93261251879999996</v>
      </c>
      <c r="D157" s="263">
        <v>4.9884766999999997E-2</v>
      </c>
      <c r="E157" s="263">
        <v>1.7502714099999997E-2</v>
      </c>
    </row>
    <row r="158" spans="1:19" ht="25.5" x14ac:dyDescent="0.2">
      <c r="A158" s="508" t="s">
        <v>341</v>
      </c>
      <c r="B158" s="509"/>
      <c r="C158" s="509"/>
      <c r="D158" s="509"/>
      <c r="E158" s="509"/>
      <c r="O158" s="508" t="s">
        <v>341</v>
      </c>
      <c r="P158" s="509"/>
      <c r="Q158" s="509"/>
      <c r="R158" s="509"/>
      <c r="S158" s="509"/>
    </row>
    <row r="159" spans="1:19" x14ac:dyDescent="0.2">
      <c r="A159" s="305"/>
      <c r="B159" s="263" t="s">
        <v>333</v>
      </c>
      <c r="C159" s="263" t="s">
        <v>334</v>
      </c>
      <c r="D159" s="263" t="s">
        <v>252</v>
      </c>
      <c r="E159" s="263"/>
      <c r="O159" s="305"/>
      <c r="P159" s="263" t="s">
        <v>333</v>
      </c>
      <c r="Q159" s="263" t="s">
        <v>334</v>
      </c>
      <c r="R159" s="263" t="s">
        <v>252</v>
      </c>
      <c r="S159" s="263"/>
    </row>
    <row r="160" spans="1:19" x14ac:dyDescent="0.2">
      <c r="A160" s="306">
        <v>44270</v>
      </c>
      <c r="B160" s="302">
        <v>0.27900952820000002</v>
      </c>
      <c r="C160" s="302">
        <v>0.25573738280000002</v>
      </c>
      <c r="D160" s="302">
        <v>0.69718605629999997</v>
      </c>
      <c r="E160" s="263"/>
      <c r="O160" s="502">
        <v>44270</v>
      </c>
      <c r="P160" s="503">
        <v>0.27865634719999999</v>
      </c>
      <c r="Q160" s="503">
        <v>0.25256957140000003</v>
      </c>
      <c r="R160" s="503">
        <v>0.71605927110000001</v>
      </c>
      <c r="S160" s="263"/>
    </row>
    <row r="161" spans="1:5" x14ac:dyDescent="0.2">
      <c r="A161" s="502">
        <v>44271</v>
      </c>
      <c r="B161" s="503">
        <v>0.28039331830000003</v>
      </c>
      <c r="C161" s="503">
        <v>0.25176364600000001</v>
      </c>
      <c r="D161" s="503">
        <v>0.71212545510000003</v>
      </c>
      <c r="E161" s="263"/>
    </row>
    <row r="162" spans="1:5" x14ac:dyDescent="0.2">
      <c r="A162" s="502">
        <v>44272</v>
      </c>
      <c r="B162" s="263">
        <v>0.2868919056</v>
      </c>
      <c r="C162" s="263">
        <v>0.26162826150000001</v>
      </c>
      <c r="D162" s="263">
        <v>0.66488237780000004</v>
      </c>
      <c r="E162" s="263"/>
    </row>
    <row r="163" spans="1:5" x14ac:dyDescent="0.2">
      <c r="A163" s="502">
        <v>44273</v>
      </c>
      <c r="B163" s="503">
        <v>0.2746749289</v>
      </c>
      <c r="C163" s="503">
        <v>0.25057861549999999</v>
      </c>
      <c r="D163" s="503">
        <v>0.70393811529999994</v>
      </c>
      <c r="E163" s="263"/>
    </row>
    <row r="164" spans="1:5" x14ac:dyDescent="0.2">
      <c r="A164" s="502">
        <v>44274</v>
      </c>
      <c r="B164" s="263">
        <v>0.23130936090000001</v>
      </c>
      <c r="C164" s="263">
        <v>0.2200513379</v>
      </c>
      <c r="D164" s="263">
        <v>0.64315759959999996</v>
      </c>
      <c r="E164" s="263"/>
    </row>
    <row r="165" spans="1:5" x14ac:dyDescent="0.2">
      <c r="A165" s="305">
        <v>44277</v>
      </c>
      <c r="B165" s="263">
        <v>0.27101024639999999</v>
      </c>
      <c r="C165" s="263">
        <v>0.2470028125</v>
      </c>
      <c r="D165" s="263">
        <v>0.71266620010000004</v>
      </c>
      <c r="E165" s="263"/>
    </row>
    <row r="166" spans="1:5" x14ac:dyDescent="0.2">
      <c r="A166" s="305"/>
      <c r="B166" s="263"/>
      <c r="C166" s="263"/>
      <c r="D166" s="263"/>
      <c r="E166" s="263"/>
    </row>
    <row r="167" spans="1:5" x14ac:dyDescent="0.2">
      <c r="A167" s="305"/>
      <c r="B167" s="263"/>
      <c r="C167" s="263"/>
      <c r="D167" s="263"/>
      <c r="E167" s="263"/>
    </row>
    <row r="168" spans="1:5" x14ac:dyDescent="0.2">
      <c r="A168" s="305"/>
      <c r="B168" s="263"/>
      <c r="C168" s="263"/>
      <c r="D168" s="263"/>
      <c r="E168" s="263"/>
    </row>
    <row r="169" spans="1:5" x14ac:dyDescent="0.2">
      <c r="A169" s="305"/>
      <c r="B169" s="263"/>
      <c r="C169" s="263"/>
      <c r="D169" s="263"/>
      <c r="E169" s="263"/>
    </row>
    <row r="170" spans="1:5" x14ac:dyDescent="0.2">
      <c r="A170" s="305"/>
      <c r="B170" s="263"/>
      <c r="C170" s="263"/>
      <c r="D170" s="263"/>
      <c r="E170" s="263"/>
    </row>
    <row r="171" spans="1:5" x14ac:dyDescent="0.2">
      <c r="A171" s="305"/>
      <c r="B171" s="263"/>
      <c r="C171" s="263"/>
      <c r="D171" s="263"/>
      <c r="E171" s="263"/>
    </row>
    <row r="172" spans="1:5" x14ac:dyDescent="0.2">
      <c r="A172" s="305"/>
      <c r="B172" s="263"/>
      <c r="C172" s="263"/>
      <c r="D172" s="263"/>
      <c r="E172" s="263"/>
    </row>
    <row r="173" spans="1:5" x14ac:dyDescent="0.2">
      <c r="A173" s="305"/>
      <c r="B173" s="263"/>
      <c r="C173" s="263"/>
      <c r="D173" s="263"/>
      <c r="E173" s="263"/>
    </row>
    <row r="174" spans="1:5" x14ac:dyDescent="0.2">
      <c r="A174" s="305"/>
      <c r="B174" s="263"/>
      <c r="C174" s="263"/>
      <c r="D174" s="263"/>
      <c r="E174" s="263"/>
    </row>
    <row r="175" spans="1:5" x14ac:dyDescent="0.2">
      <c r="A175" s="305"/>
      <c r="B175" s="263"/>
      <c r="C175" s="263"/>
      <c r="D175" s="263"/>
      <c r="E175" s="263"/>
    </row>
    <row r="176" spans="1:5"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c r="B181" s="263"/>
      <c r="C181" s="263"/>
      <c r="D181" s="263"/>
      <c r="E181" s="263"/>
    </row>
    <row r="182" spans="1:5" x14ac:dyDescent="0.2">
      <c r="A182" s="305"/>
    </row>
    <row r="183" spans="1:5" x14ac:dyDescent="0.2">
      <c r="A183"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6"/>
  <sheetViews>
    <sheetView workbookViewId="0">
      <pane xSplit="1" ySplit="3" topLeftCell="B6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6"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5"/>
    </row>
    <row r="75" spans="1:15" x14ac:dyDescent="0.25">
      <c r="A75" s="25">
        <v>44278</v>
      </c>
      <c r="B75" s="61">
        <v>2214672</v>
      </c>
      <c r="C75" s="61">
        <v>235671</v>
      </c>
    </row>
    <row r="76" spans="1:15" x14ac:dyDescent="0.25">
      <c r="A76" s="25">
        <v>44279</v>
      </c>
      <c r="B76" s="61">
        <v>2249612</v>
      </c>
      <c r="C76" s="61">
        <v>249252</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4" t="s">
        <v>0</v>
      </c>
      <c r="B3" s="536" t="s">
        <v>317</v>
      </c>
      <c r="C3" s="537"/>
      <c r="D3" s="537"/>
      <c r="E3" s="537"/>
      <c r="F3" s="538"/>
      <c r="G3" s="539" t="s">
        <v>318</v>
      </c>
      <c r="H3" s="540"/>
      <c r="I3" s="540"/>
      <c r="J3" s="540"/>
      <c r="K3" s="541"/>
      <c r="L3" s="542" t="s">
        <v>319</v>
      </c>
      <c r="M3" s="543"/>
      <c r="N3" s="544"/>
      <c r="O3" s="542" t="s">
        <v>320</v>
      </c>
      <c r="P3" s="543"/>
      <c r="Q3" s="544"/>
      <c r="R3" s="542" t="s">
        <v>321</v>
      </c>
      <c r="S3" s="543"/>
      <c r="T3" s="544"/>
      <c r="U3" s="542" t="s">
        <v>322</v>
      </c>
      <c r="V3" s="543"/>
      <c r="W3" s="544"/>
      <c r="X3" s="542" t="s">
        <v>323</v>
      </c>
      <c r="Y3" s="543"/>
      <c r="Z3" s="544"/>
      <c r="AA3" s="482"/>
      <c r="AB3" s="536" t="s">
        <v>316</v>
      </c>
      <c r="AC3" s="537"/>
      <c r="AD3" s="537"/>
      <c r="AE3" s="537"/>
      <c r="AF3" s="538"/>
      <c r="AG3" s="482"/>
      <c r="AH3" s="482"/>
    </row>
    <row r="4" spans="1:36" ht="78.75" customHeight="1" x14ac:dyDescent="0.25">
      <c r="A4" s="535"/>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4" t="s">
        <v>0</v>
      </c>
      <c r="B3" s="542" t="s">
        <v>282</v>
      </c>
      <c r="C3" s="543"/>
      <c r="D3" s="544"/>
      <c r="E3" s="542" t="s">
        <v>283</v>
      </c>
      <c r="F3" s="543"/>
      <c r="G3" s="544"/>
      <c r="H3" s="542" t="s">
        <v>284</v>
      </c>
      <c r="I3" s="543"/>
      <c r="J3" s="544"/>
      <c r="K3" s="542" t="s">
        <v>285</v>
      </c>
      <c r="L3" s="543"/>
      <c r="M3" s="544"/>
    </row>
    <row r="4" spans="1:15" s="367" customFormat="1" ht="78.75" customHeight="1" x14ac:dyDescent="0.25">
      <c r="A4" s="534"/>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9"/>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15" x14ac:dyDescent="0.25">
      <c r="A1" s="414" t="s">
        <v>325</v>
      </c>
      <c r="E1" s="60" t="s">
        <v>29</v>
      </c>
    </row>
    <row r="3" spans="1:15" ht="69.599999999999994" customHeight="1" x14ac:dyDescent="0.25">
      <c r="A3" s="56" t="s">
        <v>0</v>
      </c>
      <c r="B3" s="62" t="s">
        <v>293</v>
      </c>
      <c r="C3" s="62" t="s">
        <v>295</v>
      </c>
    </row>
    <row r="4" spans="1:15" x14ac:dyDescent="0.25">
      <c r="A4" s="25">
        <v>44242</v>
      </c>
      <c r="B4" s="57">
        <v>1618320</v>
      </c>
      <c r="C4" s="57">
        <v>1520690</v>
      </c>
    </row>
    <row r="5" spans="1:15" x14ac:dyDescent="0.25">
      <c r="A5" s="25">
        <v>44249</v>
      </c>
      <c r="B5" s="57">
        <v>1763400</v>
      </c>
      <c r="C5" s="57">
        <v>1643450</v>
      </c>
      <c r="N5" s="361"/>
      <c r="O5" s="361"/>
    </row>
    <row r="6" spans="1:15" x14ac:dyDescent="0.25">
      <c r="A6" s="25">
        <v>44256</v>
      </c>
      <c r="B6" s="57">
        <v>2138450</v>
      </c>
      <c r="C6" s="57">
        <v>1886160</v>
      </c>
      <c r="N6" s="361"/>
      <c r="O6" s="361"/>
    </row>
    <row r="7" spans="1:15" x14ac:dyDescent="0.25">
      <c r="A7" s="25">
        <v>44263</v>
      </c>
      <c r="B7" s="57">
        <v>2882440</v>
      </c>
      <c r="C7" s="57">
        <v>2189030</v>
      </c>
      <c r="N7" s="361"/>
      <c r="O7" s="361"/>
    </row>
    <row r="8" spans="1:15" x14ac:dyDescent="0.25">
      <c r="A8" s="25">
        <v>44270</v>
      </c>
      <c r="B8" s="57">
        <v>3209170</v>
      </c>
      <c r="C8" s="57">
        <v>2673640</v>
      </c>
      <c r="N8" s="361"/>
      <c r="O8" s="361"/>
    </row>
    <row r="9" spans="1:15" x14ac:dyDescent="0.25">
      <c r="A9" s="25">
        <v>44277</v>
      </c>
      <c r="B9" s="57">
        <v>3473250</v>
      </c>
      <c r="C9" s="57">
        <v>3054390</v>
      </c>
      <c r="N9" s="361"/>
      <c r="O9"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7"/>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5" t="s">
        <v>300</v>
      </c>
      <c r="B15" s="545"/>
      <c r="C15" s="545"/>
      <c r="D15" s="546"/>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6">
        <v>44267</v>
      </c>
      <c r="B24" s="489">
        <v>4690</v>
      </c>
      <c r="C24" s="488">
        <v>50</v>
      </c>
      <c r="D24" s="489">
        <v>5</v>
      </c>
    </row>
    <row r="25" spans="1:4" x14ac:dyDescent="0.25">
      <c r="A25" s="487">
        <v>44274</v>
      </c>
      <c r="B25" s="490">
        <v>4750</v>
      </c>
      <c r="C25" s="496">
        <v>50</v>
      </c>
      <c r="D25" s="490">
        <v>5</v>
      </c>
    </row>
    <row r="28" spans="1:4" x14ac:dyDescent="0.25">
      <c r="A28" s="473" t="s">
        <v>305</v>
      </c>
      <c r="B28" s="31"/>
      <c r="C28" s="31"/>
      <c r="D28" s="474"/>
    </row>
    <row r="29" spans="1:4" ht="75" x14ac:dyDescent="0.25">
      <c r="A29" s="464" t="s">
        <v>0</v>
      </c>
      <c r="B29" s="475" t="s">
        <v>301</v>
      </c>
      <c r="C29" s="464" t="s">
        <v>302</v>
      </c>
      <c r="D29" s="475" t="s">
        <v>299</v>
      </c>
    </row>
    <row r="30" spans="1:4" x14ac:dyDescent="0.25">
      <c r="A30" s="468">
        <v>44134</v>
      </c>
      <c r="B30" s="476">
        <v>230</v>
      </c>
      <c r="C30" s="477">
        <v>70</v>
      </c>
      <c r="D30" s="467">
        <v>10</v>
      </c>
    </row>
    <row r="31" spans="1:4" x14ac:dyDescent="0.25">
      <c r="A31" s="468">
        <v>44141</v>
      </c>
      <c r="B31" s="477">
        <v>310</v>
      </c>
      <c r="C31" s="477">
        <v>80</v>
      </c>
      <c r="D31" s="467">
        <v>10</v>
      </c>
    </row>
    <row r="32" spans="1:4" x14ac:dyDescent="0.25">
      <c r="A32" s="468">
        <v>44148</v>
      </c>
      <c r="B32" s="477">
        <v>370</v>
      </c>
      <c r="C32" s="477">
        <v>60</v>
      </c>
      <c r="D32" s="467">
        <v>10</v>
      </c>
    </row>
    <row r="33" spans="1:5" x14ac:dyDescent="0.25">
      <c r="A33" s="468">
        <v>44155</v>
      </c>
      <c r="B33" s="477">
        <v>440</v>
      </c>
      <c r="C33" s="477">
        <v>60</v>
      </c>
      <c r="D33" s="467">
        <v>10</v>
      </c>
    </row>
    <row r="34" spans="1:5" x14ac:dyDescent="0.25">
      <c r="A34" s="468">
        <v>44162</v>
      </c>
      <c r="B34" s="477">
        <v>470</v>
      </c>
      <c r="C34" s="477">
        <v>40</v>
      </c>
      <c r="D34" s="467">
        <v>5</v>
      </c>
    </row>
    <row r="35" spans="1:5" x14ac:dyDescent="0.25">
      <c r="A35" s="468">
        <v>44169</v>
      </c>
      <c r="B35" s="477">
        <v>530</v>
      </c>
      <c r="C35" s="477">
        <v>50</v>
      </c>
      <c r="D35" s="467">
        <v>5</v>
      </c>
    </row>
    <row r="36" spans="1:5" x14ac:dyDescent="0.25">
      <c r="A36" s="468">
        <v>44176</v>
      </c>
      <c r="B36" s="478">
        <v>560</v>
      </c>
      <c r="C36" s="478">
        <v>30</v>
      </c>
      <c r="D36" s="471">
        <v>5</v>
      </c>
    </row>
    <row r="37" spans="1:5" ht="75" customHeight="1" x14ac:dyDescent="0.25">
      <c r="A37" s="547" t="s">
        <v>303</v>
      </c>
      <c r="B37" s="545"/>
      <c r="C37" s="545"/>
      <c r="D37" s="546"/>
    </row>
    <row r="38" spans="1:5" x14ac:dyDescent="0.25">
      <c r="A38" s="468">
        <v>44211</v>
      </c>
      <c r="B38" s="477">
        <v>650</v>
      </c>
      <c r="C38" s="479" t="s">
        <v>48</v>
      </c>
      <c r="D38" s="472" t="s">
        <v>48</v>
      </c>
    </row>
    <row r="39" spans="1:5" x14ac:dyDescent="0.25">
      <c r="A39" s="468">
        <v>44218</v>
      </c>
      <c r="B39" s="477">
        <v>670</v>
      </c>
      <c r="C39" s="477">
        <v>50</v>
      </c>
      <c r="D39" s="477">
        <v>5</v>
      </c>
    </row>
    <row r="40" spans="1:5" x14ac:dyDescent="0.25">
      <c r="A40" s="468">
        <v>44225</v>
      </c>
      <c r="B40" s="477">
        <v>700</v>
      </c>
      <c r="C40" s="477">
        <v>30</v>
      </c>
      <c r="D40" s="477">
        <v>5</v>
      </c>
    </row>
    <row r="41" spans="1:5" x14ac:dyDescent="0.25">
      <c r="A41" s="468">
        <v>44232</v>
      </c>
      <c r="B41" s="477">
        <v>740</v>
      </c>
      <c r="C41" s="477">
        <v>20</v>
      </c>
      <c r="D41" s="477">
        <v>5</v>
      </c>
    </row>
    <row r="42" spans="1:5" x14ac:dyDescent="0.25">
      <c r="A42" s="470">
        <v>44239</v>
      </c>
      <c r="B42" s="469">
        <v>750</v>
      </c>
      <c r="C42" s="477">
        <v>10</v>
      </c>
      <c r="D42" s="477">
        <v>0</v>
      </c>
      <c r="E42" s="79"/>
    </row>
    <row r="43" spans="1:5" x14ac:dyDescent="0.25">
      <c r="A43" s="486">
        <v>44246</v>
      </c>
      <c r="B43" s="489">
        <v>760</v>
      </c>
      <c r="C43" s="489">
        <v>20</v>
      </c>
      <c r="D43" s="489">
        <v>5</v>
      </c>
    </row>
    <row r="44" spans="1:5" x14ac:dyDescent="0.25">
      <c r="A44" s="497">
        <v>44253</v>
      </c>
      <c r="B44" s="489">
        <v>780</v>
      </c>
      <c r="C44" s="489">
        <v>10</v>
      </c>
      <c r="D44" s="489">
        <v>0</v>
      </c>
    </row>
    <row r="45" spans="1:5" x14ac:dyDescent="0.25">
      <c r="A45" s="497">
        <v>44260</v>
      </c>
      <c r="B45" s="489">
        <v>800</v>
      </c>
      <c r="C45" s="489">
        <v>10</v>
      </c>
      <c r="D45" s="489">
        <v>0</v>
      </c>
    </row>
    <row r="46" spans="1:5" x14ac:dyDescent="0.25">
      <c r="A46" s="497">
        <v>44267</v>
      </c>
      <c r="B46" s="489">
        <v>810</v>
      </c>
      <c r="C46" s="488">
        <v>10</v>
      </c>
      <c r="D46" s="488">
        <v>0</v>
      </c>
    </row>
    <row r="47" spans="1:5" x14ac:dyDescent="0.25">
      <c r="A47" s="493">
        <v>44274</v>
      </c>
      <c r="B47" s="490">
        <v>820</v>
      </c>
      <c r="C47" s="496">
        <v>10</v>
      </c>
      <c r="D47" s="496">
        <v>0</v>
      </c>
    </row>
  </sheetData>
  <mergeCells count="2">
    <mergeCell ref="A15:D15"/>
    <mergeCell ref="A37:D37"/>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8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7" x14ac:dyDescent="0.25">
      <c r="A193" s="127">
        <v>44274</v>
      </c>
      <c r="B193" s="494">
        <v>35</v>
      </c>
      <c r="C193" s="495">
        <v>397</v>
      </c>
      <c r="D193" s="495">
        <v>24</v>
      </c>
    </row>
    <row r="194" spans="1:7" x14ac:dyDescent="0.25">
      <c r="A194" s="127">
        <v>44275</v>
      </c>
      <c r="B194" s="494">
        <v>31</v>
      </c>
      <c r="C194" s="495">
        <v>367</v>
      </c>
      <c r="D194" s="495">
        <v>26</v>
      </c>
    </row>
    <row r="195" spans="1:7" x14ac:dyDescent="0.25">
      <c r="A195" s="127">
        <v>44276</v>
      </c>
      <c r="B195" s="494">
        <v>31</v>
      </c>
      <c r="C195" s="495">
        <v>344</v>
      </c>
      <c r="D195" s="495">
        <v>24</v>
      </c>
    </row>
    <row r="196" spans="1:7" x14ac:dyDescent="0.25">
      <c r="A196" s="127">
        <v>44277</v>
      </c>
      <c r="B196" s="494">
        <v>33</v>
      </c>
      <c r="C196" s="495">
        <v>353</v>
      </c>
      <c r="D196" s="495">
        <v>24</v>
      </c>
    </row>
    <row r="197" spans="1:7" x14ac:dyDescent="0.25">
      <c r="A197" s="127">
        <v>44278</v>
      </c>
      <c r="B197" s="494">
        <v>28</v>
      </c>
      <c r="C197" s="495">
        <v>341</v>
      </c>
      <c r="D197" s="495">
        <v>23</v>
      </c>
    </row>
    <row r="198" spans="1:7" x14ac:dyDescent="0.25">
      <c r="A198" s="127">
        <v>44279</v>
      </c>
      <c r="B198" s="494">
        <v>31</v>
      </c>
      <c r="C198" s="495">
        <v>321</v>
      </c>
      <c r="D198" s="495">
        <v>20</v>
      </c>
    </row>
    <row r="206" spans="1:7" x14ac:dyDescent="0.25">
      <c r="D206" s="518"/>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2" t="s">
        <v>0</v>
      </c>
      <c r="B3" s="548" t="s">
        <v>4</v>
      </c>
      <c r="C3" s="549"/>
      <c r="D3" s="550"/>
      <c r="E3" s="551" t="s">
        <v>7</v>
      </c>
      <c r="F3" s="551"/>
      <c r="G3" s="551"/>
    </row>
    <row r="4" spans="1:19" x14ac:dyDescent="0.25">
      <c r="A4" s="553"/>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4" t="s">
        <v>181</v>
      </c>
      <c r="F33" s="554"/>
      <c r="G33" s="554"/>
      <c r="H33" s="554"/>
      <c r="I33" s="554"/>
      <c r="J33" s="554"/>
      <c r="K33" s="554"/>
      <c r="L33" s="554"/>
      <c r="M33" s="554"/>
      <c r="N33" s="554"/>
      <c r="O33" s="554"/>
      <c r="P33" s="554"/>
      <c r="Q33" s="554"/>
      <c r="R33" s="554"/>
      <c r="S33" s="554"/>
      <c r="T33" s="554"/>
      <c r="U33" s="554"/>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5" t="s">
        <v>5</v>
      </c>
      <c r="E31" s="555"/>
      <c r="F31" s="555"/>
      <c r="G31" s="555"/>
      <c r="H31" s="555"/>
      <c r="I31" s="555"/>
      <c r="J31" s="555"/>
      <c r="K31" s="555"/>
      <c r="L31" s="555"/>
      <c r="M31" s="555"/>
      <c r="N31" s="555"/>
    </row>
    <row r="32" spans="1:14" x14ac:dyDescent="0.25">
      <c r="A32" s="373">
        <v>43938</v>
      </c>
      <c r="B32" s="309">
        <v>184</v>
      </c>
      <c r="D32" s="555"/>
      <c r="E32" s="555"/>
      <c r="F32" s="555"/>
      <c r="G32" s="555"/>
      <c r="H32" s="555"/>
      <c r="I32" s="555"/>
      <c r="J32" s="555"/>
      <c r="K32" s="555"/>
      <c r="L32" s="555"/>
      <c r="M32" s="555"/>
      <c r="N32" s="555"/>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5" t="s">
        <v>82</v>
      </c>
      <c r="E34" s="555"/>
      <c r="F34" s="555"/>
      <c r="G34" s="555"/>
      <c r="H34" s="555"/>
      <c r="I34" s="555"/>
      <c r="J34" s="555"/>
      <c r="K34" s="555"/>
      <c r="L34" s="555"/>
      <c r="M34" s="555"/>
      <c r="N34" s="555"/>
    </row>
    <row r="35" spans="1:14" x14ac:dyDescent="0.25">
      <c r="A35" s="373">
        <v>43941</v>
      </c>
      <c r="B35" s="309">
        <v>167</v>
      </c>
      <c r="D35" s="555"/>
      <c r="E35" s="555"/>
      <c r="F35" s="555"/>
      <c r="G35" s="555"/>
      <c r="H35" s="555"/>
      <c r="I35" s="555"/>
      <c r="J35" s="555"/>
      <c r="K35" s="555"/>
      <c r="L35" s="555"/>
      <c r="M35" s="555"/>
      <c r="N35" s="555"/>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6" t="s">
        <v>120</v>
      </c>
      <c r="E37" s="556"/>
      <c r="F37" s="556"/>
      <c r="G37" s="556"/>
      <c r="H37" s="556"/>
      <c r="I37" s="556"/>
      <c r="J37" s="556"/>
      <c r="K37" s="556"/>
      <c r="L37" s="556"/>
      <c r="M37" s="556"/>
      <c r="N37" s="556"/>
    </row>
    <row r="38" spans="1:14" x14ac:dyDescent="0.25">
      <c r="A38" s="373">
        <v>43944</v>
      </c>
      <c r="B38" s="309">
        <v>136</v>
      </c>
      <c r="D38" s="556"/>
      <c r="E38" s="556"/>
      <c r="F38" s="556"/>
      <c r="G38" s="556"/>
      <c r="H38" s="556"/>
      <c r="I38" s="556"/>
      <c r="J38" s="556"/>
      <c r="K38" s="556"/>
      <c r="L38" s="556"/>
      <c r="M38" s="556"/>
      <c r="N38" s="556"/>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7" t="s">
        <v>121</v>
      </c>
      <c r="C2" s="558"/>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61" t="s">
        <v>129</v>
      </c>
      <c r="F33" s="562">
        <v>2</v>
      </c>
      <c r="G33" s="231"/>
    </row>
    <row r="34" spans="1:7" x14ac:dyDescent="0.25">
      <c r="A34" s="248">
        <v>44040</v>
      </c>
      <c r="B34" s="250" t="s">
        <v>48</v>
      </c>
      <c r="C34" s="251" t="s">
        <v>48</v>
      </c>
      <c r="D34" s="234"/>
      <c r="E34" s="559"/>
      <c r="F34" s="563"/>
      <c r="G34" s="231"/>
    </row>
    <row r="35" spans="1:7" x14ac:dyDescent="0.25">
      <c r="A35" s="248">
        <v>44041</v>
      </c>
      <c r="B35" s="235">
        <v>66</v>
      </c>
      <c r="C35" s="254">
        <v>0.06</v>
      </c>
      <c r="D35" s="255"/>
      <c r="E35" s="559"/>
      <c r="F35" s="563"/>
      <c r="G35" s="231"/>
    </row>
    <row r="36" spans="1:7" x14ac:dyDescent="0.25">
      <c r="A36" s="248">
        <v>44042</v>
      </c>
      <c r="B36" s="250" t="s">
        <v>48</v>
      </c>
      <c r="C36" s="251" t="s">
        <v>48</v>
      </c>
      <c r="D36" s="255"/>
      <c r="E36" s="559"/>
      <c r="F36" s="563"/>
      <c r="G36" s="231"/>
    </row>
    <row r="37" spans="1:7" x14ac:dyDescent="0.25">
      <c r="A37" s="248">
        <v>44043</v>
      </c>
      <c r="B37" s="250" t="s">
        <v>48</v>
      </c>
      <c r="C37" s="251" t="s">
        <v>48</v>
      </c>
      <c r="D37" s="255"/>
      <c r="E37" s="559"/>
      <c r="F37" s="563"/>
      <c r="G37" s="231"/>
    </row>
    <row r="38" spans="1:7" x14ac:dyDescent="0.25">
      <c r="A38" s="248">
        <v>44044</v>
      </c>
      <c r="B38" s="250" t="s">
        <v>48</v>
      </c>
      <c r="C38" s="251" t="s">
        <v>48</v>
      </c>
      <c r="D38" s="255"/>
      <c r="E38" s="559"/>
      <c r="F38" s="563"/>
      <c r="G38" s="231"/>
    </row>
    <row r="39" spans="1:7" x14ac:dyDescent="0.25">
      <c r="A39" s="248">
        <v>44045</v>
      </c>
      <c r="B39" s="250" t="s">
        <v>48</v>
      </c>
      <c r="C39" s="251" t="s">
        <v>48</v>
      </c>
      <c r="D39" s="255"/>
      <c r="E39" s="560"/>
      <c r="F39" s="564"/>
      <c r="G39" s="231"/>
    </row>
    <row r="40" spans="1:7" x14ac:dyDescent="0.25">
      <c r="A40" s="248">
        <v>44046</v>
      </c>
      <c r="B40" s="250" t="s">
        <v>48</v>
      </c>
      <c r="C40" s="251" t="s">
        <v>48</v>
      </c>
      <c r="D40" s="255"/>
      <c r="E40" s="559" t="s">
        <v>128</v>
      </c>
      <c r="F40" s="565">
        <v>0</v>
      </c>
      <c r="G40" s="231"/>
    </row>
    <row r="41" spans="1:7" x14ac:dyDescent="0.25">
      <c r="A41" s="248">
        <v>44047</v>
      </c>
      <c r="B41" s="250" t="s">
        <v>48</v>
      </c>
      <c r="C41" s="251" t="s">
        <v>48</v>
      </c>
      <c r="D41" s="255"/>
      <c r="E41" s="559"/>
      <c r="F41" s="566"/>
      <c r="G41" s="231"/>
    </row>
    <row r="42" spans="1:7" x14ac:dyDescent="0.25">
      <c r="A42" s="248">
        <v>44048</v>
      </c>
      <c r="B42" s="235">
        <v>60</v>
      </c>
      <c r="C42" s="254">
        <v>0.06</v>
      </c>
      <c r="D42" s="255"/>
      <c r="E42" s="559"/>
      <c r="F42" s="566"/>
      <c r="G42" s="231"/>
    </row>
    <row r="43" spans="1:7" x14ac:dyDescent="0.25">
      <c r="A43" s="248">
        <v>44049</v>
      </c>
      <c r="B43" s="250" t="s">
        <v>48</v>
      </c>
      <c r="C43" s="251" t="s">
        <v>48</v>
      </c>
      <c r="E43" s="559"/>
      <c r="F43" s="566"/>
    </row>
    <row r="44" spans="1:7" x14ac:dyDescent="0.25">
      <c r="A44" s="248">
        <v>44050</v>
      </c>
      <c r="B44" s="250" t="s">
        <v>48</v>
      </c>
      <c r="C44" s="251" t="s">
        <v>48</v>
      </c>
      <c r="E44" s="559"/>
      <c r="F44" s="566"/>
    </row>
    <row r="45" spans="1:7" x14ac:dyDescent="0.25">
      <c r="A45" s="248">
        <v>44051</v>
      </c>
      <c r="B45" s="250" t="s">
        <v>48</v>
      </c>
      <c r="C45" s="251" t="s">
        <v>48</v>
      </c>
      <c r="E45" s="559"/>
      <c r="F45" s="566"/>
    </row>
    <row r="46" spans="1:7" x14ac:dyDescent="0.25">
      <c r="A46" s="248">
        <v>44052</v>
      </c>
      <c r="B46" s="250" t="s">
        <v>48</v>
      </c>
      <c r="C46" s="251" t="s">
        <v>48</v>
      </c>
      <c r="E46" s="560"/>
      <c r="F46" s="56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8" t="s">
        <v>81</v>
      </c>
      <c r="G4" s="569"/>
      <c r="H4" s="569"/>
      <c r="I4" s="57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71" t="s">
        <v>122</v>
      </c>
      <c r="G84" s="57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3" t="s">
        <v>122</v>
      </c>
      <c r="C109" s="574"/>
      <c r="D109" s="57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8"/>
  <sheetViews>
    <sheetView showGridLines="0" zoomScaleNormal="100" workbookViewId="0">
      <pane xSplit="2" ySplit="3" topLeftCell="C30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44272</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4"/>
  <sheetViews>
    <sheetView showGridLines="0" zoomScale="85" zoomScaleNormal="85" workbookViewId="0">
      <pane xSplit="1" ySplit="4" topLeftCell="B36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19" t="s">
        <v>119</v>
      </c>
      <c r="L1" s="520"/>
      <c r="M1" s="520"/>
      <c r="N1" s="520"/>
      <c r="O1" s="520"/>
      <c r="P1" s="520"/>
      <c r="W1" s="22" t="s">
        <v>29</v>
      </c>
    </row>
    <row r="2" spans="1:27" x14ac:dyDescent="0.25">
      <c r="A2" s="2"/>
      <c r="I2" s="527" t="s">
        <v>199</v>
      </c>
      <c r="J2" s="528"/>
      <c r="Q2" s="398"/>
      <c r="R2" s="398"/>
    </row>
    <row r="3" spans="1:27" ht="48.75" customHeight="1" x14ac:dyDescent="0.25">
      <c r="A3" s="529" t="s">
        <v>30</v>
      </c>
      <c r="B3" s="531" t="s">
        <v>197</v>
      </c>
      <c r="C3" s="532"/>
      <c r="D3" s="532"/>
      <c r="E3" s="105" t="s">
        <v>196</v>
      </c>
      <c r="F3" s="523" t="s">
        <v>211</v>
      </c>
      <c r="G3" s="533" t="s">
        <v>198</v>
      </c>
      <c r="H3" s="533"/>
      <c r="I3" s="527"/>
      <c r="J3" s="528"/>
      <c r="K3" s="521" t="s">
        <v>200</v>
      </c>
      <c r="L3" s="524" t="s">
        <v>212</v>
      </c>
      <c r="M3" s="525" t="s">
        <v>213</v>
      </c>
      <c r="N3" s="526" t="s">
        <v>201</v>
      </c>
      <c r="O3" s="521" t="s">
        <v>195</v>
      </c>
      <c r="P3" s="522" t="s">
        <v>203</v>
      </c>
      <c r="Q3" s="525" t="s">
        <v>214</v>
      </c>
      <c r="R3" s="525" t="s">
        <v>215</v>
      </c>
      <c r="S3" s="526" t="s">
        <v>194</v>
      </c>
    </row>
    <row r="4" spans="1:27" ht="30.6" customHeight="1" x14ac:dyDescent="0.25">
      <c r="A4" s="530"/>
      <c r="B4" s="23" t="s">
        <v>18</v>
      </c>
      <c r="C4" s="24" t="s">
        <v>17</v>
      </c>
      <c r="D4" s="28" t="s">
        <v>3</v>
      </c>
      <c r="E4" s="100" t="s">
        <v>63</v>
      </c>
      <c r="F4" s="523"/>
      <c r="G4" s="99" t="s">
        <v>63</v>
      </c>
      <c r="H4" s="80" t="s">
        <v>64</v>
      </c>
      <c r="I4" s="81" t="s">
        <v>63</v>
      </c>
      <c r="J4" s="148" t="s">
        <v>64</v>
      </c>
      <c r="K4" s="521"/>
      <c r="L4" s="524"/>
      <c r="M4" s="525"/>
      <c r="N4" s="526"/>
      <c r="O4" s="521"/>
      <c r="P4" s="522"/>
      <c r="Q4" s="525"/>
      <c r="R4" s="525"/>
      <c r="S4" s="526"/>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2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25">
      <c r="A392" s="63">
        <v>44279</v>
      </c>
      <c r="B392" s="44">
        <v>1571486</v>
      </c>
      <c r="C392" s="44">
        <v>215075</v>
      </c>
      <c r="D392" s="440">
        <v>1786561</v>
      </c>
      <c r="E392" s="104">
        <v>692</v>
      </c>
      <c r="F392" s="391">
        <f t="shared" ref="F392" si="1071">E392/(D392-D391)</f>
        <v>0.12038970076548365</v>
      </c>
      <c r="G392" s="440">
        <v>15257</v>
      </c>
      <c r="H392" s="440">
        <v>2150841</v>
      </c>
      <c r="I392" s="49">
        <v>10437</v>
      </c>
      <c r="J392" s="50">
        <v>2878876</v>
      </c>
      <c r="K392" s="405">
        <f t="shared" ref="K392" si="1072">G392+I392</f>
        <v>25694</v>
      </c>
      <c r="L392" s="408">
        <v>793</v>
      </c>
      <c r="M392" s="397">
        <f t="shared" ref="M392" si="1073">L392/K392</f>
        <v>3.0863236553280923E-2</v>
      </c>
      <c r="N392" s="91">
        <f t="shared" ref="N392" si="1074">D392-D385</f>
        <v>31336</v>
      </c>
      <c r="O392" s="91">
        <f t="shared" ref="O392" si="1075">SUM(E386:E392)</f>
        <v>3845</v>
      </c>
      <c r="P392" s="153">
        <f t="shared" ref="P392" si="1076">SUM(K386:K392)</f>
        <v>143989</v>
      </c>
      <c r="Q392" s="153">
        <f t="shared" ref="Q392" si="1077">SUM(L386:L392)</f>
        <v>4307</v>
      </c>
      <c r="R392" s="399">
        <f t="shared" ref="R392" si="1078">Q392/P392</f>
        <v>2.9912007167214164E-2</v>
      </c>
      <c r="S392" s="92">
        <f t="shared" ref="S392" si="1079">P392/5463.3</f>
        <v>26.355682462980248</v>
      </c>
      <c r="U392" s="410" t="s">
        <v>348</v>
      </c>
    </row>
    <row r="394" spans="1:21" x14ac:dyDescent="0.25">
      <c r="E394"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2021-03-24T12:50:50Z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vA47603471</value>
    </field>
    <field name="Objective-Version">
      <value order="0">145.7</value>
    </field>
    <field name="Objective-VersionNumber">
      <value order="0">1178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2021-03-24T12:50:49Z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2021-03-24T12:50:50Z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vA47603471</vt:lpwstr>
  </property>
  <property fmtid="{D5CDD505-2E9C-101B-9397-08002B2CF9AE}" pid="16" name="Objective-Version">
    <vt:lpwstr>145.7</vt:lpwstr>
  </property>
  <property fmtid="{D5CDD505-2E9C-101B-9397-08002B2CF9AE}" pid="17" name="Objective-VersionNumber">
    <vt:r8>1178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