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46" i="9" l="1"/>
  <c r="O446" i="9"/>
  <c r="P446" i="9"/>
  <c r="S446" i="9" s="1"/>
  <c r="Q446" i="9"/>
  <c r="R446" i="9" s="1"/>
  <c r="M446" i="9"/>
  <c r="F446" i="9"/>
  <c r="N445" i="9" l="1"/>
  <c r="O445" i="9"/>
  <c r="P445" i="9"/>
  <c r="S445" i="9" s="1"/>
  <c r="Q445" i="9"/>
  <c r="R445" i="9" s="1"/>
  <c r="M445" i="9"/>
  <c r="F445" i="9"/>
  <c r="N444" i="9"/>
  <c r="O444" i="9"/>
  <c r="P444" i="9"/>
  <c r="S444" i="9" s="1"/>
  <c r="Q444" i="9"/>
  <c r="R444" i="9" s="1"/>
  <c r="M444" i="9"/>
  <c r="F444" i="9"/>
  <c r="N443" i="9" l="1"/>
  <c r="O443" i="9"/>
  <c r="P443" i="9"/>
  <c r="S443" i="9" s="1"/>
  <c r="Q443" i="9"/>
  <c r="R443" i="9" s="1"/>
  <c r="M443" i="9"/>
  <c r="F443" i="9"/>
  <c r="M442" i="9" l="1"/>
  <c r="N442" i="9"/>
  <c r="O442" i="9"/>
  <c r="P442" i="9"/>
  <c r="S442" i="9" s="1"/>
  <c r="Q442" i="9"/>
  <c r="R442" i="9" l="1"/>
  <c r="F442" i="9"/>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M434" i="9"/>
  <c r="F434" i="9"/>
  <c r="R434" i="9" l="1"/>
  <c r="N433" i="9"/>
  <c r="O433" i="9"/>
  <c r="P433" i="9"/>
  <c r="S433" i="9" s="1"/>
  <c r="Q433" i="9"/>
  <c r="M433" i="9"/>
  <c r="F433" i="9"/>
  <c r="F432" i="9"/>
  <c r="R433" i="9" l="1"/>
  <c r="N432" i="9"/>
  <c r="O432" i="9"/>
  <c r="P432" i="9"/>
  <c r="S432" i="9" s="1"/>
  <c r="Q432" i="9"/>
  <c r="M432" i="9"/>
  <c r="N431" i="9"/>
  <c r="O431" i="9"/>
  <c r="P431" i="9"/>
  <c r="S431" i="9" s="1"/>
  <c r="Q431" i="9"/>
  <c r="M431" i="9"/>
  <c r="F431" i="9"/>
  <c r="N430" i="9"/>
  <c r="O430" i="9"/>
  <c r="P430" i="9"/>
  <c r="S430" i="9" s="1"/>
  <c r="Q430" i="9"/>
  <c r="R430" i="9" s="1"/>
  <c r="M430" i="9"/>
  <c r="F430" i="9"/>
  <c r="R432" i="9" l="1"/>
  <c r="R431" i="9"/>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l="1"/>
  <c r="S175" i="9" s="1"/>
  <c r="P178" i="9"/>
  <c r="S178" i="9" s="1"/>
  <c r="P59" i="9"/>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<sst xmlns="http://schemas.openxmlformats.org/spreadsheetml/2006/main" count="822" uniqueCount="398">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</sst>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1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0" borderId="6" xfId="0" applyBorder="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166" fontId="0" fillId="0" borderId="10" xfId="4" applyNumberFormat="1" applyFont="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3d5f81c657d2450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20-21'!$A$4:$A$138</c:f>
              <c:strCache>
                <c:ptCount val="135"/>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strCache>
            </c:strRef>
          </c:cat>
          <c:val>
            <c:numRef>
              <c:f>'Table 9a - School absence 20-21'!$E$4:$E$138</c:f>
              <c:numCache>
                <c:formatCode>0.0%</c:formatCode>
                <c:ptCount val="135"/>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7.2938083999999999E-3</c:v>
                </c:pt>
                <c:pt idx="131">
                  <c:v>6.9409126999999994E-3</c:v>
                </c:pt>
                <c:pt idx="132">
                  <c:v>8.4036456000000006E-3</c:v>
                </c:pt>
                <c:pt idx="133">
                  <c:v>9.0415730999999985E-3</c:v>
                </c:pt>
                <c:pt idx="134">
                  <c:v>9.6285526000000014E-3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20-21'!$A$4:$A$138</c:f>
              <c:strCache>
                <c:ptCount val="135"/>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strCache>
            </c:strRef>
          </c:cat>
          <c:val>
            <c:numRef>
              <c:f>'Table 9a - School absence 20-21'!$D$4:$D$138</c:f>
              <c:numCache>
                <c:formatCode>0.0%</c:formatCode>
                <c:ptCount val="135"/>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9.9458021899999999E-2</c:v>
                </c:pt>
                <c:pt idx="131">
                  <c:v>7.1702327100000005E-2</c:v>
                </c:pt>
                <c:pt idx="132">
                  <c:v>6.8425778999999992E-2</c:v>
                </c:pt>
                <c:pt idx="133">
                  <c:v>7.2356336699999996E-2</c:v>
                </c:pt>
                <c:pt idx="134">
                  <c:v>9.0847650599999996E-2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Discharges'!$A$4:$A$394</c:f>
              <c:strCache>
                <c:ptCount val="39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strCache>
            </c:strRef>
          </c:cat>
          <c:val>
            <c:numRef>
              <c:f>'Table 4 - Delayed Discharges'!$C$4:$C$394</c:f>
              <c:numCache>
                <c:formatCode>_(* #,##0_);_(* \(#,##0\);_(* "-"??_);_(@_)</c:formatCode>
                <c:ptCount val="39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Workforce'!$B$117:$B$174</c:f>
              <c:numCache>
                <c:formatCode>#,##0</c:formatCode>
                <c:ptCount val="5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Workforce'!$C$117:$C$174</c:f>
              <c:numCache>
                <c:formatCode>#,##0</c:formatCode>
                <c:ptCount val="5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Workforce'!$D$117:$D$174</c:f>
              <c:numCache>
                <c:formatCode>#,##0</c:formatCode>
                <c:ptCount val="5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S1" sqref="S1"/>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4"/>
  <sheetViews>
    <sheetView showGridLines="0" zoomScale="90" zoomScaleNormal="90" workbookViewId="0">
      <pane xSplit="1" ySplit="2" topLeftCell="B156"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43">
        <v>635.42857142857144</v>
      </c>
      <c r="C174" s="543">
        <v>11.428571428571429</v>
      </c>
      <c r="D174" s="543">
        <v>480.28571428571428</v>
      </c>
      <c r="E174" s="44">
        <v>1127.1428571428571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4"/>
  <sheetViews>
    <sheetView showGridLines="0" zoomScale="89" zoomScaleNormal="90" workbookViewId="0">
      <pane ySplit="3" topLeftCell="A43"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7"/>
  <sheetViews>
    <sheetView showGridLines="0" zoomScale="90" zoomScaleNormal="90" workbookViewId="0">
      <pane xSplit="1" ySplit="2" topLeftCell="B4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42"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9"/>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33"/>
  <sheetViews>
    <sheetView workbookViewId="0">
      <pane xSplit="1" ySplit="3" topLeftCell="B41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11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67" t="s">
        <v>345</v>
      </c>
      <c r="B1" s="567"/>
      <c r="C1" s="567"/>
      <c r="D1" s="567"/>
      <c r="E1" s="567"/>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2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2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2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25">
      <c r="A130" s="544">
        <v>44319</v>
      </c>
      <c r="B130" s="532">
        <v>21</v>
      </c>
      <c r="C130" s="494">
        <v>0.93794800150000002</v>
      </c>
      <c r="D130" s="494">
        <v>6.0837079299999999E-2</v>
      </c>
      <c r="E130" s="494">
        <v>1.2149190999999999E-3</v>
      </c>
      <c r="F130" s="541" t="s">
        <v>387</v>
      </c>
      <c r="O130" s="294">
        <v>44319</v>
      </c>
      <c r="P130">
        <v>20</v>
      </c>
      <c r="Q130" s="496">
        <v>0.91792226779999997</v>
      </c>
      <c r="R130" s="496">
        <v>8.0534459700000005E-2</v>
      </c>
      <c r="S130" s="496">
        <v>1.5432726E-3</v>
      </c>
    </row>
    <row r="131" spans="1:19" x14ac:dyDescent="0.25">
      <c r="A131" s="544">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25">
      <c r="A132" s="544">
        <v>44321</v>
      </c>
      <c r="B132" s="532">
        <v>5742</v>
      </c>
      <c r="C132" s="494">
        <v>0.92096760150000001</v>
      </c>
      <c r="D132" s="494">
        <v>7.0903820499999992E-2</v>
      </c>
      <c r="E132" s="494">
        <v>8.106994000000001E-3</v>
      </c>
      <c r="O132" s="294">
        <v>44321</v>
      </c>
      <c r="P132" s="8">
        <v>5472</v>
      </c>
      <c r="Q132" s="496">
        <v>0.9218790013</v>
      </c>
      <c r="R132" s="496">
        <v>7.0345657000000006E-2</v>
      </c>
      <c r="S132" s="496">
        <v>7.7537614000000006E-3</v>
      </c>
    </row>
    <row r="133" spans="1:19" x14ac:dyDescent="0.25">
      <c r="A133" s="544">
        <v>44322</v>
      </c>
      <c r="B133" s="532">
        <v>2775</v>
      </c>
      <c r="C133" s="494">
        <v>0.92873731059999998</v>
      </c>
      <c r="D133" s="494">
        <v>6.1691741299999998E-2</v>
      </c>
      <c r="E133" s="494">
        <v>9.5301710000000005E-3</v>
      </c>
      <c r="F133" s="542" t="s">
        <v>391</v>
      </c>
      <c r="O133" s="294">
        <v>44322</v>
      </c>
      <c r="P133" s="8">
        <v>1992</v>
      </c>
      <c r="Q133" s="496">
        <v>0.93070739150000004</v>
      </c>
      <c r="R133" s="496">
        <v>6.1721495199999997E-2</v>
      </c>
      <c r="S133" s="496">
        <v>7.5305019999999997E-3</v>
      </c>
    </row>
    <row r="134" spans="1:19" x14ac:dyDescent="0.25">
      <c r="A134" s="62">
        <v>44323</v>
      </c>
      <c r="B134" s="8">
        <v>5085</v>
      </c>
      <c r="C134" s="496">
        <v>0.89323547309999995</v>
      </c>
      <c r="D134" s="496">
        <v>9.9458021899999999E-2</v>
      </c>
      <c r="E134" s="496">
        <v>7.2938083999999999E-3</v>
      </c>
      <c r="Q134" s="496"/>
      <c r="R134" s="496"/>
      <c r="S134" s="496"/>
    </row>
    <row r="135" spans="1:19" x14ac:dyDescent="0.25">
      <c r="A135" s="62">
        <v>44326</v>
      </c>
      <c r="B135" s="8">
        <v>5028</v>
      </c>
      <c r="C135" s="496">
        <v>0.92133295540000004</v>
      </c>
      <c r="D135" s="496">
        <v>7.1702327100000005E-2</v>
      </c>
      <c r="E135" s="496">
        <v>6.9409126999999994E-3</v>
      </c>
      <c r="Q135" s="496"/>
      <c r="R135" s="496"/>
      <c r="S135" s="496"/>
    </row>
    <row r="136" spans="1:19" x14ac:dyDescent="0.25">
      <c r="A136" s="62">
        <v>44327</v>
      </c>
      <c r="B136" s="8">
        <v>6031</v>
      </c>
      <c r="C136" s="496">
        <v>0.92314611079999997</v>
      </c>
      <c r="D136" s="496">
        <v>6.8425778999999992E-2</v>
      </c>
      <c r="E136" s="496">
        <v>8.4036456000000006E-3</v>
      </c>
    </row>
    <row r="137" spans="1:19" x14ac:dyDescent="0.25">
      <c r="A137" s="62">
        <v>44328</v>
      </c>
      <c r="B137" s="8">
        <v>6436</v>
      </c>
      <c r="C137" s="496">
        <v>0.91857689870000003</v>
      </c>
      <c r="D137" s="496">
        <v>7.2356336699999996E-2</v>
      </c>
      <c r="E137" s="496">
        <v>9.0415730999999985E-3</v>
      </c>
    </row>
    <row r="138" spans="1:19" x14ac:dyDescent="0.25">
      <c r="A138" s="62">
        <v>44329</v>
      </c>
      <c r="B138" s="8">
        <v>6628</v>
      </c>
      <c r="C138" s="496">
        <v>0.89950304719999996</v>
      </c>
      <c r="D138" s="496">
        <v>9.0847650599999996E-2</v>
      </c>
      <c r="E138" s="496">
        <v>9.6285526000000014E-3</v>
      </c>
    </row>
    <row r="139" spans="1:19" x14ac:dyDescent="0.25">
      <c r="C139" s="496"/>
      <c r="D139" s="496"/>
      <c r="E139" s="496"/>
    </row>
    <row r="140" spans="1:19" x14ac:dyDescent="0.2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32"/>
  <sheetViews>
    <sheetView workbookViewId="0">
      <pane xSplit="1" ySplit="3" topLeftCell="B11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6"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2" spans="1:3" x14ac:dyDescent="0.25">
      <c r="B132" s="350"/>
      <c r="C132"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9"/>
      <c r="E3" s="539"/>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40" t="s">
        <v>385</v>
      </c>
    </row>
    <row r="16" spans="1:17" x14ac:dyDescent="0.25">
      <c r="A16" s="25">
        <v>44326</v>
      </c>
      <c r="B16" s="56">
        <v>5333050</v>
      </c>
      <c r="C16" s="56">
        <v>4837850</v>
      </c>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68" t="s">
        <v>286</v>
      </c>
      <c r="B15" s="568"/>
      <c r="C15" s="568"/>
      <c r="D15" s="569"/>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68" t="s">
        <v>384</v>
      </c>
      <c r="B27" s="568"/>
      <c r="C27" s="568"/>
      <c r="D27" s="569"/>
    </row>
    <row r="28" spans="1:4" x14ac:dyDescent="0.25">
      <c r="A28" s="421">
        <v>44309</v>
      </c>
      <c r="B28" s="435">
        <v>5070</v>
      </c>
      <c r="C28" s="537" t="s">
        <v>48</v>
      </c>
      <c r="D28" s="537" t="s">
        <v>48</v>
      </c>
    </row>
    <row r="29" spans="1:4" x14ac:dyDescent="0.25">
      <c r="A29" s="534">
        <v>44316</v>
      </c>
      <c r="B29" s="435">
        <v>5080</v>
      </c>
      <c r="C29" s="435">
        <v>10</v>
      </c>
      <c r="D29" s="435">
        <v>0</v>
      </c>
    </row>
    <row r="30" spans="1:4" x14ac:dyDescent="0.25">
      <c r="A30" s="550">
        <v>44323</v>
      </c>
      <c r="B30" s="436">
        <v>5080</v>
      </c>
      <c r="C30" s="436">
        <v>10</v>
      </c>
      <c r="D30" s="436">
        <v>0</v>
      </c>
    </row>
    <row r="31" spans="1:4" x14ac:dyDescent="0.25">
      <c r="A31" s="535"/>
      <c r="B31" s="536"/>
      <c r="C31" s="536"/>
      <c r="D31" s="536"/>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70" t="s">
        <v>289</v>
      </c>
      <c r="B45" s="568"/>
      <c r="C45" s="568"/>
      <c r="D45" s="569"/>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68" t="s">
        <v>384</v>
      </c>
      <c r="B57" s="568"/>
      <c r="C57" s="568"/>
      <c r="D57" s="569"/>
    </row>
    <row r="58" spans="1:5" x14ac:dyDescent="0.25">
      <c r="A58" s="443">
        <v>44310</v>
      </c>
      <c r="B58" s="437">
        <v>890</v>
      </c>
      <c r="C58" s="546" t="s">
        <v>48</v>
      </c>
      <c r="D58" s="445" t="s">
        <v>48</v>
      </c>
    </row>
    <row r="59" spans="1:5" x14ac:dyDescent="0.25">
      <c r="A59" s="443">
        <v>44316</v>
      </c>
      <c r="B59" s="435">
        <v>890</v>
      </c>
      <c r="C59" s="548">
        <v>10</v>
      </c>
      <c r="D59" s="549">
        <v>0</v>
      </c>
    </row>
    <row r="60" spans="1:5" x14ac:dyDescent="0.25">
      <c r="A60" s="443">
        <v>44323</v>
      </c>
      <c r="B60" s="436">
        <v>900</v>
      </c>
      <c r="C60" s="538">
        <v>10</v>
      </c>
      <c r="D60" s="547">
        <v>0</v>
      </c>
      <c r="E60" s="78"/>
    </row>
    <row r="61" spans="1:5" x14ac:dyDescent="0.25">
      <c r="A61" s="545"/>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75" t="s">
        <v>0</v>
      </c>
      <c r="B3" s="571" t="s">
        <v>4</v>
      </c>
      <c r="C3" s="572"/>
      <c r="D3" s="573"/>
      <c r="E3" s="574" t="s">
        <v>7</v>
      </c>
      <c r="F3" s="574"/>
      <c r="G3" s="574"/>
    </row>
    <row r="4" spans="1:19" x14ac:dyDescent="0.25">
      <c r="A4" s="576"/>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77" t="s">
        <v>172</v>
      </c>
      <c r="F33" s="577"/>
      <c r="G33" s="577"/>
      <c r="H33" s="577"/>
      <c r="I33" s="577"/>
      <c r="J33" s="577"/>
      <c r="K33" s="577"/>
      <c r="L33" s="577"/>
      <c r="M33" s="577"/>
      <c r="N33" s="577"/>
      <c r="O33" s="577"/>
      <c r="P33" s="577"/>
      <c r="Q33" s="577"/>
      <c r="R33" s="577"/>
      <c r="S33" s="577"/>
      <c r="T33" s="577"/>
      <c r="U33" s="577"/>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78" t="s">
        <v>5</v>
      </c>
      <c r="E31" s="578"/>
      <c r="F31" s="578"/>
      <c r="G31" s="578"/>
      <c r="H31" s="578"/>
      <c r="I31" s="578"/>
      <c r="J31" s="578"/>
      <c r="K31" s="578"/>
      <c r="L31" s="578"/>
      <c r="M31" s="578"/>
      <c r="N31" s="578"/>
    </row>
    <row r="32" spans="1:14" x14ac:dyDescent="0.25">
      <c r="A32" s="361">
        <v>43938</v>
      </c>
      <c r="B32" s="298">
        <v>184</v>
      </c>
      <c r="D32" s="578"/>
      <c r="E32" s="578"/>
      <c r="F32" s="578"/>
      <c r="G32" s="578"/>
      <c r="H32" s="578"/>
      <c r="I32" s="578"/>
      <c r="J32" s="578"/>
      <c r="K32" s="578"/>
      <c r="L32" s="578"/>
      <c r="M32" s="578"/>
      <c r="N32" s="578"/>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78" t="s">
        <v>82</v>
      </c>
      <c r="E34" s="578"/>
      <c r="F34" s="578"/>
      <c r="G34" s="578"/>
      <c r="H34" s="578"/>
      <c r="I34" s="578"/>
      <c r="J34" s="578"/>
      <c r="K34" s="578"/>
      <c r="L34" s="578"/>
      <c r="M34" s="578"/>
      <c r="N34" s="578"/>
    </row>
    <row r="35" spans="1:14" x14ac:dyDescent="0.25">
      <c r="A35" s="361">
        <v>43941</v>
      </c>
      <c r="B35" s="298">
        <v>167</v>
      </c>
      <c r="D35" s="578"/>
      <c r="E35" s="578"/>
      <c r="F35" s="578"/>
      <c r="G35" s="578"/>
      <c r="H35" s="578"/>
      <c r="I35" s="578"/>
      <c r="J35" s="578"/>
      <c r="K35" s="578"/>
      <c r="L35" s="578"/>
      <c r="M35" s="578"/>
      <c r="N35" s="578"/>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79" t="s">
        <v>115</v>
      </c>
      <c r="E37" s="579"/>
      <c r="F37" s="579"/>
      <c r="G37" s="579"/>
      <c r="H37" s="579"/>
      <c r="I37" s="579"/>
      <c r="J37" s="579"/>
      <c r="K37" s="579"/>
      <c r="L37" s="579"/>
      <c r="M37" s="579"/>
      <c r="N37" s="579"/>
    </row>
    <row r="38" spans="1:14" x14ac:dyDescent="0.25">
      <c r="A38" s="361">
        <v>43944</v>
      </c>
      <c r="B38" s="298">
        <v>136</v>
      </c>
      <c r="D38" s="579"/>
      <c r="E38" s="579"/>
      <c r="F38" s="579"/>
      <c r="G38" s="579"/>
      <c r="H38" s="579"/>
      <c r="I38" s="579"/>
      <c r="J38" s="579"/>
      <c r="K38" s="579"/>
      <c r="L38" s="579"/>
      <c r="M38" s="579"/>
      <c r="N38" s="579"/>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52"/>
  <sheetViews>
    <sheetView zoomScaleNormal="100" workbookViewId="0">
      <pane xSplit="1" ySplit="3" topLeftCell="B23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row r="241" spans="1:5" x14ac:dyDescent="0.25">
      <c r="A241" s="126">
        <v>44322</v>
      </c>
      <c r="B241" s="440">
        <v>11</v>
      </c>
      <c r="C241" s="440">
        <v>58</v>
      </c>
      <c r="D241" s="440">
        <v>8</v>
      </c>
    </row>
    <row r="242" spans="1:5" x14ac:dyDescent="0.25">
      <c r="A242" s="126">
        <v>44323</v>
      </c>
      <c r="B242" s="440">
        <v>8</v>
      </c>
      <c r="C242" s="440">
        <v>68</v>
      </c>
      <c r="D242" s="440">
        <v>9</v>
      </c>
    </row>
    <row r="243" spans="1:5" x14ac:dyDescent="0.25">
      <c r="A243" s="126">
        <v>44324</v>
      </c>
      <c r="B243" s="440">
        <v>9</v>
      </c>
      <c r="C243" s="440">
        <v>64</v>
      </c>
      <c r="D243" s="440">
        <v>9</v>
      </c>
    </row>
    <row r="244" spans="1:5" x14ac:dyDescent="0.25">
      <c r="A244" s="126">
        <v>44325</v>
      </c>
      <c r="B244" s="440">
        <v>6</v>
      </c>
      <c r="C244" s="440">
        <v>65</v>
      </c>
      <c r="D244" s="440">
        <v>10</v>
      </c>
    </row>
    <row r="245" spans="1:5" x14ac:dyDescent="0.25">
      <c r="A245" s="126">
        <v>44326</v>
      </c>
      <c r="B245" s="440">
        <v>6</v>
      </c>
      <c r="C245" s="440">
        <v>72</v>
      </c>
      <c r="D245" s="440">
        <v>10</v>
      </c>
    </row>
    <row r="246" spans="1:5" x14ac:dyDescent="0.25">
      <c r="A246" s="126">
        <v>44327</v>
      </c>
      <c r="B246" s="440">
        <v>6</v>
      </c>
      <c r="C246" s="440">
        <v>69</v>
      </c>
      <c r="D246" s="440">
        <v>10</v>
      </c>
      <c r="E246" t="s">
        <v>395</v>
      </c>
    </row>
    <row r="247" spans="1:5" x14ac:dyDescent="0.25">
      <c r="A247" s="126">
        <v>44328</v>
      </c>
      <c r="B247" s="440">
        <v>6</v>
      </c>
      <c r="C247" s="440">
        <v>65</v>
      </c>
      <c r="D247" s="440">
        <v>8</v>
      </c>
    </row>
    <row r="248" spans="1:5" x14ac:dyDescent="0.25">
      <c r="A248" s="126">
        <v>44329</v>
      </c>
      <c r="B248" s="440">
        <v>4</v>
      </c>
      <c r="C248" s="440">
        <v>63</v>
      </c>
      <c r="D248" s="440">
        <v>9</v>
      </c>
    </row>
    <row r="249" spans="1:5" x14ac:dyDescent="0.25">
      <c r="A249" s="126">
        <v>44330</v>
      </c>
      <c r="B249" s="440">
        <v>3</v>
      </c>
      <c r="C249" s="440">
        <v>64</v>
      </c>
      <c r="D249" s="440">
        <v>7</v>
      </c>
    </row>
    <row r="250" spans="1:5" x14ac:dyDescent="0.25">
      <c r="A250" s="126">
        <v>44331</v>
      </c>
      <c r="B250" s="440">
        <v>2</v>
      </c>
      <c r="C250" s="440">
        <v>69</v>
      </c>
      <c r="D250" s="440">
        <v>7</v>
      </c>
    </row>
    <row r="251" spans="1:5" x14ac:dyDescent="0.25">
      <c r="A251" s="126">
        <v>44332</v>
      </c>
      <c r="B251" s="440">
        <v>3</v>
      </c>
      <c r="C251" s="440">
        <v>61</v>
      </c>
      <c r="D251" s="440">
        <v>7</v>
      </c>
    </row>
    <row r="252" spans="1:5" x14ac:dyDescent="0.25">
      <c r="A252" s="126">
        <v>44333</v>
      </c>
      <c r="B252" s="440">
        <v>3</v>
      </c>
      <c r="C252" s="440">
        <v>68</v>
      </c>
      <c r="D252" s="44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80" t="s">
        <v>116</v>
      </c>
      <c r="C2" s="581"/>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4" t="s">
        <v>122</v>
      </c>
      <c r="F33" s="585">
        <v>2</v>
      </c>
      <c r="G33" s="230"/>
    </row>
    <row r="34" spans="1:7" x14ac:dyDescent="0.25">
      <c r="A34" s="247">
        <v>44040</v>
      </c>
      <c r="B34" s="249" t="s">
        <v>48</v>
      </c>
      <c r="C34" s="250" t="s">
        <v>48</v>
      </c>
      <c r="D34" s="233"/>
      <c r="E34" s="582"/>
      <c r="F34" s="586"/>
      <c r="G34" s="230"/>
    </row>
    <row r="35" spans="1:7" x14ac:dyDescent="0.25">
      <c r="A35" s="247">
        <v>44041</v>
      </c>
      <c r="B35" s="234">
        <v>66</v>
      </c>
      <c r="C35" s="253">
        <v>0.06</v>
      </c>
      <c r="D35" s="254"/>
      <c r="E35" s="582"/>
      <c r="F35" s="586"/>
      <c r="G35" s="230"/>
    </row>
    <row r="36" spans="1:7" x14ac:dyDescent="0.25">
      <c r="A36" s="247">
        <v>44042</v>
      </c>
      <c r="B36" s="249" t="s">
        <v>48</v>
      </c>
      <c r="C36" s="250" t="s">
        <v>48</v>
      </c>
      <c r="D36" s="254"/>
      <c r="E36" s="582"/>
      <c r="F36" s="586"/>
      <c r="G36" s="230"/>
    </row>
    <row r="37" spans="1:7" x14ac:dyDescent="0.25">
      <c r="A37" s="247">
        <v>44043</v>
      </c>
      <c r="B37" s="249" t="s">
        <v>48</v>
      </c>
      <c r="C37" s="250" t="s">
        <v>48</v>
      </c>
      <c r="D37" s="254"/>
      <c r="E37" s="582"/>
      <c r="F37" s="586"/>
      <c r="G37" s="230"/>
    </row>
    <row r="38" spans="1:7" x14ac:dyDescent="0.25">
      <c r="A38" s="247">
        <v>44044</v>
      </c>
      <c r="B38" s="249" t="s">
        <v>48</v>
      </c>
      <c r="C38" s="250" t="s">
        <v>48</v>
      </c>
      <c r="D38" s="254"/>
      <c r="E38" s="582"/>
      <c r="F38" s="586"/>
      <c r="G38" s="230"/>
    </row>
    <row r="39" spans="1:7" x14ac:dyDescent="0.25">
      <c r="A39" s="247">
        <v>44045</v>
      </c>
      <c r="B39" s="249" t="s">
        <v>48</v>
      </c>
      <c r="C39" s="250" t="s">
        <v>48</v>
      </c>
      <c r="D39" s="254"/>
      <c r="E39" s="583"/>
      <c r="F39" s="587"/>
      <c r="G39" s="230"/>
    </row>
    <row r="40" spans="1:7" x14ac:dyDescent="0.25">
      <c r="A40" s="247">
        <v>44046</v>
      </c>
      <c r="B40" s="249" t="s">
        <v>48</v>
      </c>
      <c r="C40" s="250" t="s">
        <v>48</v>
      </c>
      <c r="D40" s="254"/>
      <c r="E40" s="582" t="s">
        <v>121</v>
      </c>
      <c r="F40" s="588">
        <v>0</v>
      </c>
      <c r="G40" s="230"/>
    </row>
    <row r="41" spans="1:7" x14ac:dyDescent="0.25">
      <c r="A41" s="247">
        <v>44047</v>
      </c>
      <c r="B41" s="249" t="s">
        <v>48</v>
      </c>
      <c r="C41" s="250" t="s">
        <v>48</v>
      </c>
      <c r="D41" s="254"/>
      <c r="E41" s="582"/>
      <c r="F41" s="589"/>
      <c r="G41" s="230"/>
    </row>
    <row r="42" spans="1:7" x14ac:dyDescent="0.25">
      <c r="A42" s="247">
        <v>44048</v>
      </c>
      <c r="B42" s="234">
        <v>60</v>
      </c>
      <c r="C42" s="253">
        <v>0.06</v>
      </c>
      <c r="D42" s="254"/>
      <c r="E42" s="582"/>
      <c r="F42" s="589"/>
      <c r="G42" s="230"/>
    </row>
    <row r="43" spans="1:7" x14ac:dyDescent="0.25">
      <c r="A43" s="247">
        <v>44049</v>
      </c>
      <c r="B43" s="249" t="s">
        <v>48</v>
      </c>
      <c r="C43" s="250" t="s">
        <v>48</v>
      </c>
      <c r="E43" s="582"/>
      <c r="F43" s="589"/>
    </row>
    <row r="44" spans="1:7" x14ac:dyDescent="0.25">
      <c r="A44" s="247">
        <v>44050</v>
      </c>
      <c r="B44" s="249" t="s">
        <v>48</v>
      </c>
      <c r="C44" s="250" t="s">
        <v>48</v>
      </c>
      <c r="E44" s="582"/>
      <c r="F44" s="589"/>
    </row>
    <row r="45" spans="1:7" x14ac:dyDescent="0.25">
      <c r="A45" s="247">
        <v>44051</v>
      </c>
      <c r="B45" s="249" t="s">
        <v>48</v>
      </c>
      <c r="C45" s="250" t="s">
        <v>48</v>
      </c>
      <c r="E45" s="582"/>
      <c r="F45" s="589"/>
    </row>
    <row r="46" spans="1:7" x14ac:dyDescent="0.25">
      <c r="A46" s="247">
        <v>44052</v>
      </c>
      <c r="B46" s="249" t="s">
        <v>48</v>
      </c>
      <c r="C46" s="250" t="s">
        <v>48</v>
      </c>
      <c r="E46" s="583"/>
      <c r="F46" s="590"/>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91" t="s">
        <v>81</v>
      </c>
      <c r="G4" s="592"/>
      <c r="H4" s="592"/>
      <c r="I4" s="593"/>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4" t="s">
        <v>117</v>
      </c>
      <c r="G84" s="595"/>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6" t="s">
        <v>117</v>
      </c>
      <c r="C109" s="597"/>
      <c r="D109" s="598"/>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99" t="s">
        <v>0</v>
      </c>
      <c r="B3" s="601" t="s">
        <v>301</v>
      </c>
      <c r="C3" s="602"/>
      <c r="D3" s="602"/>
      <c r="E3" s="602"/>
      <c r="F3" s="603"/>
      <c r="G3" s="604" t="s">
        <v>302</v>
      </c>
      <c r="H3" s="605"/>
      <c r="I3" s="605"/>
      <c r="J3" s="605"/>
      <c r="K3" s="606"/>
      <c r="L3" s="607" t="s">
        <v>303</v>
      </c>
      <c r="M3" s="608"/>
      <c r="N3" s="609"/>
      <c r="O3" s="607" t="s">
        <v>304</v>
      </c>
      <c r="P3" s="608"/>
      <c r="Q3" s="609"/>
      <c r="R3" s="607" t="s">
        <v>305</v>
      </c>
      <c r="S3" s="608"/>
      <c r="T3" s="609"/>
      <c r="U3" s="607" t="s">
        <v>306</v>
      </c>
      <c r="V3" s="608"/>
      <c r="W3" s="609"/>
      <c r="X3" s="607" t="s">
        <v>307</v>
      </c>
      <c r="Y3" s="608"/>
      <c r="Z3" s="609"/>
      <c r="AA3" s="506"/>
      <c r="AB3" s="601" t="s">
        <v>300</v>
      </c>
      <c r="AC3" s="602"/>
      <c r="AD3" s="602"/>
      <c r="AE3" s="602"/>
      <c r="AF3" s="603"/>
      <c r="AG3" s="506"/>
      <c r="AH3" s="506"/>
    </row>
    <row r="4" spans="1:36" ht="78.75" customHeight="1" x14ac:dyDescent="0.25">
      <c r="A4" s="600"/>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99" t="s">
        <v>0</v>
      </c>
      <c r="B3" s="607" t="s">
        <v>269</v>
      </c>
      <c r="C3" s="608"/>
      <c r="D3" s="609"/>
      <c r="E3" s="607" t="s">
        <v>270</v>
      </c>
      <c r="F3" s="608"/>
      <c r="G3" s="609"/>
      <c r="H3" s="607" t="s">
        <v>271</v>
      </c>
      <c r="I3" s="608"/>
      <c r="J3" s="609"/>
      <c r="K3" s="607" t="s">
        <v>272</v>
      </c>
      <c r="L3" s="608"/>
      <c r="M3" s="609"/>
    </row>
    <row r="4" spans="1:15" s="502" customFormat="1" ht="78.75" customHeight="1" x14ac:dyDescent="0.25">
      <c r="A4" s="599"/>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94"/>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44328</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46"/>
  <sheetViews>
    <sheetView showGridLines="0" zoomScale="85" zoomScaleNormal="85" workbookViewId="0">
      <pane xSplit="1" ySplit="4" topLeftCell="B422"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2" t="s">
        <v>114</v>
      </c>
      <c r="L1" s="563"/>
      <c r="M1" s="563"/>
      <c r="N1" s="563"/>
      <c r="O1" s="563"/>
      <c r="P1" s="563"/>
      <c r="W1" s="22" t="s">
        <v>29</v>
      </c>
    </row>
    <row r="2" spans="1:27" x14ac:dyDescent="0.25">
      <c r="A2" s="2"/>
      <c r="I2" s="553" t="s">
        <v>187</v>
      </c>
      <c r="J2" s="554"/>
      <c r="Q2" s="382"/>
      <c r="R2" s="382"/>
    </row>
    <row r="3" spans="1:27" ht="48.75" customHeight="1" x14ac:dyDescent="0.25">
      <c r="A3" s="556" t="s">
        <v>30</v>
      </c>
      <c r="B3" s="558" t="s">
        <v>185</v>
      </c>
      <c r="C3" s="559"/>
      <c r="D3" s="559"/>
      <c r="E3" s="104" t="s">
        <v>184</v>
      </c>
      <c r="F3" s="565" t="s">
        <v>199</v>
      </c>
      <c r="G3" s="560" t="s">
        <v>186</v>
      </c>
      <c r="H3" s="560"/>
      <c r="I3" s="553"/>
      <c r="J3" s="554"/>
      <c r="K3" s="555" t="s">
        <v>188</v>
      </c>
      <c r="L3" s="566" t="s">
        <v>200</v>
      </c>
      <c r="M3" s="561" t="s">
        <v>201</v>
      </c>
      <c r="N3" s="552" t="s">
        <v>189</v>
      </c>
      <c r="O3" s="555" t="s">
        <v>183</v>
      </c>
      <c r="P3" s="564" t="s">
        <v>191</v>
      </c>
      <c r="Q3" s="561" t="s">
        <v>202</v>
      </c>
      <c r="R3" s="561" t="s">
        <v>203</v>
      </c>
      <c r="S3" s="552" t="s">
        <v>182</v>
      </c>
    </row>
    <row r="4" spans="1:27" ht="30.6" customHeight="1" x14ac:dyDescent="0.25">
      <c r="A4" s="557"/>
      <c r="B4" s="23" t="s">
        <v>18</v>
      </c>
      <c r="C4" s="24" t="s">
        <v>17</v>
      </c>
      <c r="D4" s="28" t="s">
        <v>3</v>
      </c>
      <c r="E4" s="99" t="s">
        <v>63</v>
      </c>
      <c r="F4" s="565"/>
      <c r="G4" s="98" t="s">
        <v>63</v>
      </c>
      <c r="H4" s="79" t="s">
        <v>64</v>
      </c>
      <c r="I4" s="80" t="s">
        <v>63</v>
      </c>
      <c r="J4" s="147" t="s">
        <v>64</v>
      </c>
      <c r="K4" s="555"/>
      <c r="L4" s="566"/>
      <c r="M4" s="561"/>
      <c r="N4" s="552"/>
      <c r="O4" s="555"/>
      <c r="P4" s="564"/>
      <c r="Q4" s="561"/>
      <c r="R4" s="561"/>
      <c r="S4" s="552"/>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50">
        <f t="shared" si="1301"/>
        <v>1.3232514177693762E-2</v>
      </c>
      <c r="N443" s="90">
        <f>D443-D436</f>
        <v>23864</v>
      </c>
      <c r="O443" s="90">
        <f>SUM(E437:E443)</f>
        <v>1660</v>
      </c>
      <c r="P443" s="152">
        <f t="shared" ref="P443:Q445" si="1308">SUM(K437:K443)</f>
        <v>131319</v>
      </c>
      <c r="Q443" s="152">
        <f t="shared" si="1308"/>
        <v>1844</v>
      </c>
      <c r="R443" s="383">
        <f t="shared" ref="R443" si="1309">Q443/P443</f>
        <v>1.4042141655053724E-2</v>
      </c>
      <c r="S443" s="91">
        <f t="shared" ref="S443" si="1310">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551">
        <v>27866</v>
      </c>
      <c r="L444" s="379">
        <v>434</v>
      </c>
      <c r="M444" s="450">
        <f t="shared" si="1301"/>
        <v>1.5574535275963539E-2</v>
      </c>
      <c r="N444" s="90">
        <f>D444-D437</f>
        <v>25659</v>
      </c>
      <c r="O444" s="90">
        <f>SUM(E438:E444)</f>
        <v>1849</v>
      </c>
      <c r="P444" s="152">
        <f t="shared" si="1308"/>
        <v>137516</v>
      </c>
      <c r="Q444" s="152">
        <f t="shared" si="1308"/>
        <v>2022</v>
      </c>
      <c r="R444" s="383">
        <f t="shared" ref="R444" si="1311">Q444/P444</f>
        <v>1.4703743564385235E-2</v>
      </c>
      <c r="S444" s="91">
        <f t="shared" ref="S444" si="1312">P444/5463.3</f>
        <v>25.170867424450424</v>
      </c>
      <c r="U444" s="451" t="s">
        <v>397</v>
      </c>
    </row>
    <row r="445" spans="1:21" x14ac:dyDescent="0.25">
      <c r="A445" s="62">
        <v>44332</v>
      </c>
      <c r="B445" s="44">
        <v>1741225</v>
      </c>
      <c r="C445" s="44">
        <v>229613</v>
      </c>
      <c r="D445" s="105">
        <v>1970838</v>
      </c>
      <c r="E445" s="2">
        <v>292</v>
      </c>
      <c r="F445" s="375">
        <f t="shared" ref="F445" si="1313">E445/(D445-D444)</f>
        <v>7.9477408818726183E-2</v>
      </c>
      <c r="G445" s="44">
        <v>5423</v>
      </c>
      <c r="H445" s="112">
        <v>2786031</v>
      </c>
      <c r="I445" s="75">
        <v>10580</v>
      </c>
      <c r="J445" s="73">
        <v>3268616</v>
      </c>
      <c r="K445" s="551">
        <v>16003</v>
      </c>
      <c r="L445" s="379">
        <v>318</v>
      </c>
      <c r="M445" s="450">
        <f t="shared" si="1301"/>
        <v>1.987127413609948E-2</v>
      </c>
      <c r="N445" s="90">
        <f>D445-D438</f>
        <v>26539</v>
      </c>
      <c r="O445" s="90">
        <f>SUM(E439:E445)</f>
        <v>1941</v>
      </c>
      <c r="P445" s="152">
        <f t="shared" si="1308"/>
        <v>139543</v>
      </c>
      <c r="Q445" s="152">
        <f t="shared" si="1308"/>
        <v>2125</v>
      </c>
      <c r="R445" s="383">
        <f t="shared" ref="R445" si="1314">Q445/P445</f>
        <v>1.522828088832833E-2</v>
      </c>
      <c r="S445" s="91">
        <f t="shared" ref="S445" si="1315">P445/5463.3</f>
        <v>25.541888602126917</v>
      </c>
    </row>
    <row r="446" spans="1:21" x14ac:dyDescent="0.25">
      <c r="A446" s="62">
        <v>44333</v>
      </c>
      <c r="B446" s="44">
        <v>1744055</v>
      </c>
      <c r="C446" s="44">
        <v>229774</v>
      </c>
      <c r="D446" s="105">
        <v>1973829</v>
      </c>
      <c r="E446" s="2">
        <v>161</v>
      </c>
      <c r="F446" s="375">
        <f t="shared" ref="F446" si="1316">E446/(D446-D445)</f>
        <v>5.382815112002675E-2</v>
      </c>
      <c r="G446" s="44">
        <v>5322</v>
      </c>
      <c r="H446" s="112">
        <v>2791353</v>
      </c>
      <c r="I446" s="75">
        <v>6039</v>
      </c>
      <c r="J446" s="73">
        <v>3274655</v>
      </c>
      <c r="K446" s="551">
        <v>11361</v>
      </c>
      <c r="L446" s="379">
        <v>178</v>
      </c>
      <c r="M446" s="450">
        <f t="shared" si="1301"/>
        <v>1.5667634891294781E-2</v>
      </c>
      <c r="N446" s="90">
        <f>D446-D439</f>
        <v>26856</v>
      </c>
      <c r="O446" s="90">
        <f>SUM(E440:E446)</f>
        <v>1934</v>
      </c>
      <c r="P446" s="152">
        <f t="shared" ref="P446" si="1317">SUM(K440:K446)</f>
        <v>139388</v>
      </c>
      <c r="Q446" s="152">
        <f t="shared" ref="Q446" si="1318">SUM(L440:L446)</f>
        <v>2114</v>
      </c>
      <c r="R446" s="383">
        <f t="shared" ref="R446" si="1319">Q446/P446</f>
        <v>1.5166298390105318E-2</v>
      </c>
      <c r="S446" s="91">
        <f t="shared" ref="S446" si="1320">P446/5463.3</f>
        <v>25.51351747112551</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2021-05-17T11:20:03Z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vA48654805</value>
    </field>
    <field name="Objective-Version">
      <value order="0">152.189</value>
    </field>
    <field name="Objective-VersionNumber">
      <value order="0">1404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2021-05-17T11:20:02Z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2021-05-17T11:20:03Z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vA48654805</vt:lpwstr>
  </property>
  <property fmtid="{D5CDD505-2E9C-101B-9397-08002B2CF9AE}" pid="16" name="Objective-Version">
    <vt:lpwstr>152.189</vt:lpwstr>
  </property>
  <property fmtid="{D5CDD505-2E9C-101B-9397-08002B2CF9AE}" pid="17" name="Objective-VersionNumber">
    <vt:r8>1404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