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5" i="9" l="1"/>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<sst xmlns="http://schemas.openxmlformats.org/spreadsheetml/2006/main" count="855" uniqueCount="427">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</sst>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f8529da872b4f0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pt idx="165">
                  <c:v>8.1509696300000004E-2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pt idx="165">
                  <c:v>0.1767765761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Discharges'!$A$4:$A$443</c:f>
              <c:strCache>
                <c:ptCount val="44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strCache>
            </c:strRef>
          </c:cat>
          <c:val>
            <c:numRef>
              <c:f>'Table 4 - Delayed Discharges'!$C$4:$C$443</c:f>
              <c:numCache>
                <c:formatCode>#,##0</c:formatCode>
                <c:ptCount val="44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Workforce'!$B$117:$B$181</c:f>
              <c:numCache>
                <c:formatCode>#,##0</c:formatCode>
                <c:ptCount val="6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Workforce'!$C$117:$C$181</c:f>
              <c:numCache>
                <c:formatCode>#,##0</c:formatCode>
                <c:ptCount val="6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Workforce'!$D$117:$D$181</c:f>
              <c:numCache>
                <c:formatCode>#,##0</c:formatCode>
                <c:ptCount val="6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9"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537">
        <v>1264.1428571428571</v>
      </c>
      <c r="C181" s="537">
        <v>41.857142857142854</v>
      </c>
      <c r="D181" s="537">
        <v>1049.8571428571429</v>
      </c>
      <c r="E181" s="44">
        <v>2355.8571428571431</v>
      </c>
    </row>
    <row r="182" spans="1:5" x14ac:dyDescent="0.35">
      <c r="A182" s="113"/>
      <c r="B182" s="537"/>
      <c r="C182" s="537"/>
      <c r="D182" s="537"/>
      <c r="E182" s="9"/>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1"/>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4"/>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6"/>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2"/>
  <sheetViews>
    <sheetView workbookViewId="0">
      <pane xSplit="1" ySplit="3" topLeftCell="B4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v>44371</v>
      </c>
      <c r="B168" s="8">
        <v>42453</v>
      </c>
      <c r="C168" s="493">
        <v>0.75609551870000002</v>
      </c>
      <c r="D168" s="493">
        <v>0.17904939450000001</v>
      </c>
      <c r="E168" s="493">
        <v>6.4829019000000002E-2</v>
      </c>
    </row>
    <row r="169" spans="1:19" x14ac:dyDescent="0.35">
      <c r="A169" s="62">
        <v>44372</v>
      </c>
      <c r="B169" s="8">
        <v>30967</v>
      </c>
      <c r="C169" s="493">
        <v>0.74169219819999999</v>
      </c>
      <c r="D169" s="493">
        <v>0.1767765761</v>
      </c>
      <c r="E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9"/>
  <sheetViews>
    <sheetView workbookViewId="0">
      <pane xSplit="1" ySplit="3" topLeftCell="B17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3"/>
  <sheetViews>
    <sheetView workbookViewId="0">
      <pane xSplit="1" ySplit="3" topLeftCell="B4"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1"/>
  <sheetViews>
    <sheetView zoomScaleNormal="100" workbookViewId="0">
      <pane xSplit="1" ySplit="3" topLeftCell="B286"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43"/>
  <sheetViews>
    <sheetView showGridLines="0" zoomScaleNormal="100" workbookViewId="0">
      <pane xSplit="2" ySplit="3" topLeftCell="C419"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44377</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95"/>
  <sheetViews>
    <sheetView showGridLines="0" zoomScale="85" zoomScaleNormal="85" workbookViewId="0">
      <pane xSplit="1" ySplit="4" topLeftCell="B483"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8" t="s">
        <v>114</v>
      </c>
      <c r="L1" s="579"/>
      <c r="M1" s="579"/>
      <c r="N1" s="579"/>
      <c r="O1" s="579"/>
      <c r="P1" s="579"/>
      <c r="W1" s="22" t="s">
        <v>29</v>
      </c>
    </row>
    <row r="2" spans="1:27" x14ac:dyDescent="0.35">
      <c r="A2" s="2"/>
      <c r="I2" s="569" t="s">
        <v>187</v>
      </c>
      <c r="J2" s="570"/>
      <c r="Q2" s="382"/>
      <c r="R2" s="382"/>
    </row>
    <row r="3" spans="1:27" ht="48.75" customHeight="1" x14ac:dyDescent="0.3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5" customHeight="1" x14ac:dyDescent="0.3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E491/(D491-D490)</f>
        <v>0.36024844720496896</v>
      </c>
      <c r="G491" s="559">
        <v>19768</v>
      </c>
      <c r="H491" s="112">
        <v>3361133</v>
      </c>
      <c r="I491" s="75">
        <v>23075</v>
      </c>
      <c r="J491" s="73">
        <v>3876274</v>
      </c>
      <c r="K491" s="392">
        <v>42843</v>
      </c>
      <c r="L491" s="380">
        <v>4484</v>
      </c>
      <c r="M491" s="447">
        <f t="shared" si="1568"/>
        <v>0.10466120486427187</v>
      </c>
      <c r="N491" s="90">
        <f>D491-D484</f>
        <v>68896</v>
      </c>
      <c r="O491" s="90">
        <f t="shared" ref="O491" si="1574">SUM(E485:E491)</f>
        <v>21746</v>
      </c>
      <c r="P491" s="152">
        <f t="shared" ref="P491" si="1575">SUM(K485:K491)</f>
        <v>231712</v>
      </c>
      <c r="Q491" s="152">
        <f t="shared" ref="Q491" si="1576">SUM(L485:L491)</f>
        <v>22911</v>
      </c>
      <c r="R491" s="383">
        <f t="shared" ref="R491" si="1577">Q491/P491</f>
        <v>9.8877054274271514E-2</v>
      </c>
      <c r="S491" s="91">
        <f t="shared" si="1561"/>
        <v>42.391511159897547</v>
      </c>
    </row>
    <row r="492" spans="1:21" x14ac:dyDescent="0.35">
      <c r="A492" s="558">
        <v>44379</v>
      </c>
      <c r="B492" s="559">
        <v>1983809</v>
      </c>
      <c r="C492" s="559">
        <v>289279</v>
      </c>
      <c r="D492" s="112">
        <v>2273088</v>
      </c>
      <c r="E492" s="44">
        <v>3823</v>
      </c>
      <c r="F492" s="561">
        <f>E492/(D492-D491)</f>
        <v>0.35147559069596396</v>
      </c>
      <c r="G492" s="559">
        <v>15876</v>
      </c>
      <c r="H492" s="112">
        <v>3377009</v>
      </c>
      <c r="I492" s="75">
        <v>21813</v>
      </c>
      <c r="J492" s="73">
        <v>3898087</v>
      </c>
      <c r="K492" s="392">
        <v>37689</v>
      </c>
      <c r="L492" s="380">
        <v>4058</v>
      </c>
      <c r="M492" s="447">
        <f t="shared" si="1568"/>
        <v>0.10767067314070418</v>
      </c>
      <c r="N492" s="90">
        <f>D492-D485</f>
        <v>73346</v>
      </c>
      <c r="O492" s="90">
        <f t="shared" ref="O492" si="1578">SUM(E486:E492)</f>
        <v>23822</v>
      </c>
      <c r="P492" s="152">
        <f t="shared" ref="P492" si="1579">SUM(K486:K492)</f>
        <v>242607</v>
      </c>
      <c r="Q492" s="152">
        <f t="shared" ref="Q492" si="1580">SUM(L486:L492)</f>
        <v>25107</v>
      </c>
      <c r="R492" s="383">
        <f t="shared" ref="R492" si="1581">Q492/P492</f>
        <v>0.10348835771432811</v>
      </c>
      <c r="S492" s="91">
        <f t="shared" si="1561"/>
        <v>44.384742041712407</v>
      </c>
    </row>
    <row r="493" spans="1:21" x14ac:dyDescent="0.35">
      <c r="A493" s="558">
        <v>44380</v>
      </c>
      <c r="B493" s="559">
        <v>1990200</v>
      </c>
      <c r="C493" s="559">
        <v>292387</v>
      </c>
      <c r="D493" s="112">
        <v>2282587</v>
      </c>
      <c r="E493" s="44">
        <v>3108</v>
      </c>
      <c r="F493" s="561">
        <f>E493/(D493-D492)</f>
        <v>0.32719233603537212</v>
      </c>
      <c r="G493" s="559">
        <v>12752</v>
      </c>
      <c r="H493" s="112">
        <v>3389761</v>
      </c>
      <c r="I493" s="75">
        <v>21815</v>
      </c>
      <c r="J493" s="73">
        <v>3919902</v>
      </c>
      <c r="K493" s="392">
        <v>34567</v>
      </c>
      <c r="L493" s="380">
        <v>3308</v>
      </c>
      <c r="M493" s="447">
        <f t="shared" ref="M493:M494" si="1582">L493/K493</f>
        <v>9.5698209274741805E-2</v>
      </c>
      <c r="N493" s="90">
        <f>D493-D486</f>
        <v>71655</v>
      </c>
      <c r="O493" s="90">
        <f t="shared" ref="O493" si="1583">SUM(E487:E493)</f>
        <v>24094</v>
      </c>
      <c r="P493" s="152">
        <f t="shared" ref="P493" si="1584">SUM(K487:K493)</f>
        <v>243605</v>
      </c>
      <c r="Q493" s="152">
        <f t="shared" ref="Q493" si="1585">SUM(L487:L493)</f>
        <v>25435</v>
      </c>
      <c r="R493" s="383">
        <f t="shared" ref="R493" si="1586">Q493/P493</f>
        <v>0.10441082900597279</v>
      </c>
      <c r="S493" s="91">
        <f t="shared" si="1561"/>
        <v>44.567325283571165</v>
      </c>
    </row>
    <row r="494" spans="1:21" x14ac:dyDescent="0.35">
      <c r="A494" s="558">
        <v>44381</v>
      </c>
      <c r="B494" s="559">
        <v>1995214</v>
      </c>
      <c r="C494" s="559">
        <v>295113</v>
      </c>
      <c r="D494" s="112">
        <v>2290327</v>
      </c>
      <c r="E494" s="44">
        <v>2726</v>
      </c>
      <c r="F494" s="561">
        <f>E494/(D494-D493)</f>
        <v>0.35219638242894058</v>
      </c>
      <c r="G494" s="559">
        <v>6523</v>
      </c>
      <c r="H494" s="112">
        <v>3396284</v>
      </c>
      <c r="I494" s="75">
        <v>19125</v>
      </c>
      <c r="J494" s="73">
        <v>3939027</v>
      </c>
      <c r="K494" s="392">
        <v>25648</v>
      </c>
      <c r="L494" s="380">
        <v>2933</v>
      </c>
      <c r="M494" s="447">
        <f t="shared" si="1582"/>
        <v>0.11435589519650655</v>
      </c>
      <c r="N494" s="90">
        <f>D494-D487</f>
        <v>69875</v>
      </c>
      <c r="O494" s="90">
        <f t="shared" ref="O494:O495" si="1587">SUM(E488:E494)</f>
        <v>24181</v>
      </c>
      <c r="P494" s="152">
        <f t="shared" ref="P494:P495" si="1588">SUM(K488:K494)</f>
        <v>237558</v>
      </c>
      <c r="Q494" s="152">
        <f t="shared" ref="Q494:Q495" si="1589">SUM(L488:L494)</f>
        <v>25559</v>
      </c>
      <c r="R494" s="383">
        <f t="shared" ref="R494:R495" si="1590">Q494/P494</f>
        <v>0.10759056735618248</v>
      </c>
      <c r="S494" s="91">
        <f t="shared" ref="S494:S495" si="1591">P494/5466</f>
        <v>43.461031833150386</v>
      </c>
    </row>
    <row r="495" spans="1:21" x14ac:dyDescent="0.35">
      <c r="A495" s="558">
        <v>44382</v>
      </c>
      <c r="B495" s="559">
        <v>1999426</v>
      </c>
      <c r="C495" s="559">
        <v>297485</v>
      </c>
      <c r="D495" s="112">
        <v>2296911</v>
      </c>
      <c r="E495" s="44">
        <v>2372</v>
      </c>
      <c r="F495" s="561">
        <f>E495/(D495-D494)</f>
        <v>0.36026731470230861</v>
      </c>
      <c r="G495" s="559">
        <v>5191</v>
      </c>
      <c r="H495" s="112">
        <v>3401475</v>
      </c>
      <c r="I495" s="75">
        <v>15031</v>
      </c>
      <c r="J495" s="73">
        <v>3954058</v>
      </c>
      <c r="K495" s="392">
        <v>20222</v>
      </c>
      <c r="L495" s="380">
        <v>2538</v>
      </c>
      <c r="M495" s="447">
        <f t="shared" ref="M495" si="1592">L495/K495</f>
        <v>0.1255068737019088</v>
      </c>
      <c r="N495" s="90">
        <f>D495-D488</f>
        <v>66666</v>
      </c>
      <c r="O495" s="90">
        <f t="shared" si="1587"/>
        <v>23268</v>
      </c>
      <c r="P495" s="152">
        <f t="shared" si="1588"/>
        <v>230554</v>
      </c>
      <c r="Q495" s="152">
        <f t="shared" si="1589"/>
        <v>24658</v>
      </c>
      <c r="R495" s="383">
        <f t="shared" si="1590"/>
        <v>0.10695108304345186</v>
      </c>
      <c r="S495" s="91">
        <f t="shared" si="1591"/>
        <v>42.17965605561654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2021-07-05T11:50:53Z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vA49641758</value>
    </field>
    <field name="Objective-Version">
      <value order="0">152.405</value>
    </field>
    <field name="Objective-VersionNumber">
      <value order="0">1620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2021-07-05T11:50:42Z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2021-07-05T11:50:53Z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vA49641758</vt:lpwstr>
  </property>
  <property fmtid="{D5CDD505-2E9C-101B-9397-08002B2CF9AE}" pid="16" name="Objective-Version">
    <vt:lpwstr>152.405</vt:lpwstr>
  </property>
  <property fmtid="{D5CDD505-2E9C-101B-9397-08002B2CF9AE}" pid="17" name="Objective-VersionNumber">
    <vt:r8>1620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