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dc2\FS5_Home\u204186\Gov.scot content\Covid number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<sst xmlns="http://schemas.openxmlformats.org/spreadsheetml/2006/main" count="627" uniqueCount="332">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</sst>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5"/>
              <c:layout>
                <c:manualLayout>
                  <c:x val="0"/>
                  <c:y val="-1.0973936899862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education'!$B$100:$B$135</c:f>
              <c:numCache>
                <c:formatCode>0.0%</c:formatCode>
                <c:ptCount val="3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7.9889166499999997E-2</c:v>
                </c:pt>
                <c:pt idx="32">
                  <c:v>7.5732919300000007E-2</c:v>
                </c:pt>
                <c:pt idx="33">
                  <c:v>0.30544567230000003</c:v>
                </c:pt>
                <c:pt idx="34">
                  <c:v>0.30636449040000002</c:v>
                </c:pt>
                <c:pt idx="35">
                  <c:v>0.30545305569999998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5"/>
              <c:layout>
                <c:manualLayout>
                  <c:x val="0"/>
                  <c:y val="-1.92043895747599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education'!$C$100:$C$135</c:f>
              <c:numCache>
                <c:formatCode>0.0%</c:formatCode>
                <c:ptCount val="3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0.1100985686</c:v>
                </c:pt>
                <c:pt idx="32">
                  <c:v>0.11046237759999999</c:v>
                </c:pt>
                <c:pt idx="33">
                  <c:v>0.4682621153</c:v>
                </c:pt>
                <c:pt idx="34">
                  <c:v>0.4732004514</c:v>
                </c:pt>
                <c:pt idx="35">
                  <c:v>0.4744657941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5"/>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education'!$D$100:$D$135</c:f>
              <c:numCache>
                <c:formatCode>0.0%</c:formatCode>
                <c:ptCount val="3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3.5104122000000001E-2</c:v>
                </c:pt>
                <c:pt idx="32">
                  <c:v>2.5932150500000001E-2</c:v>
                </c:pt>
                <c:pt idx="33">
                  <c:v>8.1149644399999998E-2</c:v>
                </c:pt>
                <c:pt idx="34">
                  <c:v>8.3700486599999999E-2</c:v>
                </c:pt>
                <c:pt idx="35">
                  <c:v>8.1266909100000007E-2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5"/>
              <c:layout>
                <c:manualLayout>
                  <c:x val="0"/>
                  <c:y val="-2.4691358024691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education'!$E$100:$E$135</c:f>
              <c:numCache>
                <c:formatCode>0.0%</c:formatCode>
                <c:ptCount val="3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0.22113694079999999</c:v>
                </c:pt>
                <c:pt idx="32">
                  <c:v>0.16118357019999999</c:v>
                </c:pt>
                <c:pt idx="33">
                  <c:v>0.38753999620000001</c:v>
                </c:pt>
                <c:pt idx="34">
                  <c:v>0.38657367040000001</c:v>
                </c:pt>
                <c:pt idx="35">
                  <c:v>0.37089282639999999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84667</xdr:colOff>
      <xdr:row>0</xdr:row>
      <xdr:rowOff>58254</xdr:rowOff>
    </xdr:from>
    <xdr:to>
      <xdr:col>14</xdr:col>
      <xdr:colOff>160867</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278</v>
      </c>
      <c r="C15" s="36" t="s">
        <v>252</v>
      </c>
    </row>
    <row r="16" spans="2:3" s="402" customFormat="1" ht="30.6" customHeight="1" x14ac:dyDescent="0.25">
      <c r="B16" s="21" t="s">
        <v>280</v>
      </c>
      <c r="C16" s="36" t="s">
        <v>279</v>
      </c>
    </row>
    <row r="17" spans="2:3" s="402" customFormat="1" ht="30.6" customHeight="1" x14ac:dyDescent="0.25">
      <c r="B17" s="21" t="s">
        <v>305</v>
      </c>
      <c r="C17" s="36" t="s">
        <v>304</v>
      </c>
    </row>
    <row r="18" spans="2:3" s="402" customFormat="1" ht="30.6" customHeight="1" x14ac:dyDescent="0.25">
      <c r="B18" s="21" t="s">
        <v>313</v>
      </c>
      <c r="C18" s="36" t="s">
        <v>315</v>
      </c>
    </row>
    <row r="19" spans="2:3" s="402" customFormat="1" ht="30.6" customHeight="1" x14ac:dyDescent="0.25">
      <c r="B19" s="21" t="s">
        <v>325</v>
      </c>
      <c r="C19" s="36" t="s">
        <v>326</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281</v>
      </c>
      <c r="B159" s="44">
        <v>2722.5714285714284</v>
      </c>
      <c r="C159" s="44">
        <v>65.142857142857139</v>
      </c>
      <c r="D159" s="44">
        <v>2363.2857142857142</v>
      </c>
      <c r="E159" s="44">
        <v>5151</v>
      </c>
      <c r="F159" s="95"/>
      <c r="G159" s="2"/>
    </row>
    <row r="160" spans="1:7" x14ac:dyDescent="0.25">
      <c r="A160" s="114" t="s">
        <v>290</v>
      </c>
      <c r="B160" s="44">
        <v>2589</v>
      </c>
      <c r="C160" s="44">
        <v>63</v>
      </c>
      <c r="D160" s="44">
        <v>2156</v>
      </c>
      <c r="E160" s="44">
        <v>4808</v>
      </c>
      <c r="F160" s="95"/>
      <c r="G160" s="2"/>
    </row>
    <row r="161" spans="1:7" x14ac:dyDescent="0.25">
      <c r="A161" s="114" t="s">
        <v>310</v>
      </c>
      <c r="B161" s="44">
        <v>2253.5714285714284</v>
      </c>
      <c r="C161" s="44">
        <v>48.571428571428569</v>
      </c>
      <c r="D161" s="44">
        <v>1923.8571428571429</v>
      </c>
      <c r="E161" s="44">
        <v>4226</v>
      </c>
      <c r="F161" s="95"/>
      <c r="G161" s="2"/>
    </row>
    <row r="162" spans="1:7" x14ac:dyDescent="0.25">
      <c r="A162" s="114" t="s">
        <v>311</v>
      </c>
      <c r="B162" s="44">
        <v>2193</v>
      </c>
      <c r="C162" s="44">
        <v>33.428571428571431</v>
      </c>
      <c r="D162" s="44">
        <v>1776.2857142857142</v>
      </c>
      <c r="E162" s="44">
        <v>4002.7142857142858</v>
      </c>
      <c r="F162" s="95"/>
      <c r="G162" s="2"/>
    </row>
    <row r="163" spans="1:7" x14ac:dyDescent="0.25">
      <c r="A163" s="114" t="s">
        <v>327</v>
      </c>
      <c r="B163" s="44">
        <v>2172</v>
      </c>
      <c r="C163" s="44">
        <v>28.285714285714285</v>
      </c>
      <c r="D163" s="44">
        <v>1749.1428571428571</v>
      </c>
      <c r="E163" s="44">
        <v>3949.4285714285716</v>
      </c>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283</v>
      </c>
      <c r="C49" s="208">
        <v>391</v>
      </c>
    </row>
    <row r="50" spans="1:4" x14ac:dyDescent="0.25">
      <c r="A50" s="218">
        <v>4</v>
      </c>
      <c r="B50" s="223" t="s">
        <v>291</v>
      </c>
      <c r="C50" s="208">
        <v>248</v>
      </c>
    </row>
    <row r="51" spans="1:4" x14ac:dyDescent="0.25">
      <c r="A51" s="218">
        <v>5</v>
      </c>
      <c r="B51" s="223" t="s">
        <v>298</v>
      </c>
      <c r="C51" s="208">
        <v>153</v>
      </c>
    </row>
    <row r="52" spans="1:4" x14ac:dyDescent="0.25">
      <c r="A52" s="218">
        <v>6</v>
      </c>
      <c r="B52" s="223" t="s">
        <v>309</v>
      </c>
      <c r="C52" s="2">
        <v>121</v>
      </c>
      <c r="D52" s="79"/>
    </row>
    <row r="53" spans="1:4" x14ac:dyDescent="0.25">
      <c r="A53" s="218">
        <v>7</v>
      </c>
      <c r="B53" s="223" t="s">
        <v>328</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4"/>
  <sheetViews>
    <sheetView workbookViewId="0">
      <pane xSplit="1" ySplit="3" topLeftCell="B33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5"/>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row>
    <row r="129" spans="1:5" x14ac:dyDescent="0.2">
      <c r="A129" s="308">
        <v>44243</v>
      </c>
      <c r="B129" s="304">
        <v>8.0511120199999994E-2</v>
      </c>
      <c r="C129" s="304">
        <v>0.1129251647</v>
      </c>
      <c r="D129" s="304">
        <v>3.40428942E-2</v>
      </c>
      <c r="E129" s="304">
        <v>0.2032235459</v>
      </c>
    </row>
    <row r="130" spans="1:5" x14ac:dyDescent="0.2">
      <c r="A130" s="308">
        <v>44244</v>
      </c>
      <c r="B130" s="304">
        <v>8.4874224400000003E-2</v>
      </c>
      <c r="C130" s="304">
        <v>0.120479009</v>
      </c>
      <c r="D130" s="304">
        <v>3.4339100599999998E-2</v>
      </c>
      <c r="E130" s="304">
        <v>0.20341994229999999</v>
      </c>
    </row>
    <row r="131" spans="1:5" x14ac:dyDescent="0.2">
      <c r="A131" s="307">
        <v>44245</v>
      </c>
      <c r="B131" s="263">
        <v>7.9889166499999997E-2</v>
      </c>
      <c r="C131" s="263">
        <v>0.1100985686</v>
      </c>
      <c r="D131" s="263">
        <v>3.5104122000000001E-2</v>
      </c>
      <c r="E131" s="263">
        <v>0.22113694079999999</v>
      </c>
    </row>
    <row r="132" spans="1:5" x14ac:dyDescent="0.2">
      <c r="A132" s="491">
        <v>44246</v>
      </c>
      <c r="B132" s="492">
        <v>7.5732919300000007E-2</v>
      </c>
      <c r="C132" s="492">
        <v>0.11046237759999999</v>
      </c>
      <c r="D132" s="492">
        <v>2.5932150500000001E-2</v>
      </c>
      <c r="E132" s="492">
        <v>0.16118357019999999</v>
      </c>
    </row>
    <row r="133" spans="1:5" x14ac:dyDescent="0.2">
      <c r="A133" s="307">
        <v>44249</v>
      </c>
      <c r="B133" s="263">
        <v>0.30544567230000003</v>
      </c>
      <c r="C133" s="263">
        <v>0.4682621153</v>
      </c>
      <c r="D133" s="263">
        <v>8.1149644399999998E-2</v>
      </c>
      <c r="E133" s="263">
        <v>0.38753999620000001</v>
      </c>
    </row>
    <row r="134" spans="1:5" x14ac:dyDescent="0.2">
      <c r="A134" s="307">
        <v>44250</v>
      </c>
      <c r="B134" s="263">
        <v>0.30636449040000002</v>
      </c>
      <c r="C134" s="263">
        <v>0.4732004514</v>
      </c>
      <c r="D134" s="263">
        <v>8.3700486599999999E-2</v>
      </c>
      <c r="E134" s="263">
        <v>0.38657367040000001</v>
      </c>
    </row>
    <row r="135" spans="1:5" x14ac:dyDescent="0.2">
      <c r="A135" s="307">
        <v>44251</v>
      </c>
      <c r="B135" s="263">
        <v>0.30545305569999998</v>
      </c>
      <c r="C135" s="263">
        <v>0.4744657941</v>
      </c>
      <c r="D135" s="263">
        <v>8.1266909100000007E-2</v>
      </c>
      <c r="E135" s="263">
        <v>0.37089282639999999</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5"/>
  <sheetViews>
    <sheetView workbookViewId="0">
      <pane xSplit="1" ySplit="3" topLeftCell="B2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276</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3" x14ac:dyDescent="0.25">
      <c r="A49" s="25">
        <v>44252</v>
      </c>
      <c r="B49" s="61">
        <v>1515980</v>
      </c>
      <c r="C49" s="61">
        <v>56661</v>
      </c>
    </row>
    <row r="50" spans="1:3" x14ac:dyDescent="0.25">
      <c r="A50" s="25">
        <v>44253</v>
      </c>
      <c r="B50" s="61">
        <v>1542929</v>
      </c>
      <c r="C50" s="61">
        <v>65340</v>
      </c>
    </row>
    <row r="51" spans="1:3" x14ac:dyDescent="0.25">
      <c r="A51" s="25">
        <v>44254</v>
      </c>
      <c r="B51" s="61">
        <v>1570153</v>
      </c>
      <c r="C51" s="61">
        <v>72178</v>
      </c>
    </row>
    <row r="53" spans="1:3" x14ac:dyDescent="0.25">
      <c r="B53" s="363"/>
      <c r="C53" s="363"/>
    </row>
    <row r="55" spans="1:3" x14ac:dyDescent="0.25">
      <c r="B55" s="363"/>
      <c r="C55"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8"/>
  <sheetViews>
    <sheetView zoomScaleNormal="100" workbookViewId="0">
      <pane xSplit="1" ySplit="4" topLeftCell="B2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16384" width="9.42578125" style="369"/>
  </cols>
  <sheetData>
    <row r="1" spans="1:28" x14ac:dyDescent="0.25">
      <c r="A1" s="428" t="s">
        <v>268</v>
      </c>
      <c r="AB1" s="60" t="s">
        <v>29</v>
      </c>
    </row>
    <row r="3" spans="1:28" ht="39" customHeight="1" x14ac:dyDescent="0.25">
      <c r="A3" s="511" t="s">
        <v>0</v>
      </c>
      <c r="B3" s="513" t="s">
        <v>266</v>
      </c>
      <c r="C3" s="514"/>
      <c r="D3" s="514"/>
      <c r="E3" s="514"/>
      <c r="F3" s="515"/>
      <c r="G3" s="516" t="s">
        <v>271</v>
      </c>
      <c r="H3" s="517"/>
      <c r="I3" s="517"/>
      <c r="J3" s="517"/>
      <c r="K3" s="518"/>
      <c r="L3" s="508" t="s">
        <v>277</v>
      </c>
      <c r="M3" s="509"/>
      <c r="N3" s="510"/>
      <c r="O3" s="508" t="s">
        <v>275</v>
      </c>
      <c r="P3" s="509"/>
      <c r="Q3" s="510"/>
      <c r="R3" s="508" t="s">
        <v>289</v>
      </c>
      <c r="S3" s="509"/>
      <c r="T3" s="510"/>
      <c r="U3" s="508" t="s">
        <v>292</v>
      </c>
      <c r="V3" s="509"/>
      <c r="W3" s="510"/>
      <c r="X3" s="508" t="s">
        <v>308</v>
      </c>
      <c r="Y3" s="509"/>
      <c r="Z3" s="510"/>
    </row>
    <row r="4" spans="1:28" ht="78.75" customHeight="1" x14ac:dyDescent="0.25">
      <c r="A4" s="512"/>
      <c r="B4" s="440" t="s">
        <v>267</v>
      </c>
      <c r="C4" s="430" t="s">
        <v>269</v>
      </c>
      <c r="D4" s="431" t="s">
        <v>284</v>
      </c>
      <c r="E4" s="430" t="s">
        <v>270</v>
      </c>
      <c r="F4" s="435" t="s">
        <v>287</v>
      </c>
      <c r="G4" s="432" t="s">
        <v>267</v>
      </c>
      <c r="H4" s="430" t="s">
        <v>272</v>
      </c>
      <c r="I4" s="436" t="s">
        <v>285</v>
      </c>
      <c r="J4" s="430" t="s">
        <v>273</v>
      </c>
      <c r="K4" s="435" t="s">
        <v>288</v>
      </c>
      <c r="L4" s="432" t="s">
        <v>267</v>
      </c>
      <c r="M4" s="430" t="s">
        <v>274</v>
      </c>
      <c r="N4" s="435" t="s">
        <v>286</v>
      </c>
      <c r="O4" s="432" t="s">
        <v>267</v>
      </c>
      <c r="P4" s="430" t="s">
        <v>274</v>
      </c>
      <c r="Q4" s="435" t="s">
        <v>286</v>
      </c>
      <c r="R4" s="432" t="s">
        <v>267</v>
      </c>
      <c r="S4" s="430" t="s">
        <v>274</v>
      </c>
      <c r="T4" s="435" t="s">
        <v>286</v>
      </c>
      <c r="U4" s="432" t="s">
        <v>267</v>
      </c>
      <c r="V4" s="430" t="s">
        <v>274</v>
      </c>
      <c r="W4" s="435" t="s">
        <v>286</v>
      </c>
      <c r="X4" s="432" t="s">
        <v>267</v>
      </c>
      <c r="Y4" s="430" t="s">
        <v>274</v>
      </c>
      <c r="Z4" s="435" t="s">
        <v>286</v>
      </c>
    </row>
    <row r="5" spans="1:28"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row>
    <row r="6" spans="1:28"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row>
    <row r="7" spans="1:28"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282</v>
      </c>
      <c r="R7" s="438"/>
      <c r="T7" s="433"/>
      <c r="U7" s="446"/>
      <c r="W7" s="433"/>
      <c r="X7" s="446"/>
      <c r="Z7" s="433"/>
    </row>
    <row r="8" spans="1:28"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282</v>
      </c>
      <c r="T8" s="433"/>
      <c r="U8" s="446"/>
      <c r="W8" s="433"/>
      <c r="X8" s="446"/>
      <c r="Z8" s="433"/>
    </row>
    <row r="9" spans="1:28"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282</v>
      </c>
      <c r="T9" s="433"/>
      <c r="U9" s="446"/>
      <c r="W9" s="433"/>
      <c r="X9" s="446"/>
      <c r="Z9" s="433"/>
    </row>
    <row r="10" spans="1:28" x14ac:dyDescent="0.25">
      <c r="A10" s="429">
        <v>44226</v>
      </c>
      <c r="F10" s="433"/>
      <c r="K10" s="433"/>
      <c r="N10" s="433"/>
      <c r="O10" s="438"/>
      <c r="Q10" s="433"/>
      <c r="T10" s="433"/>
      <c r="U10" s="446"/>
      <c r="W10" s="433"/>
      <c r="X10" s="446"/>
      <c r="Z10" s="433"/>
    </row>
    <row r="11" spans="1:28" x14ac:dyDescent="0.25">
      <c r="A11" s="429">
        <v>44227</v>
      </c>
      <c r="F11" s="433"/>
      <c r="K11" s="433"/>
      <c r="N11" s="433"/>
      <c r="O11" s="438"/>
      <c r="Q11" s="433"/>
      <c r="T11" s="433"/>
      <c r="U11" s="446"/>
      <c r="W11" s="433"/>
      <c r="X11" s="446"/>
      <c r="Z11" s="433"/>
    </row>
    <row r="12" spans="1:28"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282</v>
      </c>
      <c r="R12" s="437">
        <v>26059</v>
      </c>
      <c r="S12" s="442">
        <v>190000</v>
      </c>
      <c r="T12" s="433">
        <f t="shared" ref="T12" si="10">R12/S12</f>
        <v>0.13715263157894736</v>
      </c>
      <c r="U12" s="446"/>
      <c r="W12" s="433"/>
      <c r="X12" s="446"/>
      <c r="Z12" s="433"/>
    </row>
    <row r="13" spans="1:28"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282</v>
      </c>
      <c r="R13" s="437">
        <v>39364</v>
      </c>
      <c r="S13" s="442">
        <v>190000</v>
      </c>
      <c r="T13" s="433">
        <f t="shared" ref="T13" si="16">R13/S13</f>
        <v>0.20717894736842105</v>
      </c>
      <c r="U13" s="446"/>
      <c r="W13" s="433"/>
      <c r="X13" s="446"/>
      <c r="Z13" s="433"/>
    </row>
    <row r="14" spans="1:28"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282</v>
      </c>
      <c r="R14" s="437">
        <v>53851</v>
      </c>
      <c r="S14" s="442">
        <v>190000</v>
      </c>
      <c r="T14" s="433">
        <f t="shared" ref="T14" si="22">R14/S14</f>
        <v>0.28342631578947369</v>
      </c>
      <c r="U14" s="446"/>
      <c r="W14" s="433"/>
      <c r="X14" s="446"/>
      <c r="Z14" s="433"/>
    </row>
    <row r="15" spans="1:28"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282</v>
      </c>
      <c r="R15" s="437">
        <v>71596</v>
      </c>
      <c r="S15" s="442">
        <v>190000</v>
      </c>
      <c r="T15" s="433">
        <f t="shared" ref="T15" si="28">R15/S15</f>
        <v>0.37682105263157895</v>
      </c>
      <c r="U15" s="446"/>
      <c r="W15" s="433"/>
      <c r="X15" s="446"/>
      <c r="Z15" s="433"/>
    </row>
    <row r="16" spans="1:28"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282</v>
      </c>
      <c r="R16" s="437">
        <v>90166</v>
      </c>
      <c r="S16" s="442">
        <v>190000</v>
      </c>
      <c r="T16" s="433">
        <f t="shared" ref="T16" si="34">R16/S16</f>
        <v>0.47455789473684212</v>
      </c>
      <c r="U16" s="437">
        <v>44464</v>
      </c>
      <c r="V16" s="442">
        <v>280000</v>
      </c>
      <c r="W16" s="433">
        <f t="shared" ref="W16" si="35">U16/V16</f>
        <v>0.1588</v>
      </c>
      <c r="X16" s="446"/>
      <c r="Z16" s="433"/>
    </row>
    <row r="17" spans="1:26"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282</v>
      </c>
      <c r="R17" s="437">
        <v>105855</v>
      </c>
      <c r="S17" s="442">
        <v>190000</v>
      </c>
      <c r="T17" s="433">
        <f t="shared" ref="T17" si="41">R17/S17</f>
        <v>0.55713157894736842</v>
      </c>
      <c r="U17" s="437">
        <v>56110</v>
      </c>
      <c r="V17" s="442">
        <v>280000</v>
      </c>
      <c r="W17" s="433">
        <f t="shared" ref="W17" si="42">U17/V17</f>
        <v>0.20039285714285715</v>
      </c>
      <c r="X17" s="446"/>
      <c r="Z17" s="433"/>
    </row>
    <row r="18" spans="1:26"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282</v>
      </c>
      <c r="R18" s="437">
        <v>121447</v>
      </c>
      <c r="S18" s="442">
        <v>190000</v>
      </c>
      <c r="T18" s="433">
        <f t="shared" ref="T18" si="48">R18/S18</f>
        <v>0.63919473684210526</v>
      </c>
      <c r="U18" s="437">
        <v>72734</v>
      </c>
      <c r="V18" s="442">
        <v>280000</v>
      </c>
      <c r="W18" s="433">
        <f t="shared" ref="W18" si="49">U18/V18</f>
        <v>0.25976428571428573</v>
      </c>
      <c r="X18" s="446"/>
      <c r="Z18" s="433"/>
    </row>
    <row r="19" spans="1:26"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282</v>
      </c>
      <c r="R19" s="437">
        <v>128072</v>
      </c>
      <c r="S19" s="442">
        <v>190000</v>
      </c>
      <c r="T19" s="433">
        <f t="shared" ref="T19:T21" si="55">R19/S19</f>
        <v>0.67406315789473681</v>
      </c>
      <c r="U19" s="437">
        <v>80654</v>
      </c>
      <c r="V19" s="442">
        <v>280000</v>
      </c>
      <c r="W19" s="433">
        <f t="shared" ref="W19:W21" si="56">U19/V19</f>
        <v>0.28804999999999997</v>
      </c>
      <c r="X19" s="446"/>
      <c r="Z19" s="433"/>
    </row>
    <row r="20" spans="1:26"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282</v>
      </c>
      <c r="R20" s="437">
        <v>142474</v>
      </c>
      <c r="S20" s="442">
        <v>190000</v>
      </c>
      <c r="T20" s="433">
        <f t="shared" si="55"/>
        <v>0.74986315789473679</v>
      </c>
      <c r="U20" s="437">
        <v>103319</v>
      </c>
      <c r="V20" s="442">
        <v>280000</v>
      </c>
      <c r="W20" s="433">
        <f t="shared" si="56"/>
        <v>0.36899642857142856</v>
      </c>
      <c r="X20" s="446"/>
      <c r="Z20" s="433"/>
    </row>
    <row r="21" spans="1:26"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282</v>
      </c>
      <c r="R21" s="437">
        <v>152717</v>
      </c>
      <c r="S21" s="442">
        <v>190000</v>
      </c>
      <c r="T21" s="433">
        <f t="shared" si="55"/>
        <v>0.80377368421052631</v>
      </c>
      <c r="U21" s="437">
        <v>127098</v>
      </c>
      <c r="V21" s="442">
        <v>280000</v>
      </c>
      <c r="W21" s="433">
        <f t="shared" si="56"/>
        <v>0.45392142857142859</v>
      </c>
      <c r="X21" s="446"/>
      <c r="Z21" s="433"/>
    </row>
    <row r="22" spans="1:26"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282</v>
      </c>
      <c r="R22" s="437">
        <v>165242</v>
      </c>
      <c r="S22" s="442">
        <v>190000</v>
      </c>
      <c r="T22" s="433">
        <f t="shared" ref="T22" si="62">R22/S22</f>
        <v>0.8696947368421053</v>
      </c>
      <c r="U22" s="437">
        <v>152352</v>
      </c>
      <c r="V22" s="442">
        <v>280000</v>
      </c>
      <c r="W22" s="433">
        <f t="shared" ref="W22" si="63">U22/V22</f>
        <v>0.54411428571428566</v>
      </c>
      <c r="X22" s="446"/>
      <c r="Z22" s="433"/>
    </row>
    <row r="23" spans="1:26" x14ac:dyDescent="0.25">
      <c r="A23" s="445">
        <v>44239</v>
      </c>
      <c r="B23" s="439">
        <v>30027</v>
      </c>
      <c r="C23" s="442">
        <v>30000</v>
      </c>
      <c r="D23" s="447" t="s">
        <v>282</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282</v>
      </c>
      <c r="R23" s="437">
        <v>175425</v>
      </c>
      <c r="S23" s="442">
        <v>190000</v>
      </c>
      <c r="T23" s="433">
        <f t="shared" ref="T23" si="68">R23/S23</f>
        <v>0.92328947368421055</v>
      </c>
      <c r="U23" s="437">
        <v>178543</v>
      </c>
      <c r="V23" s="442">
        <v>280000</v>
      </c>
      <c r="W23" s="433">
        <f t="shared" ref="W23" si="69">U23/V23</f>
        <v>0.63765357142857138</v>
      </c>
      <c r="X23" s="446"/>
      <c r="Z23" s="433"/>
    </row>
    <row r="24" spans="1:26" x14ac:dyDescent="0.25">
      <c r="A24" s="445">
        <v>44240</v>
      </c>
      <c r="B24" s="439">
        <v>30063</v>
      </c>
      <c r="C24" s="442">
        <v>30000</v>
      </c>
      <c r="D24" s="447" t="s">
        <v>282</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282</v>
      </c>
      <c r="R24" s="437">
        <v>182917</v>
      </c>
      <c r="S24" s="442">
        <v>190000</v>
      </c>
      <c r="T24" s="433">
        <f t="shared" ref="T24" si="74">R24/S24</f>
        <v>0.96272105263157892</v>
      </c>
      <c r="U24" s="437">
        <v>202110</v>
      </c>
      <c r="V24" s="442">
        <v>280000</v>
      </c>
      <c r="W24" s="433">
        <f t="shared" ref="W24" si="75">U24/V24</f>
        <v>0.72182142857142861</v>
      </c>
      <c r="X24" s="446"/>
      <c r="Z24" s="433"/>
    </row>
    <row r="25" spans="1:26" x14ac:dyDescent="0.25">
      <c r="A25" s="445">
        <v>44241</v>
      </c>
      <c r="B25" s="439">
        <v>30076</v>
      </c>
      <c r="C25" s="442">
        <v>30000</v>
      </c>
      <c r="D25" s="447" t="s">
        <v>282</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282</v>
      </c>
      <c r="R25" s="437">
        <v>187666</v>
      </c>
      <c r="S25" s="442">
        <v>190000</v>
      </c>
      <c r="T25" s="433">
        <f t="shared" ref="T25" si="80">R25/S25</f>
        <v>0.98771578947368421</v>
      </c>
      <c r="U25" s="437">
        <v>219074</v>
      </c>
      <c r="V25" s="442">
        <v>280000</v>
      </c>
      <c r="W25" s="433">
        <f t="shared" ref="W25" si="81">U25/V25</f>
        <v>0.78240714285714286</v>
      </c>
      <c r="X25" s="446"/>
      <c r="Z25" s="433"/>
    </row>
    <row r="26" spans="1:26" x14ac:dyDescent="0.25">
      <c r="A26" s="445">
        <v>44242</v>
      </c>
      <c r="B26" s="439">
        <v>30103</v>
      </c>
      <c r="C26" s="442">
        <v>30000</v>
      </c>
      <c r="D26" s="447" t="s">
        <v>282</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282</v>
      </c>
      <c r="R26" s="437">
        <v>189504</v>
      </c>
      <c r="S26" s="442">
        <v>190000</v>
      </c>
      <c r="T26" s="433">
        <f t="shared" ref="T26" si="86">R26/S26</f>
        <v>0.99738947368421049</v>
      </c>
      <c r="U26" s="437">
        <v>227059</v>
      </c>
      <c r="V26" s="442">
        <v>280000</v>
      </c>
      <c r="W26" s="433">
        <f t="shared" ref="W26" si="87">U26/V26</f>
        <v>0.81092500000000001</v>
      </c>
      <c r="X26" s="446"/>
      <c r="Z26" s="433"/>
    </row>
    <row r="27" spans="1:26" x14ac:dyDescent="0.25">
      <c r="A27" s="445">
        <v>44243</v>
      </c>
      <c r="B27" s="439">
        <v>30218</v>
      </c>
      <c r="C27" s="442">
        <v>30000</v>
      </c>
      <c r="D27" s="447" t="s">
        <v>282</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306</v>
      </c>
      <c r="N27" s="433"/>
      <c r="O27" s="437">
        <v>283622</v>
      </c>
      <c r="P27" s="442">
        <v>230000</v>
      </c>
      <c r="Q27" s="433" t="s">
        <v>282</v>
      </c>
      <c r="R27" s="461" t="s">
        <v>306</v>
      </c>
      <c r="T27" s="433"/>
      <c r="U27" s="461" t="s">
        <v>306</v>
      </c>
      <c r="V27" s="442"/>
      <c r="W27" s="433"/>
      <c r="X27" s="446"/>
      <c r="Z27" s="433"/>
    </row>
    <row r="28" spans="1:26" x14ac:dyDescent="0.25">
      <c r="A28" s="445">
        <v>44244</v>
      </c>
      <c r="B28" s="439">
        <v>30355</v>
      </c>
      <c r="C28" s="442">
        <v>30000</v>
      </c>
      <c r="D28" s="447" t="s">
        <v>282</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306</v>
      </c>
      <c r="N28" s="433"/>
      <c r="O28" s="437">
        <v>285054</v>
      </c>
      <c r="P28" s="442">
        <v>230000</v>
      </c>
      <c r="Q28" s="433" t="s">
        <v>282</v>
      </c>
      <c r="R28" s="461" t="s">
        <v>306</v>
      </c>
      <c r="T28" s="433"/>
      <c r="U28" s="461" t="s">
        <v>306</v>
      </c>
      <c r="V28" s="442"/>
      <c r="W28" s="433"/>
      <c r="X28" s="438">
        <v>143752</v>
      </c>
      <c r="Y28" s="442">
        <v>179267</v>
      </c>
      <c r="Z28" s="433">
        <f t="shared" ref="Z28:Z33" si="94">X28/Y28</f>
        <v>0.801887687081281</v>
      </c>
    </row>
    <row r="29" spans="1:26" x14ac:dyDescent="0.25">
      <c r="A29" s="445">
        <v>44245</v>
      </c>
      <c r="B29" s="439">
        <v>30501</v>
      </c>
      <c r="C29" s="442">
        <v>30000</v>
      </c>
      <c r="D29" s="447" t="s">
        <v>282</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306</v>
      </c>
      <c r="N29" s="433"/>
      <c r="O29" s="437">
        <v>286355</v>
      </c>
      <c r="P29" s="442">
        <v>230000</v>
      </c>
      <c r="Q29" s="433" t="s">
        <v>282</v>
      </c>
      <c r="R29" s="461" t="s">
        <v>306</v>
      </c>
      <c r="T29" s="433"/>
      <c r="U29" s="461" t="s">
        <v>306</v>
      </c>
      <c r="V29" s="442"/>
      <c r="W29" s="433"/>
      <c r="X29" s="438">
        <v>148168</v>
      </c>
      <c r="Y29" s="442">
        <v>179267</v>
      </c>
      <c r="Z29" s="433">
        <f t="shared" si="94"/>
        <v>0.82652133409941597</v>
      </c>
    </row>
    <row r="30" spans="1:26" x14ac:dyDescent="0.25">
      <c r="A30" s="445">
        <v>44246</v>
      </c>
      <c r="B30" s="439">
        <v>30670</v>
      </c>
      <c r="C30" s="442">
        <v>30000</v>
      </c>
      <c r="D30" s="447" t="s">
        <v>282</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306</v>
      </c>
      <c r="N30" s="433"/>
      <c r="O30" s="437">
        <v>287800</v>
      </c>
      <c r="P30" s="442">
        <v>230000</v>
      </c>
      <c r="Q30" s="433" t="s">
        <v>282</v>
      </c>
      <c r="R30" s="461" t="s">
        <v>306</v>
      </c>
      <c r="T30" s="433"/>
      <c r="U30" s="461" t="s">
        <v>306</v>
      </c>
      <c r="V30" s="442"/>
      <c r="W30" s="433"/>
      <c r="X30" s="438">
        <v>151046</v>
      </c>
      <c r="Y30" s="442">
        <v>179267</v>
      </c>
      <c r="Z30" s="433">
        <f t="shared" si="94"/>
        <v>0.84257559952473127</v>
      </c>
    </row>
    <row r="31" spans="1:26" x14ac:dyDescent="0.25">
      <c r="A31" s="445">
        <v>44247</v>
      </c>
      <c r="B31" s="439">
        <v>30826</v>
      </c>
      <c r="C31" s="442">
        <v>30000</v>
      </c>
      <c r="D31" s="447" t="s">
        <v>282</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306</v>
      </c>
      <c r="N31" s="433"/>
      <c r="O31" s="437">
        <v>289059</v>
      </c>
      <c r="P31" s="442">
        <v>230000</v>
      </c>
      <c r="Q31" s="433" t="s">
        <v>282</v>
      </c>
      <c r="R31" s="461" t="s">
        <v>306</v>
      </c>
      <c r="T31" s="433"/>
      <c r="U31" s="461" t="s">
        <v>306</v>
      </c>
      <c r="V31" s="442"/>
      <c r="W31" s="433"/>
      <c r="X31" s="438">
        <v>153636</v>
      </c>
      <c r="Y31" s="442">
        <v>179267</v>
      </c>
      <c r="Z31" s="433">
        <f t="shared" si="94"/>
        <v>0.85702332275321169</v>
      </c>
    </row>
    <row r="32" spans="1:26" x14ac:dyDescent="0.25">
      <c r="A32" s="445">
        <v>44248</v>
      </c>
      <c r="B32" s="439">
        <v>30861</v>
      </c>
      <c r="C32" s="442">
        <v>30000</v>
      </c>
      <c r="D32" s="447" t="s">
        <v>282</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306</v>
      </c>
      <c r="N32" s="433"/>
      <c r="O32" s="437">
        <v>289670</v>
      </c>
      <c r="P32" s="442">
        <v>230000</v>
      </c>
      <c r="Q32" s="433" t="s">
        <v>282</v>
      </c>
      <c r="R32" s="461" t="s">
        <v>306</v>
      </c>
      <c r="T32" s="433"/>
      <c r="U32" s="461" t="s">
        <v>306</v>
      </c>
      <c r="V32" s="442"/>
      <c r="W32" s="433"/>
      <c r="X32" s="438">
        <v>154399</v>
      </c>
      <c r="Y32" s="442">
        <v>179267</v>
      </c>
      <c r="Z32" s="433">
        <f t="shared" si="94"/>
        <v>0.86127954392052075</v>
      </c>
    </row>
    <row r="33" spans="1:26" x14ac:dyDescent="0.25">
      <c r="A33" s="445">
        <v>44249</v>
      </c>
      <c r="B33" s="439">
        <v>30941</v>
      </c>
      <c r="C33" s="442">
        <v>30000</v>
      </c>
      <c r="D33" s="447" t="s">
        <v>282</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306</v>
      </c>
      <c r="N33" s="433"/>
      <c r="O33" s="437">
        <v>290103</v>
      </c>
      <c r="P33" s="442">
        <v>230000</v>
      </c>
      <c r="Q33" s="433" t="s">
        <v>282</v>
      </c>
      <c r="R33" s="461" t="s">
        <v>306</v>
      </c>
      <c r="T33" s="433"/>
      <c r="U33" s="461" t="s">
        <v>306</v>
      </c>
      <c r="V33" s="442"/>
      <c r="W33" s="433"/>
      <c r="X33" s="438">
        <v>154735</v>
      </c>
      <c r="Y33" s="442">
        <v>179267</v>
      </c>
      <c r="Z33" s="433">
        <f t="shared" si="94"/>
        <v>0.86315384315016153</v>
      </c>
    </row>
    <row r="34" spans="1:26" x14ac:dyDescent="0.25">
      <c r="A34" s="445">
        <v>44250</v>
      </c>
      <c r="B34" s="439">
        <v>31035</v>
      </c>
      <c r="C34" s="442">
        <v>30000</v>
      </c>
      <c r="D34" s="447" t="s">
        <v>282</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306</v>
      </c>
      <c r="N34" s="433"/>
      <c r="O34" s="437">
        <v>291263</v>
      </c>
      <c r="P34" s="442">
        <v>230000</v>
      </c>
      <c r="Q34" s="433" t="s">
        <v>282</v>
      </c>
      <c r="R34" s="461" t="s">
        <v>306</v>
      </c>
      <c r="T34" s="433"/>
      <c r="U34" s="461" t="s">
        <v>306</v>
      </c>
      <c r="V34" s="442"/>
      <c r="W34" s="433"/>
      <c r="X34" s="438">
        <v>155944</v>
      </c>
      <c r="Y34" s="442">
        <v>179267</v>
      </c>
      <c r="Z34" s="433">
        <f t="shared" ref="Z34" si="113">X34/Y34</f>
        <v>0.86989797341395791</v>
      </c>
    </row>
    <row r="35" spans="1:26" x14ac:dyDescent="0.25">
      <c r="A35" s="445">
        <v>44251</v>
      </c>
      <c r="B35" s="439">
        <v>31116</v>
      </c>
      <c r="C35" s="442">
        <v>30000</v>
      </c>
      <c r="D35" s="447" t="s">
        <v>282</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306</v>
      </c>
      <c r="N35" s="433"/>
      <c r="O35" s="437">
        <v>292690</v>
      </c>
      <c r="P35" s="442">
        <v>230000</v>
      </c>
      <c r="Q35" s="433" t="s">
        <v>282</v>
      </c>
      <c r="R35" s="461" t="s">
        <v>306</v>
      </c>
      <c r="T35" s="433"/>
      <c r="U35" s="461" t="s">
        <v>306</v>
      </c>
      <c r="V35" s="442"/>
      <c r="W35" s="433"/>
      <c r="X35" s="438">
        <v>157094</v>
      </c>
      <c r="Y35" s="442">
        <v>179267</v>
      </c>
      <c r="Z35" s="433">
        <f t="shared" ref="Z35" si="117">X35/Y35</f>
        <v>0.87631298565826388</v>
      </c>
    </row>
    <row r="36" spans="1:26" x14ac:dyDescent="0.25">
      <c r="A36" s="445">
        <v>44252</v>
      </c>
      <c r="B36" s="439">
        <v>31218</v>
      </c>
      <c r="C36" s="442">
        <v>30000</v>
      </c>
      <c r="D36" s="447" t="s">
        <v>282</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306</v>
      </c>
      <c r="N36" s="433"/>
      <c r="O36" s="437">
        <v>294288</v>
      </c>
      <c r="P36" s="442">
        <v>230000</v>
      </c>
      <c r="Q36" s="433" t="s">
        <v>282</v>
      </c>
      <c r="R36" s="461" t="s">
        <v>306</v>
      </c>
      <c r="T36" s="433"/>
      <c r="U36" s="461" t="s">
        <v>306</v>
      </c>
      <c r="V36" s="442"/>
      <c r="W36" s="433"/>
      <c r="X36" s="438">
        <v>158018</v>
      </c>
      <c r="Y36" s="442">
        <v>179267</v>
      </c>
      <c r="Z36" s="433">
        <f t="shared" ref="Z36" si="121">X36/Y36</f>
        <v>0.88146730853977584</v>
      </c>
    </row>
    <row r="37" spans="1:26" x14ac:dyDescent="0.25">
      <c r="A37" s="445">
        <v>44253</v>
      </c>
      <c r="B37" s="439">
        <v>31323</v>
      </c>
      <c r="C37" s="442">
        <v>30000</v>
      </c>
      <c r="D37" s="447" t="s">
        <v>282</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306</v>
      </c>
      <c r="N37" s="433"/>
      <c r="O37" s="437">
        <v>296256</v>
      </c>
      <c r="P37" s="442">
        <v>230000</v>
      </c>
      <c r="Q37" s="433" t="s">
        <v>282</v>
      </c>
      <c r="R37" s="461" t="s">
        <v>306</v>
      </c>
      <c r="T37" s="433"/>
      <c r="U37" s="461" t="s">
        <v>306</v>
      </c>
      <c r="V37" s="442"/>
      <c r="W37" s="433"/>
      <c r="X37" s="438">
        <v>158843</v>
      </c>
      <c r="Y37" s="442">
        <v>179267</v>
      </c>
      <c r="Z37" s="433">
        <f t="shared" ref="Z37" si="125">X37/Y37</f>
        <v>0.88606938254112577</v>
      </c>
    </row>
    <row r="38" spans="1:26" x14ac:dyDescent="0.25">
      <c r="A38" s="445">
        <v>44254</v>
      </c>
      <c r="B38" s="439">
        <v>31419</v>
      </c>
      <c r="C38" s="442">
        <v>30000</v>
      </c>
      <c r="D38" s="447" t="s">
        <v>282</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306</v>
      </c>
      <c r="N38" s="433"/>
      <c r="O38" s="437">
        <v>298568</v>
      </c>
      <c r="P38" s="442">
        <v>230000</v>
      </c>
      <c r="Q38" s="433" t="s">
        <v>282</v>
      </c>
      <c r="R38" s="461" t="s">
        <v>306</v>
      </c>
      <c r="T38" s="433"/>
      <c r="U38" s="461" t="s">
        <v>306</v>
      </c>
      <c r="V38" s="442"/>
      <c r="W38" s="433"/>
      <c r="X38" s="438">
        <v>159682</v>
      </c>
      <c r="Y38" s="442">
        <v>179267</v>
      </c>
      <c r="Z38" s="433">
        <f t="shared" ref="Z38" si="129">X38/Y38</f>
        <v>0.89074955234371078</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302</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1" t="s">
        <v>0</v>
      </c>
      <c r="B3" s="508" t="s">
        <v>299</v>
      </c>
      <c r="C3" s="509"/>
      <c r="D3" s="510"/>
      <c r="E3" s="508" t="s">
        <v>300</v>
      </c>
      <c r="F3" s="509"/>
      <c r="G3" s="510"/>
      <c r="H3" s="508" t="s">
        <v>301</v>
      </c>
      <c r="I3" s="509"/>
      <c r="J3" s="510"/>
      <c r="K3" s="508" t="s">
        <v>303</v>
      </c>
      <c r="L3" s="509"/>
      <c r="M3" s="510"/>
    </row>
    <row r="4" spans="1:15" s="369" customFormat="1" ht="78.75" customHeight="1" x14ac:dyDescent="0.25">
      <c r="A4" s="511"/>
      <c r="B4" s="458" t="s">
        <v>267</v>
      </c>
      <c r="C4" s="459" t="s">
        <v>274</v>
      </c>
      <c r="D4" s="460" t="s">
        <v>286</v>
      </c>
      <c r="E4" s="458" t="s">
        <v>267</v>
      </c>
      <c r="F4" s="459" t="s">
        <v>274</v>
      </c>
      <c r="G4" s="460" t="s">
        <v>286</v>
      </c>
      <c r="H4" s="458" t="s">
        <v>267</v>
      </c>
      <c r="I4" s="459" t="s">
        <v>274</v>
      </c>
      <c r="J4" s="460" t="s">
        <v>286</v>
      </c>
      <c r="K4" s="458" t="s">
        <v>267</v>
      </c>
      <c r="L4" s="459" t="s">
        <v>274</v>
      </c>
      <c r="M4" s="460" t="s">
        <v>286</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307</v>
      </c>
      <c r="E6" s="437">
        <v>199163</v>
      </c>
      <c r="F6" s="461">
        <v>195951</v>
      </c>
      <c r="G6" s="433" t="s">
        <v>307</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307</v>
      </c>
      <c r="E7" s="464">
        <v>201356</v>
      </c>
      <c r="F7" s="461">
        <v>195951</v>
      </c>
      <c r="G7" s="433" t="s">
        <v>307</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307</v>
      </c>
      <c r="E8" s="464">
        <v>203726</v>
      </c>
      <c r="F8" s="461">
        <v>195951</v>
      </c>
      <c r="G8" s="433" t="s">
        <v>307</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307</v>
      </c>
      <c r="E9" s="464">
        <v>205981</v>
      </c>
      <c r="F9" s="461">
        <v>195951</v>
      </c>
      <c r="G9" s="433" t="s">
        <v>307</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307</v>
      </c>
      <c r="E10" s="464">
        <v>207506</v>
      </c>
      <c r="F10" s="461">
        <v>195951</v>
      </c>
      <c r="G10" s="433" t="s">
        <v>307</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307</v>
      </c>
      <c r="E11" s="464">
        <v>208641</v>
      </c>
      <c r="F11" s="461">
        <v>195951</v>
      </c>
      <c r="G11" s="433" t="s">
        <v>307</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307</v>
      </c>
      <c r="E12" s="464">
        <v>209297</v>
      </c>
      <c r="F12" s="461">
        <v>195951</v>
      </c>
      <c r="G12" s="433" t="s">
        <v>307</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307</v>
      </c>
      <c r="E13" s="464">
        <v>210181</v>
      </c>
      <c r="F13" s="461">
        <v>195951</v>
      </c>
      <c r="G13" s="433" t="s">
        <v>307</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307</v>
      </c>
      <c r="E14" s="464">
        <v>210689</v>
      </c>
      <c r="F14" s="461">
        <v>195951</v>
      </c>
      <c r="G14" s="433" t="s">
        <v>307</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307</v>
      </c>
      <c r="E15" s="464">
        <v>211268</v>
      </c>
      <c r="F15" s="461">
        <v>195951</v>
      </c>
      <c r="G15" s="433" t="s">
        <v>307</v>
      </c>
      <c r="H15" s="464">
        <v>273419</v>
      </c>
      <c r="I15" s="461">
        <v>278856</v>
      </c>
      <c r="J15" s="433">
        <f t="shared" ref="J15" si="8">H15/I15</f>
        <v>0.98050248156754738</v>
      </c>
      <c r="K15" s="464">
        <v>255266</v>
      </c>
      <c r="L15" s="463">
        <v>299444</v>
      </c>
      <c r="M15" s="433">
        <f t="shared" ref="M15" si="9">K15/L15</f>
        <v>0.85246657137895565</v>
      </c>
    </row>
    <row r="16" spans="1:15" x14ac:dyDescent="0.25">
      <c r="B16" s="58" t="s">
        <v>329</v>
      </c>
      <c r="C16" s="363"/>
    </row>
    <row r="17" spans="2:3" x14ac:dyDescent="0.25">
      <c r="B17" s="58" t="s">
        <v>331</v>
      </c>
      <c r="C17" s="363"/>
    </row>
    <row r="18" spans="2:3" x14ac:dyDescent="0.25">
      <c r="B18" s="22" t="s">
        <v>330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313</v>
      </c>
      <c r="E1" s="60" t="s">
        <v>29</v>
      </c>
    </row>
    <row r="3" spans="1:5" ht="69.599999999999994" customHeight="1" x14ac:dyDescent="0.25">
      <c r="A3" s="56" t="s">
        <v>0</v>
      </c>
      <c r="B3" s="62" t="s">
        <v>312</v>
      </c>
      <c r="C3" s="62" t="s">
        <v>314</v>
      </c>
    </row>
    <row r="4" spans="1:5" x14ac:dyDescent="0.25">
      <c r="A4" s="25">
        <v>44242</v>
      </c>
      <c r="B4" s="57">
        <v>1618320</v>
      </c>
      <c r="C4" s="57">
        <v>1520690</v>
      </c>
    </row>
    <row r="5" spans="1:5" x14ac:dyDescent="0.25">
      <c r="A5" s="25">
        <v>44249</v>
      </c>
      <c r="B5" s="57">
        <v>1763400</v>
      </c>
      <c r="C5" s="57">
        <v>1643450</v>
      </c>
    </row>
    <row r="6" spans="1:5" x14ac:dyDescent="0.2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323</v>
      </c>
    </row>
    <row r="3" spans="1:6" ht="90" x14ac:dyDescent="0.25">
      <c r="A3" s="467" t="s">
        <v>0</v>
      </c>
      <c r="B3" s="468" t="s">
        <v>316</v>
      </c>
      <c r="C3" s="467" t="s">
        <v>317</v>
      </c>
      <c r="D3" s="467" t="s">
        <v>318</v>
      </c>
    </row>
    <row r="4" spans="1:6" x14ac:dyDescent="0.25">
      <c r="A4" s="469">
        <v>44120</v>
      </c>
      <c r="B4" s="470">
        <v>2300</v>
      </c>
      <c r="C4" s="470">
        <v>480</v>
      </c>
      <c r="D4" s="471">
        <v>70</v>
      </c>
    </row>
    <row r="5" spans="1:6" x14ac:dyDescent="0.25">
      <c r="A5" s="472">
        <v>44127</v>
      </c>
      <c r="B5" s="470">
        <v>2600</v>
      </c>
      <c r="C5" s="470">
        <v>250</v>
      </c>
      <c r="D5" s="471">
        <v>35</v>
      </c>
    </row>
    <row r="6" spans="1:6" x14ac:dyDescent="0.25">
      <c r="A6" s="472">
        <v>44134</v>
      </c>
      <c r="B6" s="473">
        <v>2900</v>
      </c>
      <c r="C6" s="473">
        <v>180</v>
      </c>
      <c r="D6" s="471">
        <v>25</v>
      </c>
    </row>
    <row r="7" spans="1:6" x14ac:dyDescent="0.25">
      <c r="A7" s="474">
        <v>44141</v>
      </c>
      <c r="B7" s="473">
        <v>3100</v>
      </c>
      <c r="C7" s="473">
        <v>190</v>
      </c>
      <c r="D7" s="471">
        <v>25</v>
      </c>
    </row>
    <row r="8" spans="1:6" x14ac:dyDescent="0.25">
      <c r="A8" s="474">
        <v>44145</v>
      </c>
      <c r="B8" s="473">
        <v>3200</v>
      </c>
      <c r="C8" s="473">
        <v>160</v>
      </c>
      <c r="D8" s="471">
        <v>20</v>
      </c>
    </row>
    <row r="9" spans="1:6" x14ac:dyDescent="0.25">
      <c r="A9" s="474">
        <v>44148</v>
      </c>
      <c r="B9" s="475">
        <v>3300</v>
      </c>
      <c r="C9" s="473">
        <v>170</v>
      </c>
      <c r="D9" s="471">
        <v>25</v>
      </c>
    </row>
    <row r="10" spans="1:6" x14ac:dyDescent="0.25">
      <c r="A10" s="474">
        <v>44152</v>
      </c>
      <c r="B10" s="473">
        <v>3400</v>
      </c>
      <c r="C10" s="473">
        <v>190</v>
      </c>
      <c r="D10" s="471">
        <v>30</v>
      </c>
    </row>
    <row r="11" spans="1:6" x14ac:dyDescent="0.25">
      <c r="A11" s="474">
        <v>44155</v>
      </c>
      <c r="B11" s="473">
        <v>3400</v>
      </c>
      <c r="C11" s="473">
        <v>200</v>
      </c>
      <c r="D11" s="471">
        <v>30</v>
      </c>
    </row>
    <row r="12" spans="1:6" x14ac:dyDescent="0.25">
      <c r="A12" s="474">
        <v>44162</v>
      </c>
      <c r="B12" s="473">
        <v>3700</v>
      </c>
      <c r="C12" s="473">
        <v>210</v>
      </c>
      <c r="D12" s="471">
        <v>30</v>
      </c>
    </row>
    <row r="13" spans="1:6" x14ac:dyDescent="0.25">
      <c r="A13" s="474">
        <v>44169</v>
      </c>
      <c r="B13" s="473">
        <v>3800</v>
      </c>
      <c r="C13" s="473">
        <v>120</v>
      </c>
      <c r="D13" s="471">
        <v>15</v>
      </c>
    </row>
    <row r="14" spans="1:6" x14ac:dyDescent="0.25">
      <c r="A14" s="474">
        <v>44176</v>
      </c>
      <c r="B14" s="476">
        <v>3900</v>
      </c>
      <c r="C14" s="476">
        <v>90</v>
      </c>
      <c r="D14" s="477">
        <v>15</v>
      </c>
    </row>
    <row r="15" spans="1:6" ht="75" customHeight="1" x14ac:dyDescent="0.25">
      <c r="A15" s="519" t="s">
        <v>319</v>
      </c>
      <c r="B15" s="519"/>
      <c r="C15" s="519"/>
      <c r="D15" s="520"/>
    </row>
    <row r="16" spans="1:6" x14ac:dyDescent="0.25">
      <c r="A16" s="474">
        <v>44211</v>
      </c>
      <c r="B16" s="473">
        <v>4200</v>
      </c>
      <c r="C16" s="478" t="s">
        <v>48</v>
      </c>
      <c r="D16" s="479" t="s">
        <v>48</v>
      </c>
    </row>
    <row r="17" spans="1:4" x14ac:dyDescent="0.25">
      <c r="A17" s="474">
        <v>44218</v>
      </c>
      <c r="B17" s="473">
        <v>4300</v>
      </c>
      <c r="C17" s="473">
        <v>90</v>
      </c>
      <c r="D17" s="471">
        <v>15</v>
      </c>
    </row>
    <row r="18" spans="1:4" x14ac:dyDescent="0.25">
      <c r="A18" s="472">
        <v>44225</v>
      </c>
      <c r="B18" s="473">
        <v>4400</v>
      </c>
      <c r="C18" s="473">
        <v>80</v>
      </c>
      <c r="D18" s="471">
        <v>10</v>
      </c>
    </row>
    <row r="19" spans="1:4" x14ac:dyDescent="0.25">
      <c r="A19" s="474">
        <v>44232</v>
      </c>
      <c r="B19" s="473">
        <v>4400</v>
      </c>
      <c r="C19" s="473">
        <v>70</v>
      </c>
      <c r="D19" s="471">
        <v>10</v>
      </c>
    </row>
    <row r="20" spans="1:4" x14ac:dyDescent="0.25">
      <c r="A20" s="474">
        <v>44239</v>
      </c>
      <c r="B20" s="473">
        <v>4500</v>
      </c>
      <c r="C20" s="473">
        <v>70</v>
      </c>
      <c r="D20" s="471">
        <v>10</v>
      </c>
    </row>
    <row r="21" spans="1:4" x14ac:dyDescent="0.25">
      <c r="A21" s="480">
        <v>44246</v>
      </c>
      <c r="B21" s="481">
        <v>4600</v>
      </c>
      <c r="C21" s="481">
        <v>40</v>
      </c>
      <c r="D21" s="482">
        <v>5</v>
      </c>
    </row>
    <row r="23" spans="1:4" x14ac:dyDescent="0.25">
      <c r="A23" s="483" t="s">
        <v>324</v>
      </c>
      <c r="B23" s="31"/>
      <c r="C23" s="31"/>
      <c r="D23" s="484"/>
    </row>
    <row r="24" spans="1:4" ht="75" x14ac:dyDescent="0.25">
      <c r="A24" s="467" t="s">
        <v>0</v>
      </c>
      <c r="B24" s="485" t="s">
        <v>320</v>
      </c>
      <c r="C24" s="467" t="s">
        <v>321</v>
      </c>
      <c r="D24" s="485" t="s">
        <v>318</v>
      </c>
    </row>
    <row r="25" spans="1:4" x14ac:dyDescent="0.25">
      <c r="A25" s="472">
        <v>44134</v>
      </c>
      <c r="B25" s="486">
        <v>230</v>
      </c>
      <c r="C25" s="487">
        <v>70</v>
      </c>
      <c r="D25" s="471">
        <v>10</v>
      </c>
    </row>
    <row r="26" spans="1:4" x14ac:dyDescent="0.25">
      <c r="A26" s="472">
        <v>44141</v>
      </c>
      <c r="B26" s="487">
        <v>310</v>
      </c>
      <c r="C26" s="487">
        <v>80</v>
      </c>
      <c r="D26" s="471">
        <v>10</v>
      </c>
    </row>
    <row r="27" spans="1:4" x14ac:dyDescent="0.25">
      <c r="A27" s="472">
        <v>44148</v>
      </c>
      <c r="B27" s="487">
        <v>370</v>
      </c>
      <c r="C27" s="487">
        <v>60</v>
      </c>
      <c r="D27" s="471">
        <v>10</v>
      </c>
    </row>
    <row r="28" spans="1:4" x14ac:dyDescent="0.25">
      <c r="A28" s="472">
        <v>44155</v>
      </c>
      <c r="B28" s="487">
        <v>440</v>
      </c>
      <c r="C28" s="487">
        <v>60</v>
      </c>
      <c r="D28" s="471">
        <v>10</v>
      </c>
    </row>
    <row r="29" spans="1:4" x14ac:dyDescent="0.25">
      <c r="A29" s="472">
        <v>44162</v>
      </c>
      <c r="B29" s="487">
        <v>470</v>
      </c>
      <c r="C29" s="487">
        <v>40</v>
      </c>
      <c r="D29" s="471">
        <v>5</v>
      </c>
    </row>
    <row r="30" spans="1:4" x14ac:dyDescent="0.25">
      <c r="A30" s="472">
        <v>44169</v>
      </c>
      <c r="B30" s="487">
        <v>530</v>
      </c>
      <c r="C30" s="487">
        <v>50</v>
      </c>
      <c r="D30" s="471">
        <v>5</v>
      </c>
    </row>
    <row r="31" spans="1:4" x14ac:dyDescent="0.25">
      <c r="A31" s="472">
        <v>44176</v>
      </c>
      <c r="B31" s="488">
        <v>560</v>
      </c>
      <c r="C31" s="488">
        <v>30</v>
      </c>
      <c r="D31" s="477">
        <v>5</v>
      </c>
    </row>
    <row r="32" spans="1:4" ht="75" customHeight="1" x14ac:dyDescent="0.25">
      <c r="A32" s="521" t="s">
        <v>322</v>
      </c>
      <c r="B32" s="519"/>
      <c r="C32" s="519"/>
      <c r="D32" s="520"/>
    </row>
    <row r="33" spans="1:5" x14ac:dyDescent="0.25">
      <c r="A33" s="472">
        <v>44211</v>
      </c>
      <c r="B33" s="487">
        <v>650</v>
      </c>
      <c r="C33" s="489" t="s">
        <v>48</v>
      </c>
      <c r="D33" s="479" t="s">
        <v>48</v>
      </c>
    </row>
    <row r="34" spans="1:5" x14ac:dyDescent="0.25">
      <c r="A34" s="472">
        <v>44218</v>
      </c>
      <c r="B34" s="487">
        <v>670</v>
      </c>
      <c r="C34" s="487">
        <v>50</v>
      </c>
      <c r="D34" s="487">
        <v>5</v>
      </c>
    </row>
    <row r="35" spans="1:5" x14ac:dyDescent="0.25">
      <c r="A35" s="472">
        <v>44225</v>
      </c>
      <c r="B35" s="487">
        <v>700</v>
      </c>
      <c r="C35" s="487">
        <v>30</v>
      </c>
      <c r="D35" s="487">
        <v>5</v>
      </c>
    </row>
    <row r="36" spans="1:5" x14ac:dyDescent="0.25">
      <c r="A36" s="472">
        <v>44232</v>
      </c>
      <c r="B36" s="487">
        <v>740</v>
      </c>
      <c r="C36" s="487">
        <v>20</v>
      </c>
      <c r="D36" s="487">
        <v>5</v>
      </c>
    </row>
    <row r="37" spans="1:5" x14ac:dyDescent="0.25">
      <c r="A37" s="474">
        <v>44239</v>
      </c>
      <c r="B37" s="473">
        <v>750</v>
      </c>
      <c r="C37" s="487">
        <v>10</v>
      </c>
      <c r="D37" s="487">
        <v>0</v>
      </c>
      <c r="E37" s="79"/>
    </row>
    <row r="38" spans="1:5" x14ac:dyDescent="0.2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295</v>
      </c>
      <c r="C3" s="448" t="s">
        <v>296</v>
      </c>
      <c r="D3" s="455" t="s">
        <v>297</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c r="B174" s="364"/>
      <c r="C174" s="364"/>
      <c r="D174" s="364"/>
    </row>
    <row r="175" spans="1:5" x14ac:dyDescent="0.25">
      <c r="A175" s="127"/>
      <c r="B175" s="369"/>
      <c r="C175" s="369"/>
      <c r="D175" s="369"/>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26" t="s">
        <v>0</v>
      </c>
      <c r="B3" s="522" t="s">
        <v>4</v>
      </c>
      <c r="C3" s="523"/>
      <c r="D3" s="524"/>
      <c r="E3" s="525" t="s">
        <v>7</v>
      </c>
      <c r="F3" s="525"/>
      <c r="G3" s="525"/>
    </row>
    <row r="4" spans="1:19" x14ac:dyDescent="0.25">
      <c r="A4" s="52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28" t="s">
        <v>185</v>
      </c>
      <c r="F33" s="528"/>
      <c r="G33" s="528"/>
      <c r="H33" s="528"/>
      <c r="I33" s="528"/>
      <c r="J33" s="528"/>
      <c r="K33" s="528"/>
      <c r="L33" s="528"/>
      <c r="M33" s="528"/>
      <c r="N33" s="528"/>
      <c r="O33" s="528"/>
      <c r="P33" s="528"/>
      <c r="Q33" s="528"/>
      <c r="R33" s="528"/>
      <c r="S33" s="528"/>
      <c r="T33" s="528"/>
      <c r="U33" s="528"/>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29" t="s">
        <v>5</v>
      </c>
      <c r="E31" s="529"/>
      <c r="F31" s="529"/>
      <c r="G31" s="529"/>
      <c r="H31" s="529"/>
      <c r="I31" s="529"/>
      <c r="J31" s="529"/>
      <c r="K31" s="529"/>
      <c r="L31" s="529"/>
      <c r="M31" s="529"/>
      <c r="N31" s="529"/>
    </row>
    <row r="32" spans="1:14" x14ac:dyDescent="0.25">
      <c r="A32" s="375">
        <v>43938</v>
      </c>
      <c r="B32" s="311">
        <v>184</v>
      </c>
      <c r="D32" s="529"/>
      <c r="E32" s="529"/>
      <c r="F32" s="529"/>
      <c r="G32" s="529"/>
      <c r="H32" s="529"/>
      <c r="I32" s="529"/>
      <c r="J32" s="529"/>
      <c r="K32" s="529"/>
      <c r="L32" s="529"/>
      <c r="M32" s="529"/>
      <c r="N32" s="529"/>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29" t="s">
        <v>82</v>
      </c>
      <c r="E34" s="529"/>
      <c r="F34" s="529"/>
      <c r="G34" s="529"/>
      <c r="H34" s="529"/>
      <c r="I34" s="529"/>
      <c r="J34" s="529"/>
      <c r="K34" s="529"/>
      <c r="L34" s="529"/>
      <c r="M34" s="529"/>
      <c r="N34" s="529"/>
    </row>
    <row r="35" spans="1:14" x14ac:dyDescent="0.25">
      <c r="A35" s="375">
        <v>43941</v>
      </c>
      <c r="B35" s="311">
        <v>167</v>
      </c>
      <c r="D35" s="529"/>
      <c r="E35" s="529"/>
      <c r="F35" s="529"/>
      <c r="G35" s="529"/>
      <c r="H35" s="529"/>
      <c r="I35" s="529"/>
      <c r="J35" s="529"/>
      <c r="K35" s="529"/>
      <c r="L35" s="529"/>
      <c r="M35" s="529"/>
      <c r="N35" s="529"/>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30" t="s">
        <v>120</v>
      </c>
      <c r="E37" s="530"/>
      <c r="F37" s="530"/>
      <c r="G37" s="530"/>
      <c r="H37" s="530"/>
      <c r="I37" s="530"/>
      <c r="J37" s="530"/>
      <c r="K37" s="530"/>
      <c r="L37" s="530"/>
      <c r="M37" s="530"/>
      <c r="N37" s="530"/>
    </row>
    <row r="38" spans="1:14" x14ac:dyDescent="0.25">
      <c r="A38" s="375">
        <v>43944</v>
      </c>
      <c r="B38" s="311">
        <v>136</v>
      </c>
      <c r="D38" s="530"/>
      <c r="E38" s="530"/>
      <c r="F38" s="530"/>
      <c r="G38" s="530"/>
      <c r="H38" s="530"/>
      <c r="I38" s="530"/>
      <c r="J38" s="530"/>
      <c r="K38" s="530"/>
      <c r="L38" s="530"/>
      <c r="M38" s="530"/>
      <c r="N38" s="530"/>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31" t="s">
        <v>121</v>
      </c>
      <c r="C2" s="53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35" t="s">
        <v>129</v>
      </c>
      <c r="F33" s="536">
        <v>2</v>
      </c>
      <c r="G33" s="231"/>
    </row>
    <row r="34" spans="1:7" x14ac:dyDescent="0.25">
      <c r="A34" s="248">
        <v>44040</v>
      </c>
      <c r="B34" s="250" t="s">
        <v>48</v>
      </c>
      <c r="C34" s="251" t="s">
        <v>48</v>
      </c>
      <c r="D34" s="234"/>
      <c r="E34" s="533"/>
      <c r="F34" s="537"/>
      <c r="G34" s="231"/>
    </row>
    <row r="35" spans="1:7" x14ac:dyDescent="0.25">
      <c r="A35" s="248">
        <v>44041</v>
      </c>
      <c r="B35" s="235">
        <v>66</v>
      </c>
      <c r="C35" s="254">
        <v>0.06</v>
      </c>
      <c r="D35" s="255"/>
      <c r="E35" s="533"/>
      <c r="F35" s="537"/>
      <c r="G35" s="231"/>
    </row>
    <row r="36" spans="1:7" x14ac:dyDescent="0.25">
      <c r="A36" s="248">
        <v>44042</v>
      </c>
      <c r="B36" s="250" t="s">
        <v>48</v>
      </c>
      <c r="C36" s="251" t="s">
        <v>48</v>
      </c>
      <c r="D36" s="255"/>
      <c r="E36" s="533"/>
      <c r="F36" s="537"/>
      <c r="G36" s="231"/>
    </row>
    <row r="37" spans="1:7" x14ac:dyDescent="0.25">
      <c r="A37" s="248">
        <v>44043</v>
      </c>
      <c r="B37" s="250" t="s">
        <v>48</v>
      </c>
      <c r="C37" s="251" t="s">
        <v>48</v>
      </c>
      <c r="D37" s="255"/>
      <c r="E37" s="533"/>
      <c r="F37" s="537"/>
      <c r="G37" s="231"/>
    </row>
    <row r="38" spans="1:7" x14ac:dyDescent="0.25">
      <c r="A38" s="248">
        <v>44044</v>
      </c>
      <c r="B38" s="250" t="s">
        <v>48</v>
      </c>
      <c r="C38" s="251" t="s">
        <v>48</v>
      </c>
      <c r="D38" s="255"/>
      <c r="E38" s="533"/>
      <c r="F38" s="537"/>
      <c r="G38" s="231"/>
    </row>
    <row r="39" spans="1:7" x14ac:dyDescent="0.25">
      <c r="A39" s="248">
        <v>44045</v>
      </c>
      <c r="B39" s="250" t="s">
        <v>48</v>
      </c>
      <c r="C39" s="251" t="s">
        <v>48</v>
      </c>
      <c r="D39" s="255"/>
      <c r="E39" s="534"/>
      <c r="F39" s="538"/>
      <c r="G39" s="231"/>
    </row>
    <row r="40" spans="1:7" x14ac:dyDescent="0.25">
      <c r="A40" s="248">
        <v>44046</v>
      </c>
      <c r="B40" s="250" t="s">
        <v>48</v>
      </c>
      <c r="C40" s="251" t="s">
        <v>48</v>
      </c>
      <c r="D40" s="255"/>
      <c r="E40" s="533" t="s">
        <v>128</v>
      </c>
      <c r="F40" s="539">
        <v>0</v>
      </c>
      <c r="G40" s="231"/>
    </row>
    <row r="41" spans="1:7" x14ac:dyDescent="0.25">
      <c r="A41" s="248">
        <v>44047</v>
      </c>
      <c r="B41" s="250" t="s">
        <v>48</v>
      </c>
      <c r="C41" s="251" t="s">
        <v>48</v>
      </c>
      <c r="D41" s="255"/>
      <c r="E41" s="533"/>
      <c r="F41" s="540"/>
      <c r="G41" s="231"/>
    </row>
    <row r="42" spans="1:7" x14ac:dyDescent="0.25">
      <c r="A42" s="248">
        <v>44048</v>
      </c>
      <c r="B42" s="235">
        <v>60</v>
      </c>
      <c r="C42" s="254">
        <v>0.06</v>
      </c>
      <c r="D42" s="255"/>
      <c r="E42" s="533"/>
      <c r="F42" s="540"/>
      <c r="G42" s="231"/>
    </row>
    <row r="43" spans="1:7" x14ac:dyDescent="0.25">
      <c r="A43" s="248">
        <v>44049</v>
      </c>
      <c r="B43" s="250" t="s">
        <v>48</v>
      </c>
      <c r="C43" s="251" t="s">
        <v>48</v>
      </c>
      <c r="E43" s="533"/>
      <c r="F43" s="540"/>
    </row>
    <row r="44" spans="1:7" x14ac:dyDescent="0.25">
      <c r="A44" s="248">
        <v>44050</v>
      </c>
      <c r="B44" s="250" t="s">
        <v>48</v>
      </c>
      <c r="C44" s="251" t="s">
        <v>48</v>
      </c>
      <c r="E44" s="533"/>
      <c r="F44" s="540"/>
    </row>
    <row r="45" spans="1:7" x14ac:dyDescent="0.25">
      <c r="A45" s="248">
        <v>44051</v>
      </c>
      <c r="B45" s="250" t="s">
        <v>48</v>
      </c>
      <c r="C45" s="251" t="s">
        <v>48</v>
      </c>
      <c r="E45" s="533"/>
      <c r="F45" s="540"/>
    </row>
    <row r="46" spans="1:7" x14ac:dyDescent="0.25">
      <c r="A46" s="248">
        <v>44052</v>
      </c>
      <c r="B46" s="250" t="s">
        <v>48</v>
      </c>
      <c r="C46" s="251" t="s">
        <v>48</v>
      </c>
      <c r="E46" s="534"/>
      <c r="F46" s="54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42" t="s">
        <v>81</v>
      </c>
      <c r="G4" s="543"/>
      <c r="H4" s="543"/>
      <c r="I4" s="54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45" t="s">
        <v>122</v>
      </c>
      <c r="G84" s="54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47" t="s">
        <v>122</v>
      </c>
      <c r="C109" s="548"/>
      <c r="D109" s="54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c r="C1" s="1"/>
      <c r="M1" s="22" t="s">
        <v>29</v>
      </c>
    </row>
    <row r="2" spans="1:15" x14ac:dyDescent="0.25">
      <c r="B2" s="2"/>
    </row>
    <row r="3" spans="1:15" ht="26.25" x14ac:dyDescent="0.25">
      <c r="A3" s="111">
        <f>LOOKUP(2,1/($B:$B),$B:$B)</f>
        <v>44251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7"/>
  <sheetViews>
    <sheetView showGridLines="0" zoomScale="85" zoomScaleNormal="85" workbookViewId="0">
      <pane xSplit="1" ySplit="4" topLeftCell="B351"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493" t="s">
        <v>119</v>
      </c>
      <c r="L1" s="494"/>
      <c r="M1" s="494"/>
      <c r="N1" s="494"/>
      <c r="O1" s="494"/>
      <c r="P1" s="494"/>
      <c r="W1" s="22" t="s">
        <v>29</v>
      </c>
    </row>
    <row r="2" spans="1:27" x14ac:dyDescent="0.25">
      <c r="A2" s="2"/>
      <c r="I2" s="501" t="s">
        <v>203</v>
      </c>
      <c r="J2" s="502"/>
      <c r="Q2" s="400"/>
      <c r="R2" s="400"/>
    </row>
    <row r="3" spans="1:27" ht="48.75" customHeight="1" x14ac:dyDescent="0.25">
      <c r="A3" s="503" t="s">
        <v>30</v>
      </c>
      <c r="B3" s="505" t="s">
        <v>201</v>
      </c>
      <c r="C3" s="506"/>
      <c r="D3" s="506"/>
      <c r="E3" s="105" t="s">
        <v>200</v>
      </c>
      <c r="F3" s="497" t="s">
        <v>215</v>
      </c>
      <c r="G3" s="507" t="s">
        <v>202</v>
      </c>
      <c r="H3" s="507"/>
      <c r="I3" s="501"/>
      <c r="J3" s="502"/>
      <c r="K3" s="495" t="s">
        <v>204</v>
      </c>
      <c r="L3" s="498" t="s">
        <v>216</v>
      </c>
      <c r="M3" s="499" t="s">
        <v>217</v>
      </c>
      <c r="N3" s="500" t="s">
        <v>205</v>
      </c>
      <c r="O3" s="495" t="s">
        <v>199</v>
      </c>
      <c r="P3" s="496" t="s">
        <v>207</v>
      </c>
      <c r="Q3" s="499" t="s">
        <v>218</v>
      </c>
      <c r="R3" s="499" t="s">
        <v>219</v>
      </c>
      <c r="S3" s="500" t="s">
        <v>198</v>
      </c>
    </row>
    <row r="4" spans="1:27" ht="30.6" customHeight="1" x14ac:dyDescent="0.25">
      <c r="A4" s="504"/>
      <c r="B4" s="23" t="s">
        <v>18</v>
      </c>
      <c r="C4" s="24" t="s">
        <v>17</v>
      </c>
      <c r="D4" s="28" t="s">
        <v>3</v>
      </c>
      <c r="E4" s="100" t="s">
        <v>63</v>
      </c>
      <c r="F4" s="497"/>
      <c r="G4" s="99" t="s">
        <v>63</v>
      </c>
      <c r="H4" s="80" t="s">
        <v>64</v>
      </c>
      <c r="I4" s="81" t="s">
        <v>63</v>
      </c>
      <c r="J4" s="148" t="s">
        <v>64</v>
      </c>
      <c r="K4" s="495"/>
      <c r="L4" s="498"/>
      <c r="M4" s="499"/>
      <c r="N4" s="500"/>
      <c r="O4" s="495"/>
      <c r="P4" s="496"/>
      <c r="Q4" s="499"/>
      <c r="R4" s="499"/>
      <c r="S4" s="500"/>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293</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294</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7"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 si="912">G367+I367</f>
        <v>19615</v>
      </c>
      <c r="L367" s="410">
        <v>605</v>
      </c>
      <c r="M367" s="399">
        <f t="shared" ref="M367" si="913">L367/K367</f>
        <v>3.0843742034157531E-2</v>
      </c>
      <c r="N367" s="91">
        <f t="shared" ref="N367" si="914">D367-D360</f>
        <v>30500</v>
      </c>
      <c r="O367" s="91">
        <f t="shared" ref="O367" si="915">SUM(E361:E367)</f>
        <v>4870</v>
      </c>
      <c r="P367" s="153">
        <f t="shared" ref="P367" si="916">SUM(K361:K367)</f>
        <v>134478</v>
      </c>
      <c r="Q367" s="153">
        <f t="shared" ref="Q367" si="917">SUM(L361:L367)</f>
        <v>5696</v>
      </c>
      <c r="R367" s="401">
        <f t="shared" ref="R367" si="918">Q367/P367</f>
        <v>4.2356370558753104E-2</v>
      </c>
      <c r="S367" s="92">
        <f t="shared" ref="S367" si="919">P367/5463.3</f>
        <v>24.6147932568228</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2021-02-27T11:54:43Z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Edited</value>
    </field>
    <field name="Objective-VersionId">
      <value order="0">vA47020204</value>
    </field>
    <field name="Objective-Version">
      <value order="0">133.5</value>
    </field>
    <field name="Objective-VersionNumber">
      <value order="0">1029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u204186</cp:lastModifiedBy>
  <cp:lastPrinted>2021-01-26T11:03:57Z</cp:lastPrinted>
  <dcterms:created xsi:type="dcterms:W3CDTF">2020-04-08T13:34:50Z</dcterms:created>
  <dcterms:modified xsi:type="dcterms:W3CDTF">2021-02-27T13:11:09Z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2021-02-27T11:54:43Z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Edited</vt:lpwstr>
  </property>
  <property fmtid="{D5CDD505-2E9C-101B-9397-08002B2CF9AE}" pid="15" name="Objective-VersionId">
    <vt:lpwstr>vA47020204</vt:lpwstr>
  </property>
  <property fmtid="{D5CDD505-2E9C-101B-9397-08002B2CF9AE}" pid="16" name="Objective-Version">
    <vt:lpwstr>133.5</vt:lpwstr>
  </property>
  <property fmtid="{D5CDD505-2E9C-101B-9397-08002B2CF9AE}" pid="17" name="Objective-VersionNumber">
    <vt:r8>1029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