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9.xml" ContentType="application/vnd.openxmlformats-officedocument.drawing+xml"/>
  <Override PartName="/xl/drawings/drawing2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9.xml" ContentType="application/vnd.openxmlformats-officedocument.drawing+xml"/>
  <Override PartName="/xl/drawings/drawing3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1.xml" ContentType="application/vnd.openxmlformats-officedocument.drawingml.chartshapes+xml"/>
  <Override PartName="/xl/drawings/drawing32.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3.xml" ContentType="application/vnd.openxmlformats-officedocument.drawingml.chartshapes+xml"/>
  <Override PartName="/xl/drawings/drawing34.xml" ContentType="application/vnd.openxmlformats-officedocument.drawing+xml"/>
  <Override PartName="/xl/drawings/drawing3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40.xml" ContentType="application/vnd.openxmlformats-officedocument.drawingml.chartshapes+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u206456\Objective\Director\Cache\erdm.scotland.gov.uk 8443 uG2243\A29207242\"/>
    </mc:Choice>
  </mc:AlternateContent>
  <bookViews>
    <workbookView xWindow="0" yWindow="0" windowWidth="14040" windowHeight="6900" tabRatio="749"/>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9" r:id="rId8"/>
    <sheet name="Chart 7a - People Tested" sheetId="13" r:id="rId9"/>
    <sheet name="Chart 7b - Number of Tests" sheetId="33" r:id="rId10"/>
    <sheet name="Chart 7c - Daily Positive Cases" sheetId="35" r:id="rId11"/>
    <sheet name="Chart 7d - Test positivity" sheetId="50" r:id="rId12"/>
    <sheet name="Table 6 - Workforce" sheetId="10" r:id="rId13"/>
    <sheet name="Chart 8 - Workforce" sheetId="38" r:id="rId14"/>
    <sheet name="Table 7a - Care Homes (Cases)" sheetId="42" r:id="rId15"/>
    <sheet name="Table 7b - Care Home Workforce" sheetId="31" r:id="rId16"/>
    <sheet name="Table 7c - Care Homes (Homes)" sheetId="43" r:id="rId17"/>
    <sheet name="Table 8 - Deaths" sheetId="29" r:id="rId18"/>
    <sheet name="Chart 10 - Deaths" sheetId="30" r:id="rId19"/>
    <sheet name="Table 9 - School education" sheetId="44" r:id="rId20"/>
    <sheet name="Chart 11a - School absence" sheetId="46" r:id="rId21"/>
    <sheet name="Chart 11b - Attendance 2021" sheetId="52" r:id="rId22"/>
    <sheet name="Table 10a - Vaccinations" sheetId="51" r:id="rId23"/>
    <sheet name="Table 10b - Vac by JCVI group" sheetId="53" r:id="rId24"/>
    <sheet name="Table 10c - Vac by age" sheetId="54" r:id="rId25"/>
    <sheet name="Table 11 - Vac supply" sheetId="55" r:id="rId26"/>
    <sheet name="Table 12 - Uni and College" sheetId="56" r:id="rId27"/>
    <sheet name="Table 1 - NHS 24" sheetId="6" r:id="rId28"/>
    <sheet name="Chart 1 - NHS 24" sheetId="15" r:id="rId29"/>
    <sheet name="Table 2 - Archive Hospital Care" sheetId="1" r:id="rId30"/>
    <sheet name="Chart 2 -Archive Hosp Confirmed" sheetId="26" r:id="rId31"/>
    <sheet name="Chart 3 - Archive ICU" sheetId="27" r:id="rId32"/>
    <sheet name="Table 3 - Ambulance" sheetId="8" r:id="rId33"/>
    <sheet name="Chart 4 - Ambulance attendances" sheetId="11" r:id="rId34"/>
    <sheet name="Chart 5 - Ambulance to hospital" sheetId="20" r:id="rId35"/>
    <sheet name="Table 7d - Care Homes (Archive)" sheetId="41" r:id="rId36"/>
    <sheet name="Table 7e - Care Homes (Archive)" sheetId="39" r:id="rId37"/>
    <sheet name="Chart 9 - Care Homes (Archive)" sheetId="40" r:id="rId38"/>
  </sheets>
  <definedNames>
    <definedName name="Confirmed" localSheetId="31">OFFSET('Chart 3 - Archive ICU'!$B$2,0,0,COUNTA('Chart 3 - Archive ICU'!$B:$B) - 1)</definedName>
    <definedName name="Confirmed">OFFSET(#REF!,0,0,COUNTA(#REF!) - 1)</definedName>
    <definedName name="ConfirmedHosp" localSheetId="30">OFFSET('Chart 2 -Archive Hosp Confirmed'!$B$2,0,0,COUNTA('Chart 2 -Archive Hosp Confirmed'!$B:$B)-1)</definedName>
    <definedName name="ConfirmedHosp">OFFSET(#REF!,0,0,COUNTA(#REF!)-1)</definedName>
    <definedName name="Date" localSheetId="31">OFFSET('Chart 3 - Archive ICU'!$A$2,0,0,COUNTA('Chart 3 - Archive ICU'!$A:$A) - 1)</definedName>
    <definedName name="Date">OFFSET(#REF!,0,0,COUNTA(#REF!) - 1)</definedName>
    <definedName name="DateHosp" localSheetId="30">OFFSET('Chart 2 -Archive Hosp Confirmed'!$A$2,0,0,COUNTA('Chart 2 -Archive Hosp Confirmed'!$A:$A)-1)</definedName>
    <definedName name="DateHosp">OFFSET(#REF!,0,0,COUNTA(#REF!)-1)</definedName>
    <definedName name="Suspected" localSheetId="31">OFFSET('Chart 3 - Archive ICU'!#REF!,0,0,COUNTA('Chart 3 - Archive ICU'!#REF!) - 1)</definedName>
    <definedName name="SuspectedHosp" localSheetId="30">OFFSET('Chart 2 -Archive Hosp Confirmed'!#REF!,0,0,COUNTA('Chart 2 -Archive Hosp Confirmed'!#REF!)-1)</definedName>
    <definedName name="Unknown" localSheetId="31">OFFSET('Chart 3 - Archive ICU'!#REF!,0,0,COUNTA('Chart 3 - Archive ICU'!#REF!)-1)</definedName>
    <definedName name="UnknownHosp" localSheetId="30">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380" i="9" l="1"/>
  <c r="O380" i="9"/>
  <c r="N380" i="9"/>
  <c r="M380" i="9"/>
  <c r="K380" i="9"/>
  <c r="P380" i="9" s="1"/>
  <c r="S380" i="9" s="1"/>
  <c r="F380" i="9"/>
  <c r="R380" i="9" l="1"/>
  <c r="Z50" i="53"/>
  <c r="K50" i="53"/>
  <c r="AD50" i="53"/>
  <c r="AF50" i="53"/>
  <c r="Q379" i="9" l="1"/>
  <c r="P379" i="9"/>
  <c r="S379" i="9" s="1"/>
  <c r="O379" i="9"/>
  <c r="N379" i="9"/>
  <c r="K379" i="9"/>
  <c r="M379" i="9" s="1"/>
  <c r="F379" i="9"/>
  <c r="R379" i="9" l="1"/>
  <c r="F378" i="9"/>
  <c r="K378" i="9"/>
  <c r="M378" i="9"/>
  <c r="N378" i="9"/>
  <c r="O378" i="9"/>
  <c r="P378" i="9"/>
  <c r="S378" i="9" s="1"/>
  <c r="Q378" i="9"/>
  <c r="R378" i="9" l="1"/>
  <c r="AF49" i="53"/>
  <c r="AD49" i="53"/>
  <c r="Z49" i="53"/>
  <c r="K49" i="53"/>
  <c r="F377" i="9" l="1"/>
  <c r="K377" i="9"/>
  <c r="P377" i="9" s="1"/>
  <c r="M377" i="9"/>
  <c r="N377" i="9"/>
  <c r="O377" i="9"/>
  <c r="Q377" i="9"/>
  <c r="S377" i="9" l="1"/>
  <c r="R377" i="9"/>
  <c r="AF48" i="53"/>
  <c r="AD48" i="53"/>
  <c r="Z48" i="53"/>
  <c r="K48" i="53"/>
  <c r="F376" i="9" l="1"/>
  <c r="K376" i="9"/>
  <c r="M376" i="9"/>
  <c r="N376" i="9"/>
  <c r="O376" i="9"/>
  <c r="P376" i="9"/>
  <c r="S376" i="9" s="1"/>
  <c r="Q376" i="9"/>
  <c r="R376" i="9"/>
  <c r="K47" i="53" l="1"/>
  <c r="Z47" i="53"/>
  <c r="AD47" i="53"/>
  <c r="AF47" i="53"/>
  <c r="F375" i="9" l="1"/>
  <c r="K375" i="9"/>
  <c r="M375" i="9" s="1"/>
  <c r="N375" i="9"/>
  <c r="O375" i="9"/>
  <c r="Q375" i="9"/>
  <c r="P375" i="9" l="1"/>
  <c r="AD46" i="53"/>
  <c r="AF46" i="53"/>
  <c r="K46" i="53"/>
  <c r="Z46" i="53"/>
  <c r="S375" i="9" l="1"/>
  <c r="R375" i="9"/>
  <c r="F374" i="9"/>
  <c r="K374" i="9"/>
  <c r="M374" i="9"/>
  <c r="N374" i="9"/>
  <c r="O374" i="9"/>
  <c r="P374" i="9"/>
  <c r="S374" i="9" s="1"/>
  <c r="Q374" i="9"/>
  <c r="R374" i="9" s="1"/>
  <c r="AF45" i="53" l="1"/>
  <c r="AD45" i="53"/>
  <c r="Z45" i="53"/>
  <c r="K45" i="53"/>
  <c r="Q373" i="9" l="1"/>
  <c r="O373" i="9"/>
  <c r="N373" i="9"/>
  <c r="K373" i="9"/>
  <c r="P373" i="9" s="1"/>
  <c r="S373" i="9" s="1"/>
  <c r="F373" i="9"/>
  <c r="R373" i="9" l="1"/>
  <c r="M373" i="9"/>
  <c r="F44" i="53"/>
  <c r="K44" i="53"/>
  <c r="Z44" i="53"/>
  <c r="AD44" i="53"/>
  <c r="AF44" i="53"/>
  <c r="AF43" i="53" l="1"/>
  <c r="AD43" i="53"/>
  <c r="Z43" i="53"/>
  <c r="K43" i="53"/>
  <c r="F43" i="53"/>
  <c r="F372" i="9" l="1"/>
  <c r="K372" i="9"/>
  <c r="M372" i="9"/>
  <c r="N372" i="9"/>
  <c r="O372" i="9"/>
  <c r="P372" i="9"/>
  <c r="S372" i="9" s="1"/>
  <c r="Q372" i="9"/>
  <c r="R372" i="9" s="1"/>
  <c r="F371" i="9" l="1"/>
  <c r="K371" i="9"/>
  <c r="M371" i="9" s="1"/>
  <c r="N371" i="9"/>
  <c r="O371" i="9"/>
  <c r="Q371" i="9"/>
  <c r="P371" i="9" l="1"/>
  <c r="AD42" i="53"/>
  <c r="AF42" i="53"/>
  <c r="F42" i="53"/>
  <c r="I42" i="53"/>
  <c r="K42" i="53"/>
  <c r="Z42" i="53"/>
  <c r="R371" i="9" l="1"/>
  <c r="S371" i="9"/>
  <c r="Z41" i="53"/>
  <c r="AF41" i="53" l="1"/>
  <c r="AD41" i="53"/>
  <c r="K41" i="53"/>
  <c r="I41" i="53"/>
  <c r="F41" i="53"/>
  <c r="F370" i="9" l="1"/>
  <c r="K370" i="9"/>
  <c r="M370" i="9"/>
  <c r="N370" i="9"/>
  <c r="O370" i="9"/>
  <c r="P370" i="9"/>
  <c r="S370" i="9" s="1"/>
  <c r="Q370" i="9"/>
  <c r="R370" i="9" s="1"/>
  <c r="Z40" i="53" l="1"/>
  <c r="AD40" i="53" l="1"/>
  <c r="AF40" i="53"/>
  <c r="F40" i="53"/>
  <c r="I40" i="53"/>
  <c r="K40" i="53"/>
  <c r="F369" i="9" l="1"/>
  <c r="K369" i="9"/>
  <c r="M369" i="9"/>
  <c r="N369" i="9"/>
  <c r="O369" i="9"/>
  <c r="P369" i="9"/>
  <c r="S369" i="9" s="1"/>
  <c r="Q369" i="9"/>
  <c r="R369" i="9" s="1"/>
  <c r="S368" i="9" l="1"/>
  <c r="R368" i="9"/>
  <c r="Q368" i="9"/>
  <c r="P368" i="9"/>
  <c r="O368" i="9"/>
  <c r="N368" i="9"/>
  <c r="M368" i="9"/>
  <c r="K368" i="9"/>
  <c r="F368" i="9"/>
  <c r="Z39" i="53" l="1"/>
  <c r="K39" i="53"/>
  <c r="I39" i="53"/>
  <c r="F39" i="53"/>
  <c r="Z38" i="53" l="1"/>
  <c r="F38" i="53"/>
  <c r="I38" i="53"/>
  <c r="K38" i="53"/>
  <c r="F367" i="9" l="1"/>
  <c r="K367" i="9"/>
  <c r="N367" i="9"/>
  <c r="O367" i="9"/>
  <c r="Q367" i="9"/>
  <c r="M367" i="9" l="1"/>
  <c r="P367" i="9"/>
  <c r="S367" i="9" s="1"/>
  <c r="R367" i="9"/>
  <c r="Z37" i="53"/>
  <c r="K37" i="53"/>
  <c r="I37" i="53"/>
  <c r="F37" i="53"/>
  <c r="Q366" i="9" l="1"/>
  <c r="O366" i="9"/>
  <c r="N366" i="9"/>
  <c r="K366" i="9"/>
  <c r="P366" i="9" s="1"/>
  <c r="S366" i="9" s="1"/>
  <c r="F366" i="9"/>
  <c r="R366" i="9" l="1"/>
  <c r="M366" i="9"/>
  <c r="J15" i="54"/>
  <c r="M15" i="54"/>
  <c r="F36" i="53"/>
  <c r="I36" i="53"/>
  <c r="K36" i="53"/>
  <c r="Z36" i="53"/>
  <c r="M365" i="9" l="1"/>
  <c r="N365" i="9"/>
  <c r="O365" i="9"/>
  <c r="P365" i="9"/>
  <c r="Q365" i="9"/>
  <c r="R365" i="9" s="1"/>
  <c r="S365" i="9"/>
  <c r="K365" i="9"/>
  <c r="F365" i="9"/>
  <c r="F364" i="9" l="1"/>
  <c r="K364" i="9"/>
  <c r="M364" i="9" s="1"/>
  <c r="N364" i="9"/>
  <c r="O364" i="9"/>
  <c r="Q364" i="9"/>
  <c r="P364" i="9" l="1"/>
  <c r="S364" i="9" s="1"/>
  <c r="M14" i="54"/>
  <c r="J14" i="54"/>
  <c r="Z35" i="53"/>
  <c r="K35" i="53"/>
  <c r="I35" i="53"/>
  <c r="F35" i="53"/>
  <c r="R364" i="9" l="1"/>
  <c r="J13" i="54"/>
  <c r="M13" i="54"/>
  <c r="F34" i="53"/>
  <c r="I34" i="53"/>
  <c r="K34" i="53"/>
  <c r="Z34" i="53"/>
  <c r="M363" i="9" l="1"/>
  <c r="N363" i="9"/>
  <c r="O363" i="9"/>
  <c r="P363" i="9"/>
  <c r="Q363" i="9"/>
  <c r="R363" i="9" s="1"/>
  <c r="S363" i="9"/>
  <c r="K363" i="9"/>
  <c r="F363" i="9"/>
  <c r="M12" i="54" l="1"/>
  <c r="J12" i="54"/>
  <c r="F362" i="9" l="1"/>
  <c r="K362" i="9"/>
  <c r="M362" i="9" s="1"/>
  <c r="N362" i="9"/>
  <c r="O362" i="9"/>
  <c r="Q362" i="9"/>
  <c r="P362" i="9" l="1"/>
  <c r="Z33" i="53"/>
  <c r="K33" i="53"/>
  <c r="I33" i="53"/>
  <c r="F33" i="53"/>
  <c r="R362" i="9" l="1"/>
  <c r="S362" i="9"/>
  <c r="K361" i="9"/>
  <c r="M361" i="9"/>
  <c r="F361" i="9"/>
  <c r="N361" i="9"/>
  <c r="O361" i="9"/>
  <c r="Q361" i="9"/>
  <c r="P361" i="9" l="1"/>
  <c r="S361" i="9" s="1"/>
  <c r="J11" i="54"/>
  <c r="M11" i="54"/>
  <c r="F32" i="53"/>
  <c r="I32" i="53"/>
  <c r="K32" i="53"/>
  <c r="Z32" i="53"/>
  <c r="R361" i="9" l="1"/>
  <c r="J10" i="54"/>
  <c r="M10" i="54"/>
  <c r="I31" i="53"/>
  <c r="F31" i="53"/>
  <c r="K31" i="53"/>
  <c r="Z31" i="53"/>
  <c r="F360" i="9"/>
  <c r="K360" i="9"/>
  <c r="M360" i="9" s="1"/>
  <c r="N360" i="9"/>
  <c r="O360" i="9"/>
  <c r="Q360" i="9"/>
  <c r="P360" i="9" l="1"/>
  <c r="S360" i="9" s="1"/>
  <c r="Q359" i="9"/>
  <c r="O359" i="9"/>
  <c r="N359" i="9"/>
  <c r="K359" i="9"/>
  <c r="P359" i="9" s="1"/>
  <c r="F359" i="9"/>
  <c r="R360" i="9" l="1"/>
  <c r="S359" i="9"/>
  <c r="R359" i="9"/>
  <c r="M359" i="9"/>
  <c r="J9" i="54"/>
  <c r="M9" i="54"/>
  <c r="F30" i="53"/>
  <c r="I30" i="53"/>
  <c r="K30" i="53"/>
  <c r="Z30" i="53"/>
  <c r="M8" i="54" l="1"/>
  <c r="J8" i="54"/>
  <c r="Z29" i="53"/>
  <c r="K29" i="53"/>
  <c r="I29" i="53"/>
  <c r="F29" i="53"/>
  <c r="M358" i="9" l="1"/>
  <c r="N358" i="9"/>
  <c r="O358" i="9"/>
  <c r="P358" i="9"/>
  <c r="Q358" i="9"/>
  <c r="R358" i="9" s="1"/>
  <c r="S358" i="9"/>
  <c r="K358" i="9"/>
  <c r="F358" i="9"/>
  <c r="F357" i="9" l="1"/>
  <c r="K357" i="9"/>
  <c r="M357" i="9"/>
  <c r="N357" i="9"/>
  <c r="O357" i="9"/>
  <c r="P357" i="9"/>
  <c r="Q357" i="9"/>
  <c r="S357" i="9"/>
  <c r="R357" i="9" l="1"/>
  <c r="Z28" i="53"/>
  <c r="M7" i="54" l="1"/>
  <c r="J7" i="54"/>
  <c r="F28" i="53"/>
  <c r="I28" i="53"/>
  <c r="K28" i="53"/>
  <c r="M356" i="9" l="1"/>
  <c r="N356" i="9"/>
  <c r="O356" i="9"/>
  <c r="P356" i="9"/>
  <c r="Q356" i="9"/>
  <c r="R356" i="9" s="1"/>
  <c r="S356" i="9"/>
  <c r="K356" i="9"/>
  <c r="F356" i="9"/>
  <c r="M6" i="54" l="1"/>
  <c r="J6" i="54"/>
  <c r="K27" i="53"/>
  <c r="I27" i="53"/>
  <c r="F27" i="53"/>
  <c r="G5" i="54" l="1"/>
  <c r="M5" i="54"/>
  <c r="J5" i="54"/>
  <c r="D5" i="54"/>
  <c r="F26" i="53"/>
  <c r="I26" i="53"/>
  <c r="K26" i="53"/>
  <c r="N26" i="53"/>
  <c r="T26" i="53"/>
  <c r="W26" i="53"/>
  <c r="F355" i="9" l="1"/>
  <c r="K355" i="9"/>
  <c r="M355" i="9" s="1"/>
  <c r="N355" i="9"/>
  <c r="O355" i="9"/>
  <c r="Q355" i="9"/>
  <c r="P355" i="9" l="1"/>
  <c r="B39" i="51"/>
  <c r="S355" i="9" l="1"/>
  <c r="R355" i="9"/>
  <c r="F354" i="9"/>
  <c r="K354" i="9"/>
  <c r="M354" i="9"/>
  <c r="N354" i="9"/>
  <c r="O354" i="9"/>
  <c r="P354" i="9"/>
  <c r="S354" i="9" s="1"/>
  <c r="Q354" i="9"/>
  <c r="R354" i="9" l="1"/>
  <c r="F25" i="53"/>
  <c r="I25" i="53"/>
  <c r="K25" i="53"/>
  <c r="N25" i="53"/>
  <c r="T25" i="53"/>
  <c r="W25" i="53"/>
  <c r="K353" i="9" l="1"/>
  <c r="N353" i="9" l="1"/>
  <c r="O353" i="9"/>
  <c r="P353" i="9"/>
  <c r="S353" i="9" s="1"/>
  <c r="Q353" i="9"/>
  <c r="R353" i="9" s="1"/>
  <c r="M353" i="9"/>
  <c r="F353" i="9"/>
  <c r="F24" i="53" l="1"/>
  <c r="W24" i="53"/>
  <c r="T24" i="53"/>
  <c r="N24" i="53"/>
  <c r="K24" i="53"/>
  <c r="I24" i="53"/>
  <c r="W23" i="53" l="1"/>
  <c r="T23" i="53"/>
  <c r="N23" i="53"/>
  <c r="K23" i="53"/>
  <c r="I23" i="53"/>
  <c r="F23" i="53"/>
  <c r="M352" i="9" l="1"/>
  <c r="K352" i="9"/>
  <c r="F352" i="9"/>
  <c r="Q352" i="9"/>
  <c r="P352" i="9"/>
  <c r="S352" i="9" s="1"/>
  <c r="O352" i="9"/>
  <c r="N352" i="9"/>
  <c r="R352" i="9" l="1"/>
  <c r="M351" i="9"/>
  <c r="N351" i="9"/>
  <c r="O351" i="9"/>
  <c r="P351" i="9"/>
  <c r="Q351" i="9"/>
  <c r="R351" i="9" s="1"/>
  <c r="S351" i="9"/>
  <c r="K351" i="9"/>
  <c r="F351" i="9"/>
  <c r="D22" i="53" l="1"/>
  <c r="F22" i="53"/>
  <c r="I22" i="53"/>
  <c r="K22" i="53"/>
  <c r="N22" i="53"/>
  <c r="T22" i="53"/>
  <c r="W22" i="53"/>
  <c r="F350" i="9" l="1"/>
  <c r="K350" i="9"/>
  <c r="M350" i="9" s="1"/>
  <c r="N350" i="9"/>
  <c r="O350" i="9"/>
  <c r="Q350" i="9"/>
  <c r="P350" i="9" l="1"/>
  <c r="R350" i="9" s="1"/>
  <c r="S350" i="9"/>
  <c r="W21" i="53"/>
  <c r="T21" i="53"/>
  <c r="N21" i="53"/>
  <c r="K21" i="53"/>
  <c r="I21" i="53"/>
  <c r="F21" i="53"/>
  <c r="D21" i="53"/>
  <c r="W20" i="53" l="1"/>
  <c r="T20" i="53"/>
  <c r="N20" i="53"/>
  <c r="K20" i="53"/>
  <c r="I20" i="53"/>
  <c r="F20" i="53"/>
  <c r="D20" i="53"/>
  <c r="M349" i="9" l="1"/>
  <c r="N349" i="9"/>
  <c r="O349" i="9"/>
  <c r="P349" i="9"/>
  <c r="R349" i="9" s="1"/>
  <c r="Q349" i="9"/>
  <c r="K349" i="9"/>
  <c r="F349" i="9"/>
  <c r="S349" i="9" l="1"/>
  <c r="D19" i="53"/>
  <c r="F19" i="53"/>
  <c r="I19" i="53"/>
  <c r="K19" i="53"/>
  <c r="N19" i="53"/>
  <c r="T19" i="53"/>
  <c r="W19" i="53"/>
  <c r="F348" i="9" l="1"/>
  <c r="K348" i="9"/>
  <c r="M348" i="9" s="1"/>
  <c r="N348" i="9"/>
  <c r="O348" i="9"/>
  <c r="Q348" i="9"/>
  <c r="P348" i="9" l="1"/>
  <c r="F347" i="9"/>
  <c r="K347" i="9"/>
  <c r="M347" i="9"/>
  <c r="N347" i="9"/>
  <c r="O347" i="9"/>
  <c r="P347" i="9"/>
  <c r="S347" i="9" s="1"/>
  <c r="Q347" i="9"/>
  <c r="R348" i="9" l="1"/>
  <c r="S348" i="9"/>
  <c r="R347" i="9"/>
  <c r="W18" i="53"/>
  <c r="T18" i="53"/>
  <c r="N18" i="53"/>
  <c r="I18" i="53" l="1"/>
  <c r="K18" i="53"/>
  <c r="D18" i="53"/>
  <c r="F18" i="53"/>
  <c r="N17" i="53" l="1"/>
  <c r="W17" i="53"/>
  <c r="T17" i="53"/>
  <c r="K17" i="53"/>
  <c r="I17" i="53"/>
  <c r="F17" i="53"/>
  <c r="D17" i="53"/>
  <c r="F346" i="9" l="1"/>
  <c r="K346" i="9"/>
  <c r="M346" i="9" s="1"/>
  <c r="N346" i="9"/>
  <c r="O346" i="9"/>
  <c r="Q346" i="9"/>
  <c r="W16" i="53" l="1"/>
  <c r="D16" i="53"/>
  <c r="F16" i="53"/>
  <c r="I16" i="53"/>
  <c r="K16" i="53"/>
  <c r="N16" i="53"/>
  <c r="T16" i="53"/>
  <c r="Q345" i="9" l="1"/>
  <c r="O345" i="9"/>
  <c r="N345" i="9"/>
  <c r="K345" i="9"/>
  <c r="F345" i="9"/>
  <c r="M345" i="9" l="1"/>
  <c r="T15" i="53"/>
  <c r="N15" i="53"/>
  <c r="K15" i="53"/>
  <c r="I15" i="53"/>
  <c r="F15" i="53"/>
  <c r="D15" i="53"/>
  <c r="M344" i="9" l="1"/>
  <c r="N344" i="9"/>
  <c r="O344" i="9"/>
  <c r="Q344" i="9"/>
  <c r="K344" i="9"/>
  <c r="F344" i="9"/>
  <c r="T14" i="53" l="1"/>
  <c r="N14" i="53"/>
  <c r="I14" i="53"/>
  <c r="K14" i="53"/>
  <c r="D14" i="53"/>
  <c r="F14" i="53"/>
  <c r="F343" i="9" l="1"/>
  <c r="K343" i="9"/>
  <c r="M343" i="9" s="1"/>
  <c r="N343" i="9"/>
  <c r="O343" i="9"/>
  <c r="Q343" i="9"/>
  <c r="T13" i="53" l="1"/>
  <c r="K13" i="53"/>
  <c r="I13" i="53"/>
  <c r="N13" i="53"/>
  <c r="F13" i="53"/>
  <c r="D13" i="53"/>
  <c r="N342" i="9" l="1"/>
  <c r="O342" i="9"/>
  <c r="Q342" i="9"/>
  <c r="K342" i="9"/>
  <c r="M342" i="9" s="1"/>
  <c r="F342" i="9"/>
  <c r="T12" i="53" l="1"/>
  <c r="N12" i="53"/>
  <c r="K12" i="53"/>
  <c r="I12" i="53"/>
  <c r="F12" i="53"/>
  <c r="D12" i="53"/>
  <c r="F341" i="9" l="1"/>
  <c r="K341" i="9"/>
  <c r="M341" i="9"/>
  <c r="N341" i="9"/>
  <c r="O341" i="9"/>
  <c r="Q341" i="9"/>
  <c r="Q340" i="9" l="1"/>
  <c r="O340" i="9"/>
  <c r="N340" i="9"/>
  <c r="M340" i="9"/>
  <c r="K340" i="9"/>
  <c r="P346" i="9" s="1"/>
  <c r="F340" i="9"/>
  <c r="S346" i="9" l="1"/>
  <c r="R346" i="9"/>
  <c r="Q339" i="9"/>
  <c r="O339" i="9"/>
  <c r="N339" i="9"/>
  <c r="K339" i="9"/>
  <c r="F339" i="9"/>
  <c r="P345" i="9" l="1"/>
  <c r="M339" i="9"/>
  <c r="D8" i="53"/>
  <c r="F8" i="53"/>
  <c r="D9" i="53"/>
  <c r="F9" i="53"/>
  <c r="I8" i="53"/>
  <c r="K8" i="53"/>
  <c r="I9" i="53"/>
  <c r="K9" i="53"/>
  <c r="N8" i="53"/>
  <c r="N9" i="53"/>
  <c r="S345" i="9" l="1"/>
  <c r="R345" i="9"/>
  <c r="Q338" i="9"/>
  <c r="O338" i="9"/>
  <c r="N338" i="9"/>
  <c r="K338" i="9"/>
  <c r="F338" i="9"/>
  <c r="P344" i="9" l="1"/>
  <c r="M338" i="9"/>
  <c r="M337" i="9"/>
  <c r="N337" i="9"/>
  <c r="O337" i="9"/>
  <c r="Q337" i="9"/>
  <c r="K337" i="9"/>
  <c r="P343" i="9" s="1"/>
  <c r="F337" i="9"/>
  <c r="R343" i="9" l="1"/>
  <c r="S343" i="9"/>
  <c r="R344" i="9"/>
  <c r="S344" i="9"/>
  <c r="N7" i="53"/>
  <c r="I7" i="53"/>
  <c r="K7" i="53"/>
  <c r="F7" i="53"/>
  <c r="D7" i="53"/>
  <c r="F336" i="9" l="1"/>
  <c r="K336" i="9"/>
  <c r="N336" i="9"/>
  <c r="O336" i="9"/>
  <c r="Q336" i="9"/>
  <c r="M336" i="9" l="1"/>
  <c r="P342" i="9"/>
  <c r="Q6" i="53"/>
  <c r="Q5" i="53"/>
  <c r="N6" i="53"/>
  <c r="N5" i="53"/>
  <c r="K6" i="53"/>
  <c r="K5" i="53"/>
  <c r="I6" i="53"/>
  <c r="I5" i="53"/>
  <c r="F6" i="53"/>
  <c r="F5" i="53"/>
  <c r="D6" i="53"/>
  <c r="D5" i="53"/>
  <c r="R342" i="9" l="1"/>
  <c r="S342" i="9"/>
  <c r="N335" i="9"/>
  <c r="O335" i="9"/>
  <c r="Q335" i="9"/>
  <c r="K335" i="9"/>
  <c r="P341" i="9" s="1"/>
  <c r="F335" i="9"/>
  <c r="S341" i="9" l="1"/>
  <c r="R341" i="9"/>
  <c r="M335" i="9"/>
  <c r="F334" i="9"/>
  <c r="K334" i="9"/>
  <c r="N334" i="9"/>
  <c r="O334" i="9"/>
  <c r="Q334" i="9"/>
  <c r="M334" i="9" l="1"/>
  <c r="P340" i="9"/>
  <c r="Q333" i="9"/>
  <c r="F333" i="9"/>
  <c r="K333" i="9"/>
  <c r="P339" i="9" s="1"/>
  <c r="N333" i="9"/>
  <c r="O333" i="9"/>
  <c r="S339" i="9" l="1"/>
  <c r="R339" i="9"/>
  <c r="S340" i="9"/>
  <c r="R340" i="9"/>
  <c r="M333" i="9"/>
  <c r="Q332" i="9"/>
  <c r="O332" i="9"/>
  <c r="N332" i="9"/>
  <c r="K332" i="9"/>
  <c r="P338" i="9" s="1"/>
  <c r="F332" i="9"/>
  <c r="M332" i="9" l="1"/>
  <c r="S338" i="9"/>
  <c r="R338" i="9"/>
  <c r="Q331" i="9"/>
  <c r="O331" i="9"/>
  <c r="N331" i="9"/>
  <c r="K331" i="9"/>
  <c r="F331" i="9"/>
  <c r="M331" i="9" l="1"/>
  <c r="P337" i="9"/>
  <c r="F330" i="9"/>
  <c r="K330" i="9"/>
  <c r="N330" i="9"/>
  <c r="O330" i="9"/>
  <c r="Q330" i="9"/>
  <c r="M330" i="9" l="1"/>
  <c r="P336" i="9"/>
  <c r="S337" i="9"/>
  <c r="R337" i="9"/>
  <c r="F329" i="9"/>
  <c r="K329" i="9"/>
  <c r="N329" i="9"/>
  <c r="O329" i="9"/>
  <c r="Q329" i="9"/>
  <c r="P335" i="9" l="1"/>
  <c r="S336" i="9"/>
  <c r="R336" i="9"/>
  <c r="M329" i="9"/>
  <c r="N328" i="9"/>
  <c r="O328" i="9"/>
  <c r="Q328" i="9"/>
  <c r="K328" i="9"/>
  <c r="P334" i="9" s="1"/>
  <c r="F328" i="9"/>
  <c r="R334" i="9" l="1"/>
  <c r="S334" i="9"/>
  <c r="S335" i="9"/>
  <c r="R335" i="9"/>
  <c r="M328" i="9"/>
  <c r="M326" i="9"/>
  <c r="M327" i="9"/>
  <c r="K325" i="9"/>
  <c r="P331" i="9" s="1"/>
  <c r="K326" i="9"/>
  <c r="K327" i="9"/>
  <c r="P333" i="9" s="1"/>
  <c r="F327" i="9"/>
  <c r="N327" i="9"/>
  <c r="O327" i="9"/>
  <c r="Q327" i="9"/>
  <c r="S331" i="9" l="1"/>
  <c r="R331" i="9"/>
  <c r="M325" i="9"/>
  <c r="S333" i="9"/>
  <c r="R333" i="9"/>
  <c r="P332" i="9"/>
  <c r="O326" i="9"/>
  <c r="Q326" i="9"/>
  <c r="N326" i="9"/>
  <c r="F326" i="9"/>
  <c r="S332" i="9" l="1"/>
  <c r="R332" i="9"/>
  <c r="N325" i="9"/>
  <c r="O325" i="9"/>
  <c r="Q325" i="9"/>
  <c r="F325" i="9"/>
  <c r="Q324" i="9" l="1"/>
  <c r="O324" i="9"/>
  <c r="N324" i="9"/>
  <c r="K324" i="9"/>
  <c r="F324" i="9"/>
  <c r="M324" i="9" l="1"/>
  <c r="P330" i="9"/>
  <c r="M323" i="9"/>
  <c r="N323" i="9"/>
  <c r="O323" i="9"/>
  <c r="Q323" i="9"/>
  <c r="K323" i="9"/>
  <c r="P329" i="9" s="1"/>
  <c r="F323" i="9"/>
  <c r="S329" i="9" l="1"/>
  <c r="R329" i="9"/>
  <c r="R330" i="9"/>
  <c r="S330" i="9"/>
  <c r="F322" i="9"/>
  <c r="K322" i="9"/>
  <c r="P328" i="9" s="1"/>
  <c r="M322" i="9"/>
  <c r="N322" i="9"/>
  <c r="O322" i="9"/>
  <c r="Q322" i="9"/>
  <c r="R328" i="9" l="1"/>
  <c r="S328" i="9"/>
  <c r="M321" i="9"/>
  <c r="N321" i="9"/>
  <c r="O321" i="9"/>
  <c r="Q321" i="9"/>
  <c r="K321" i="9"/>
  <c r="P327" i="9" s="1"/>
  <c r="F321" i="9"/>
  <c r="S327" i="9" l="1"/>
  <c r="R327" i="9"/>
  <c r="F320" i="9"/>
  <c r="K320" i="9"/>
  <c r="N320" i="9"/>
  <c r="O320" i="9"/>
  <c r="Q320" i="9"/>
  <c r="M320" i="9" l="1"/>
  <c r="P326" i="9"/>
  <c r="Q319" i="9"/>
  <c r="O319" i="9"/>
  <c r="N319" i="9"/>
  <c r="K319" i="9"/>
  <c r="P325" i="9" s="1"/>
  <c r="F319" i="9"/>
  <c r="S325" i="9" l="1"/>
  <c r="R325" i="9"/>
  <c r="R326" i="9"/>
  <c r="S326" i="9"/>
  <c r="M319" i="9"/>
  <c r="F318" i="9"/>
  <c r="K318" i="9"/>
  <c r="P324" i="9" s="1"/>
  <c r="M318" i="9"/>
  <c r="N318" i="9"/>
  <c r="O318" i="9"/>
  <c r="Q318" i="9"/>
  <c r="S324" i="9" l="1"/>
  <c r="R324" i="9"/>
  <c r="Q317" i="9"/>
  <c r="O317" i="9"/>
  <c r="N317" i="9"/>
  <c r="K317" i="9"/>
  <c r="F317" i="9"/>
  <c r="M317" i="9" l="1"/>
  <c r="P323" i="9"/>
  <c r="M316" i="9"/>
  <c r="N316" i="9"/>
  <c r="O316" i="9"/>
  <c r="Q316" i="9"/>
  <c r="K316" i="9"/>
  <c r="P322" i="9" s="1"/>
  <c r="F316" i="9"/>
  <c r="S323" i="9" l="1"/>
  <c r="R323" i="9"/>
  <c r="S322" i="9"/>
  <c r="R322" i="9"/>
  <c r="F315" i="9"/>
  <c r="K315" i="9"/>
  <c r="N315" i="9"/>
  <c r="O315" i="9"/>
  <c r="Q315" i="9"/>
  <c r="M315" i="9" l="1"/>
  <c r="P321" i="9"/>
  <c r="M310" i="9"/>
  <c r="N310" i="9"/>
  <c r="O310" i="9"/>
  <c r="Q310" i="9"/>
  <c r="N311" i="9"/>
  <c r="O311" i="9"/>
  <c r="Q311" i="9"/>
  <c r="N312" i="9"/>
  <c r="O312" i="9"/>
  <c r="Q312" i="9"/>
  <c r="M313" i="9"/>
  <c r="N313" i="9"/>
  <c r="O313" i="9"/>
  <c r="Q313" i="9"/>
  <c r="N314" i="9"/>
  <c r="O314" i="9"/>
  <c r="Q314" i="9"/>
  <c r="K310" i="9"/>
  <c r="K311" i="9"/>
  <c r="K312" i="9"/>
  <c r="K313" i="9"/>
  <c r="K314" i="9"/>
  <c r="P320" i="9" s="1"/>
  <c r="F310" i="9"/>
  <c r="F311" i="9"/>
  <c r="F312" i="9"/>
  <c r="F313" i="9"/>
  <c r="F314" i="9"/>
  <c r="P319" i="9" l="1"/>
  <c r="S320" i="9"/>
  <c r="R320" i="9"/>
  <c r="P318" i="9"/>
  <c r="P317" i="9"/>
  <c r="M311" i="9"/>
  <c r="M314" i="9"/>
  <c r="P316" i="9"/>
  <c r="M312" i="9"/>
  <c r="R321" i="9"/>
  <c r="S321" i="9"/>
  <c r="R315" i="9"/>
  <c r="S315" i="9"/>
  <c r="F309" i="9"/>
  <c r="K309" i="9"/>
  <c r="P315" i="9" s="1"/>
  <c r="M309" i="9"/>
  <c r="N309" i="9"/>
  <c r="O309" i="9"/>
  <c r="Q309" i="9"/>
  <c r="R317" i="9" l="1"/>
  <c r="S317" i="9"/>
  <c r="R316" i="9"/>
  <c r="S316" i="9"/>
  <c r="S318" i="9"/>
  <c r="R318" i="9"/>
  <c r="S319" i="9"/>
  <c r="R319" i="9"/>
  <c r="F308" i="9"/>
  <c r="K308" i="9"/>
  <c r="P314" i="9" s="1"/>
  <c r="M308" i="9"/>
  <c r="N308" i="9"/>
  <c r="O308" i="9"/>
  <c r="Q308" i="9"/>
  <c r="S314" i="9" l="1"/>
  <c r="R314" i="9"/>
  <c r="F303" i="9"/>
  <c r="F304" i="9"/>
  <c r="F305" i="9"/>
  <c r="F306" i="9"/>
  <c r="F307" i="9"/>
  <c r="K303" i="9"/>
  <c r="M303" i="9"/>
  <c r="N303" i="9"/>
  <c r="O303" i="9"/>
  <c r="Q303" i="9"/>
  <c r="K304" i="9"/>
  <c r="N304" i="9"/>
  <c r="O304" i="9"/>
  <c r="Q304" i="9"/>
  <c r="K305" i="9"/>
  <c r="N305" i="9"/>
  <c r="O305" i="9"/>
  <c r="Q305" i="9"/>
  <c r="K306" i="9"/>
  <c r="M306" i="9"/>
  <c r="N306" i="9"/>
  <c r="O306" i="9"/>
  <c r="Q306" i="9"/>
  <c r="K307" i="9"/>
  <c r="N307" i="9"/>
  <c r="O307" i="9"/>
  <c r="Q307" i="9"/>
  <c r="P310" i="9" l="1"/>
  <c r="M307" i="9"/>
  <c r="P313" i="9"/>
  <c r="M305" i="9"/>
  <c r="P311" i="9"/>
  <c r="P312" i="9"/>
  <c r="M304" i="9"/>
  <c r="P309" i="9"/>
  <c r="F302" i="9"/>
  <c r="K302" i="9"/>
  <c r="P308" i="9" s="1"/>
  <c r="M302" i="9"/>
  <c r="N302" i="9"/>
  <c r="O302" i="9"/>
  <c r="Q302" i="9"/>
  <c r="R312" i="9" l="1"/>
  <c r="S312" i="9"/>
  <c r="S309" i="9"/>
  <c r="R309" i="9"/>
  <c r="S308" i="9"/>
  <c r="R308" i="9"/>
  <c r="S311" i="9"/>
  <c r="R311" i="9"/>
  <c r="S313" i="9"/>
  <c r="R313" i="9"/>
  <c r="S310" i="9"/>
  <c r="R310" i="9"/>
  <c r="F301" i="9"/>
  <c r="K301" i="9"/>
  <c r="P307" i="9" s="1"/>
  <c r="M301" i="9"/>
  <c r="N301" i="9"/>
  <c r="O301" i="9"/>
  <c r="Q301" i="9"/>
  <c r="S307" i="9" l="1"/>
  <c r="R307" i="9"/>
  <c r="F300" i="9"/>
  <c r="K300" i="9"/>
  <c r="N300" i="9"/>
  <c r="O300" i="9"/>
  <c r="Q300" i="9"/>
  <c r="M300" i="9" l="1"/>
  <c r="P306" i="9"/>
  <c r="F299" i="9"/>
  <c r="K299" i="9"/>
  <c r="P305" i="9" s="1"/>
  <c r="M299" i="9"/>
  <c r="N299" i="9"/>
  <c r="O299" i="9"/>
  <c r="Q299" i="9"/>
  <c r="R305" i="9" l="1"/>
  <c r="S305" i="9"/>
  <c r="R306" i="9"/>
  <c r="S306" i="9"/>
  <c r="K298" i="9"/>
  <c r="F298" i="9"/>
  <c r="N298" i="9"/>
  <c r="O298" i="9"/>
  <c r="Q298" i="9"/>
  <c r="P304" i="9" l="1"/>
  <c r="M298" i="9"/>
  <c r="Q297" i="9"/>
  <c r="O297" i="9"/>
  <c r="N297" i="9"/>
  <c r="K297" i="9"/>
  <c r="F297" i="9"/>
  <c r="P303" i="9" l="1"/>
  <c r="M297" i="9"/>
  <c r="S304" i="9"/>
  <c r="R304" i="9"/>
  <c r="Q296" i="9"/>
  <c r="O296" i="9"/>
  <c r="N296" i="9"/>
  <c r="K296" i="9"/>
  <c r="F296" i="9"/>
  <c r="S303" i="9" l="1"/>
  <c r="R303" i="9"/>
  <c r="P302" i="9"/>
  <c r="M296" i="9"/>
  <c r="M295" i="9"/>
  <c r="N295" i="9"/>
  <c r="O295" i="9"/>
  <c r="Q295" i="9"/>
  <c r="K295" i="9"/>
  <c r="P301" i="9" s="1"/>
  <c r="F295" i="9"/>
  <c r="S302" i="9" l="1"/>
  <c r="R302" i="9"/>
  <c r="S301" i="9"/>
  <c r="R301" i="9"/>
  <c r="M294" i="9"/>
  <c r="N294" i="9"/>
  <c r="O294" i="9"/>
  <c r="Q294" i="9"/>
  <c r="K294" i="9"/>
  <c r="P300" i="9" s="1"/>
  <c r="F294" i="9"/>
  <c r="R300" i="9" l="1"/>
  <c r="S300" i="9"/>
  <c r="M293" i="9"/>
  <c r="N293" i="9"/>
  <c r="O293" i="9"/>
  <c r="Q293" i="9"/>
  <c r="K293" i="9"/>
  <c r="P299" i="9" s="1"/>
  <c r="F293" i="9"/>
  <c r="S299" i="9" l="1"/>
  <c r="R299" i="9"/>
  <c r="K292" i="9"/>
  <c r="P298" i="9" s="1"/>
  <c r="M292" i="9"/>
  <c r="N292" i="9"/>
  <c r="O292" i="9"/>
  <c r="Q292" i="9"/>
  <c r="F292" i="9"/>
  <c r="S298" i="9" l="1"/>
  <c r="R298" i="9"/>
  <c r="N291" i="9"/>
  <c r="O291" i="9"/>
  <c r="Q291" i="9"/>
  <c r="K291" i="9"/>
  <c r="P297" i="9" s="1"/>
  <c r="F291" i="9"/>
  <c r="S297" i="9" l="1"/>
  <c r="R297" i="9"/>
  <c r="M291" i="9"/>
  <c r="B277" i="29"/>
  <c r="Q290" i="9"/>
  <c r="O290" i="9"/>
  <c r="N290" i="9"/>
  <c r="K290" i="9"/>
  <c r="F290" i="9"/>
  <c r="M290" i="9" l="1"/>
  <c r="P296" i="9"/>
  <c r="Q289" i="9"/>
  <c r="O289" i="9"/>
  <c r="N289" i="9"/>
  <c r="K289" i="9"/>
  <c r="F289" i="9"/>
  <c r="M289" i="9" l="1"/>
  <c r="P295" i="9"/>
  <c r="S296" i="9"/>
  <c r="R296" i="9"/>
  <c r="N288" i="9"/>
  <c r="O288" i="9"/>
  <c r="Q288" i="9"/>
  <c r="F288" i="9"/>
  <c r="K288" i="9"/>
  <c r="P294" i="9" s="1"/>
  <c r="R294" i="9" l="1"/>
  <c r="S294" i="9"/>
  <c r="M288" i="9"/>
  <c r="R295" i="9"/>
  <c r="S295" i="9"/>
  <c r="F287" i="9"/>
  <c r="M287" i="9"/>
  <c r="N287" i="9"/>
  <c r="O287" i="9"/>
  <c r="Q287" i="9"/>
  <c r="K287" i="9"/>
  <c r="P293" i="9" s="1"/>
  <c r="S293" i="9" l="1"/>
  <c r="R293" i="9"/>
  <c r="M286" i="9"/>
  <c r="N286" i="9"/>
  <c r="O286" i="9"/>
  <c r="Q286" i="9"/>
  <c r="K286" i="9"/>
  <c r="P292" i="9" s="1"/>
  <c r="F286" i="9"/>
  <c r="R292" i="9" l="1"/>
  <c r="S292" i="9"/>
  <c r="K283" i="9"/>
  <c r="K284" i="9"/>
  <c r="P290" i="9" s="1"/>
  <c r="K285" i="9"/>
  <c r="P291" i="9" s="1"/>
  <c r="S290" i="9" l="1"/>
  <c r="R290" i="9"/>
  <c r="S291" i="9"/>
  <c r="R291" i="9"/>
  <c r="P289" i="9"/>
  <c r="Q285" i="9"/>
  <c r="O285" i="9"/>
  <c r="N285" i="9"/>
  <c r="M285" i="9"/>
  <c r="F285" i="9"/>
  <c r="S289" i="9" l="1"/>
  <c r="R289" i="9"/>
  <c r="F284" i="9"/>
  <c r="M284" i="9"/>
  <c r="N284" i="9"/>
  <c r="O284" i="9"/>
  <c r="Q284" i="9"/>
  <c r="Q283" i="9" l="1"/>
  <c r="O283" i="9"/>
  <c r="N283" i="9"/>
  <c r="M283" i="9"/>
  <c r="F283" i="9"/>
  <c r="Q282" i="9" l="1"/>
  <c r="O282" i="9"/>
  <c r="N282" i="9"/>
  <c r="K282" i="9"/>
  <c r="F282" i="9"/>
  <c r="P288" i="9" l="1"/>
  <c r="M282" i="9"/>
  <c r="M281" i="9"/>
  <c r="N281" i="9"/>
  <c r="O281" i="9"/>
  <c r="Q281" i="9"/>
  <c r="K281" i="9"/>
  <c r="P287" i="9" s="1"/>
  <c r="F281" i="9"/>
  <c r="R287" i="9" l="1"/>
  <c r="S287" i="9"/>
  <c r="R288" i="9"/>
  <c r="S288" i="9"/>
  <c r="F280" i="9"/>
  <c r="K280" i="9"/>
  <c r="N280" i="9"/>
  <c r="O280" i="9"/>
  <c r="Q280" i="9"/>
  <c r="M280" i="9" l="1"/>
  <c r="P286" i="9"/>
  <c r="N279" i="9"/>
  <c r="O279" i="9"/>
  <c r="Q279" i="9"/>
  <c r="K279" i="9"/>
  <c r="F279" i="9"/>
  <c r="P285" i="9" l="1"/>
  <c r="P284" i="9"/>
  <c r="M279" i="9"/>
  <c r="S286" i="9"/>
  <c r="R286" i="9"/>
  <c r="M277" i="9"/>
  <c r="F278" i="9"/>
  <c r="N278" i="9"/>
  <c r="O278" i="9"/>
  <c r="Q278" i="9"/>
  <c r="F276" i="9"/>
  <c r="K276" i="9"/>
  <c r="N276" i="9"/>
  <c r="O276" i="9"/>
  <c r="Q276" i="9"/>
  <c r="F277" i="9"/>
  <c r="K277" i="9"/>
  <c r="P283" i="9" s="1"/>
  <c r="N277" i="9"/>
  <c r="O277" i="9"/>
  <c r="Q277" i="9"/>
  <c r="M276" i="9" l="1"/>
  <c r="P282" i="9"/>
  <c r="S284" i="9"/>
  <c r="R284" i="9"/>
  <c r="S283" i="9"/>
  <c r="R283" i="9"/>
  <c r="S285" i="9"/>
  <c r="R285" i="9"/>
  <c r="M278" i="9"/>
  <c r="K275" i="9"/>
  <c r="P281" i="9" s="1"/>
  <c r="S281" i="9" l="1"/>
  <c r="R281" i="9"/>
  <c r="S282" i="9"/>
  <c r="R282" i="9"/>
  <c r="Q275" i="9"/>
  <c r="M275" i="9"/>
  <c r="O275" i="9" l="1"/>
  <c r="N275" i="9"/>
  <c r="F275" i="9"/>
  <c r="N274" i="9" l="1"/>
  <c r="O274" i="9"/>
  <c r="Q274" i="9"/>
  <c r="K274" i="9"/>
  <c r="F274" i="9"/>
  <c r="M274" i="9" l="1"/>
  <c r="P280" i="9"/>
  <c r="F273" i="9"/>
  <c r="K273" i="9"/>
  <c r="N273" i="9"/>
  <c r="O273" i="9"/>
  <c r="Q273" i="9"/>
  <c r="M273" i="9" l="1"/>
  <c r="P279" i="9"/>
  <c r="S280" i="9"/>
  <c r="R280" i="9"/>
  <c r="N272" i="9"/>
  <c r="O272" i="9"/>
  <c r="Q272" i="9"/>
  <c r="K272" i="9"/>
  <c r="F272" i="9"/>
  <c r="S279" i="9" l="1"/>
  <c r="R279" i="9"/>
  <c r="M272" i="9"/>
  <c r="P278" i="9"/>
  <c r="F271" i="9"/>
  <c r="K271" i="9"/>
  <c r="P277" i="9" s="1"/>
  <c r="N271" i="9"/>
  <c r="O271" i="9"/>
  <c r="Q271" i="9"/>
  <c r="S277" i="9" l="1"/>
  <c r="R277" i="9"/>
  <c r="S278" i="9"/>
  <c r="R278" i="9"/>
  <c r="M271" i="9"/>
  <c r="F270" i="9"/>
  <c r="K270" i="9"/>
  <c r="P276" i="9" s="1"/>
  <c r="N270" i="9"/>
  <c r="O270" i="9"/>
  <c r="Q270" i="9"/>
  <c r="S276" i="9" l="1"/>
  <c r="R276" i="9"/>
  <c r="M270" i="9"/>
  <c r="N269" i="9"/>
  <c r="O269" i="9"/>
  <c r="Q269" i="9"/>
  <c r="K269" i="9"/>
  <c r="F269" i="9"/>
  <c r="P275" i="9" l="1"/>
  <c r="M269" i="9"/>
  <c r="Q268" i="9"/>
  <c r="O268" i="9"/>
  <c r="N268" i="9"/>
  <c r="K268" i="9"/>
  <c r="P274" i="9" s="1"/>
  <c r="F268" i="9"/>
  <c r="S274" i="9" l="1"/>
  <c r="R274" i="9"/>
  <c r="S275" i="9"/>
  <c r="R275" i="9"/>
  <c r="M268" i="9"/>
  <c r="M267" i="9"/>
  <c r="N267" i="9"/>
  <c r="O267" i="9"/>
  <c r="Q267" i="9"/>
  <c r="K267" i="9"/>
  <c r="P273" i="9" s="1"/>
  <c r="S273" i="9" s="1"/>
  <c r="F267" i="9"/>
  <c r="R273" i="9" l="1"/>
  <c r="F266" i="9"/>
  <c r="K266" i="9"/>
  <c r="M266" i="9"/>
  <c r="N266" i="9"/>
  <c r="O266" i="9"/>
  <c r="Q266" i="9"/>
  <c r="P272" i="9" l="1"/>
  <c r="F265" i="9"/>
  <c r="K265" i="9"/>
  <c r="N265" i="9"/>
  <c r="O265" i="9"/>
  <c r="Q265" i="9"/>
  <c r="R272" i="9" l="1"/>
  <c r="S272" i="9"/>
  <c r="M265" i="9"/>
  <c r="P271" i="9"/>
  <c r="F264" i="9"/>
  <c r="K264" i="9"/>
  <c r="N264" i="9"/>
  <c r="O264" i="9"/>
  <c r="Q264" i="9"/>
  <c r="M264" i="9" l="1"/>
  <c r="P270" i="9"/>
  <c r="R271" i="9"/>
  <c r="S271" i="9"/>
  <c r="F263" i="9"/>
  <c r="K263" i="9"/>
  <c r="P269" i="9" s="1"/>
  <c r="N263" i="9"/>
  <c r="O263" i="9"/>
  <c r="Q263" i="9"/>
  <c r="S270" i="9" l="1"/>
  <c r="R270" i="9"/>
  <c r="S269" i="9"/>
  <c r="R269" i="9"/>
  <c r="M263" i="9"/>
  <c r="F262" i="9"/>
  <c r="Q262" i="9"/>
  <c r="O262" i="9"/>
  <c r="N262" i="9"/>
  <c r="K262" i="9"/>
  <c r="M262" i="9" l="1"/>
  <c r="P268" i="9"/>
  <c r="Q261" i="9"/>
  <c r="O261" i="9"/>
  <c r="N261" i="9"/>
  <c r="K261" i="9"/>
  <c r="F261" i="9"/>
  <c r="S268" i="9" l="1"/>
  <c r="R268" i="9"/>
  <c r="P267" i="9"/>
  <c r="M261" i="9"/>
  <c r="F260" i="9"/>
  <c r="K260" i="9"/>
  <c r="N260" i="9"/>
  <c r="O260" i="9"/>
  <c r="Q260" i="9"/>
  <c r="S267" i="9" l="1"/>
  <c r="R267" i="9"/>
  <c r="M260" i="9"/>
  <c r="P266" i="9"/>
  <c r="F259" i="9"/>
  <c r="K259" i="9"/>
  <c r="P265" i="9" s="1"/>
  <c r="N259" i="9"/>
  <c r="O259" i="9"/>
  <c r="Q259" i="9"/>
  <c r="S266" i="9" l="1"/>
  <c r="R266" i="9"/>
  <c r="S265" i="9"/>
  <c r="R265" i="9"/>
  <c r="M259" i="9"/>
  <c r="F258" i="9" l="1"/>
  <c r="K258" i="9"/>
  <c r="N258" i="9"/>
  <c r="O258" i="9"/>
  <c r="Q258" i="9"/>
  <c r="M258" i="9" l="1"/>
  <c r="P264" i="9"/>
  <c r="F257" i="9"/>
  <c r="K257" i="9"/>
  <c r="P263" i="9" s="1"/>
  <c r="M257" i="9"/>
  <c r="N257" i="9"/>
  <c r="O257" i="9"/>
  <c r="Q257" i="9"/>
  <c r="S263" i="9" l="1"/>
  <c r="R263" i="9"/>
  <c r="R264" i="9"/>
  <c r="S264" i="9"/>
  <c r="Q256" i="9"/>
  <c r="O256" i="9"/>
  <c r="N256" i="9"/>
  <c r="K256" i="9"/>
  <c r="F256" i="9"/>
  <c r="M256" i="9" l="1"/>
  <c r="P262" i="9"/>
  <c r="F255" i="9"/>
  <c r="K255" i="9"/>
  <c r="N255" i="9"/>
  <c r="O255" i="9"/>
  <c r="Q255" i="9"/>
  <c r="M255" i="9" l="1"/>
  <c r="P261" i="9"/>
  <c r="S262" i="9"/>
  <c r="R262" i="9"/>
  <c r="Q254" i="9"/>
  <c r="O254" i="9"/>
  <c r="N254" i="9"/>
  <c r="K254" i="9"/>
  <c r="P260" i="9" s="1"/>
  <c r="F254" i="9"/>
  <c r="R260" i="9" l="1"/>
  <c r="S260" i="9"/>
  <c r="M254" i="9"/>
  <c r="S261" i="9"/>
  <c r="R261" i="9"/>
  <c r="N253" i="9" l="1"/>
  <c r="O253" i="9"/>
  <c r="Q253" i="9"/>
  <c r="K253" i="9"/>
  <c r="P259" i="9" s="1"/>
  <c r="F253" i="9"/>
  <c r="S259" i="9" l="1"/>
  <c r="R259" i="9"/>
  <c r="M253" i="9"/>
  <c r="F252" i="9"/>
  <c r="K252" i="9"/>
  <c r="P258" i="9" s="1"/>
  <c r="N252" i="9"/>
  <c r="O252" i="9"/>
  <c r="Q252" i="9"/>
  <c r="R258" i="9" l="1"/>
  <c r="S258" i="9"/>
  <c r="M252" i="9"/>
  <c r="N251" i="9"/>
  <c r="O251" i="9"/>
  <c r="Q251" i="9"/>
  <c r="K251" i="9"/>
  <c r="P257" i="9" s="1"/>
  <c r="F251" i="9"/>
  <c r="M251" i="9" l="1"/>
  <c r="S257" i="9"/>
  <c r="R257" i="9"/>
  <c r="F250" i="9"/>
  <c r="K250" i="9"/>
  <c r="P256" i="9" s="1"/>
  <c r="M250" i="9"/>
  <c r="N250" i="9"/>
  <c r="O250" i="9"/>
  <c r="Q250" i="9"/>
  <c r="S256" i="9" l="1"/>
  <c r="R256" i="9"/>
  <c r="F249" i="9"/>
  <c r="K249" i="9"/>
  <c r="N249" i="9"/>
  <c r="O249" i="9"/>
  <c r="Q249" i="9"/>
  <c r="P255" i="9" l="1"/>
  <c r="M249" i="9"/>
  <c r="F248" i="9"/>
  <c r="N248" i="9"/>
  <c r="O248" i="9"/>
  <c r="Q248" i="9"/>
  <c r="K248" i="9"/>
  <c r="P254" i="9" s="1"/>
  <c r="F247" i="9"/>
  <c r="M248" i="9" l="1"/>
  <c r="S254" i="9"/>
  <c r="R254" i="9"/>
  <c r="R255" i="9"/>
  <c r="S255" i="9"/>
  <c r="Q247" i="9"/>
  <c r="O247" i="9"/>
  <c r="N247" i="9"/>
  <c r="K247" i="9"/>
  <c r="M247" i="9" l="1"/>
  <c r="P253" i="9"/>
  <c r="K246" i="9"/>
  <c r="P252" i="9" s="1"/>
  <c r="S252" i="9" l="1"/>
  <c r="R252" i="9"/>
  <c r="R253" i="9"/>
  <c r="S253" i="9"/>
  <c r="F246" i="9"/>
  <c r="M246" i="9"/>
  <c r="N246" i="9"/>
  <c r="O246" i="9"/>
  <c r="N245" i="9" l="1"/>
  <c r="O245" i="9"/>
  <c r="K245" i="9"/>
  <c r="P251" i="9" s="1"/>
  <c r="F245" i="9"/>
  <c r="S251" i="9" l="1"/>
  <c r="R251" i="9"/>
  <c r="M245" i="9"/>
  <c r="N244" i="9"/>
  <c r="O244" i="9"/>
  <c r="K244" i="9"/>
  <c r="P250" i="9" s="1"/>
  <c r="F244" i="9"/>
  <c r="M244" i="9" l="1"/>
  <c r="S250" i="9"/>
  <c r="R250" i="9"/>
  <c r="N243" i="9"/>
  <c r="L240" i="9" l="1"/>
  <c r="F243" i="9"/>
  <c r="K243" i="9"/>
  <c r="O243" i="9"/>
  <c r="Q246" i="9" l="1"/>
  <c r="Q245" i="9"/>
  <c r="Q244" i="9"/>
  <c r="Q243" i="9"/>
  <c r="M243" i="9"/>
  <c r="P249" i="9"/>
  <c r="F242" i="9"/>
  <c r="K242" i="9"/>
  <c r="N242" i="9"/>
  <c r="O242" i="9"/>
  <c r="Q242" i="9"/>
  <c r="S249" i="9" l="1"/>
  <c r="R249" i="9"/>
  <c r="M242" i="9"/>
  <c r="P248" i="9"/>
  <c r="K241" i="9"/>
  <c r="P247" i="9" s="1"/>
  <c r="F241" i="9"/>
  <c r="N241" i="9"/>
  <c r="O241" i="9"/>
  <c r="Q241" i="9"/>
  <c r="S247" i="9" l="1"/>
  <c r="R247" i="9"/>
  <c r="S248" i="9"/>
  <c r="R248" i="9"/>
  <c r="M241" i="9"/>
  <c r="Q240" i="9"/>
  <c r="O240" i="9"/>
  <c r="N240" i="9"/>
  <c r="K240" i="9"/>
  <c r="P246" i="9" s="1"/>
  <c r="F240" i="9"/>
  <c r="S246" i="9" l="1"/>
  <c r="R246" i="9"/>
  <c r="M240" i="9"/>
  <c r="N239" i="9"/>
  <c r="O239" i="9"/>
  <c r="Q239" i="9"/>
  <c r="K239" i="9"/>
  <c r="P245" i="9" s="1"/>
  <c r="F239" i="9"/>
  <c r="R245" i="9" l="1"/>
  <c r="S245" i="9"/>
  <c r="M239" i="9"/>
  <c r="F238" i="9"/>
  <c r="K238" i="9"/>
  <c r="N238" i="9"/>
  <c r="O238" i="9"/>
  <c r="Q238" i="9"/>
  <c r="P244" i="9" l="1"/>
  <c r="M238" i="9"/>
  <c r="O213" i="9"/>
  <c r="K237" i="9"/>
  <c r="P243" i="9" s="1"/>
  <c r="M237" i="9"/>
  <c r="N237" i="9"/>
  <c r="O237" i="9"/>
  <c r="Q237" i="9"/>
  <c r="F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M19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P242" i="9" s="1"/>
  <c r="S242" i="9" s="1"/>
  <c r="N236" i="9"/>
  <c r="O236" i="9"/>
  <c r="K235" i="9"/>
  <c r="P241" i="9" s="1"/>
  <c r="S241" i="9" s="1"/>
  <c r="N235" i="9"/>
  <c r="O235" i="9"/>
  <c r="O234" i="9"/>
  <c r="N234" i="9"/>
  <c r="K234" i="9"/>
  <c r="P240" i="9" s="1"/>
  <c r="S240" i="9" s="1"/>
  <c r="K233" i="9"/>
  <c r="O233" i="9"/>
  <c r="N233" i="9"/>
  <c r="K232" i="9"/>
  <c r="P238" i="9" s="1"/>
  <c r="N232" i="9"/>
  <c r="O232" i="9"/>
  <c r="K231" i="9"/>
  <c r="N231" i="9"/>
  <c r="O231" i="9"/>
  <c r="K230" i="9"/>
  <c r="M230" i="9" s="1"/>
  <c r="N230" i="9"/>
  <c r="O230" i="9"/>
  <c r="K229" i="9"/>
  <c r="P235" i="9" s="1"/>
  <c r="S235" i="9" s="1"/>
  <c r="N229" i="9"/>
  <c r="O229" i="9"/>
  <c r="O228" i="9"/>
  <c r="N228" i="9"/>
  <c r="K228" i="9"/>
  <c r="M228" i="9" s="1"/>
  <c r="N227" i="9"/>
  <c r="O227" i="9"/>
  <c r="K227" i="9"/>
  <c r="O226" i="9"/>
  <c r="N226" i="9"/>
  <c r="K226" i="9"/>
  <c r="M226" i="9" s="1"/>
  <c r="K225" i="9"/>
  <c r="N225" i="9"/>
  <c r="O225" i="9"/>
  <c r="K224" i="9"/>
  <c r="M224" i="9" s="1"/>
  <c r="N224" i="9"/>
  <c r="O224" i="9"/>
  <c r="K220" i="9"/>
  <c r="N220" i="9"/>
  <c r="O220" i="9"/>
  <c r="K221" i="9"/>
  <c r="M221" i="9" s="1"/>
  <c r="N221" i="9"/>
  <c r="O221" i="9"/>
  <c r="K222" i="9"/>
  <c r="M222" i="9" s="1"/>
  <c r="N222" i="9"/>
  <c r="O222" i="9"/>
  <c r="K223" i="9"/>
  <c r="P229" i="9" s="1"/>
  <c r="S229" i="9" s="1"/>
  <c r="N223" i="9"/>
  <c r="O223" i="9"/>
  <c r="O219" i="9"/>
  <c r="N219" i="9"/>
  <c r="K219" i="9"/>
  <c r="P225" i="9" s="1"/>
  <c r="S225" i="9" s="1"/>
  <c r="K218" i="9"/>
  <c r="M218" i="9" s="1"/>
  <c r="N218" i="9"/>
  <c r="O218" i="9"/>
  <c r="K217" i="9"/>
  <c r="M217" i="9" s="1"/>
  <c r="N217" i="9"/>
  <c r="O217" i="9"/>
  <c r="K216" i="9"/>
  <c r="N216" i="9"/>
  <c r="O216" i="9"/>
  <c r="K215" i="9"/>
  <c r="N215" i="9"/>
  <c r="O215" i="9"/>
  <c r="K214" i="9"/>
  <c r="N214" i="9"/>
  <c r="O214" i="9"/>
  <c r="N213" i="9"/>
  <c r="K213" i="9"/>
  <c r="M213" i="9" s="1"/>
  <c r="O212" i="9"/>
  <c r="N212" i="9"/>
  <c r="K212" i="9"/>
  <c r="K211" i="9"/>
  <c r="M211" i="9" s="1"/>
  <c r="N211" i="9"/>
  <c r="O211" i="9"/>
  <c r="K210" i="9"/>
  <c r="M210" i="9" s="1"/>
  <c r="N210" i="9"/>
  <c r="O210" i="9"/>
  <c r="K209" i="9"/>
  <c r="N209" i="9"/>
  <c r="O209" i="9"/>
  <c r="K208" i="9"/>
  <c r="M208" i="9" s="1"/>
  <c r="N208" i="9"/>
  <c r="O208" i="9"/>
  <c r="K207" i="9"/>
  <c r="N207" i="9"/>
  <c r="O207" i="9"/>
  <c r="K205" i="9"/>
  <c r="M205" i="9" s="1"/>
  <c r="K206" i="9"/>
  <c r="M206" i="9" s="1"/>
  <c r="N206" i="9"/>
  <c r="O205" i="9"/>
  <c r="O206" i="9"/>
  <c r="N205" i="9"/>
  <c r="K204" i="9"/>
  <c r="M204" i="9" s="1"/>
  <c r="N204" i="9"/>
  <c r="O204" i="9"/>
  <c r="O203" i="9"/>
  <c r="K203" i="9"/>
  <c r="N203" i="9"/>
  <c r="K202" i="9"/>
  <c r="M202" i="9" s="1"/>
  <c r="N202" i="9"/>
  <c r="O202" i="9"/>
  <c r="K201" i="9"/>
  <c r="M201" i="9" s="1"/>
  <c r="N201" i="9"/>
  <c r="O201" i="9"/>
  <c r="N200" i="9"/>
  <c r="O200" i="9"/>
  <c r="K200" i="9"/>
  <c r="M200" i="9" s="1"/>
  <c r="K199" i="9"/>
  <c r="M199" i="9" s="1"/>
  <c r="N199" i="9"/>
  <c r="O199" i="9"/>
  <c r="O198" i="9"/>
  <c r="N198" i="9"/>
  <c r="K198" i="9"/>
  <c r="M198" i="9" s="1"/>
  <c r="K197" i="9"/>
  <c r="N197" i="9"/>
  <c r="O197" i="9"/>
  <c r="K177" i="9"/>
  <c r="M177" i="9" s="1"/>
  <c r="K178" i="9"/>
  <c r="M178" i="9" s="1"/>
  <c r="K179" i="9"/>
  <c r="M179" i="9" s="1"/>
  <c r="K180" i="9"/>
  <c r="K181" i="9"/>
  <c r="M181" i="9" s="1"/>
  <c r="K182" i="9"/>
  <c r="M182" i="9" s="1"/>
  <c r="K183" i="9"/>
  <c r="M183" i="9" s="1"/>
  <c r="K184" i="9"/>
  <c r="M184" i="9" s="1"/>
  <c r="K185" i="9"/>
  <c r="M185" i="9" s="1"/>
  <c r="K186" i="9"/>
  <c r="M186" i="9" s="1"/>
  <c r="K187" i="9"/>
  <c r="M187" i="9" s="1"/>
  <c r="K188" i="9"/>
  <c r="K189" i="9"/>
  <c r="M189" i="9" s="1"/>
  <c r="K190" i="9"/>
  <c r="M190" i="9" s="1"/>
  <c r="K191" i="9"/>
  <c r="P196" i="9" s="1"/>
  <c r="S196" i="9" s="1"/>
  <c r="K192" i="9"/>
  <c r="M192" i="9" s="1"/>
  <c r="K193" i="9"/>
  <c r="M193" i="9" s="1"/>
  <c r="K194" i="9"/>
  <c r="M194" i="9" s="1"/>
  <c r="K195" i="9"/>
  <c r="M195" i="9" s="1"/>
  <c r="K196" i="9"/>
  <c r="N196" i="9"/>
  <c r="O196" i="9"/>
  <c r="P201" i="9"/>
  <c r="S201" i="9" s="1"/>
  <c r="N195" i="9"/>
  <c r="O195" i="9"/>
  <c r="N194" i="9"/>
  <c r="O194" i="9"/>
  <c r="O193" i="9"/>
  <c r="N193" i="9"/>
  <c r="O192" i="9"/>
  <c r="N192" i="9"/>
  <c r="O191" i="9"/>
  <c r="N191" i="9"/>
  <c r="P190" i="9"/>
  <c r="S190" i="9" s="1"/>
  <c r="N190" i="9"/>
  <c r="O190" i="9"/>
  <c r="N189" i="9"/>
  <c r="O189" i="9"/>
  <c r="N188" i="9"/>
  <c r="O188" i="9"/>
  <c r="N187" i="9"/>
  <c r="O187" i="9"/>
  <c r="N186" i="9"/>
  <c r="O186" i="9"/>
  <c r="N185" i="9"/>
  <c r="O185" i="9"/>
  <c r="O184" i="9"/>
  <c r="N184" i="9"/>
  <c r="N183" i="9"/>
  <c r="O183" i="9"/>
  <c r="P184" i="9"/>
  <c r="S184" i="9" s="1"/>
  <c r="K176" i="9"/>
  <c r="P182" i="9" s="1"/>
  <c r="S182" i="9" s="1"/>
  <c r="N182" i="9"/>
  <c r="O182" i="9"/>
  <c r="K175" i="9"/>
  <c r="M175" i="9" s="1"/>
  <c r="O181" i="9"/>
  <c r="N181" i="9"/>
  <c r="N180" i="9"/>
  <c r="O180" i="9"/>
  <c r="K174" i="9"/>
  <c r="M174" i="9" s="1"/>
  <c r="N179" i="9"/>
  <c r="O179" i="9"/>
  <c r="K173" i="9"/>
  <c r="K172" i="9"/>
  <c r="O178" i="9"/>
  <c r="N178" i="9"/>
  <c r="K171" i="9"/>
  <c r="O177" i="9"/>
  <c r="N177" i="9"/>
  <c r="N176" i="9"/>
  <c r="O176" i="9"/>
  <c r="K170" i="9"/>
  <c r="P176" i="9" s="1"/>
  <c r="S176" i="9" s="1"/>
  <c r="K169" i="9"/>
  <c r="N175" i="9"/>
  <c r="O175" i="9"/>
  <c r="N174" i="9"/>
  <c r="O174" i="9"/>
  <c r="K168" i="9"/>
  <c r="P174" i="9" s="1"/>
  <c r="S174" i="9" s="1"/>
  <c r="N173" i="9"/>
  <c r="O173" i="9"/>
  <c r="K167" i="9"/>
  <c r="P173" i="9" s="1"/>
  <c r="S173" i="9" s="1"/>
  <c r="N172" i="9"/>
  <c r="O172" i="9"/>
  <c r="K166" i="9"/>
  <c r="P171" i="9" s="1"/>
  <c r="S171" i="9" s="1"/>
  <c r="K165" i="9"/>
  <c r="N171" i="9"/>
  <c r="O171" i="9"/>
  <c r="N170" i="9"/>
  <c r="O170" i="9"/>
  <c r="K164" i="9"/>
  <c r="P166" i="9" s="1"/>
  <c r="S166" i="9" s="1"/>
  <c r="N169" i="9"/>
  <c r="O169" i="9"/>
  <c r="K163" i="9"/>
  <c r="N168" i="9"/>
  <c r="K162" i="9"/>
  <c r="O168" i="9"/>
  <c r="N167" i="9"/>
  <c r="O167" i="9"/>
  <c r="K161" i="9"/>
  <c r="K160" i="9"/>
  <c r="N166" i="9"/>
  <c r="O166" i="9"/>
  <c r="K159" i="9"/>
  <c r="O165" i="9"/>
  <c r="N165" i="9"/>
  <c r="K158" i="9"/>
  <c r="O164" i="9"/>
  <c r="N164" i="9"/>
  <c r="N163" i="9"/>
  <c r="O163" i="9"/>
  <c r="K157" i="9"/>
  <c r="P163" i="9" s="1"/>
  <c r="S163" i="9" s="1"/>
  <c r="K156" i="9"/>
  <c r="N162" i="9"/>
  <c r="O162" i="9"/>
  <c r="N161" i="9"/>
  <c r="O161" i="9"/>
  <c r="K155" i="9"/>
  <c r="P161" i="9" s="1"/>
  <c r="S161" i="9" s="1"/>
  <c r="K154" i="9"/>
  <c r="N160" i="9"/>
  <c r="O160" i="9"/>
  <c r="N159" i="9"/>
  <c r="O159" i="9"/>
  <c r="K153" i="9"/>
  <c r="P159" i="9" s="1"/>
  <c r="S159" i="9" s="1"/>
  <c r="K152" i="9"/>
  <c r="P158" i="9" s="1"/>
  <c r="S158" i="9" s="1"/>
  <c r="O158" i="9"/>
  <c r="N158" i="9"/>
  <c r="O157" i="9"/>
  <c r="N157" i="9"/>
  <c r="K151" i="9"/>
  <c r="P157" i="9" s="1"/>
  <c r="S157" i="9" s="1"/>
  <c r="K150" i="9"/>
  <c r="N156" i="9"/>
  <c r="O156" i="9"/>
  <c r="N155" i="9"/>
  <c r="O155" i="9"/>
  <c r="K149" i="9"/>
  <c r="K148" i="9"/>
  <c r="N154" i="9"/>
  <c r="O154" i="9"/>
  <c r="K147" i="9"/>
  <c r="N153" i="9"/>
  <c r="O153" i="9"/>
  <c r="K146" i="9"/>
  <c r="O152" i="9"/>
  <c r="N152" i="9"/>
  <c r="O151" i="9"/>
  <c r="K145" i="9"/>
  <c r="N151" i="9"/>
  <c r="N150" i="9"/>
  <c r="K144" i="9"/>
  <c r="P150" i="9" s="1"/>
  <c r="S150" i="9" s="1"/>
  <c r="O150" i="9"/>
  <c r="K143" i="9"/>
  <c r="N149" i="9"/>
  <c r="K35" i="9"/>
  <c r="K36" i="9"/>
  <c r="P42" i="9" s="1"/>
  <c r="S42" i="9" s="1"/>
  <c r="K37" i="9"/>
  <c r="P41" i="9" s="1"/>
  <c r="S41" i="9" s="1"/>
  <c r="K38" i="9"/>
  <c r="K39" i="9"/>
  <c r="K40" i="9"/>
  <c r="P46" i="9" s="1"/>
  <c r="S46" i="9" s="1"/>
  <c r="K41" i="9"/>
  <c r="K42" i="9"/>
  <c r="K43" i="9"/>
  <c r="K44" i="9"/>
  <c r="K45" i="9"/>
  <c r="K46" i="9"/>
  <c r="P52" i="9" s="1"/>
  <c r="S52" i="9" s="1"/>
  <c r="K47" i="9"/>
  <c r="K48" i="9"/>
  <c r="P54" i="9" s="1"/>
  <c r="S54" i="9" s="1"/>
  <c r="K49" i="9"/>
  <c r="K50" i="9"/>
  <c r="K51" i="9"/>
  <c r="K52" i="9"/>
  <c r="P58" i="9" s="1"/>
  <c r="S58" i="9" s="1"/>
  <c r="K53" i="9"/>
  <c r="K54" i="9"/>
  <c r="K55" i="9"/>
  <c r="K56" i="9"/>
  <c r="K57" i="9"/>
  <c r="K58" i="9"/>
  <c r="K59" i="9"/>
  <c r="P59" i="9"/>
  <c r="S59" i="9" s="1"/>
  <c r="K60" i="9"/>
  <c r="K61" i="9"/>
  <c r="K62" i="9"/>
  <c r="K63" i="9"/>
  <c r="K64" i="9"/>
  <c r="K65" i="9"/>
  <c r="K66" i="9"/>
  <c r="K67" i="9"/>
  <c r="K68" i="9"/>
  <c r="K69" i="9"/>
  <c r="K70" i="9"/>
  <c r="K71" i="9"/>
  <c r="K72" i="9"/>
  <c r="K73" i="9"/>
  <c r="P78" i="9" s="1"/>
  <c r="S78" i="9" s="1"/>
  <c r="K74" i="9"/>
  <c r="K75" i="9"/>
  <c r="K76" i="9"/>
  <c r="K77" i="9"/>
  <c r="K78" i="9"/>
  <c r="K79" i="9"/>
  <c r="K80" i="9"/>
  <c r="K81" i="9"/>
  <c r="K82" i="9"/>
  <c r="K83" i="9"/>
  <c r="K84" i="9"/>
  <c r="K85" i="9"/>
  <c r="K86" i="9"/>
  <c r="K87" i="9"/>
  <c r="P91" i="9" s="1"/>
  <c r="S91" i="9" s="1"/>
  <c r="K88" i="9"/>
  <c r="P94" i="9" s="1"/>
  <c r="S94" i="9" s="1"/>
  <c r="K89" i="9"/>
  <c r="K90" i="9"/>
  <c r="K91" i="9"/>
  <c r="K92" i="9"/>
  <c r="K93" i="9"/>
  <c r="P99" i="9" s="1"/>
  <c r="S99" i="9" s="1"/>
  <c r="K94" i="9"/>
  <c r="K95" i="9"/>
  <c r="P101" i="9" s="1"/>
  <c r="S101" i="9" s="1"/>
  <c r="K96" i="9"/>
  <c r="K97" i="9"/>
  <c r="K98" i="9"/>
  <c r="K99" i="9"/>
  <c r="K100" i="9"/>
  <c r="K101" i="9"/>
  <c r="K102" i="9"/>
  <c r="P102" i="9" s="1"/>
  <c r="S102" i="9" s="1"/>
  <c r="K103" i="9"/>
  <c r="K104" i="9"/>
  <c r="K105" i="9"/>
  <c r="K106" i="9"/>
  <c r="K107" i="9"/>
  <c r="K108" i="9"/>
  <c r="K109" i="9"/>
  <c r="K110" i="9"/>
  <c r="P115" i="9" s="1"/>
  <c r="S115" i="9" s="1"/>
  <c r="K111" i="9"/>
  <c r="K112" i="9"/>
  <c r="K113" i="9"/>
  <c r="K114" i="9"/>
  <c r="K115" i="9"/>
  <c r="K116" i="9"/>
  <c r="K117" i="9"/>
  <c r="K118" i="9"/>
  <c r="P124" i="9" s="1"/>
  <c r="S124" i="9" s="1"/>
  <c r="K119" i="9"/>
  <c r="K120" i="9"/>
  <c r="K121" i="9"/>
  <c r="K122" i="9"/>
  <c r="K123" i="9"/>
  <c r="K124" i="9"/>
  <c r="K125" i="9"/>
  <c r="P131" i="9" s="1"/>
  <c r="S131" i="9" s="1"/>
  <c r="K126" i="9"/>
  <c r="K127" i="9"/>
  <c r="K128" i="9"/>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P147" i="9" s="1"/>
  <c r="S147" i="9" s="1"/>
  <c r="N140" i="9"/>
  <c r="K140" i="9"/>
  <c r="N139" i="9"/>
  <c r="K139" i="9"/>
  <c r="N138" i="9"/>
  <c r="K138" i="9"/>
  <c r="N137" i="9"/>
  <c r="K137" i="9"/>
  <c r="N136" i="9"/>
  <c r="K136" i="9"/>
  <c r="P142" i="9" s="1"/>
  <c r="S142" i="9" s="1"/>
  <c r="N135" i="9"/>
  <c r="K135" i="9"/>
  <c r="P136" i="9" s="1"/>
  <c r="S136" i="9" s="1"/>
  <c r="N134" i="9"/>
  <c r="K134" i="9"/>
  <c r="N133" i="9"/>
  <c r="K133" i="9"/>
  <c r="N132" i="9"/>
  <c r="K132" i="9"/>
  <c r="P138" i="9" s="1"/>
  <c r="S138" i="9" s="1"/>
  <c r="N131" i="9"/>
  <c r="K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P146" i="9"/>
  <c r="S146" i="9" s="1"/>
  <c r="P144" i="9"/>
  <c r="S144" i="9" s="1"/>
  <c r="P143" i="9"/>
  <c r="S143" i="9" s="1"/>
  <c r="B2" i="27"/>
  <c r="A3" i="27"/>
  <c r="A4" i="27"/>
  <c r="A5" i="27"/>
  <c r="A6" i="27"/>
  <c r="A7" i="27"/>
  <c r="A8" i="27"/>
  <c r="A9" i="27"/>
  <c r="B3" i="27"/>
  <c r="B4" i="27"/>
  <c r="B5" i="27"/>
  <c r="B6" i="27"/>
  <c r="B7" i="27"/>
  <c r="B8" i="27"/>
  <c r="B9" i="27"/>
  <c r="J123" i="9"/>
  <c r="A9" i="31"/>
  <c r="A3" i="7"/>
  <c r="A8"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P175" i="9"/>
  <c r="S175" i="9" s="1"/>
  <c r="P178" i="9"/>
  <c r="S178" i="9" s="1"/>
  <c r="P177" i="9"/>
  <c r="S177" i="9" s="1"/>
  <c r="P130" i="9" l="1"/>
  <c r="S130" i="9" s="1"/>
  <c r="P100" i="9"/>
  <c r="S100" i="9" s="1"/>
  <c r="P87" i="9"/>
  <c r="S87" i="9" s="1"/>
  <c r="P63" i="9"/>
  <c r="S63" i="9" s="1"/>
  <c r="P51" i="9"/>
  <c r="S51" i="9" s="1"/>
  <c r="P149" i="9"/>
  <c r="S149" i="9" s="1"/>
  <c r="P162" i="9"/>
  <c r="S162" i="9" s="1"/>
  <c r="P187" i="9"/>
  <c r="S187" i="9" s="1"/>
  <c r="P203" i="9"/>
  <c r="S203" i="9" s="1"/>
  <c r="P222" i="9"/>
  <c r="S222" i="9" s="1"/>
  <c r="P228" i="9"/>
  <c r="S228" i="9" s="1"/>
  <c r="P123" i="9"/>
  <c r="S123" i="9" s="1"/>
  <c r="P122" i="9"/>
  <c r="S122" i="9" s="1"/>
  <c r="P114" i="9"/>
  <c r="S114" i="9" s="1"/>
  <c r="P106" i="9"/>
  <c r="S106" i="9" s="1"/>
  <c r="P86" i="9"/>
  <c r="S86" i="9" s="1"/>
  <c r="P55" i="9"/>
  <c r="S55" i="9" s="1"/>
  <c r="P50" i="9"/>
  <c r="S50" i="9" s="1"/>
  <c r="P45" i="9"/>
  <c r="S45" i="9" s="1"/>
  <c r="P155" i="9"/>
  <c r="S155" i="9" s="1"/>
  <c r="P208" i="9"/>
  <c r="S208" i="9" s="1"/>
  <c r="P145" i="9"/>
  <c r="S145" i="9" s="1"/>
  <c r="P98" i="9"/>
  <c r="S98" i="9" s="1"/>
  <c r="P92" i="9"/>
  <c r="S92" i="9" s="1"/>
  <c r="P43" i="9"/>
  <c r="S43" i="9" s="1"/>
  <c r="P44" i="9"/>
  <c r="S44" i="9" s="1"/>
  <c r="P160" i="9"/>
  <c r="S160" i="9" s="1"/>
  <c r="P179" i="9"/>
  <c r="S179" i="9" s="1"/>
  <c r="P181" i="9"/>
  <c r="S181" i="9" s="1"/>
  <c r="P202" i="9"/>
  <c r="S202" i="9" s="1"/>
  <c r="P192" i="9"/>
  <c r="S192" i="9" s="1"/>
  <c r="P186" i="9"/>
  <c r="S186" i="9" s="1"/>
  <c r="P220" i="9"/>
  <c r="S220" i="9" s="1"/>
  <c r="P140" i="9"/>
  <c r="S140" i="9" s="1"/>
  <c r="P141" i="9"/>
  <c r="S141" i="9" s="1"/>
  <c r="P134" i="9"/>
  <c r="S134" i="9" s="1"/>
  <c r="P103" i="9"/>
  <c r="S103" i="9" s="1"/>
  <c r="P84" i="9"/>
  <c r="S84" i="9" s="1"/>
  <c r="P69" i="9"/>
  <c r="S69" i="9" s="1"/>
  <c r="P47" i="9"/>
  <c r="S47" i="9" s="1"/>
  <c r="P191" i="9"/>
  <c r="S191" i="9" s="1"/>
  <c r="P211" i="9"/>
  <c r="S211" i="9" s="1"/>
  <c r="P218" i="9"/>
  <c r="S218" i="9" s="1"/>
  <c r="P227" i="9"/>
  <c r="S227" i="9" s="1"/>
  <c r="M229" i="9"/>
  <c r="P127" i="9"/>
  <c r="S127" i="9" s="1"/>
  <c r="P119" i="9"/>
  <c r="S119" i="9" s="1"/>
  <c r="P111" i="9"/>
  <c r="S111" i="9" s="1"/>
  <c r="P95" i="9"/>
  <c r="S95" i="9" s="1"/>
  <c r="P90" i="9"/>
  <c r="S90" i="9" s="1"/>
  <c r="P70" i="9"/>
  <c r="S70" i="9" s="1"/>
  <c r="P68" i="9"/>
  <c r="S68" i="9" s="1"/>
  <c r="P61" i="9"/>
  <c r="S61" i="9" s="1"/>
  <c r="P169" i="9"/>
  <c r="S169" i="9" s="1"/>
  <c r="P195" i="9"/>
  <c r="S195" i="9" s="1"/>
  <c r="P215" i="9"/>
  <c r="S215" i="9" s="1"/>
  <c r="P223" i="9"/>
  <c r="S223" i="9" s="1"/>
  <c r="P231" i="9"/>
  <c r="S231" i="9" s="1"/>
  <c r="P139" i="9"/>
  <c r="S139" i="9" s="1"/>
  <c r="P132" i="9"/>
  <c r="S132" i="9" s="1"/>
  <c r="P126" i="9"/>
  <c r="S126" i="9" s="1"/>
  <c r="P118" i="9"/>
  <c r="S118" i="9" s="1"/>
  <c r="P110" i="9"/>
  <c r="S110" i="9" s="1"/>
  <c r="P83" i="9"/>
  <c r="S83" i="9" s="1"/>
  <c r="P82" i="9"/>
  <c r="S82" i="9" s="1"/>
  <c r="P60" i="9"/>
  <c r="S60" i="9" s="1"/>
  <c r="P167" i="9"/>
  <c r="S167" i="9" s="1"/>
  <c r="P189" i="9"/>
  <c r="S189" i="9" s="1"/>
  <c r="P219" i="9"/>
  <c r="S219" i="9" s="1"/>
  <c r="R241" i="9"/>
  <c r="P137" i="9"/>
  <c r="S137" i="9" s="1"/>
  <c r="P125" i="9"/>
  <c r="S125" i="9" s="1"/>
  <c r="P109" i="9"/>
  <c r="S109" i="9" s="1"/>
  <c r="P74" i="9"/>
  <c r="S74" i="9" s="1"/>
  <c r="P66" i="9"/>
  <c r="S66" i="9" s="1"/>
  <c r="P53" i="9"/>
  <c r="S53" i="9" s="1"/>
  <c r="P151" i="9"/>
  <c r="S151" i="9" s="1"/>
  <c r="P156" i="9"/>
  <c r="S156" i="9" s="1"/>
  <c r="P164" i="9"/>
  <c r="S164" i="9" s="1"/>
  <c r="P213" i="9"/>
  <c r="S213" i="9" s="1"/>
  <c r="P226" i="9"/>
  <c r="S226" i="9" s="1"/>
  <c r="P237" i="9"/>
  <c r="S237" i="9" s="1"/>
  <c r="A251" i="7"/>
  <c r="A253" i="7"/>
  <c r="A248" i="7"/>
  <c r="A250" i="7"/>
  <c r="A249" i="7"/>
  <c r="A252" i="7"/>
  <c r="A241" i="7"/>
  <c r="A242" i="7"/>
  <c r="A246" i="7"/>
  <c r="A243" i="7"/>
  <c r="A247" i="7"/>
  <c r="A244" i="7"/>
  <c r="A245" i="7"/>
  <c r="A234" i="7"/>
  <c r="A238" i="7"/>
  <c r="A235" i="7"/>
  <c r="A239" i="7"/>
  <c r="A236" i="7"/>
  <c r="A240" i="7"/>
  <c r="A237" i="7"/>
  <c r="A227" i="7"/>
  <c r="A231" i="7"/>
  <c r="A228" i="7"/>
  <c r="A229" i="7"/>
  <c r="A233" i="7"/>
  <c r="A230" i="7"/>
  <c r="A232" i="7"/>
  <c r="R216" i="9"/>
  <c r="S238" i="9"/>
  <c r="R238" i="9"/>
  <c r="P67" i="9"/>
  <c r="S67" i="9" s="1"/>
  <c r="P62" i="9"/>
  <c r="S62" i="9" s="1"/>
  <c r="P230" i="9"/>
  <c r="S230" i="9" s="1"/>
  <c r="R228" i="9"/>
  <c r="P135" i="9"/>
  <c r="S135" i="9" s="1"/>
  <c r="P121" i="9"/>
  <c r="S121" i="9" s="1"/>
  <c r="P113" i="9"/>
  <c r="S113" i="9" s="1"/>
  <c r="P105" i="9"/>
  <c r="S105" i="9" s="1"/>
  <c r="P108" i="9"/>
  <c r="S108" i="9" s="1"/>
  <c r="P97" i="9"/>
  <c r="S97" i="9" s="1"/>
  <c r="P89" i="9"/>
  <c r="S89" i="9" s="1"/>
  <c r="P81" i="9"/>
  <c r="S81" i="9" s="1"/>
  <c r="P73" i="9"/>
  <c r="S73" i="9" s="1"/>
  <c r="P65" i="9"/>
  <c r="S65" i="9" s="1"/>
  <c r="P57" i="9"/>
  <c r="S57" i="9" s="1"/>
  <c r="P49" i="9"/>
  <c r="S49" i="9" s="1"/>
  <c r="P168" i="9"/>
  <c r="S168" i="9" s="1"/>
  <c r="P188" i="9"/>
  <c r="S188" i="9" s="1"/>
  <c r="P199" i="9"/>
  <c r="S199" i="9" s="1"/>
  <c r="P197" i="9"/>
  <c r="S197" i="9" s="1"/>
  <c r="P206" i="9"/>
  <c r="S206" i="9" s="1"/>
  <c r="P207" i="9"/>
  <c r="S207" i="9" s="1"/>
  <c r="P234" i="9"/>
  <c r="S234" i="9" s="1"/>
  <c r="P236" i="9"/>
  <c r="S236" i="9" s="1"/>
  <c r="M203" i="9"/>
  <c r="M219" i="9"/>
  <c r="M227" i="9"/>
  <c r="M235" i="9"/>
  <c r="R194" i="9"/>
  <c r="R202" i="9"/>
  <c r="R210" i="9"/>
  <c r="R218" i="9"/>
  <c r="R242" i="9"/>
  <c r="R204" i="9"/>
  <c r="P165" i="9"/>
  <c r="S165" i="9" s="1"/>
  <c r="P116" i="9"/>
  <c r="S116" i="9" s="1"/>
  <c r="P76" i="9"/>
  <c r="S76" i="9" s="1"/>
  <c r="P170" i="9"/>
  <c r="S170" i="9" s="1"/>
  <c r="P172" i="9"/>
  <c r="S172" i="9" s="1"/>
  <c r="P204" i="9"/>
  <c r="S204" i="9" s="1"/>
  <c r="P205" i="9"/>
  <c r="S205" i="9" s="1"/>
  <c r="P210" i="9"/>
  <c r="S210" i="9" s="1"/>
  <c r="P212" i="9"/>
  <c r="S212" i="9" s="1"/>
  <c r="P217" i="9"/>
  <c r="S217" i="9" s="1"/>
  <c r="P233" i="9"/>
  <c r="S233" i="9" s="1"/>
  <c r="M180" i="9"/>
  <c r="M188" i="9"/>
  <c r="M196" i="9"/>
  <c r="M212" i="9"/>
  <c r="M220" i="9"/>
  <c r="M236" i="9"/>
  <c r="R195" i="9"/>
  <c r="R203" i="9"/>
  <c r="R211" i="9"/>
  <c r="R227" i="9"/>
  <c r="R235" i="9"/>
  <c r="P214" i="9"/>
  <c r="S214" i="9" s="1"/>
  <c r="P154" i="9"/>
  <c r="S154" i="9" s="1"/>
  <c r="P180" i="9"/>
  <c r="S180" i="9" s="1"/>
  <c r="M214" i="9"/>
  <c r="R197" i="9"/>
  <c r="R205" i="9"/>
  <c r="R221" i="9"/>
  <c r="R229" i="9"/>
  <c r="S243" i="9"/>
  <c r="R243" i="9"/>
  <c r="R196" i="9"/>
  <c r="P133" i="9"/>
  <c r="S133" i="9" s="1"/>
  <c r="P117" i="9"/>
  <c r="S117" i="9" s="1"/>
  <c r="P104" i="9"/>
  <c r="S104" i="9" s="1"/>
  <c r="P93" i="9"/>
  <c r="S93" i="9" s="1"/>
  <c r="P96" i="9"/>
  <c r="S96" i="9" s="1"/>
  <c r="P85" i="9"/>
  <c r="S85" i="9" s="1"/>
  <c r="P77" i="9"/>
  <c r="S77" i="9" s="1"/>
  <c r="P64" i="9"/>
  <c r="S64" i="9" s="1"/>
  <c r="P56" i="9"/>
  <c r="S56" i="9" s="1"/>
  <c r="P48" i="9"/>
  <c r="S48" i="9" s="1"/>
  <c r="P183" i="9"/>
  <c r="S183" i="9" s="1"/>
  <c r="P185" i="9"/>
  <c r="S185" i="9" s="1"/>
  <c r="P193" i="9"/>
  <c r="S193" i="9" s="1"/>
  <c r="P198" i="9"/>
  <c r="S198" i="9" s="1"/>
  <c r="P209" i="9"/>
  <c r="S209" i="9" s="1"/>
  <c r="P216" i="9"/>
  <c r="S216" i="9" s="1"/>
  <c r="P221" i="9"/>
  <c r="S221" i="9" s="1"/>
  <c r="P239" i="9"/>
  <c r="M191" i="9"/>
  <c r="M207" i="9"/>
  <c r="M215" i="9"/>
  <c r="M223" i="9"/>
  <c r="M231" i="9"/>
  <c r="R182" i="9"/>
  <c r="R190" i="9"/>
  <c r="R198" i="9"/>
  <c r="R222" i="9"/>
  <c r="R230" i="9"/>
  <c r="R240" i="9"/>
  <c r="P107" i="9"/>
  <c r="S107" i="9" s="1"/>
  <c r="P75" i="9"/>
  <c r="S75" i="9" s="1"/>
  <c r="R220" i="9"/>
  <c r="P153" i="9"/>
  <c r="S153" i="9" s="1"/>
  <c r="P128" i="9"/>
  <c r="S128" i="9" s="1"/>
  <c r="P120" i="9"/>
  <c r="S120" i="9" s="1"/>
  <c r="P112" i="9"/>
  <c r="S112" i="9" s="1"/>
  <c r="P88" i="9"/>
  <c r="S88" i="9" s="1"/>
  <c r="P80" i="9"/>
  <c r="S80" i="9" s="1"/>
  <c r="P72" i="9"/>
  <c r="S72" i="9" s="1"/>
  <c r="M176" i="9"/>
  <c r="M216" i="9"/>
  <c r="M232" i="9"/>
  <c r="R191" i="9"/>
  <c r="R199" i="9"/>
  <c r="R231" i="9"/>
  <c r="R188" i="9"/>
  <c r="P152" i="9"/>
  <c r="S152" i="9" s="1"/>
  <c r="P148" i="9"/>
  <c r="S148" i="9" s="1"/>
  <c r="P129" i="9"/>
  <c r="S129" i="9" s="1"/>
  <c r="P79" i="9"/>
  <c r="S79" i="9" s="1"/>
  <c r="P71" i="9"/>
  <c r="S71" i="9" s="1"/>
  <c r="P194" i="9"/>
  <c r="S194" i="9" s="1"/>
  <c r="P200" i="9"/>
  <c r="S200" i="9" s="1"/>
  <c r="P224" i="9"/>
  <c r="S224" i="9" s="1"/>
  <c r="P232" i="9"/>
  <c r="S232" i="9" s="1"/>
  <c r="M209" i="9"/>
  <c r="M225" i="9"/>
  <c r="M233" i="9"/>
  <c r="R184" i="9"/>
  <c r="R200" i="9"/>
  <c r="R208" i="9"/>
  <c r="R224" i="9"/>
  <c r="R232" i="9"/>
  <c r="S244" i="9"/>
  <c r="R244" i="9"/>
  <c r="M234" i="9"/>
  <c r="R201" i="9"/>
  <c r="R209" i="9"/>
  <c r="R217" i="9"/>
  <c r="R225" i="9"/>
  <c r="R237" i="9"/>
  <c r="A220" i="7"/>
  <c r="A224" i="7"/>
  <c r="A226" i="7"/>
  <c r="A221" i="7"/>
  <c r="A225" i="7"/>
  <c r="A222" i="7"/>
  <c r="A223" i="7"/>
  <c r="A213" i="7"/>
  <c r="A217" i="7"/>
  <c r="A214" i="7"/>
  <c r="A218" i="7"/>
  <c r="A215" i="7"/>
  <c r="A219" i="7"/>
  <c r="A216" i="7"/>
  <c r="A201" i="7"/>
  <c r="A205" i="7"/>
  <c r="A209" i="7"/>
  <c r="A202" i="7"/>
  <c r="A206" i="7"/>
  <c r="A210" i="7"/>
  <c r="A203" i="7"/>
  <c r="A207" i="7"/>
  <c r="A211" i="7"/>
  <c r="A204" i="7"/>
  <c r="A208" i="7"/>
  <c r="A212" i="7"/>
  <c r="A79" i="7"/>
  <c r="A199" i="7"/>
  <c r="A200" i="7"/>
  <c r="A25" i="7"/>
  <c r="A192" i="7"/>
  <c r="A99" i="7"/>
  <c r="A154" i="7"/>
  <c r="A65" i="7"/>
  <c r="A186" i="7"/>
  <c r="A83" i="7"/>
  <c r="A169" i="7"/>
  <c r="A181" i="7"/>
  <c r="A31" i="7"/>
  <c r="A48" i="7"/>
  <c r="A160" i="7"/>
  <c r="A58" i="7"/>
  <c r="A175" i="7"/>
  <c r="A195" i="7"/>
  <c r="A166" i="7"/>
  <c r="A68" i="7"/>
  <c r="A167" i="7"/>
  <c r="A196" i="7"/>
  <c r="A87" i="7"/>
  <c r="A119" i="7"/>
  <c r="A76" i="7"/>
  <c r="A151" i="7"/>
  <c r="A103" i="7"/>
  <c r="A198" i="7"/>
  <c r="A131" i="7"/>
  <c r="A109" i="7"/>
  <c r="A6" i="7"/>
  <c r="A69" i="7"/>
  <c r="A82" i="7"/>
  <c r="A8" i="7"/>
  <c r="A185" i="7"/>
  <c r="A158" i="7"/>
  <c r="A73" i="7"/>
  <c r="A67" i="7"/>
  <c r="A12" i="7"/>
  <c r="A104" i="7"/>
  <c r="A102" i="7"/>
  <c r="A159" i="7"/>
  <c r="A135" i="7"/>
  <c r="A4" i="7"/>
  <c r="A43" i="7"/>
  <c r="A15" i="7"/>
  <c r="A138" i="7"/>
  <c r="A176" i="7"/>
  <c r="A120" i="7"/>
  <c r="A20" i="7"/>
  <c r="A115" i="7"/>
  <c r="A155" i="7"/>
  <c r="A113" i="7"/>
  <c r="A101" i="7"/>
  <c r="A50" i="7"/>
  <c r="A163" i="7"/>
  <c r="A24" i="7"/>
  <c r="A147" i="7"/>
  <c r="A93" i="7"/>
  <c r="A71" i="7"/>
  <c r="A70" i="7"/>
  <c r="A44" i="7"/>
  <c r="A177" i="7"/>
  <c r="A53" i="7"/>
  <c r="A193" i="7"/>
  <c r="A168" i="7"/>
  <c r="A100" i="7"/>
  <c r="A32" i="7"/>
  <c r="A156" i="7"/>
  <c r="A88" i="7"/>
  <c r="A46" i="7"/>
  <c r="A157" i="7"/>
  <c r="A23" i="7"/>
  <c r="A148" i="7"/>
  <c r="A111" i="7"/>
  <c r="A112" i="7"/>
  <c r="A75" i="7"/>
  <c r="A191" i="7"/>
  <c r="A126" i="7"/>
  <c r="A49" i="7"/>
  <c r="A26" i="7"/>
  <c r="A164" i="7"/>
  <c r="A117" i="7"/>
  <c r="A182" i="7"/>
  <c r="A52" i="7"/>
  <c r="A105" i="7"/>
  <c r="A170" i="7"/>
  <c r="A19" i="7"/>
  <c r="A128" i="7"/>
  <c r="A178" i="7"/>
  <c r="A59" i="7"/>
  <c r="A123" i="7"/>
  <c r="A77" i="7"/>
  <c r="A9" i="7"/>
  <c r="A27" i="7"/>
  <c r="A21" i="7"/>
  <c r="A132" i="7"/>
  <c r="A133" i="7"/>
  <c r="A89" i="7"/>
  <c r="A56" i="7"/>
  <c r="A121" i="7"/>
  <c r="A190" i="7"/>
  <c r="A14" i="7"/>
  <c r="A90" i="7"/>
  <c r="A146" i="7"/>
  <c r="A54" i="7"/>
  <c r="A194" i="7"/>
  <c r="A162" i="7"/>
  <c r="A150" i="7"/>
  <c r="A187" i="7"/>
  <c r="A80" i="7"/>
  <c r="A110" i="7"/>
  <c r="A81" i="7"/>
  <c r="A61" i="7"/>
  <c r="A38" i="7"/>
  <c r="A28" i="7"/>
  <c r="A173" i="7"/>
  <c r="A197" i="7"/>
  <c r="A84" i="7"/>
  <c r="A5" i="7"/>
  <c r="A55" i="7"/>
  <c r="A33" i="7"/>
  <c r="A95" i="7"/>
  <c r="A97" i="7"/>
  <c r="A183" i="7"/>
  <c r="A7" i="7"/>
  <c r="A165" i="7"/>
  <c r="A64" i="7"/>
  <c r="A153" i="7"/>
  <c r="A143" i="7"/>
  <c r="A72" i="7"/>
  <c r="A141" i="7"/>
  <c r="A127" i="7"/>
  <c r="A29" i="7"/>
  <c r="A96" i="7"/>
  <c r="A139" i="7"/>
  <c r="A108" i="7"/>
  <c r="A62" i="7"/>
  <c r="A39" i="7"/>
  <c r="A17" i="7"/>
  <c r="A66" i="7"/>
  <c r="A63" i="7"/>
  <c r="A136" i="7"/>
  <c r="A179" i="7"/>
  <c r="A124" i="7"/>
  <c r="A57" i="7"/>
  <c r="A34" i="7"/>
  <c r="A10" i="7"/>
  <c r="A78" i="7"/>
  <c r="A30" i="7"/>
  <c r="A130" i="7"/>
  <c r="A98" i="7"/>
  <c r="A107" i="7"/>
  <c r="A16" i="7"/>
  <c r="A86" i="7"/>
  <c r="A85" i="7"/>
  <c r="A13" i="7"/>
  <c r="A92" i="7"/>
  <c r="A45" i="7"/>
  <c r="A145" i="7"/>
  <c r="A22" i="7"/>
  <c r="A144" i="7"/>
  <c r="A94" i="7"/>
  <c r="A60" i="7"/>
  <c r="A51" i="7"/>
  <c r="A180" i="7"/>
  <c r="A47" i="7"/>
  <c r="A161" i="7"/>
  <c r="A184" i="7"/>
  <c r="A118" i="7"/>
  <c r="A36" i="7"/>
  <c r="A172" i="7"/>
  <c r="A106" i="7"/>
  <c r="A41" i="7"/>
  <c r="A125" i="7"/>
  <c r="A18" i="7"/>
  <c r="A116" i="7"/>
  <c r="A174" i="7"/>
  <c r="A152" i="7"/>
  <c r="A137" i="7"/>
  <c r="A114" i="7"/>
  <c r="A42" i="7"/>
  <c r="A129" i="7"/>
  <c r="A171" i="7"/>
  <c r="A134" i="7"/>
  <c r="A40" i="7"/>
  <c r="A188" i="7"/>
  <c r="A122" i="7"/>
  <c r="A35" i="7"/>
  <c r="A91" i="7"/>
  <c r="A11" i="7"/>
  <c r="A74" i="7"/>
  <c r="A142" i="7"/>
  <c r="A37" i="7"/>
  <c r="A149" i="7"/>
  <c r="A140" i="7"/>
  <c r="A189" i="7"/>
  <c r="R213" i="9" l="1"/>
  <c r="R187" i="9"/>
  <c r="R186" i="9"/>
  <c r="R185" i="9"/>
  <c r="R189" i="9"/>
  <c r="R219" i="9"/>
  <c r="R234" i="9"/>
  <c r="R183" i="9"/>
  <c r="R193" i="9"/>
  <c r="R192" i="9"/>
  <c r="R223" i="9"/>
  <c r="R181" i="9"/>
  <c r="R226" i="9"/>
  <c r="R233" i="9"/>
  <c r="R236" i="9"/>
  <c r="R215" i="9"/>
  <c r="S239" i="9"/>
  <c r="R239" i="9"/>
  <c r="R207" i="9"/>
  <c r="R212" i="9"/>
  <c r="R214" i="9"/>
  <c r="R206" i="9"/>
  <c r="R180" i="9"/>
</calcChain>
</file>

<file path=xl/sharedStrings.xml><?xml version="1.0" encoding="utf-8"?>
<sst xmlns="http://schemas.openxmlformats.org/spreadsheetml/2006/main" count="714" uniqueCount="341">
  <si>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</si>
  <si>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</si>
  <si>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</si>
  <si>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</si>
  <si>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</si>
  <si>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</si>
  <si>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</si>
  <si>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</si>
  <si>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</si>
  <si>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</si>
  <si>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</si>
  <si>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</si>
  <si>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</si>
  <si>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</si>
  <si>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</si>
  <si>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</si>
  <si>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</si>
  <si>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</si>
  <si>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</si>
  <si>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</si>
  <si>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</si>
  <si>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</si>
  <si>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</si>
  <si>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</si>
  <si>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</si>
  <si>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</si>
  <si>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5 - Testing</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</si>
  <si>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</si>
  <si>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</si>
  <si>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</si>
  <si>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</si>
  <si>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</si>
  <si>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</si>
  <si>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</si>
  <si>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</si>
  <si>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</si>
  <si>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</si>
  <si>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</si>
  <si>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Coronavirus (COVID-19): Daily Data for Scotland</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</si>
  <si>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</si>
  <si>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</si>
  <si>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</si>
  <si>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</si>
  <si>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</si>
  <si>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</si>
  <si>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</si>
  <si>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</si>
  <si>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</si>
  <si>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</si>
  <si>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</si>
  <si>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</si>
  <si>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</si>
  <si>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</si>
  <si>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</si>
  <si>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</si>
  <si>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</si>
  <si>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</si>
  <si>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</si>
  <si>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</si>
  <si>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</si>
  <si>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</si>
  <si>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</si>
  <si>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</si>
  <si>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</si>
  <si>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</si>
  <si>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</si>
  <si>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</si>
  <si>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</si>
  <si>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</si>
  <si>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</si>
  <si>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</si>
  <si>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Table 7b - Number of staff reporting as absent in adult care homes</t>
  </si>
  <si>
    <t>Table 7b - Care Home Workforce</t>
  </si>
  <si>
    <t>Chart 7b - Number of Tests</t>
  </si>
  <si>
    <t>Chart 7a - People Tested</t>
  </si>
  <si>
    <t>Cumulative number of people tested for COVID-19 in NHS labs, by results</t>
  </si>
  <si>
    <t>Cumulative number of COVID-19 tests carried out by NHS labs and Regional Testing Centres</t>
  </si>
  <si>
    <t>Chart 10 - Deaths</t>
  </si>
  <si>
    <t>Chart 7c - Daily Positive Cases</t>
  </si>
  <si>
    <t xml:space="preserve">
Number of daily new positive cases with 7-day rolling average.
</t>
  </si>
  <si>
    <t>Note: includes people testing positive from UK Government regional testing centres, mobile testing units and home kits from 15 June</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</si>
  <si>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</si>
  <si>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</si>
  <si>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r>
      <t>Numbers of calls to NHS 111 and the coronavirus helpline.</t>
    </r>
    <r>
      <rPr>
        <b/>
        <sz val="10"/>
        <color theme="1"/>
        <rFont val="Arial"/>
        <family val="2"/>
      </rPr>
      <t xml:space="preserve"> </t>
    </r>
    <r>
      <rPr>
        <i/>
        <sz val="10"/>
        <color theme="1"/>
        <rFont val="Arial"/>
        <family val="2"/>
      </rPr>
      <t>This table is no longer updated as of 22/07.</t>
    </r>
  </si>
  <si>
    <r>
      <t xml:space="preserve">Trends in number of calls to NHS 111 and the coronavirus helpline. </t>
    </r>
    <r>
      <rPr>
        <i/>
        <sz val="10"/>
        <color theme="1"/>
        <rFont val="Arial"/>
        <family val="2"/>
      </rPr>
      <t>This chart is no longer updated as of 22/07.</t>
    </r>
  </si>
  <si>
    <r>
      <t xml:space="preserve">Trend in number of people taken to hospital by ambulance where COVID-19 suspected. </t>
    </r>
    <r>
      <rPr>
        <i/>
        <sz val="10"/>
        <color theme="1"/>
        <rFont val="Arial"/>
        <family val="2"/>
      </rPr>
      <t>This chart is no longer updated as of 22/07.</t>
    </r>
  </si>
  <si>
    <r>
      <t xml:space="preserve">Trends in total ambulance attendances and attendances where COVID-19 suspected. </t>
    </r>
    <r>
      <rPr>
        <i/>
        <sz val="10"/>
        <color theme="1"/>
        <rFont val="Arial"/>
        <family val="2"/>
      </rPr>
      <t>This chart is no longer updated as of 22/07.</t>
    </r>
  </si>
  <si>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</si>
  <si>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</si>
  <si>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</si>
  <si>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</si>
  <si>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</si>
  <si>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</si>
  <si>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</si>
  <si>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</si>
  <si>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</si>
  <si>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</si>
  <si>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</si>
  <si>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</si>
  <si>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</si>
  <si>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</si>
  <si>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</si>
  <si>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</si>
  <si>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</si>
  <si>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</si>
  <si>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</si>
  <si>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Numbers of ambulance attendances (total and COVID-19 suspected) and number of people taken to hospital with suspected COVID-19. </t>
    </r>
    <r>
      <rPr>
        <i/>
        <sz val="10"/>
        <color theme="1"/>
        <rFont val="Arial"/>
        <family val="2"/>
      </rPr>
      <t>This table is no longer updated as of 22/07.</t>
    </r>
  </si>
  <si>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</si>
  <si>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</si>
  <si>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</si>
  <si>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</si>
  <si>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</si>
  <si>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</si>
  <si>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</si>
  <si>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</si>
  <si>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</si>
  <si>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</si>
  <si>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</si>
  <si>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</si>
  <si>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</si>
  <si>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</si>
  <si>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</si>
  <si>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</si>
  <si>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</si>
  <si>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</si>
  <si>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Number of care homes where suspected COVID-19 has been reported to date. - This table is no longer updated as of 26/07.</t>
  </si>
  <si>
    <t>Chart 9 - Care Homes (Archive)</t>
  </si>
  <si>
    <t>Number of care homes where suspected COVID-19 has been reported to date. - This chart is no longer updated as of 26/07.</t>
  </si>
  <si>
    <t>03/08/20 - 09/08/20</t>
  </si>
  <si>
    <t>27/07/20 - 02/08/20</t>
  </si>
  <si>
    <r>
      <t xml:space="preserve">Table 7a - Weekly number of positive COVID-19 cases for residents in </t>
    </r>
    <r>
      <rPr>
        <b/>
        <u/>
        <sz val="10"/>
        <color theme="1"/>
        <rFont val="Arial"/>
        <family val="2"/>
      </rPr>
      <t>all</t>
    </r>
    <r>
      <rPr>
        <b/>
        <sz val="10"/>
        <color theme="1"/>
        <rFont val="Arial"/>
        <family val="2"/>
      </rPr>
      <t xml:space="preserve"> care homes</t>
    </r>
  </si>
  <si>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</si>
  <si>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</si>
  <si>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</si>
  <si>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</si>
  <si>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</si>
  <si>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</si>
  <si>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</si>
  <si>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</si>
  <si>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</si>
  <si>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</si>
  <si>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</si>
  <si>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</si>
  <si>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</si>
  <si>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</si>
  <si>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</si>
  <si>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</si>
  <si>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</si>
  <si>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</si>
  <si>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</si>
  <si>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</si>
  <si>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</si>
  <si>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</si>
  <si>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</si>
  <si>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</si>
  <si>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</si>
  <si>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</si>
  <si>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</si>
  <si>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</si>
  <si>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Number of care homes where suspected COVID-19 has been reported to date. - This table is no longer updated as of 13/08.</t>
  </si>
  <si>
    <t>Table 7d - Care Homes (Archive)</t>
  </si>
  <si>
    <t>Table 7e - Care Home Number (Archive)</t>
  </si>
  <si>
    <t>Weekly number of positive COVID-19 cases for residents in all care homes</t>
  </si>
  <si>
    <t>Table 7a - Care Homes (Cases)</t>
  </si>
  <si>
    <t>Weekly number of adult care homes with current suspected COVID-19 cases</t>
  </si>
  <si>
    <t>Table 7c - Care Homes (Homes)</t>
  </si>
  <si>
    <t>10/08/20 - 16/08/20</t>
  </si>
  <si>
    <t>Table 9 - School education</t>
  </si>
  <si>
    <t>School attendance and absence for COVID-19 related reasons and other reasons</t>
  </si>
  <si>
    <t>Absence rate for COVID-19 and non COVID-19 related reasons</t>
  </si>
  <si>
    <t>Table 9 - Daily attendance and absence in schools in Scotland</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</si>
  <si>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</si>
  <si>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</si>
  <si>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</si>
  <si>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</si>
  <si>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</si>
  <si>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</si>
  <si>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</si>
  <si>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</si>
  <si>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Table 9: Originally published provisional data</t>
  </si>
  <si>
    <t>revised figures (see notes)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</si>
  <si>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</si>
  <si>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</si>
  <si>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</si>
  <si>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</si>
  <si>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</si>
  <si>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</si>
  <si>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</si>
  <si>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</si>
  <si>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</si>
  <si>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</si>
  <si>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</si>
  <si>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</si>
  <si>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</si>
  <si>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</si>
  <si>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r>
      <t xml:space="preserve">Numbers of people in hospital and in ICU with confirmed COVID-19. </t>
    </r>
    <r>
      <rPr>
        <i/>
        <sz val="10"/>
        <color theme="1"/>
        <rFont val="Arial"/>
        <family val="2"/>
      </rPr>
      <t>This has been superseded at 15/09 by new table 2 which only includes people with a more recent positive test.</t>
    </r>
  </si>
  <si>
    <r>
      <t>Trends in number of people in hospital with confirmed COVID-19. T</t>
    </r>
    <r>
      <rPr>
        <i/>
        <sz val="10"/>
        <color theme="1"/>
        <rFont val="Arial"/>
        <family val="2"/>
      </rPr>
      <t>his chart is no longer updated as of 15/09, as the measure has been superseded by the measure including only patients with a recent positve COVID-19 test.</t>
    </r>
  </si>
  <si>
    <r>
      <t xml:space="preserve">Trends in number of people in ICU with confirmed COVID-19. </t>
    </r>
    <r>
      <rPr>
        <i/>
        <sz val="10"/>
        <color theme="1"/>
        <rFont val="Arial"/>
        <family val="2"/>
      </rPr>
      <t xml:space="preserve"> his chart is no longer updated as of 15/09, as the measure has been superseded by the measure including only patients with a recent positve COVID-19 test.</t>
    </r>
  </si>
  <si>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</si>
  <si>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</si>
  <si>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</si>
  <si>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</si>
  <si>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</si>
  <si>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</si>
  <si>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</si>
  <si>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</si>
  <si>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Table 5 - Reported numbers of COVID-19 tests and numbers of new cases reported in Scotland</t>
  </si>
  <si>
    <t>Tests reported in last 7 days</t>
  </si>
  <si>
    <t xml:space="preserve">Reported numbers of COVID-19 tests and numbers of new cases reported in Scotland </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</si>
  <si>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</si>
  <si>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</si>
  <si>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</si>
  <si>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</si>
  <si>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</si>
  <si>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</si>
  <si>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</si>
  <si>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</si>
  <si>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</si>
  <si>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</si>
  <si>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</si>
  <si>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Chart 7d- Test positivity</t>
  </si>
  <si>
    <t>12/10/20 - 18/10/20</t>
  </si>
  <si>
    <t>19/10/20 - 25/10/20</t>
  </si>
  <si>
    <t>26/10/20 - 01/11/20</t>
  </si>
  <si>
    <t>week to 10/11/2020</t>
  </si>
  <si>
    <t>week to 13/10/2020</t>
  </si>
  <si>
    <t>week to 20/10/2020</t>
  </si>
  <si>
    <t>week to 27/10/2020</t>
  </si>
  <si>
    <t>week to 03/11/2020</t>
  </si>
  <si>
    <t>02/11/20 - 08/11/20</t>
  </si>
  <si>
    <t>09/11/20 - 15/11/20</t>
  </si>
  <si>
    <t>16/11/20 - 22/11/20</t>
  </si>
  <si>
    <t>Figures have been revised to remove LFT tests. Data also affected by a processing issue.</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</si>
  <si>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</si>
  <si>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</si>
  <si>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</si>
  <si>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</si>
  <si>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</si>
  <si>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</si>
  <si>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</si>
  <si>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</si>
  <si>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</si>
  <si>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</si>
  <si>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</si>
  <si>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</si>
  <si>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</si>
  <si>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</si>
  <si>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</si>
  <si>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</si>
  <si>
    <t>Number of people who have received the first dose of the Covid vaccination</t>
  </si>
  <si>
    <t>Number of people who have received the second dose of the Covid vaccination</t>
  </si>
  <si>
    <t>04/01/21 - 10/01/21</t>
  </si>
  <si>
    <t>Number of people who have received the Covid vaccination</t>
  </si>
  <si>
    <t>Table 9b: Percentage of pupils in attendance at school 2021</t>
  </si>
  <si>
    <t>All</t>
  </si>
  <si>
    <t>Primary</t>
  </si>
  <si>
    <t>Secondary</t>
  </si>
  <si>
    <t>Special</t>
  </si>
  <si>
    <t>Chart 11a - School absence</t>
  </si>
  <si>
    <t>Chart 11b - Attendance 2021</t>
  </si>
  <si>
    <t>School attendance from January 2021</t>
  </si>
  <si>
    <t>week to 12/01/2021</t>
  </si>
  <si>
    <t>week to 19/01/2021</t>
  </si>
  <si>
    <t>11/01/21 - 17/01/21</t>
  </si>
  <si>
    <t>Table 9b: Percentage of pupils in attendance at school 2021 (originally published provisional data)</t>
  </si>
  <si>
    <t>Number vaccinated</t>
  </si>
  <si>
    <t>Estimated population of residents in older adult care homes</t>
  </si>
  <si>
    <t>Estimated population of residents in all care homes</t>
  </si>
  <si>
    <t>Estimated population of staff in older adult care homes</t>
  </si>
  <si>
    <t>Estimated population of staff in all care homes</t>
  </si>
  <si>
    <t xml:space="preserve">Estimated population </t>
  </si>
  <si>
    <t>Table 10a - Daily COVID-19 Vaccinations in Scotland</t>
  </si>
  <si>
    <t>Table 10a - Vaccinations</t>
  </si>
  <si>
    <t>Number of people who have received the Covid vaccination by JCVI priority group</t>
  </si>
  <si>
    <t>Table 10b - Vaccinations by JCVI priority group</t>
  </si>
  <si>
    <t>week to 26/01/2021</t>
  </si>
  <si>
    <t>*Initial target met</t>
  </si>
  <si>
    <t>18/01/21 - 24/01/21</t>
  </si>
  <si>
    <t>% Vaccinated for residents in older adult care homes</t>
  </si>
  <si>
    <t>% Vaccinated for staff in older adult care homes</t>
  </si>
  <si>
    <t xml:space="preserve">% Vaccinated </t>
  </si>
  <si>
    <t>% Vaccinated for residents in all care homes</t>
  </si>
  <si>
    <t>% Vaccinated for staff in all care homes</t>
  </si>
  <si>
    <t>week to 02/02/2021</t>
  </si>
  <si>
    <t>25/01/21 - 31/01/21</t>
  </si>
  <si>
    <t>Please note that testing data reported on 7/2/21 was incomplete due to data processing issues.</t>
  </si>
  <si>
    <t>The missing data from 7/2/21 has been included in the figures reported on 8/2/21.</t>
  </si>
  <si>
    <t>(i) COVID-19 patients in ICU
 or combined ICU/HDU (with length of stay 28 days or less)</t>
  </si>
  <si>
    <t>(ii) COVID-19 patients in hospital (including those in ICU) (with length of stay 28 days or less)</t>
  </si>
  <si>
    <t>(iii) COVID-19 patients in ICU or combined ICU/HDU (with length of stay more than 28 days)</t>
  </si>
  <si>
    <t>01/02/21 - 07/02/21</t>
  </si>
  <si>
    <t>80 or over</t>
  </si>
  <si>
    <t xml:space="preserve">75-79 </t>
  </si>
  <si>
    <t xml:space="preserve">70-74 </t>
  </si>
  <si>
    <t>65-69</t>
  </si>
  <si>
    <t>Number of people who have received the Covid vaccination by age group</t>
  </si>
  <si>
    <t>Table 10c - Vaccinations by age group</t>
  </si>
  <si>
    <t>* Age breakdowns now provided on a diffferent basis - see Table 10c</t>
  </si>
  <si>
    <t>* exceeding estimated population</t>
  </si>
  <si>
    <t>08/02/21 - 14/02/21</t>
  </si>
  <si>
    <t>week to 09/02/2021</t>
  </si>
  <si>
    <t>week to 16/02/2021</t>
  </si>
  <si>
    <t>Total number of doses allocated:</t>
  </si>
  <si>
    <t>Table 11 - Vaccine Supply</t>
  </si>
  <si>
    <t>Total number of doses delivered</t>
  </si>
  <si>
    <t>Total number of doses allocated and delivered to Scotland</t>
  </si>
  <si>
    <t xml:space="preserve">Cumulative total of students who have tested positive this semester </t>
  </si>
  <si>
    <t>New cases reported since last week</t>
  </si>
  <si>
    <t>Average daily increase (7-day average)</t>
  </si>
  <si>
    <t>Winter break - The final collection for Semester 1 was on 11th December 2020. Between semesters, 300 positive cases were reported among students over the winter break. As this was collected over a longer time period, weekly comparisons for Winter break and the following collection are not available. Collections restarted on January 15th 2021</t>
  </si>
  <si>
    <t>Cumulative total of students who have tested positive</t>
  </si>
  <si>
    <t>New cases reported since last return</t>
  </si>
  <si>
    <t>Winter break - The final collection for Semester 1 was on 11th December 2020. Between semesters, 90 positive cases were reported among students over the winter break. As this was collected over a longer time period, weekly comparisons for Winter break and the following collection are not available. Collections restarted on January 15th 2021</t>
  </si>
  <si>
    <t>Table 12a - University COVID data - Positive cases amongst students in Scotland</t>
  </si>
  <si>
    <t>Table 12b - Colleges COVID data - Positive cases amongst students in Scotland</t>
  </si>
  <si>
    <t>Table 12 - Universities and Colleges</t>
  </si>
  <si>
    <t>Weekly number of positive COVID-19 cases for students in universities and colleges</t>
  </si>
  <si>
    <t>week to 23/02/2021</t>
  </si>
  <si>
    <t>15/02/21 - 21/02/21</t>
  </si>
  <si>
    <t>From Friday 26 February 2021, Public Health Scotland (PHS) launched a new section on their COVID-19 dashboard which provides daily vaccinations data including by age group.</t>
  </si>
  <si>
    <t>https://public.tableau.com/profile/phs.covid.19#!/vizhome/COVID-19DailyDashboard_15960160643010/Overview</t>
  </si>
  <si>
    <t>Access the PHS dashboard for the latest vaccinations data by age at:</t>
  </si>
  <si>
    <t>Table 10b - Vaccinations (first dose) by JCVI priority group</t>
  </si>
  <si>
    <t>Table 10c - Daily COVID-19 Vaccinations in Scotland by age group (first dose)</t>
  </si>
  <si>
    <t>Table 4 - Number of people delayed in hospital</t>
  </si>
  <si>
    <t>Care Home Residents (2nd dose)</t>
  </si>
  <si>
    <t>Care Home Residents (1st dose)</t>
  </si>
  <si>
    <t>Care Home Staff (1st dose)</t>
  </si>
  <si>
    <t>Individuals aged 80 or over living in the community (excluding care home residents) 
(1st dose)</t>
  </si>
  <si>
    <t>Frontline health and social care workers 
(1st dose)</t>
  </si>
  <si>
    <t>Individuals aged 75-79 living in the community (excluding care home residents) (1st dose)</t>
  </si>
  <si>
    <t>Individuals aged 70-74 living in the community (excluding care home residents) (1st dose)</t>
  </si>
  <si>
    <t>Clinically extremely vulnerable 
(individuals on the shielding list) (1st dose)</t>
  </si>
  <si>
    <t>Number vaccinated with 2nd dose</t>
  </si>
  <si>
    <t>Table 11 - Cumulative vaccine doses allocated and delivered</t>
  </si>
  <si>
    <t>week to 02/03/2021</t>
  </si>
  <si>
    <t>22/02/21 - 28/02/21</t>
  </si>
  <si>
    <t>week to 09/03/2021</t>
  </si>
  <si>
    <t>01/03/21 - 07/03/21</t>
  </si>
  <si>
    <t>Access the PHS dashboard for the latest vaccinations data by JCVI priority group at:</t>
  </si>
  <si>
    <t>From Friday 12 March 2021, Public Health Scotland's (PHS) COVID-19 dashboard provides the latest daily vaccinations data by JCVI priority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</si>
</sst>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dd/mm/yy;@"/>
    <numFmt numFmtId="166" formatCode="_(* #,##0_);_(* \(#,##0\);_(* &quot;-&quot;??_);_(@_)"/>
    <numFmt numFmtId="167" formatCode="_-* #,##0_-;\-* #,##0_-;_-* &quot;-&quot;??_-;_-@_-"/>
    <numFmt numFmtId="168" formatCode="0.0%"/>
    <numFmt numFmtId="169" formatCode="dd/mm/yy"/>
  </numFmts>
  <fonts count="68"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b/>
      <sz val="18"/>
      <color rgb="FF000000"/>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color theme="1"/>
      <name val="Calibri"/>
      <family val="2"/>
      <scheme val="minor"/>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0"/>
      <color rgb="FF111111"/>
      <name val="Arial"/>
      <family val="2"/>
    </font>
    <font>
      <sz val="11"/>
      <color theme="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name val="Calibri"/>
      <family val="2"/>
      <scheme val="minor"/>
    </font>
  </fonts>
  <fills count="40">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medium">
        <color indexed="64"/>
      </bottom>
      <diagonal/>
    </border>
    <border>
      <left/>
      <right/>
      <top/>
      <bottom style="dotted">
        <color indexed="64"/>
      </bottom>
      <diagonal/>
    </border>
    <border>
      <left/>
      <right style="thin">
        <color indexed="64"/>
      </right>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2" fillId="0" borderId="0"/>
    <xf numFmtId="0" fontId="5" fillId="0" borderId="0" applyNumberFormat="0" applyFill="0" applyBorder="0" applyAlignment="0" applyProtection="0"/>
    <xf numFmtId="0" fontId="14" fillId="0" borderId="0" applyNumberForma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20" fillId="0" borderId="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15" fillId="0" borderId="0"/>
    <xf numFmtId="0" fontId="54" fillId="0" borderId="0" applyNumberFormat="0" applyFill="0" applyBorder="0" applyAlignment="0" applyProtection="0"/>
    <xf numFmtId="0" fontId="55" fillId="0" borderId="32" applyNumberFormat="0" applyFill="0" applyAlignment="0" applyProtection="0"/>
    <xf numFmtId="0" fontId="56" fillId="0" borderId="33" applyNumberFormat="0" applyFill="0" applyAlignment="0" applyProtection="0"/>
    <xf numFmtId="0" fontId="57" fillId="0" borderId="34" applyNumberFormat="0" applyFill="0" applyAlignment="0" applyProtection="0"/>
    <xf numFmtId="0" fontId="57" fillId="0" borderId="0" applyNumberFormat="0" applyFill="0" applyBorder="0" applyAlignment="0" applyProtection="0"/>
    <xf numFmtId="0" fontId="58" fillId="9" borderId="0" applyNumberFormat="0" applyBorder="0" applyAlignment="0" applyProtection="0"/>
    <xf numFmtId="0" fontId="59" fillId="10" borderId="0" applyNumberFormat="0" applyBorder="0" applyAlignment="0" applyProtection="0"/>
    <xf numFmtId="0" fontId="60" fillId="11" borderId="0" applyNumberFormat="0" applyBorder="0" applyAlignment="0" applyProtection="0"/>
    <xf numFmtId="0" fontId="61" fillId="12" borderId="35" applyNumberFormat="0" applyAlignment="0" applyProtection="0"/>
    <xf numFmtId="0" fontId="62" fillId="13" borderId="36" applyNumberFormat="0" applyAlignment="0" applyProtection="0"/>
    <xf numFmtId="0" fontId="63" fillId="13" borderId="35" applyNumberFormat="0" applyAlignment="0" applyProtection="0"/>
    <xf numFmtId="0" fontId="64" fillId="0" borderId="37" applyNumberFormat="0" applyFill="0" applyAlignment="0" applyProtection="0"/>
    <xf numFmtId="0" fontId="7" fillId="14" borderId="38" applyNumberFormat="0" applyAlignment="0" applyProtection="0"/>
    <xf numFmtId="0" fontId="65" fillId="0" borderId="0" applyNumberFormat="0" applyFill="0" applyBorder="0" applyAlignment="0" applyProtection="0"/>
    <xf numFmtId="0" fontId="16" fillId="15" borderId="39" applyNumberFormat="0" applyFont="0" applyAlignment="0" applyProtection="0"/>
    <xf numFmtId="0" fontId="66" fillId="0" borderId="0" applyNumberFormat="0" applyFill="0" applyBorder="0" applyAlignment="0" applyProtection="0"/>
    <xf numFmtId="0" fontId="8" fillId="0" borderId="40" applyNumberFormat="0" applyFill="0" applyAlignment="0" applyProtection="0"/>
    <xf numFmtId="0" fontId="49"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49" fillId="19" borderId="0" applyNumberFormat="0" applyBorder="0" applyAlignment="0" applyProtection="0"/>
    <xf numFmtId="0" fontId="49"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49" fillId="23" borderId="0" applyNumberFormat="0" applyBorder="0" applyAlignment="0" applyProtection="0"/>
    <xf numFmtId="0" fontId="49"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49" fillId="27" borderId="0" applyNumberFormat="0" applyBorder="0" applyAlignment="0" applyProtection="0"/>
    <xf numFmtId="0" fontId="49"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49" fillId="31" borderId="0" applyNumberFormat="0" applyBorder="0" applyAlignment="0" applyProtection="0"/>
    <xf numFmtId="0" fontId="49"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49" fillId="35" borderId="0" applyNumberFormat="0" applyBorder="0" applyAlignment="0" applyProtection="0"/>
    <xf numFmtId="0" fontId="49"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0" fontId="49" fillId="39" borderId="0" applyNumberFormat="0" applyBorder="0" applyAlignment="0" applyProtection="0"/>
    <xf numFmtId="0" fontId="4" fillId="0" borderId="0"/>
    <xf numFmtId="164" fontId="16" fillId="0" borderId="0" applyFont="0" applyFill="0" applyBorder="0" applyAlignment="0" applyProtection="0"/>
    <xf numFmtId="164" fontId="16" fillId="0" borderId="0" applyFont="0" applyFill="0" applyBorder="0" applyAlignment="0" applyProtection="0"/>
  </cellStyleXfs>
  <cellXfs count="561">
    <xf numFmtId="0" fontId="0" fillId="0" borderId="0" xfId="0"/>
    <xf numFmtId="0" fontId="1" fillId="0" borderId="0" xfId="0" applyFont="1"/>
    <xf numFmtId="0" fontId="2" fillId="0" borderId="0" xfId="0" applyFont="1"/>
    <xf numFmtId="0" fontId="0" fillId="2" borderId="0" xfId="0" applyFill="1"/>
    <xf numFmtId="0" fontId="6" fillId="0" borderId="0" xfId="0" applyFont="1" applyAlignment="1">
      <alignment vertical="center"/>
    </xf>
    <xf numFmtId="3" fontId="4" fillId="0" borderId="0" xfId="0" applyNumberFormat="1" applyFont="1" applyBorder="1" applyAlignment="1">
      <alignment horizontal="right" vertical="center"/>
    </xf>
    <xf numFmtId="3" fontId="4" fillId="0" borderId="3" xfId="0" applyNumberFormat="1" applyFont="1" applyBorder="1" applyAlignment="1">
      <alignment horizontal="right" vertical="center"/>
    </xf>
    <xf numFmtId="0" fontId="0" fillId="0" borderId="0" xfId="0" applyNumberFormat="1"/>
    <xf numFmtId="3" fontId="0" fillId="0" borderId="0" xfId="0" applyNumberFormat="1"/>
    <xf numFmtId="3" fontId="2" fillId="0" borderId="0" xfId="0" applyNumberFormat="1" applyFont="1" applyBorder="1"/>
    <xf numFmtId="14" fontId="4" fillId="0" borderId="9" xfId="0" applyNumberFormat="1" applyFont="1" applyBorder="1" applyAlignment="1">
      <alignment horizontal="right" vertical="center"/>
    </xf>
    <xf numFmtId="14" fontId="4" fillId="0" borderId="10" xfId="0" applyNumberFormat="1" applyFont="1" applyBorder="1" applyAlignment="1">
      <alignment horizontal="right" vertical="center"/>
    </xf>
    <xf numFmtId="0" fontId="2" fillId="0" borderId="8" xfId="0" applyFont="1" applyBorder="1"/>
    <xf numFmtId="14" fontId="4" fillId="0" borderId="3" xfId="0" applyNumberFormat="1" applyFont="1" applyBorder="1" applyAlignment="1">
      <alignment horizontal="right" vertical="center"/>
    </xf>
    <xf numFmtId="0" fontId="3" fillId="0" borderId="3" xfId="0" applyFont="1" applyBorder="1" applyAlignment="1">
      <alignment horizontal="center" vertical="center"/>
    </xf>
    <xf numFmtId="0" fontId="1" fillId="0" borderId="0" xfId="0" applyFont="1" applyBorder="1" applyAlignment="1">
      <alignment horizontal="right" wrapText="1"/>
    </xf>
    <xf numFmtId="0" fontId="7" fillId="3" borderId="12" xfId="0" applyFont="1" applyFill="1" applyBorder="1"/>
    <xf numFmtId="0" fontId="7" fillId="3" borderId="11" xfId="0" applyFont="1" applyFill="1" applyBorder="1"/>
    <xf numFmtId="0" fontId="0" fillId="4" borderId="3" xfId="0" applyFill="1" applyBorder="1"/>
    <xf numFmtId="0" fontId="8" fillId="4" borderId="10" xfId="0" applyFont="1" applyFill="1" applyBorder="1" applyAlignment="1">
      <alignment vertical="center"/>
    </xf>
    <xf numFmtId="0" fontId="5" fillId="2" borderId="13" xfId="2" applyFill="1" applyBorder="1" applyAlignment="1">
      <alignment vertical="center"/>
    </xf>
    <xf numFmtId="0" fontId="5" fillId="2" borderId="10" xfId="2" applyFill="1" applyBorder="1" applyAlignment="1">
      <alignment vertical="center"/>
    </xf>
    <xf numFmtId="0" fontId="5" fillId="0" borderId="0" xfId="2"/>
    <xf numFmtId="0" fontId="3" fillId="2" borderId="4" xfId="0" applyFont="1" applyFill="1" applyBorder="1" applyAlignment="1">
      <alignment horizontal="right" vertical="center"/>
    </xf>
    <xf numFmtId="0" fontId="3" fillId="2" borderId="1" xfId="0" applyFont="1" applyFill="1" applyBorder="1" applyAlignment="1">
      <alignment horizontal="right" vertical="center"/>
    </xf>
    <xf numFmtId="14" fontId="4" fillId="2" borderId="3" xfId="0" applyNumberFormat="1" applyFont="1" applyFill="1" applyBorder="1" applyAlignment="1">
      <alignment horizontal="right" vertical="center"/>
    </xf>
    <xf numFmtId="3" fontId="4" fillId="2" borderId="8" xfId="0" applyNumberFormat="1" applyFont="1" applyFill="1" applyBorder="1" applyAlignment="1">
      <alignment horizontal="right" vertical="center"/>
    </xf>
    <xf numFmtId="3" fontId="4" fillId="2" borderId="0" xfId="0" applyNumberFormat="1" applyFont="1" applyFill="1" applyBorder="1" applyAlignment="1">
      <alignment horizontal="right" vertical="center"/>
    </xf>
    <xf numFmtId="0" fontId="3" fillId="2" borderId="1" xfId="0" applyFont="1" applyFill="1" applyBorder="1" applyAlignment="1">
      <alignment horizontal="right" vertical="center" wrapText="1"/>
    </xf>
    <xf numFmtId="0" fontId="6" fillId="2" borderId="0" xfId="0" applyFont="1" applyFill="1" applyAlignment="1">
      <alignment vertical="center"/>
    </xf>
    <xf numFmtId="0" fontId="9" fillId="0" borderId="0" xfId="0" applyFont="1"/>
    <xf numFmtId="0" fontId="0" fillId="0" borderId="0" xfId="0" applyBorder="1"/>
    <xf numFmtId="0" fontId="6" fillId="2" borderId="0" xfId="0" applyFont="1" applyFill="1"/>
    <xf numFmtId="0" fontId="2" fillId="2" borderId="10" xfId="0" applyFont="1" applyFill="1" applyBorder="1" applyAlignment="1">
      <alignment vertical="center"/>
    </xf>
    <xf numFmtId="0" fontId="2" fillId="4" borderId="10" xfId="0" applyFont="1" applyFill="1" applyBorder="1"/>
    <xf numFmtId="0" fontId="2" fillId="2" borderId="10" xfId="0" applyFont="1" applyFill="1" applyBorder="1" applyAlignment="1">
      <alignment vertical="center" wrapText="1"/>
    </xf>
    <xf numFmtId="0" fontId="2" fillId="2" borderId="10" xfId="0" applyFont="1" applyFill="1" applyBorder="1" applyAlignment="1">
      <alignment horizontal="left" vertical="center"/>
    </xf>
    <xf numFmtId="0" fontId="2" fillId="2" borderId="2" xfId="0" applyFont="1" applyFill="1" applyBorder="1" applyAlignment="1">
      <alignment vertical="center"/>
    </xf>
    <xf numFmtId="0" fontId="11" fillId="0" borderId="0" xfId="0" applyFont="1"/>
    <xf numFmtId="0" fontId="12" fillId="0" borderId="0" xfId="0" applyFont="1"/>
    <xf numFmtId="0" fontId="13" fillId="0" borderId="0" xfId="0" applyFont="1"/>
    <xf numFmtId="14" fontId="4" fillId="0" borderId="0" xfId="0" applyNumberFormat="1" applyFont="1" applyBorder="1" applyAlignment="1">
      <alignment horizontal="right" vertical="center"/>
    </xf>
    <xf numFmtId="0" fontId="10" fillId="0" borderId="0" xfId="0" applyFont="1" applyBorder="1" applyAlignment="1">
      <alignment horizontal="center" vertical="center"/>
    </xf>
    <xf numFmtId="0" fontId="1" fillId="0" borderId="4" xfId="0" applyFont="1" applyBorder="1" applyAlignment="1">
      <alignment horizontal="right" wrapText="1"/>
    </xf>
    <xf numFmtId="3" fontId="2" fillId="0" borderId="0" xfId="0" applyNumberFormat="1" applyFont="1"/>
    <xf numFmtId="0" fontId="0" fillId="0" borderId="0" xfId="0" applyNumberFormat="1" applyBorder="1"/>
    <xf numFmtId="3" fontId="10" fillId="0" borderId="0" xfId="0" applyNumberFormat="1" applyFont="1" applyBorder="1"/>
    <xf numFmtId="14" fontId="2" fillId="0" borderId="3" xfId="0" applyNumberFormat="1" applyFont="1" applyBorder="1"/>
    <xf numFmtId="3" fontId="4" fillId="0" borderId="0" xfId="0" applyNumberFormat="1" applyFont="1" applyFill="1" applyBorder="1" applyAlignment="1">
      <alignment horizontal="right" vertical="center"/>
    </xf>
    <xf numFmtId="166" fontId="2" fillId="0" borderId="8" xfId="4" applyNumberFormat="1" applyFont="1" applyBorder="1"/>
    <xf numFmtId="166" fontId="2" fillId="0" borderId="0" xfId="4" applyNumberFormat="1" applyFont="1" applyBorder="1"/>
    <xf numFmtId="166" fontId="2" fillId="0" borderId="3" xfId="4" applyNumberFormat="1" applyFont="1" applyBorder="1"/>
    <xf numFmtId="166" fontId="2" fillId="0" borderId="0" xfId="4" applyNumberFormat="1" applyFont="1" applyFill="1" applyBorder="1"/>
    <xf numFmtId="0" fontId="1" fillId="0" borderId="10" xfId="0" applyFont="1" applyBorder="1" applyAlignment="1">
      <alignment horizontal="right" wrapText="1"/>
    </xf>
    <xf numFmtId="0" fontId="1" fillId="0" borderId="8" xfId="0" applyFont="1" applyBorder="1" applyAlignment="1">
      <alignment horizontal="right" wrapText="1"/>
    </xf>
    <xf numFmtId="0" fontId="1" fillId="2" borderId="0" xfId="0" applyFont="1" applyFill="1"/>
    <xf numFmtId="0" fontId="3" fillId="2" borderId="2" xfId="0" applyFont="1" applyFill="1" applyBorder="1" applyAlignment="1">
      <alignment horizontal="center"/>
    </xf>
    <xf numFmtId="3" fontId="4" fillId="2" borderId="10" xfId="0" applyNumberFormat="1" applyFont="1" applyFill="1" applyBorder="1" applyAlignment="1">
      <alignment horizontal="right" vertical="center"/>
    </xf>
    <xf numFmtId="0" fontId="8" fillId="2" borderId="0" xfId="0" applyFont="1" applyFill="1"/>
    <xf numFmtId="0" fontId="5" fillId="2" borderId="8" xfId="2" applyFill="1" applyBorder="1" applyAlignment="1">
      <alignment vertical="center"/>
    </xf>
    <xf numFmtId="0" fontId="5" fillId="2" borderId="0" xfId="2" applyFill="1"/>
    <xf numFmtId="3" fontId="2" fillId="2" borderId="10" xfId="0" applyNumberFormat="1" applyFont="1" applyFill="1" applyBorder="1"/>
    <xf numFmtId="3" fontId="3" fillId="2" borderId="2" xfId="0" applyNumberFormat="1" applyFont="1" applyFill="1" applyBorder="1" applyAlignment="1">
      <alignment horizontal="center" wrapText="1"/>
    </xf>
    <xf numFmtId="14" fontId="2" fillId="0" borderId="0" xfId="0" applyNumberFormat="1" applyFont="1"/>
    <xf numFmtId="3" fontId="2" fillId="2" borderId="8" xfId="0" applyNumberFormat="1" applyFont="1" applyFill="1" applyBorder="1" applyAlignment="1">
      <alignment horizontal="right"/>
    </xf>
    <xf numFmtId="3" fontId="2" fillId="2" borderId="0" xfId="0" applyNumberFormat="1" applyFont="1" applyFill="1" applyBorder="1" applyAlignment="1">
      <alignment horizontal="right"/>
    </xf>
    <xf numFmtId="3" fontId="2" fillId="0" borderId="8" xfId="0" applyNumberFormat="1" applyFont="1" applyBorder="1" applyAlignment="1">
      <alignment horizontal="right"/>
    </xf>
    <xf numFmtId="3" fontId="2" fillId="0" borderId="0" xfId="0" applyNumberFormat="1" applyFont="1" applyBorder="1" applyAlignment="1">
      <alignment horizontal="right"/>
    </xf>
    <xf numFmtId="3" fontId="2" fillId="0" borderId="0" xfId="0" applyNumberFormat="1" applyFont="1" applyAlignment="1">
      <alignment horizontal="right"/>
    </xf>
    <xf numFmtId="3" fontId="2" fillId="0" borderId="0" xfId="0" applyNumberFormat="1" applyFont="1" applyFill="1" applyBorder="1" applyAlignment="1">
      <alignment horizontal="right"/>
    </xf>
    <xf numFmtId="0" fontId="0" fillId="2" borderId="8" xfId="0" applyFill="1" applyBorder="1"/>
    <xf numFmtId="3" fontId="2" fillId="2" borderId="0" xfId="0" applyNumberFormat="1" applyFont="1" applyFill="1"/>
    <xf numFmtId="0" fontId="9" fillId="2" borderId="0" xfId="0" applyFont="1" applyFill="1"/>
    <xf numFmtId="3" fontId="2" fillId="0" borderId="0" xfId="0" applyNumberFormat="1" applyFont="1" applyFill="1" applyBorder="1"/>
    <xf numFmtId="166" fontId="2" fillId="0" borderId="3" xfId="4" applyNumberFormat="1" applyFont="1" applyFill="1" applyBorder="1"/>
    <xf numFmtId="166" fontId="2" fillId="0" borderId="0" xfId="4" applyNumberFormat="1" applyFont="1"/>
    <xf numFmtId="166" fontId="2" fillId="0" borderId="8" xfId="4" applyNumberFormat="1" applyFont="1" applyFill="1" applyBorder="1"/>
    <xf numFmtId="9" fontId="2" fillId="0" borderId="10" xfId="0" applyNumberFormat="1" applyFont="1" applyBorder="1"/>
    <xf numFmtId="0" fontId="0" fillId="0" borderId="8" xfId="0" applyNumberFormat="1" applyBorder="1"/>
    <xf numFmtId="0" fontId="0" fillId="0" borderId="8" xfId="0" applyBorder="1"/>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3" fillId="0" borderId="3" xfId="0" applyFont="1" applyBorder="1" applyAlignment="1">
      <alignment horizontal="center" vertical="center"/>
    </xf>
    <xf numFmtId="9" fontId="4" fillId="0" borderId="0" xfId="7" applyFont="1" applyBorder="1" applyAlignment="1">
      <alignment horizontal="right" vertical="center"/>
    </xf>
    <xf numFmtId="168" fontId="2" fillId="0" borderId="0" xfId="7" applyNumberFormat="1" applyFont="1"/>
    <xf numFmtId="0" fontId="18" fillId="0" borderId="0" xfId="0" applyFont="1" applyAlignment="1">
      <alignment horizontal="right" wrapText="1"/>
    </xf>
    <xf numFmtId="0" fontId="19" fillId="0" borderId="0" xfId="0" applyFont="1"/>
    <xf numFmtId="169" fontId="2" fillId="0" borderId="0" xfId="0" applyNumberFormat="1" applyFont="1"/>
    <xf numFmtId="169" fontId="2" fillId="0" borderId="0" xfId="0" applyNumberFormat="1" applyFont="1" applyBorder="1"/>
    <xf numFmtId="167" fontId="2" fillId="0" borderId="8" xfId="4" applyNumberFormat="1" applyFont="1" applyBorder="1"/>
    <xf numFmtId="167" fontId="2" fillId="0" borderId="3" xfId="4" applyNumberFormat="1" applyFont="1" applyBorder="1"/>
    <xf numFmtId="167" fontId="2" fillId="0" borderId="8" xfId="4" applyNumberFormat="1" applyFont="1" applyFill="1" applyBorder="1"/>
    <xf numFmtId="167" fontId="2" fillId="0" borderId="3" xfId="4" applyNumberFormat="1" applyFont="1" applyFill="1" applyBorder="1"/>
    <xf numFmtId="3" fontId="2" fillId="2" borderId="3" xfId="0" applyNumberFormat="1" applyFont="1" applyFill="1" applyBorder="1" applyAlignment="1">
      <alignment horizontal="right"/>
    </xf>
    <xf numFmtId="0" fontId="5" fillId="2" borderId="10" xfId="2" applyFill="1" applyBorder="1" applyAlignment="1">
      <alignment horizontal="left" vertical="center"/>
    </xf>
    <xf numFmtId="0" fontId="2" fillId="0" borderId="0" xfId="0" applyFont="1" applyBorder="1"/>
    <xf numFmtId="0" fontId="2" fillId="2" borderId="10" xfId="0" applyFont="1" applyFill="1" applyBorder="1" applyAlignment="1">
      <alignment horizontal="left" vertical="center" wrapText="1"/>
    </xf>
    <xf numFmtId="168" fontId="0" fillId="0" borderId="0" xfId="7" applyNumberFormat="1" applyFont="1"/>
    <xf numFmtId="168" fontId="18" fillId="0" borderId="4" xfId="7" applyNumberFormat="1" applyFont="1" applyBorder="1" applyAlignment="1">
      <alignment horizontal="right" wrapText="1"/>
    </xf>
    <xf numFmtId="0" fontId="1" fillId="0" borderId="0" xfId="0" applyFont="1" applyBorder="1" applyAlignment="1">
      <alignment horizontal="center" vertical="center" wrapText="1"/>
    </xf>
    <xf numFmtId="0" fontId="3" fillId="2" borderId="10" xfId="0" applyFont="1" applyFill="1" applyBorder="1" applyAlignment="1">
      <alignment horizontal="right" vertical="center" wrapText="1"/>
    </xf>
    <xf numFmtId="3" fontId="2" fillId="2" borderId="10" xfId="0" applyNumberFormat="1" applyFont="1" applyFill="1" applyBorder="1" applyAlignment="1">
      <alignment horizontal="right"/>
    </xf>
    <xf numFmtId="3" fontId="2" fillId="0" borderId="10" xfId="0" applyNumberFormat="1" applyFont="1" applyBorder="1" applyAlignment="1">
      <alignment horizontal="right"/>
    </xf>
    <xf numFmtId="3" fontId="2" fillId="0" borderId="10" xfId="0" applyNumberFormat="1" applyFont="1" applyFill="1" applyBorder="1" applyAlignment="1">
      <alignment horizontal="right"/>
    </xf>
    <xf numFmtId="3" fontId="2" fillId="0" borderId="10" xfId="0" applyNumberFormat="1" applyFont="1" applyBorder="1"/>
    <xf numFmtId="0" fontId="1" fillId="2" borderId="10" xfId="0" applyFont="1" applyFill="1" applyBorder="1" applyAlignment="1">
      <alignment horizontal="center" wrapText="1"/>
    </xf>
    <xf numFmtId="3" fontId="2" fillId="0" borderId="3" xfId="0" applyNumberFormat="1" applyFont="1" applyBorder="1"/>
    <xf numFmtId="167" fontId="0" fillId="0" borderId="0" xfId="0" applyNumberFormat="1"/>
    <xf numFmtId="14" fontId="2" fillId="2" borderId="3" xfId="0" applyNumberFormat="1" applyFont="1" applyFill="1" applyBorder="1"/>
    <xf numFmtId="167" fontId="2" fillId="0" borderId="3" xfId="0" applyNumberFormat="1" applyFont="1" applyBorder="1"/>
    <xf numFmtId="0" fontId="5" fillId="2" borderId="8" xfId="2" applyFill="1" applyBorder="1" applyAlignment="1">
      <alignment horizontal="left" vertical="center"/>
    </xf>
    <xf numFmtId="14" fontId="4" fillId="0" borderId="1" xfId="0" applyNumberFormat="1" applyFont="1" applyBorder="1" applyAlignment="1">
      <alignment horizontal="right" vertical="center"/>
    </xf>
    <xf numFmtId="0" fontId="2" fillId="0" borderId="3" xfId="0" applyFont="1" applyBorder="1"/>
    <xf numFmtId="3" fontId="2" fillId="0" borderId="3" xfId="0" applyNumberFormat="1" applyFont="1" applyFill="1" applyBorder="1"/>
    <xf numFmtId="0" fontId="17" fillId="0" borderId="0" xfId="0" applyFont="1"/>
    <xf numFmtId="0" fontId="0" fillId="2" borderId="0" xfId="0" applyFill="1" applyAlignment="1">
      <alignment horizontal="left"/>
    </xf>
    <xf numFmtId="14" fontId="4" fillId="0" borderId="2" xfId="0" applyNumberFormat="1" applyFont="1" applyBorder="1" applyAlignment="1">
      <alignment horizontal="right" vertical="center"/>
    </xf>
    <xf numFmtId="3" fontId="2" fillId="0" borderId="1" xfId="0" applyNumberFormat="1" applyFont="1" applyBorder="1"/>
    <xf numFmtId="3" fontId="2" fillId="0" borderId="2" xfId="0" applyNumberFormat="1" applyFont="1" applyBorder="1"/>
    <xf numFmtId="3" fontId="2" fillId="0" borderId="2" xfId="0" applyNumberFormat="1" applyFont="1" applyFill="1" applyBorder="1"/>
    <xf numFmtId="14" fontId="15" fillId="0" borderId="0" xfId="0" applyNumberFormat="1" applyFont="1"/>
    <xf numFmtId="9" fontId="4" fillId="0" borderId="3" xfId="0" applyNumberFormat="1" applyFont="1" applyBorder="1" applyAlignment="1">
      <alignment horizontal="right" vertical="center"/>
    </xf>
    <xf numFmtId="9" fontId="2" fillId="0" borderId="3" xfId="0" applyNumberFormat="1" applyFont="1" applyBorder="1"/>
    <xf numFmtId="9" fontId="2" fillId="0" borderId="3" xfId="0" applyNumberFormat="1" applyFont="1" applyBorder="1" applyAlignment="1">
      <alignment horizontal="right"/>
    </xf>
    <xf numFmtId="0" fontId="22" fillId="0" borderId="4" xfId="0" applyFont="1" applyBorder="1" applyAlignment="1">
      <alignment horizontal="right" wrapText="1"/>
    </xf>
    <xf numFmtId="0" fontId="1" fillId="0" borderId="9" xfId="0" applyFont="1" applyBorder="1" applyAlignment="1">
      <alignment horizontal="right" wrapText="1"/>
    </xf>
    <xf numFmtId="166" fontId="2" fillId="0" borderId="4" xfId="4" applyNumberFormat="1" applyFont="1" applyBorder="1"/>
    <xf numFmtId="14" fontId="2" fillId="2" borderId="0" xfId="0" applyNumberFormat="1" applyFont="1" applyFill="1" applyBorder="1"/>
    <xf numFmtId="3" fontId="2" fillId="2" borderId="3" xfId="0" applyNumberFormat="1" applyFont="1" applyFill="1" applyBorder="1"/>
    <xf numFmtId="0" fontId="5" fillId="5" borderId="10" xfId="2" applyFill="1" applyBorder="1" applyAlignment="1">
      <alignment vertical="center"/>
    </xf>
    <xf numFmtId="0" fontId="2" fillId="5" borderId="10" xfId="0" applyFont="1" applyFill="1" applyBorder="1" applyAlignment="1">
      <alignment vertical="center"/>
    </xf>
    <xf numFmtId="0" fontId="2" fillId="5" borderId="10" xfId="0" applyFont="1" applyFill="1" applyBorder="1" applyAlignment="1">
      <alignment vertical="center" wrapText="1"/>
    </xf>
    <xf numFmtId="3" fontId="15" fillId="0" borderId="0" xfId="0" applyNumberFormat="1" applyFont="1" applyBorder="1"/>
    <xf numFmtId="3" fontId="0" fillId="0" borderId="0" xfId="0" applyNumberFormat="1" applyBorder="1"/>
    <xf numFmtId="0" fontId="25" fillId="0" borderId="0" xfId="0" applyFont="1" applyBorder="1" applyAlignment="1">
      <alignment horizontal="right" wrapText="1"/>
    </xf>
    <xf numFmtId="0" fontId="25" fillId="0" borderId="3" xfId="0" applyFont="1" applyBorder="1" applyAlignment="1">
      <alignment horizontal="center" vertical="center"/>
    </xf>
    <xf numFmtId="0" fontId="25" fillId="0" borderId="0" xfId="0" applyFont="1" applyAlignment="1">
      <alignment horizontal="right" wrapText="1"/>
    </xf>
    <xf numFmtId="0" fontId="9" fillId="0" borderId="0" xfId="0" applyFont="1" applyBorder="1"/>
    <xf numFmtId="0" fontId="9" fillId="0" borderId="0" xfId="0" applyNumberFormat="1" applyFont="1" applyBorder="1"/>
    <xf numFmtId="3" fontId="9" fillId="0" borderId="0" xfId="0" applyNumberFormat="1" applyFont="1" applyBorder="1"/>
    <xf numFmtId="0" fontId="15" fillId="0" borderId="0" xfId="0" applyFont="1" applyBorder="1"/>
    <xf numFmtId="0" fontId="2" fillId="5" borderId="10" xfId="0" applyFont="1" applyFill="1" applyBorder="1" applyAlignment="1">
      <alignment wrapText="1"/>
    </xf>
    <xf numFmtId="3" fontId="15" fillId="0" borderId="0" xfId="0" applyNumberFormat="1" applyFont="1"/>
    <xf numFmtId="3" fontId="15" fillId="0" borderId="0" xfId="0" applyNumberFormat="1" applyFont="1" applyFill="1" applyBorder="1"/>
    <xf numFmtId="0" fontId="15" fillId="0" borderId="0" xfId="0" applyFont="1"/>
    <xf numFmtId="0" fontId="26" fillId="0" borderId="0" xfId="0" applyFont="1" applyAlignment="1">
      <alignment horizontal="center"/>
    </xf>
    <xf numFmtId="0" fontId="2" fillId="2" borderId="10" xfId="0" applyFont="1" applyFill="1" applyBorder="1" applyAlignment="1">
      <alignment vertical="center" wrapText="1" shrinkToFit="1"/>
    </xf>
    <xf numFmtId="0" fontId="0" fillId="0" borderId="3" xfId="0" applyBorder="1"/>
    <xf numFmtId="0" fontId="1" fillId="0" borderId="3" xfId="0" applyFont="1" applyBorder="1" applyAlignment="1">
      <alignment horizontal="center" vertical="center" wrapText="1"/>
    </xf>
    <xf numFmtId="0" fontId="0" fillId="0" borderId="3" xfId="0" applyNumberFormat="1" applyBorder="1"/>
    <xf numFmtId="166" fontId="0" fillId="0" borderId="0" xfId="4" applyNumberFormat="1" applyFont="1" applyBorder="1"/>
    <xf numFmtId="166" fontId="0" fillId="0" borderId="3" xfId="4" applyNumberFormat="1" applyFont="1" applyBorder="1"/>
    <xf numFmtId="166" fontId="0" fillId="0" borderId="0" xfId="4" applyNumberFormat="1" applyFont="1"/>
    <xf numFmtId="167" fontId="2" fillId="0" borderId="10" xfId="4" applyNumberFormat="1" applyFont="1" applyFill="1" applyBorder="1"/>
    <xf numFmtId="166" fontId="2" fillId="0" borderId="2" xfId="4" applyNumberFormat="1" applyFont="1" applyBorder="1"/>
    <xf numFmtId="167" fontId="2" fillId="0" borderId="4" xfId="4" applyNumberFormat="1" applyFont="1" applyFill="1" applyBorder="1"/>
    <xf numFmtId="167" fontId="2" fillId="0" borderId="13" xfId="4" applyNumberFormat="1" applyFont="1" applyFill="1" applyBorder="1"/>
    <xf numFmtId="3" fontId="27" fillId="0" borderId="0" xfId="0" applyNumberFormat="1" applyFont="1" applyAlignment="1">
      <alignment horizontal="right" vertical="center" wrapText="1"/>
    </xf>
    <xf numFmtId="3" fontId="4" fillId="0" borderId="3" xfId="0" applyNumberFormat="1" applyFont="1" applyBorder="1" applyAlignment="1">
      <alignment horizontal="right"/>
    </xf>
    <xf numFmtId="166" fontId="2" fillId="0" borderId="3" xfId="0" applyNumberFormat="1" applyFont="1" applyBorder="1"/>
    <xf numFmtId="3" fontId="23" fillId="0" borderId="17" xfId="0" applyNumberFormat="1" applyFont="1" applyBorder="1" applyAlignment="1">
      <alignment horizontal="right" vertical="center"/>
    </xf>
    <xf numFmtId="0" fontId="23" fillId="0" borderId="17" xfId="0" applyFont="1" applyBorder="1"/>
    <xf numFmtId="0" fontId="23" fillId="0" borderId="18" xfId="0" applyFont="1" applyBorder="1" applyAlignment="1">
      <alignment horizontal="right"/>
    </xf>
    <xf numFmtId="0" fontId="23" fillId="0" borderId="18" xfId="0" applyFont="1" applyBorder="1"/>
    <xf numFmtId="0" fontId="23" fillId="0" borderId="18" xfId="0" applyFont="1" applyFill="1" applyBorder="1" applyAlignment="1">
      <alignment horizontal="right"/>
    </xf>
    <xf numFmtId="0" fontId="23" fillId="0" borderId="16" xfId="0" applyFont="1" applyBorder="1"/>
    <xf numFmtId="9" fontId="23" fillId="0" borderId="20" xfId="0" applyNumberFormat="1" applyFont="1" applyBorder="1" applyAlignment="1">
      <alignment horizontal="right" vertical="center"/>
    </xf>
    <xf numFmtId="9" fontId="23" fillId="0" borderId="20" xfId="0" applyNumberFormat="1" applyFont="1" applyBorder="1"/>
    <xf numFmtId="9" fontId="23" fillId="0" borderId="20" xfId="0" applyNumberFormat="1" applyFont="1" applyBorder="1" applyAlignment="1">
      <alignment horizontal="right"/>
    </xf>
    <xf numFmtId="9" fontId="23" fillId="0" borderId="20" xfId="0" applyNumberFormat="1" applyFont="1" applyFill="1" applyBorder="1" applyAlignment="1">
      <alignment horizontal="right"/>
    </xf>
    <xf numFmtId="9" fontId="23" fillId="0" borderId="19" xfId="0" applyNumberFormat="1" applyFont="1" applyBorder="1"/>
    <xf numFmtId="167" fontId="23" fillId="0" borderId="20" xfId="5" applyNumberFormat="1" applyFont="1" applyBorder="1"/>
    <xf numFmtId="167" fontId="23" fillId="0" borderId="20" xfId="5" applyNumberFormat="1" applyFont="1" applyBorder="1" applyAlignment="1">
      <alignment horizontal="right"/>
    </xf>
    <xf numFmtId="167" fontId="23" fillId="0" borderId="20" xfId="5" applyNumberFormat="1" applyFont="1" applyFill="1" applyBorder="1" applyAlignment="1">
      <alignment horizontal="right"/>
    </xf>
    <xf numFmtId="167" fontId="23" fillId="0" borderId="19" xfId="5" applyNumberFormat="1" applyFont="1" applyFill="1" applyBorder="1" applyAlignment="1">
      <alignment horizontal="right"/>
    </xf>
    <xf numFmtId="167" fontId="23" fillId="0" borderId="18" xfId="5" applyNumberFormat="1" applyFont="1" applyBorder="1"/>
    <xf numFmtId="167" fontId="23" fillId="0" borderId="18" xfId="5" applyNumberFormat="1" applyFont="1" applyBorder="1" applyAlignment="1">
      <alignment horizontal="right"/>
    </xf>
    <xf numFmtId="167" fontId="23" fillId="0" borderId="18" xfId="5" applyNumberFormat="1" applyFont="1" applyFill="1" applyBorder="1" applyAlignment="1">
      <alignment horizontal="right"/>
    </xf>
    <xf numFmtId="167" fontId="23" fillId="0" borderId="18" xfId="0" applyNumberFormat="1" applyFont="1" applyBorder="1"/>
    <xf numFmtId="166" fontId="23" fillId="0" borderId="18" xfId="4" applyNumberFormat="1" applyFont="1" applyBorder="1"/>
    <xf numFmtId="9" fontId="4" fillId="0" borderId="17" xfId="0" applyNumberFormat="1" applyFont="1" applyBorder="1" applyAlignment="1">
      <alignment horizontal="right" vertical="center"/>
    </xf>
    <xf numFmtId="9" fontId="2" fillId="0" borderId="17" xfId="0" applyNumberFormat="1" applyFont="1" applyBorder="1" applyAlignment="1">
      <alignment horizontal="right"/>
    </xf>
    <xf numFmtId="167" fontId="2" fillId="0" borderId="17" xfId="0" applyNumberFormat="1" applyFont="1" applyBorder="1"/>
    <xf numFmtId="0" fontId="2" fillId="0" borderId="17" xfId="0" applyFont="1" applyBorder="1"/>
    <xf numFmtId="9" fontId="2" fillId="0" borderId="17" xfId="0" applyNumberFormat="1" applyFont="1" applyBorder="1"/>
    <xf numFmtId="167" fontId="2" fillId="0" borderId="20" xfId="5" applyNumberFormat="1" applyFont="1" applyBorder="1"/>
    <xf numFmtId="167" fontId="2" fillId="0" borderId="20" xfId="5" applyNumberFormat="1" applyFont="1" applyBorder="1" applyAlignment="1">
      <alignment horizontal="right"/>
    </xf>
    <xf numFmtId="9" fontId="2" fillId="0" borderId="20" xfId="0" applyNumberFormat="1" applyFont="1" applyBorder="1"/>
    <xf numFmtId="0" fontId="2" fillId="0" borderId="20" xfId="0" applyFont="1" applyBorder="1"/>
    <xf numFmtId="9" fontId="23" fillId="0" borderId="21" xfId="0" applyNumberFormat="1" applyFont="1" applyBorder="1" applyAlignment="1">
      <alignment horizontal="right" vertical="center"/>
    </xf>
    <xf numFmtId="1" fontId="23" fillId="0" borderId="20" xfId="0" applyNumberFormat="1" applyFont="1" applyBorder="1" applyAlignment="1">
      <alignment horizontal="right"/>
    </xf>
    <xf numFmtId="1" fontId="23" fillId="0" borderId="20" xfId="0" applyNumberFormat="1" applyFont="1" applyFill="1" applyBorder="1" applyAlignment="1">
      <alignment horizontal="right"/>
    </xf>
    <xf numFmtId="0" fontId="23" fillId="0" borderId="20" xfId="0" applyFont="1" applyBorder="1" applyAlignment="1">
      <alignment horizontal="right"/>
    </xf>
    <xf numFmtId="0" fontId="23" fillId="0" borderId="20" xfId="0" applyFont="1" applyBorder="1"/>
    <xf numFmtId="0" fontId="2" fillId="0" borderId="22" xfId="0" applyFont="1" applyBorder="1"/>
    <xf numFmtId="9" fontId="23" fillId="0" borderId="18" xfId="0" applyNumberFormat="1" applyFont="1" applyBorder="1"/>
    <xf numFmtId="0" fontId="2" fillId="0" borderId="28" xfId="0" applyFont="1" applyBorder="1"/>
    <xf numFmtId="0" fontId="28" fillId="0" borderId="0" xfId="0" applyFont="1" applyBorder="1" applyAlignment="1"/>
    <xf numFmtId="0" fontId="28" fillId="0" borderId="3" xfId="0" applyFont="1" applyBorder="1" applyAlignment="1"/>
    <xf numFmtId="166" fontId="2" fillId="0" borderId="3" xfId="0" applyNumberFormat="1" applyFont="1" applyFill="1" applyBorder="1"/>
    <xf numFmtId="0" fontId="29" fillId="0" borderId="0" xfId="0" applyFont="1"/>
    <xf numFmtId="0" fontId="30" fillId="7" borderId="0" xfId="0" applyFont="1" applyFill="1"/>
    <xf numFmtId="0" fontId="29" fillId="0" borderId="2" xfId="0" applyFont="1" applyBorder="1" applyAlignment="1">
      <alignment horizontal="center"/>
    </xf>
    <xf numFmtId="0" fontId="29" fillId="0" borderId="3" xfId="0" applyFont="1" applyBorder="1" applyAlignment="1">
      <alignment horizontal="center"/>
    </xf>
    <xf numFmtId="165" fontId="31" fillId="0" borderId="3" xfId="0" applyNumberFormat="1" applyFont="1" applyBorder="1" applyAlignment="1">
      <alignment horizontal="right" vertical="center"/>
    </xf>
    <xf numFmtId="165" fontId="31" fillId="0" borderId="0" xfId="0" applyNumberFormat="1" applyFont="1" applyBorder="1" applyAlignment="1">
      <alignment horizontal="right" vertical="center"/>
    </xf>
    <xf numFmtId="0" fontId="29" fillId="0" borderId="26" xfId="0" applyFont="1" applyBorder="1" applyAlignment="1"/>
    <xf numFmtId="0" fontId="31" fillId="0" borderId="27" xfId="0" applyFont="1" applyBorder="1"/>
    <xf numFmtId="0" fontId="2" fillId="0" borderId="10" xfId="0" applyFont="1" applyBorder="1"/>
    <xf numFmtId="0" fontId="1" fillId="0" borderId="13" xfId="0" applyFont="1" applyBorder="1" applyAlignment="1">
      <alignment horizontal="right" wrapText="1"/>
    </xf>
    <xf numFmtId="0" fontId="21" fillId="0" borderId="4" xfId="0" applyFont="1" applyBorder="1" applyAlignment="1">
      <alignment horizontal="right" wrapText="1"/>
    </xf>
    <xf numFmtId="165" fontId="15" fillId="0" borderId="10" xfId="0" applyNumberFormat="1" applyFont="1" applyBorder="1" applyAlignment="1">
      <alignment horizontal="right" vertical="center"/>
    </xf>
    <xf numFmtId="0" fontId="5" fillId="0" borderId="10" xfId="2" applyBorder="1" applyAlignment="1">
      <alignment vertical="center"/>
    </xf>
    <xf numFmtId="0" fontId="5" fillId="2" borderId="0" xfId="2" applyFill="1" applyBorder="1" applyAlignment="1">
      <alignment vertical="center"/>
    </xf>
    <xf numFmtId="0" fontId="2" fillId="2" borderId="0" xfId="0" applyFont="1" applyFill="1" applyBorder="1" applyAlignment="1">
      <alignment horizontal="left" vertical="center" wrapText="1"/>
    </xf>
    <xf numFmtId="0" fontId="33" fillId="0" borderId="0" xfId="0" applyFont="1" applyAlignment="1">
      <alignment wrapText="1"/>
    </xf>
    <xf numFmtId="0" fontId="3" fillId="0" borderId="10" xfId="0" applyFont="1" applyBorder="1" applyAlignment="1">
      <alignment horizontal="center"/>
    </xf>
    <xf numFmtId="0" fontId="21" fillId="0" borderId="8" xfId="0" applyFont="1" applyBorder="1" applyAlignment="1">
      <alignment horizontal="right" wrapText="1"/>
    </xf>
    <xf numFmtId="1" fontId="15" fillId="0" borderId="10" xfId="4" applyNumberFormat="1" applyFont="1" applyFill="1" applyBorder="1" applyAlignment="1">
      <alignment vertical="center"/>
    </xf>
    <xf numFmtId="0" fontId="4" fillId="0" borderId="9" xfId="0" applyFont="1" applyBorder="1" applyAlignment="1">
      <alignment vertical="center" wrapText="1"/>
    </xf>
    <xf numFmtId="0" fontId="15" fillId="0" borderId="9" xfId="0" applyFont="1" applyBorder="1" applyAlignment="1">
      <alignment vertical="center" wrapText="1"/>
    </xf>
    <xf numFmtId="0" fontId="4" fillId="0" borderId="10" xfId="0" applyFont="1" applyBorder="1" applyAlignment="1">
      <alignment vertical="center" wrapText="1"/>
    </xf>
    <xf numFmtId="0" fontId="15" fillId="0" borderId="10" xfId="0" applyFont="1" applyBorder="1" applyAlignment="1">
      <alignment vertical="center" wrapText="1"/>
    </xf>
    <xf numFmtId="165" fontId="15" fillId="0" borderId="10" xfId="0" applyNumberFormat="1" applyFont="1" applyFill="1" applyBorder="1" applyAlignment="1">
      <alignment vertical="center" wrapText="1"/>
    </xf>
    <xf numFmtId="0" fontId="2" fillId="0" borderId="10" xfId="0" applyFont="1" applyFill="1" applyBorder="1" applyAlignment="1">
      <alignment vertical="center"/>
    </xf>
    <xf numFmtId="0" fontId="0" fillId="0" borderId="0" xfId="0" applyFont="1"/>
    <xf numFmtId="165" fontId="15" fillId="2" borderId="10" xfId="0" applyNumberFormat="1" applyFont="1" applyFill="1" applyBorder="1" applyAlignment="1">
      <alignment horizontal="right" vertical="center"/>
    </xf>
    <xf numFmtId="0" fontId="2" fillId="2" borderId="10" xfId="0" applyFont="1" applyFill="1" applyBorder="1"/>
    <xf numFmtId="9" fontId="2" fillId="2" borderId="10" xfId="0" applyNumberFormat="1" applyFont="1" applyFill="1" applyBorder="1"/>
    <xf numFmtId="9" fontId="2" fillId="2" borderId="3" xfId="7" applyFont="1" applyFill="1" applyBorder="1"/>
    <xf numFmtId="0" fontId="31" fillId="0" borderId="0" xfId="0" applyFont="1"/>
    <xf numFmtId="0" fontId="35" fillId="0" borderId="0" xfId="0" applyFont="1"/>
    <xf numFmtId="0" fontId="36" fillId="0" borderId="0" xfId="2" applyFont="1"/>
    <xf numFmtId="0" fontId="29" fillId="0" borderId="8" xfId="0" applyFont="1" applyFill="1" applyBorder="1"/>
    <xf numFmtId="0" fontId="31" fillId="0" borderId="8" xfId="0" applyFont="1" applyBorder="1"/>
    <xf numFmtId="0" fontId="31" fillId="0" borderId="10" xfId="0" applyFont="1" applyBorder="1"/>
    <xf numFmtId="0" fontId="29" fillId="6" borderId="10" xfId="0" applyFont="1" applyFill="1" applyBorder="1" applyAlignment="1">
      <alignment horizontal="center" wrapText="1"/>
    </xf>
    <xf numFmtId="0" fontId="29" fillId="0" borderId="13" xfId="0" applyFont="1" applyBorder="1" applyAlignment="1">
      <alignment horizontal="right" wrapText="1"/>
    </xf>
    <xf numFmtId="0" fontId="29" fillId="0" borderId="4" xfId="0" applyFont="1" applyBorder="1" applyAlignment="1">
      <alignment horizontal="right" wrapText="1"/>
    </xf>
    <xf numFmtId="0" fontId="29" fillId="0" borderId="8" xfId="0" applyFont="1" applyBorder="1" applyAlignment="1">
      <alignment horizontal="right" wrapText="1"/>
    </xf>
    <xf numFmtId="0" fontId="29" fillId="0" borderId="13" xfId="0" applyFont="1" applyBorder="1" applyAlignment="1">
      <alignment horizontal="center"/>
    </xf>
    <xf numFmtId="0" fontId="35" fillId="0" borderId="8" xfId="0" applyFont="1" applyBorder="1"/>
    <xf numFmtId="165" fontId="31" fillId="0" borderId="9" xfId="0" applyNumberFormat="1" applyFont="1" applyBorder="1" applyAlignment="1">
      <alignment horizontal="right" vertical="center"/>
    </xf>
    <xf numFmtId="0" fontId="31" fillId="0" borderId="9" xfId="0" applyFont="1" applyBorder="1"/>
    <xf numFmtId="9" fontId="31" fillId="0" borderId="3" xfId="0" applyNumberFormat="1" applyFont="1" applyBorder="1"/>
    <xf numFmtId="9" fontId="31" fillId="0" borderId="8" xfId="0" applyNumberFormat="1" applyFont="1" applyBorder="1"/>
    <xf numFmtId="165" fontId="31" fillId="8" borderId="10" xfId="0" applyNumberFormat="1" applyFont="1" applyFill="1" applyBorder="1" applyAlignment="1">
      <alignment horizontal="right" vertical="center"/>
    </xf>
    <xf numFmtId="0" fontId="31" fillId="8" borderId="10" xfId="0" applyFont="1" applyFill="1" applyBorder="1" applyAlignment="1">
      <alignment horizontal="right"/>
    </xf>
    <xf numFmtId="165" fontId="31" fillId="0" borderId="10" xfId="0" applyNumberFormat="1" applyFont="1" applyBorder="1" applyAlignment="1">
      <alignment horizontal="right" vertical="center"/>
    </xf>
    <xf numFmtId="0" fontId="35" fillId="0" borderId="0" xfId="0" applyFont="1" applyBorder="1"/>
    <xf numFmtId="0" fontId="31" fillId="0" borderId="10" xfId="0" applyFont="1" applyBorder="1" applyAlignment="1">
      <alignment horizontal="right"/>
    </xf>
    <xf numFmtId="9" fontId="31" fillId="0" borderId="10" xfId="0" applyNumberFormat="1" applyFont="1" applyBorder="1" applyAlignment="1">
      <alignment horizontal="right"/>
    </xf>
    <xf numFmtId="165" fontId="31" fillId="8" borderId="10" xfId="0" applyNumberFormat="1" applyFont="1" applyFill="1" applyBorder="1" applyAlignment="1">
      <alignment vertical="center" wrapText="1"/>
    </xf>
    <xf numFmtId="0" fontId="31" fillId="8" borderId="10" xfId="0" applyFont="1" applyFill="1" applyBorder="1" applyAlignment="1">
      <alignment vertical="center"/>
    </xf>
    <xf numFmtId="9" fontId="31" fillId="0" borderId="10" xfId="0" applyNumberFormat="1" applyFont="1" applyBorder="1"/>
    <xf numFmtId="0" fontId="31" fillId="0" borderId="0" xfId="0" applyFont="1" applyBorder="1"/>
    <xf numFmtId="0" fontId="31" fillId="0" borderId="6" xfId="0" applyFont="1" applyBorder="1"/>
    <xf numFmtId="9" fontId="4" fillId="0" borderId="0" xfId="7" applyFont="1" applyFill="1" applyBorder="1" applyAlignment="1">
      <alignment horizontal="right" vertical="center"/>
    </xf>
    <xf numFmtId="0" fontId="1" fillId="0" borderId="3" xfId="0" applyFont="1" applyBorder="1"/>
    <xf numFmtId="10" fontId="2" fillId="0" borderId="0" xfId="0" applyNumberFormat="1" applyFont="1" applyBorder="1"/>
    <xf numFmtId="0" fontId="1" fillId="0" borderId="2" xfId="0" applyFont="1" applyBorder="1" applyAlignment="1">
      <alignment wrapText="1"/>
    </xf>
    <xf numFmtId="0" fontId="2" fillId="0" borderId="1" xfId="0" applyFont="1" applyBorder="1" applyAlignment="1">
      <alignment wrapText="1"/>
    </xf>
    <xf numFmtId="14" fontId="2" fillId="0" borderId="3" xfId="0" applyNumberFormat="1" applyFont="1" applyBorder="1" applyAlignment="1">
      <alignment horizontal="right" vertical="center"/>
    </xf>
    <xf numFmtId="168" fontId="2" fillId="0" borderId="0" xfId="0" applyNumberFormat="1" applyFont="1" applyBorder="1"/>
    <xf numFmtId="0" fontId="1" fillId="0" borderId="0" xfId="0" applyFont="1" applyBorder="1"/>
    <xf numFmtId="0" fontId="2" fillId="5" borderId="10" xfId="0" applyFont="1" applyFill="1" applyBorder="1" applyAlignment="1">
      <alignment horizontal="left" vertical="center" wrapText="1"/>
    </xf>
    <xf numFmtId="0" fontId="5" fillId="5" borderId="10" xfId="2" applyFill="1" applyBorder="1" applyAlignment="1">
      <alignment vertical="center" wrapText="1"/>
    </xf>
    <xf numFmtId="0" fontId="5" fillId="5" borderId="13" xfId="2" applyFill="1" applyBorder="1" applyAlignment="1">
      <alignment vertical="center"/>
    </xf>
    <xf numFmtId="0" fontId="2" fillId="5" borderId="13" xfId="0" applyFont="1" applyFill="1" applyBorder="1" applyAlignment="1">
      <alignment horizontal="left" vertical="center" wrapText="1"/>
    </xf>
    <xf numFmtId="0" fontId="22" fillId="0" borderId="0" xfId="0" applyFont="1"/>
    <xf numFmtId="0" fontId="23" fillId="0" borderId="0" xfId="0" applyFont="1"/>
    <xf numFmtId="0" fontId="37" fillId="0" borderId="0" xfId="0" applyFont="1"/>
    <xf numFmtId="0" fontId="38" fillId="0" borderId="0" xfId="2" applyFont="1"/>
    <xf numFmtId="0" fontId="22" fillId="0" borderId="3" xfId="0" applyFont="1" applyBorder="1" applyAlignment="1">
      <alignment horizontal="center" vertical="center"/>
    </xf>
    <xf numFmtId="0" fontId="22" fillId="0" borderId="0" xfId="0" applyFont="1" applyBorder="1" applyAlignment="1">
      <alignment horizontal="right" wrapText="1"/>
    </xf>
    <xf numFmtId="0" fontId="37" fillId="0" borderId="0" xfId="0" applyFont="1" applyBorder="1"/>
    <xf numFmtId="165" fontId="23" fillId="0" borderId="9" xfId="0" applyNumberFormat="1" applyFont="1" applyBorder="1" applyAlignment="1">
      <alignment horizontal="right" vertical="center"/>
    </xf>
    <xf numFmtId="3" fontId="23" fillId="0" borderId="5" xfId="0" applyNumberFormat="1" applyFont="1" applyBorder="1" applyAlignment="1">
      <alignment horizontal="right" vertical="center"/>
    </xf>
    <xf numFmtId="3" fontId="23" fillId="0" borderId="6" xfId="0" applyNumberFormat="1" applyFont="1" applyBorder="1" applyAlignment="1">
      <alignment horizontal="right" vertical="center"/>
    </xf>
    <xf numFmtId="0" fontId="37" fillId="0" borderId="0" xfId="0" applyNumberFormat="1" applyFont="1" applyBorder="1"/>
    <xf numFmtId="0" fontId="37" fillId="0" borderId="0" xfId="0" applyNumberFormat="1" applyFont="1"/>
    <xf numFmtId="3" fontId="37" fillId="0" borderId="0" xfId="0" applyNumberFormat="1" applyFont="1"/>
    <xf numFmtId="165" fontId="23" fillId="0" borderId="10" xfId="0" applyNumberFormat="1" applyFont="1" applyBorder="1" applyAlignment="1">
      <alignment horizontal="right" vertical="center"/>
    </xf>
    <xf numFmtId="3" fontId="23" fillId="0" borderId="8" xfId="0" applyNumberFormat="1" applyFont="1" applyBorder="1" applyAlignment="1">
      <alignment horizontal="right" vertical="center"/>
    </xf>
    <xf numFmtId="3" fontId="23" fillId="0" borderId="0" xfId="0" applyNumberFormat="1" applyFont="1" applyBorder="1" applyAlignment="1">
      <alignment horizontal="right" vertical="center"/>
    </xf>
    <xf numFmtId="165" fontId="23" fillId="0" borderId="3" xfId="0" applyNumberFormat="1" applyFont="1" applyBorder="1" applyAlignment="1">
      <alignment horizontal="right" vertical="center"/>
    </xf>
    <xf numFmtId="3" fontId="23" fillId="0" borderId="0" xfId="0" applyNumberFormat="1" applyFont="1"/>
    <xf numFmtId="165" fontId="23" fillId="0" borderId="2" xfId="0" applyNumberFormat="1" applyFont="1" applyBorder="1" applyAlignment="1">
      <alignment horizontal="right" vertical="center"/>
    </xf>
    <xf numFmtId="3" fontId="23" fillId="0" borderId="1" xfId="0" applyNumberFormat="1" applyFont="1" applyBorder="1"/>
    <xf numFmtId="0" fontId="23" fillId="0" borderId="1" xfId="0" applyFont="1" applyBorder="1"/>
    <xf numFmtId="14" fontId="23" fillId="0" borderId="7" xfId="0" applyNumberFormat="1" applyFont="1" applyBorder="1" applyAlignment="1">
      <alignment horizontal="right" vertical="center"/>
    </xf>
    <xf numFmtId="14" fontId="23" fillId="0" borderId="3" xfId="0" applyNumberFormat="1" applyFont="1" applyBorder="1" applyAlignment="1">
      <alignment horizontal="right" vertical="center"/>
    </xf>
    <xf numFmtId="3" fontId="23" fillId="0" borderId="8" xfId="0" applyNumberFormat="1" applyFont="1" applyBorder="1"/>
    <xf numFmtId="3" fontId="23" fillId="0" borderId="0" xfId="0" applyNumberFormat="1" applyFont="1" applyBorder="1"/>
    <xf numFmtId="3" fontId="23" fillId="0" borderId="0" xfId="0" applyNumberFormat="1" applyFont="1" applyFill="1" applyBorder="1" applyAlignment="1">
      <alignment horizontal="right" vertical="center"/>
    </xf>
    <xf numFmtId="14" fontId="23" fillId="0" borderId="0" xfId="0" applyNumberFormat="1" applyFont="1"/>
    <xf numFmtId="3" fontId="23" fillId="0" borderId="0" xfId="0" applyNumberFormat="1" applyFont="1" applyFill="1" applyBorder="1"/>
    <xf numFmtId="14" fontId="23" fillId="0" borderId="1" xfId="0" applyNumberFormat="1" applyFont="1" applyBorder="1"/>
    <xf numFmtId="168" fontId="2" fillId="7" borderId="0" xfId="0" applyNumberFormat="1" applyFont="1" applyFill="1" applyBorder="1"/>
    <xf numFmtId="10" fontId="2" fillId="7" borderId="0" xfId="0" applyNumberFormat="1" applyFont="1" applyFill="1" applyBorder="1"/>
    <xf numFmtId="0" fontId="2" fillId="7" borderId="0" xfId="0" applyFont="1" applyFill="1" applyBorder="1"/>
    <xf numFmtId="10" fontId="1" fillId="0" borderId="1" xfId="0" applyNumberFormat="1" applyFont="1" applyBorder="1" applyAlignment="1">
      <alignment wrapText="1"/>
    </xf>
    <xf numFmtId="14" fontId="2" fillId="2" borderId="0" xfId="0" applyNumberFormat="1" applyFont="1" applyFill="1"/>
    <xf numFmtId="168" fontId="2" fillId="0" borderId="0" xfId="0" applyNumberFormat="1" applyFont="1" applyFill="1" applyBorder="1"/>
    <xf numFmtId="168" fontId="2" fillId="5" borderId="0" xfId="0" applyNumberFormat="1" applyFont="1" applyFill="1" applyBorder="1"/>
    <xf numFmtId="0" fontId="3" fillId="0" borderId="29" xfId="0" applyFont="1" applyBorder="1" applyAlignment="1">
      <alignment vertical="center" wrapText="1"/>
    </xf>
    <xf numFmtId="14" fontId="2" fillId="5" borderId="3" xfId="0" applyNumberFormat="1" applyFont="1" applyFill="1" applyBorder="1" applyAlignment="1">
      <alignment horizontal="right" vertical="center"/>
    </xf>
    <xf numFmtId="14" fontId="2" fillId="0" borderId="3" xfId="0" applyNumberFormat="1" applyFont="1" applyBorder="1"/>
    <xf numFmtId="14" fontId="2" fillId="5" borderId="3" xfId="0" applyNumberFormat="1" applyFont="1" applyFill="1" applyBorder="1"/>
    <xf numFmtId="0" fontId="39" fillId="0" borderId="0" xfId="0" applyFont="1"/>
    <xf numFmtId="0" fontId="40" fillId="0" borderId="0" xfId="0" applyFont="1"/>
    <xf numFmtId="0" fontId="41" fillId="0" borderId="0" xfId="0" applyFont="1"/>
    <xf numFmtId="0" fontId="42" fillId="0" borderId="0" xfId="2" applyFont="1"/>
    <xf numFmtId="0" fontId="39" fillId="0" borderId="4" xfId="0" applyFont="1" applyBorder="1" applyAlignment="1">
      <alignment horizontal="right" vertical="center"/>
    </xf>
    <xf numFmtId="0" fontId="39" fillId="0" borderId="1" xfId="0" applyFont="1" applyBorder="1" applyAlignment="1">
      <alignment horizontal="right" vertical="center"/>
    </xf>
    <xf numFmtId="0" fontId="39" fillId="0" borderId="2" xfId="0" applyFont="1" applyBorder="1" applyAlignment="1">
      <alignment horizontal="right" vertical="center" wrapText="1"/>
    </xf>
    <xf numFmtId="0" fontId="39" fillId="0" borderId="1" xfId="0" applyFont="1" applyBorder="1" applyAlignment="1">
      <alignment horizontal="right" vertical="center" wrapText="1"/>
    </xf>
    <xf numFmtId="14" fontId="40" fillId="0" borderId="9" xfId="0" applyNumberFormat="1" applyFont="1" applyBorder="1" applyAlignment="1">
      <alignment horizontal="right" vertical="center"/>
    </xf>
    <xf numFmtId="166" fontId="40" fillId="0" borderId="5" xfId="4" applyNumberFormat="1" applyFont="1" applyBorder="1" applyAlignment="1">
      <alignment horizontal="right" vertical="center"/>
    </xf>
    <xf numFmtId="166" fontId="40" fillId="0" borderId="6" xfId="4" applyNumberFormat="1" applyFont="1" applyBorder="1" applyAlignment="1">
      <alignment horizontal="right" vertical="center"/>
    </xf>
    <xf numFmtId="166" fontId="40" fillId="0" borderId="7" xfId="4" applyNumberFormat="1" applyFont="1" applyBorder="1" applyAlignment="1">
      <alignment horizontal="right" vertical="center"/>
    </xf>
    <xf numFmtId="166" fontId="40" fillId="0" borderId="0" xfId="4" applyNumberFormat="1" applyFont="1" applyAlignment="1">
      <alignment horizontal="right" vertical="center"/>
    </xf>
    <xf numFmtId="0" fontId="41" fillId="0" borderId="0" xfId="0" applyNumberFormat="1" applyFont="1"/>
    <xf numFmtId="3" fontId="41" fillId="0" borderId="0" xfId="0" applyNumberFormat="1" applyFont="1"/>
    <xf numFmtId="14" fontId="40" fillId="0" borderId="10" xfId="0" applyNumberFormat="1" applyFont="1" applyBorder="1" applyAlignment="1">
      <alignment horizontal="right" vertical="center"/>
    </xf>
    <xf numFmtId="166" fontId="40" fillId="0" borderId="8" xfId="4" applyNumberFormat="1" applyFont="1" applyBorder="1" applyAlignment="1">
      <alignment horizontal="right" vertical="center"/>
    </xf>
    <xf numFmtId="166" fontId="40" fillId="0" borderId="0" xfId="4" applyNumberFormat="1" applyFont="1" applyBorder="1" applyAlignment="1">
      <alignment horizontal="right" vertical="center"/>
    </xf>
    <xf numFmtId="166" fontId="40" fillId="0" borderId="3" xfId="4" applyNumberFormat="1" applyFont="1" applyBorder="1" applyAlignment="1">
      <alignment horizontal="right" vertical="center"/>
    </xf>
    <xf numFmtId="166" fontId="40" fillId="0" borderId="0" xfId="4" applyNumberFormat="1" applyFont="1" applyAlignment="1">
      <alignment vertical="center"/>
    </xf>
    <xf numFmtId="166" fontId="40" fillId="0" borderId="0" xfId="4" applyNumberFormat="1" applyFont="1" applyBorder="1" applyAlignment="1">
      <alignment vertical="center"/>
    </xf>
    <xf numFmtId="166" fontId="40" fillId="0" borderId="8" xfId="4" applyNumberFormat="1" applyFont="1" applyBorder="1"/>
    <xf numFmtId="166" fontId="40" fillId="0" borderId="0" xfId="4" applyNumberFormat="1" applyFont="1" applyBorder="1"/>
    <xf numFmtId="166" fontId="40" fillId="0" borderId="3" xfId="4" applyNumberFormat="1" applyFont="1" applyBorder="1"/>
    <xf numFmtId="14" fontId="40" fillId="0" borderId="3" xfId="0" applyNumberFormat="1" applyFont="1" applyBorder="1" applyAlignment="1">
      <alignment horizontal="right" vertical="center"/>
    </xf>
    <xf numFmtId="14" fontId="40" fillId="0" borderId="0" xfId="0" applyNumberFormat="1" applyFont="1" applyBorder="1" applyAlignment="1">
      <alignment horizontal="right" vertical="center"/>
    </xf>
    <xf numFmtId="14" fontId="40" fillId="0" borderId="3" xfId="0" applyNumberFormat="1" applyFont="1" applyBorder="1"/>
    <xf numFmtId="166" fontId="40" fillId="0" borderId="0" xfId="4" applyNumberFormat="1" applyFont="1" applyFill="1" applyBorder="1" applyAlignment="1">
      <alignment horizontal="right" vertical="center"/>
    </xf>
    <xf numFmtId="166" fontId="40" fillId="0" borderId="8" xfId="4" applyNumberFormat="1" applyFont="1" applyFill="1" applyBorder="1" applyAlignment="1">
      <alignment horizontal="right" vertical="center"/>
    </xf>
    <xf numFmtId="14" fontId="40" fillId="0" borderId="0" xfId="0" applyNumberFormat="1" applyFont="1" applyBorder="1"/>
    <xf numFmtId="166" fontId="40" fillId="0" borderId="8" xfId="4" applyNumberFormat="1" applyFont="1" applyBorder="1" applyAlignment="1">
      <alignment horizontal="center"/>
    </xf>
    <xf numFmtId="166" fontId="40" fillId="0" borderId="0" xfId="4" applyNumberFormat="1" applyFont="1" applyBorder="1" applyAlignment="1">
      <alignment horizontal="center"/>
    </xf>
    <xf numFmtId="166" fontId="40" fillId="0" borderId="0" xfId="4" applyNumberFormat="1" applyFont="1" applyFill="1" applyBorder="1"/>
    <xf numFmtId="166" fontId="40" fillId="0" borderId="3" xfId="4" applyNumberFormat="1" applyFont="1" applyFill="1" applyBorder="1" applyAlignment="1">
      <alignment horizontal="right" vertical="center"/>
    </xf>
    <xf numFmtId="166" fontId="41" fillId="0" borderId="0" xfId="0" applyNumberFormat="1" applyFont="1"/>
    <xf numFmtId="166" fontId="40" fillId="0" borderId="3" xfId="4" applyNumberFormat="1" applyFont="1" applyFill="1" applyBorder="1"/>
    <xf numFmtId="166" fontId="40" fillId="0" borderId="0" xfId="4" applyNumberFormat="1" applyFont="1"/>
    <xf numFmtId="166" fontId="40" fillId="0" borderId="8" xfId="4" applyNumberFormat="1" applyFont="1" applyFill="1" applyBorder="1"/>
    <xf numFmtId="14" fontId="40" fillId="0" borderId="0" xfId="0" applyNumberFormat="1" applyFont="1"/>
    <xf numFmtId="166" fontId="40" fillId="0" borderId="0" xfId="0" applyNumberFormat="1" applyFont="1"/>
    <xf numFmtId="14" fontId="40" fillId="0" borderId="1" xfId="0" applyNumberFormat="1" applyFont="1" applyBorder="1"/>
    <xf numFmtId="166" fontId="40" fillId="0" borderId="1" xfId="4" applyNumberFormat="1" applyFont="1" applyBorder="1"/>
    <xf numFmtId="166" fontId="40" fillId="0" borderId="2" xfId="4" applyNumberFormat="1" applyFont="1" applyBorder="1"/>
    <xf numFmtId="166" fontId="40" fillId="0" borderId="7" xfId="4" applyNumberFormat="1" applyFont="1" applyBorder="1"/>
    <xf numFmtId="0" fontId="43" fillId="0" borderId="0" xfId="0" applyFont="1"/>
    <xf numFmtId="0" fontId="41" fillId="0" borderId="0" xfId="0" applyFont="1" applyBorder="1"/>
    <xf numFmtId="0" fontId="41" fillId="0" borderId="3" xfId="0" applyFont="1" applyBorder="1"/>
    <xf numFmtId="166" fontId="40" fillId="0" borderId="1" xfId="4" applyNumberFormat="1" applyFont="1" applyFill="1" applyBorder="1"/>
    <xf numFmtId="0" fontId="41" fillId="0" borderId="1" xfId="0" applyFont="1" applyBorder="1"/>
    <xf numFmtId="166" fontId="40" fillId="0" borderId="4" xfId="4" applyNumberFormat="1" applyFont="1" applyFill="1" applyBorder="1"/>
    <xf numFmtId="0" fontId="2" fillId="2" borderId="0" xfId="0" applyFont="1" applyFill="1"/>
    <xf numFmtId="14" fontId="4" fillId="2" borderId="10" xfId="0" applyNumberFormat="1" applyFont="1" applyFill="1" applyBorder="1" applyAlignment="1">
      <alignment horizontal="right" vertical="center"/>
    </xf>
    <xf numFmtId="166" fontId="4" fillId="2" borderId="10" xfId="4" applyNumberFormat="1" applyFont="1" applyFill="1" applyBorder="1" applyAlignment="1">
      <alignment horizontal="right" vertical="center"/>
    </xf>
    <xf numFmtId="0" fontId="0" fillId="2" borderId="0" xfId="0" applyNumberFormat="1" applyFill="1"/>
    <xf numFmtId="3" fontId="0" fillId="2" borderId="0" xfId="0" applyNumberFormat="1" applyFill="1"/>
    <xf numFmtId="166" fontId="2" fillId="2" borderId="0" xfId="4" applyNumberFormat="1" applyFont="1" applyFill="1" applyBorder="1"/>
    <xf numFmtId="166" fontId="0" fillId="2" borderId="0" xfId="0" applyNumberFormat="1" applyFill="1"/>
    <xf numFmtId="166" fontId="2" fillId="2" borderId="0" xfId="4" applyNumberFormat="1" applyFont="1" applyFill="1"/>
    <xf numFmtId="0" fontId="17" fillId="2" borderId="0" xfId="0" applyFont="1" applyFill="1"/>
    <xf numFmtId="0" fontId="12" fillId="2" borderId="0" xfId="0" applyFont="1" applyFill="1"/>
    <xf numFmtId="0" fontId="0" fillId="2" borderId="0" xfId="0" applyFill="1" applyBorder="1"/>
    <xf numFmtId="0" fontId="44" fillId="0" borderId="0" xfId="0" applyFont="1" applyAlignment="1">
      <alignment vertical="center" wrapText="1"/>
    </xf>
    <xf numFmtId="0" fontId="44" fillId="0" borderId="0" xfId="0" applyFont="1" applyAlignment="1">
      <alignment wrapText="1"/>
    </xf>
    <xf numFmtId="0" fontId="41" fillId="0" borderId="0" xfId="0" applyFont="1" applyAlignment="1">
      <alignment wrapText="1"/>
    </xf>
    <xf numFmtId="0" fontId="46" fillId="0" borderId="0" xfId="0" applyFont="1" applyAlignment="1">
      <alignment vertical="center"/>
    </xf>
    <xf numFmtId="0" fontId="41" fillId="0" borderId="0" xfId="0" applyFont="1" applyFill="1" applyAlignment="1">
      <alignment wrapText="1"/>
    </xf>
    <xf numFmtId="14" fontId="41" fillId="0" borderId="0" xfId="0" applyNumberFormat="1" applyFont="1"/>
    <xf numFmtId="0" fontId="44" fillId="0" borderId="0" xfId="0" applyFont="1"/>
    <xf numFmtId="0" fontId="41" fillId="2" borderId="0" xfId="0" applyFont="1" applyFill="1" applyAlignment="1"/>
    <xf numFmtId="0" fontId="41" fillId="2" borderId="0" xfId="0" applyFont="1" applyFill="1" applyAlignment="1">
      <alignment wrapText="1"/>
    </xf>
    <xf numFmtId="0" fontId="41" fillId="0" borderId="0" xfId="0" applyFont="1" applyFill="1"/>
    <xf numFmtId="0" fontId="47" fillId="0" borderId="0" xfId="3" applyFont="1"/>
    <xf numFmtId="0" fontId="48" fillId="2" borderId="0" xfId="0" applyFont="1" applyFill="1" applyAlignment="1">
      <alignment horizontal="left" vertical="top" wrapText="1"/>
    </xf>
    <xf numFmtId="0" fontId="3" fillId="2" borderId="2" xfId="0" applyFont="1" applyFill="1" applyBorder="1" applyAlignment="1">
      <alignment horizontal="center" vertical="center" wrapText="1"/>
    </xf>
    <xf numFmtId="167" fontId="2" fillId="0" borderId="2" xfId="4" applyNumberFormat="1" applyFont="1" applyFill="1" applyBorder="1"/>
    <xf numFmtId="9" fontId="2" fillId="2" borderId="10" xfId="7" applyFont="1" applyFill="1" applyBorder="1"/>
    <xf numFmtId="168" fontId="2" fillId="0" borderId="0" xfId="7" applyNumberFormat="1" applyFont="1" applyBorder="1"/>
    <xf numFmtId="3" fontId="2" fillId="7" borderId="0" xfId="4" applyNumberFormat="1" applyFont="1" applyFill="1" applyBorder="1" applyAlignment="1">
      <alignment horizontal="right"/>
    </xf>
    <xf numFmtId="3" fontId="2" fillId="5" borderId="0" xfId="4"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0" xfId="0" applyNumberFormat="1" applyFont="1" applyFill="1" applyBorder="1"/>
    <xf numFmtId="14" fontId="2" fillId="0" borderId="3" xfId="0" applyNumberFormat="1" applyFont="1" applyFill="1" applyBorder="1"/>
    <xf numFmtId="0" fontId="25" fillId="0" borderId="0" xfId="0" applyFont="1"/>
    <xf numFmtId="0" fontId="50" fillId="0" borderId="0" xfId="0" applyFont="1"/>
    <xf numFmtId="168" fontId="50" fillId="2" borderId="10" xfId="7" applyNumberFormat="1" applyFont="1" applyFill="1" applyBorder="1" applyAlignment="1">
      <alignment horizontal="right" vertical="center"/>
    </xf>
    <xf numFmtId="3" fontId="50" fillId="2" borderId="10" xfId="0" applyNumberFormat="1" applyFont="1" applyFill="1" applyBorder="1" applyAlignment="1">
      <alignment horizontal="right" vertical="center"/>
    </xf>
    <xf numFmtId="166" fontId="0" fillId="0" borderId="0" xfId="4" applyNumberFormat="1" applyFont="1" applyFill="1" applyBorder="1"/>
    <xf numFmtId="166" fontId="2" fillId="0" borderId="1" xfId="4" applyNumberFormat="1" applyFont="1" applyFill="1" applyBorder="1"/>
    <xf numFmtId="166" fontId="0" fillId="0" borderId="0" xfId="4" applyNumberFormat="1" applyFont="1" applyFill="1"/>
    <xf numFmtId="166" fontId="2" fillId="0" borderId="0" xfId="4" applyNumberFormat="1" applyFont="1" applyFill="1"/>
    <xf numFmtId="168" fontId="2" fillId="0" borderId="0" xfId="7" applyNumberFormat="1" applyFont="1" applyFill="1"/>
    <xf numFmtId="166" fontId="1" fillId="0" borderId="0" xfId="4" applyNumberFormat="1" applyFont="1" applyFill="1" applyBorder="1" applyAlignment="1">
      <alignment horizontal="center" vertical="top" wrapText="1"/>
    </xf>
    <xf numFmtId="168" fontId="2" fillId="0" borderId="3" xfId="7" applyNumberFormat="1" applyFont="1" applyFill="1" applyBorder="1"/>
    <xf numFmtId="0" fontId="0" fillId="2" borderId="0" xfId="0" applyFill="1"/>
    <xf numFmtId="3" fontId="2" fillId="0" borderId="0" xfId="0" applyNumberFormat="1" applyFont="1" applyFill="1" applyBorder="1"/>
    <xf numFmtId="0" fontId="2" fillId="2" borderId="10" xfId="0" applyFont="1" applyFill="1" applyBorder="1" applyAlignment="1">
      <alignment horizontal="left" vertical="center" wrapText="1"/>
    </xf>
    <xf numFmtId="0" fontId="5" fillId="2" borderId="8" xfId="2" applyFill="1" applyBorder="1" applyAlignment="1">
      <alignment horizontal="left" vertical="center"/>
    </xf>
    <xf numFmtId="168" fontId="2" fillId="0" borderId="0" xfId="0" applyNumberFormat="1" applyFont="1" applyFill="1" applyBorder="1"/>
    <xf numFmtId="166" fontId="2" fillId="0" borderId="10" xfId="4" applyNumberFormat="1" applyFont="1" applyBorder="1"/>
    <xf numFmtId="3" fontId="52" fillId="0" borderId="0" xfId="0" applyNumberFormat="1" applyFont="1"/>
    <xf numFmtId="3" fontId="52" fillId="0" borderId="3" xfId="0" applyNumberFormat="1" applyFont="1" applyBorder="1"/>
    <xf numFmtId="166" fontId="2" fillId="0" borderId="10" xfId="4" applyNumberFormat="1" applyFont="1" applyFill="1" applyBorder="1"/>
    <xf numFmtId="3" fontId="17" fillId="0" borderId="0" xfId="0" applyNumberFormat="1" applyFont="1"/>
    <xf numFmtId="0" fontId="17" fillId="0" borderId="0" xfId="0" applyFont="1" applyAlignment="1">
      <alignment vertical="center"/>
    </xf>
    <xf numFmtId="9" fontId="49" fillId="2" borderId="0" xfId="0" applyNumberFormat="1" applyFont="1" applyFill="1"/>
    <xf numFmtId="0" fontId="49" fillId="2" borderId="0" xfId="0" applyFont="1" applyFill="1"/>
    <xf numFmtId="0" fontId="2" fillId="0" borderId="10" xfId="0" applyFont="1" applyFill="1" applyBorder="1"/>
    <xf numFmtId="0" fontId="1" fillId="2" borderId="3" xfId="0" applyFont="1" applyFill="1" applyBorder="1"/>
    <xf numFmtId="10" fontId="1" fillId="0" borderId="0" xfId="0" applyNumberFormat="1" applyFont="1" applyBorder="1" applyAlignment="1">
      <alignment horizontal="centerContinuous" wrapText="1"/>
    </xf>
    <xf numFmtId="10" fontId="1" fillId="0" borderId="4" xfId="0" applyNumberFormat="1" applyFont="1" applyBorder="1" applyAlignment="1">
      <alignment wrapText="1"/>
    </xf>
    <xf numFmtId="168" fontId="2" fillId="0" borderId="0" xfId="0" applyNumberFormat="1" applyFont="1"/>
    <xf numFmtId="0" fontId="2" fillId="2" borderId="3" xfId="0" applyFont="1" applyFill="1" applyBorder="1" applyAlignment="1">
      <alignment horizontal="left" vertical="center"/>
    </xf>
    <xf numFmtId="3" fontId="4" fillId="2" borderId="9" xfId="0" applyNumberFormat="1" applyFont="1" applyFill="1" applyBorder="1" applyAlignment="1">
      <alignment horizontal="right" vertical="center"/>
    </xf>
    <xf numFmtId="0" fontId="0" fillId="2" borderId="10" xfId="0" applyFill="1" applyBorder="1" applyAlignment="1">
      <alignment vertical="center"/>
    </xf>
    <xf numFmtId="168" fontId="2" fillId="5" borderId="0" xfId="0" applyNumberFormat="1" applyFont="1" applyFill="1"/>
    <xf numFmtId="14" fontId="2" fillId="5" borderId="31" xfId="0" applyNumberFormat="1" applyFont="1" applyFill="1" applyBorder="1"/>
    <xf numFmtId="168" fontId="2" fillId="5" borderId="30" xfId="0" applyNumberFormat="1" applyFont="1" applyFill="1" applyBorder="1"/>
    <xf numFmtId="168" fontId="0" fillId="0" borderId="0" xfId="0" applyNumberFormat="1"/>
    <xf numFmtId="168" fontId="0" fillId="5" borderId="0" xfId="0" applyNumberFormat="1" applyFill="1"/>
    <xf numFmtId="0" fontId="1" fillId="2" borderId="0" xfId="0" applyFont="1" applyFill="1" applyBorder="1"/>
    <xf numFmtId="14" fontId="0" fillId="2" borderId="3" xfId="0" applyNumberFormat="1" applyFill="1" applyBorder="1"/>
    <xf numFmtId="3" fontId="3" fillId="2" borderId="1" xfId="0" applyNumberFormat="1" applyFont="1" applyFill="1" applyBorder="1" applyAlignment="1">
      <alignment horizontal="right" vertical="center" wrapText="1"/>
    </xf>
    <xf numFmtId="0" fontId="8" fillId="2" borderId="1" xfId="0" applyFont="1" applyFill="1" applyBorder="1" applyAlignment="1">
      <alignment horizontal="center" vertical="center" wrapText="1"/>
    </xf>
    <xf numFmtId="3" fontId="3" fillId="2" borderId="4" xfId="0" applyNumberFormat="1" applyFont="1" applyFill="1" applyBorder="1" applyAlignment="1">
      <alignment horizontal="right" vertical="center" wrapText="1"/>
    </xf>
    <xf numFmtId="9" fontId="0" fillId="2" borderId="3" xfId="0" applyNumberFormat="1" applyFill="1" applyBorder="1"/>
    <xf numFmtId="9" fontId="0" fillId="2" borderId="0" xfId="0" applyNumberFormat="1" applyFill="1" applyBorder="1"/>
    <xf numFmtId="9" fontId="8" fillId="2" borderId="2" xfId="0" applyNumberFormat="1" applyFont="1" applyFill="1" applyBorder="1" applyAlignment="1">
      <alignment horizontal="center" vertical="center" wrapText="1"/>
    </xf>
    <xf numFmtId="9" fontId="8" fillId="2" borderId="1" xfId="0" applyNumberFormat="1" applyFont="1" applyFill="1" applyBorder="1" applyAlignment="1">
      <alignment horizontal="center" vertical="center" wrapText="1"/>
    </xf>
    <xf numFmtId="3" fontId="8" fillId="2" borderId="0" xfId="0" applyNumberFormat="1" applyFont="1" applyFill="1" applyBorder="1"/>
    <xf numFmtId="3" fontId="8" fillId="2" borderId="8" xfId="0" applyNumberFormat="1" applyFont="1" applyFill="1" applyBorder="1"/>
    <xf numFmtId="3" fontId="8" fillId="2" borderId="0" xfId="4" applyNumberFormat="1" applyFont="1" applyFill="1" applyBorder="1"/>
    <xf numFmtId="3" fontId="3" fillId="2" borderId="4" xfId="4" applyNumberFormat="1" applyFont="1" applyFill="1" applyBorder="1" applyAlignment="1">
      <alignment horizontal="right" vertical="center" wrapText="1"/>
    </xf>
    <xf numFmtId="3" fontId="8" fillId="2" borderId="8" xfId="4" applyNumberFormat="1" applyFont="1" applyFill="1" applyBorder="1"/>
    <xf numFmtId="3" fontId="0" fillId="2" borderId="0" xfId="0" applyNumberFormat="1" applyFill="1" applyBorder="1"/>
    <xf numFmtId="3" fontId="4" fillId="0" borderId="0" xfId="0" applyNumberFormat="1" applyFont="1"/>
    <xf numFmtId="3" fontId="4" fillId="0" borderId="3" xfId="0" applyNumberFormat="1" applyFont="1" applyBorder="1"/>
    <xf numFmtId="14" fontId="0" fillId="2" borderId="0" xfId="0" applyNumberFormat="1" applyFill="1" applyBorder="1"/>
    <xf numFmtId="9" fontId="0" fillId="2" borderId="8" xfId="0" applyNumberFormat="1" applyFill="1" applyBorder="1"/>
    <xf numFmtId="168" fontId="0" fillId="2" borderId="0" xfId="0" applyNumberFormat="1" applyFill="1" applyBorder="1"/>
    <xf numFmtId="0" fontId="1" fillId="2" borderId="13" xfId="0" applyFont="1" applyFill="1" applyBorder="1" applyAlignment="1">
      <alignment horizontal="center" vertical="center" wrapText="1"/>
    </xf>
    <xf numFmtId="166" fontId="2" fillId="2" borderId="0" xfId="4" applyNumberFormat="1" applyFont="1" applyFill="1" applyBorder="1" applyAlignment="1">
      <alignment vertical="center"/>
    </xf>
    <xf numFmtId="166" fontId="2" fillId="2" borderId="10" xfId="4" applyNumberFormat="1" applyFont="1" applyFill="1" applyBorder="1" applyAlignment="1">
      <alignment vertical="center"/>
    </xf>
    <xf numFmtId="166" fontId="2" fillId="2" borderId="3" xfId="4" applyNumberFormat="1" applyFont="1" applyFill="1" applyBorder="1" applyAlignment="1">
      <alignment vertical="center"/>
    </xf>
    <xf numFmtId="166" fontId="15" fillId="2" borderId="3" xfId="4" applyNumberFormat="1" applyFont="1" applyFill="1" applyBorder="1" applyAlignment="1">
      <alignment vertical="center"/>
    </xf>
    <xf numFmtId="166" fontId="4" fillId="2" borderId="10" xfId="4" applyNumberFormat="1" applyFont="1" applyFill="1" applyBorder="1" applyAlignment="1">
      <alignment vertical="center"/>
    </xf>
    <xf numFmtId="166" fontId="2" fillId="2" borderId="10" xfId="4" applyNumberFormat="1" applyFont="1" applyFill="1" applyBorder="1" applyAlignment="1">
      <alignment horizontal="center" vertical="center"/>
    </xf>
    <xf numFmtId="0" fontId="1" fillId="2" borderId="10" xfId="0" applyFont="1" applyFill="1" applyBorder="1" applyAlignment="1">
      <alignment horizontal="center" vertical="center" wrapText="1"/>
    </xf>
    <xf numFmtId="166" fontId="2" fillId="2" borderId="10" xfId="4" applyNumberFormat="1" applyFont="1" applyFill="1" applyBorder="1"/>
    <xf numFmtId="166" fontId="2" fillId="2" borderId="3" xfId="4" applyNumberFormat="1" applyFont="1" applyFill="1" applyBorder="1"/>
    <xf numFmtId="3" fontId="3" fillId="2" borderId="8" xfId="0" applyNumberFormat="1" applyFont="1" applyFill="1" applyBorder="1" applyAlignment="1">
      <alignment horizontal="right" vertical="center" wrapText="1"/>
    </xf>
    <xf numFmtId="3" fontId="3" fillId="2" borderId="0" xfId="0" applyNumberFormat="1" applyFont="1" applyFill="1" applyBorder="1" applyAlignment="1">
      <alignment horizontal="right" vertical="center" wrapText="1"/>
    </xf>
    <xf numFmtId="9" fontId="8" fillId="2" borderId="3" xfId="0" applyNumberFormat="1" applyFont="1" applyFill="1" applyBorder="1" applyAlignment="1">
      <alignment horizontal="center" vertical="center" wrapText="1"/>
    </xf>
    <xf numFmtId="3" fontId="0" fillId="2" borderId="0" xfId="0" applyNumberFormat="1" applyFont="1" applyFill="1" applyBorder="1"/>
    <xf numFmtId="168" fontId="0" fillId="2" borderId="3" xfId="0" applyNumberFormat="1" applyFill="1" applyBorder="1"/>
    <xf numFmtId="3" fontId="53" fillId="2" borderId="0" xfId="0" applyNumberFormat="1" applyFont="1" applyFill="1" applyBorder="1" applyAlignment="1">
      <alignment horizontal="right" vertical="center"/>
    </xf>
    <xf numFmtId="3" fontId="8" fillId="2" borderId="0" xfId="0" applyNumberFormat="1" applyFont="1" applyFill="1"/>
    <xf numFmtId="0" fontId="0" fillId="0" borderId="0" xfId="0" applyFill="1"/>
    <xf numFmtId="0" fontId="8" fillId="0" borderId="0" xfId="0" applyFont="1" applyFill="1"/>
    <xf numFmtId="0" fontId="8" fillId="2" borderId="11" xfId="0" applyFont="1" applyFill="1" applyBorder="1" applyAlignment="1">
      <alignment horizontal="center" wrapText="1"/>
    </xf>
    <xf numFmtId="0" fontId="67" fillId="2" borderId="12" xfId="0" applyFont="1" applyFill="1" applyBorder="1" applyAlignment="1">
      <alignment horizontal="center" wrapText="1"/>
    </xf>
    <xf numFmtId="14" fontId="0" fillId="2" borderId="9" xfId="0" applyNumberFormat="1" applyFont="1" applyFill="1" applyBorder="1" applyAlignment="1">
      <alignment horizontal="center" wrapText="1"/>
    </xf>
    <xf numFmtId="0" fontId="0" fillId="5" borderId="3" xfId="0" applyFill="1" applyBorder="1"/>
    <xf numFmtId="14" fontId="0" fillId="2" borderId="10" xfId="0" applyNumberFormat="1" applyFont="1" applyFill="1" applyBorder="1" applyAlignment="1">
      <alignment horizontal="center" wrapText="1"/>
    </xf>
    <xf numFmtId="0" fontId="0" fillId="5" borderId="0" xfId="0" applyFill="1" applyBorder="1"/>
    <xf numFmtId="14" fontId="0" fillId="2" borderId="3" xfId="0" applyNumberFormat="1" applyFont="1" applyFill="1" applyBorder="1" applyAlignment="1">
      <alignment horizontal="center" wrapText="1"/>
    </xf>
    <xf numFmtId="0" fontId="0" fillId="5" borderId="3" xfId="0" applyFont="1" applyFill="1" applyBorder="1"/>
    <xf numFmtId="0" fontId="0" fillId="5" borderId="3" xfId="0" quotePrefix="1" applyFill="1" applyBorder="1" applyAlignment="1">
      <alignment horizontal="right"/>
    </xf>
    <xf numFmtId="0" fontId="8" fillId="0" borderId="8" xfId="0" applyFont="1" applyFill="1" applyBorder="1"/>
    <xf numFmtId="0" fontId="0" fillId="0" borderId="1" xfId="0" applyBorder="1"/>
    <xf numFmtId="0" fontId="8" fillId="2" borderId="12" xfId="0" applyFont="1" applyFill="1" applyBorder="1" applyAlignment="1">
      <alignment horizontal="center" wrapText="1"/>
    </xf>
    <xf numFmtId="0" fontId="0" fillId="5" borderId="9" xfId="0" applyFill="1" applyBorder="1"/>
    <xf numFmtId="0" fontId="0" fillId="5" borderId="10" xfId="0" applyFill="1" applyBorder="1"/>
    <xf numFmtId="0" fontId="0" fillId="5" borderId="10" xfId="0" applyFont="1" applyFill="1" applyBorder="1"/>
    <xf numFmtId="0" fontId="0" fillId="5" borderId="10" xfId="0" quotePrefix="1" applyFill="1" applyBorder="1" applyAlignment="1">
      <alignment horizontal="right"/>
    </xf>
    <xf numFmtId="14" fontId="2" fillId="0" borderId="31" xfId="0" applyNumberFormat="1" applyFont="1" applyBorder="1"/>
    <xf numFmtId="168" fontId="2" fillId="0" borderId="30" xfId="0" applyNumberFormat="1" applyFont="1" applyBorder="1"/>
    <xf numFmtId="0" fontId="8" fillId="2" borderId="0" xfId="0" applyFont="1" applyFill="1" applyBorder="1" applyAlignment="1">
      <alignment horizontal="center" vertical="center" wrapText="1"/>
    </xf>
    <xf numFmtId="0" fontId="8" fillId="0" borderId="0" xfId="0" applyFont="1"/>
    <xf numFmtId="9" fontId="8" fillId="2" borderId="0" xfId="0" applyNumberFormat="1" applyFont="1" applyFill="1" applyBorder="1" applyAlignment="1">
      <alignment horizontal="center" vertical="center" wrapText="1"/>
    </xf>
    <xf numFmtId="166" fontId="8" fillId="2" borderId="8" xfId="4" applyNumberFormat="1" applyFont="1" applyFill="1" applyBorder="1"/>
    <xf numFmtId="14" fontId="0" fillId="2" borderId="10" xfId="0" applyNumberFormat="1" applyFont="1" applyFill="1" applyBorder="1" applyAlignment="1">
      <alignment horizontal="center" wrapText="1"/>
    </xf>
    <xf numFmtId="14" fontId="0" fillId="2" borderId="13" xfId="0" applyNumberFormat="1" applyFont="1" applyFill="1" applyBorder="1" applyAlignment="1">
      <alignment horizontal="center" wrapText="1"/>
    </xf>
    <xf numFmtId="0" fontId="0" fillId="5" borderId="3" xfId="0" applyFill="1" applyBorder="1"/>
    <xf numFmtId="0" fontId="0" fillId="5" borderId="10" xfId="0" applyFill="1" applyBorder="1"/>
    <xf numFmtId="0" fontId="0" fillId="5" borderId="13" xfId="0" applyFill="1" applyBorder="1"/>
    <xf numFmtId="0" fontId="0" fillId="5" borderId="9" xfId="0" applyFill="1" applyBorder="1"/>
    <xf numFmtId="0" fontId="0" fillId="5" borderId="3" xfId="0" applyFont="1" applyFill="1" applyBorder="1"/>
    <xf numFmtId="0" fontId="0" fillId="5" borderId="9" xfId="0" quotePrefix="1" applyFill="1" applyBorder="1" applyAlignment="1">
      <alignment horizontal="right"/>
    </xf>
    <xf numFmtId="0" fontId="0" fillId="5" borderId="13" xfId="0" applyFont="1" applyFill="1" applyBorder="1"/>
    <xf numFmtId="14" fontId="0" fillId="2" borderId="2" xfId="0" applyNumberFormat="1" applyFill="1" applyBorder="1" applyAlignment="1">
      <alignment horizontal="center"/>
    </xf>
    <xf numFmtId="166" fontId="2" fillId="2" borderId="3" xfId="4" applyNumberFormat="1" applyFont="1" applyFill="1" applyBorder="1" applyAlignment="1">
      <alignment horizontal="right"/>
    </xf>
    <xf numFmtId="166" fontId="2" fillId="2" borderId="10" xfId="4" applyNumberFormat="1" applyFont="1" applyFill="1" applyBorder="1" applyAlignment="1">
      <alignment horizontal="right"/>
    </xf>
    <xf numFmtId="0" fontId="0" fillId="5" borderId="2" xfId="0" applyFill="1" applyBorder="1"/>
    <xf numFmtId="14" fontId="0" fillId="2" borderId="3" xfId="0" applyNumberFormat="1" applyFill="1" applyBorder="1" applyAlignment="1">
      <alignment horizontal="center"/>
    </xf>
    <xf numFmtId="3" fontId="65" fillId="2" borderId="0" xfId="0" applyNumberFormat="1" applyFont="1" applyFill="1"/>
    <xf numFmtId="166" fontId="1" fillId="0" borderId="8" xfId="4" applyNumberFormat="1" applyFont="1" applyBorder="1" applyAlignment="1">
      <alignment horizontal="center" vertical="top" wrapText="1"/>
    </xf>
    <xf numFmtId="166" fontId="1" fillId="0" borderId="0" xfId="4" applyNumberFormat="1" applyFont="1" applyBorder="1" applyAlignment="1">
      <alignment horizontal="center" vertical="top" wrapText="1"/>
    </xf>
    <xf numFmtId="166" fontId="1" fillId="0" borderId="10" xfId="4" applyNumberFormat="1" applyFont="1" applyBorder="1" applyAlignment="1">
      <alignment horizontal="center" wrapText="1"/>
    </xf>
    <xf numFmtId="166" fontId="1" fillId="0" borderId="0" xfId="4" applyNumberFormat="1" applyFont="1" applyBorder="1" applyAlignment="1">
      <alignment horizontal="center" wrapText="1"/>
    </xf>
    <xf numFmtId="0" fontId="51" fillId="2" borderId="10" xfId="0" applyFont="1" applyFill="1" applyBorder="1" applyAlignment="1">
      <alignment horizontal="center" vertical="center" wrapText="1"/>
    </xf>
    <xf numFmtId="166" fontId="1" fillId="0" borderId="3" xfId="4" applyNumberFormat="1" applyFont="1" applyFill="1" applyBorder="1" applyAlignment="1">
      <alignment horizontal="center" wrapText="1"/>
    </xf>
    <xf numFmtId="166" fontId="1" fillId="0" borderId="10" xfId="4" applyNumberFormat="1" applyFont="1" applyFill="1" applyBorder="1" applyAlignment="1">
      <alignment horizontal="center" wrapText="1"/>
    </xf>
    <xf numFmtId="166" fontId="1" fillId="0" borderId="3" xfId="4" applyNumberFormat="1" applyFont="1" applyBorder="1" applyAlignment="1">
      <alignment horizontal="center" wrapText="1"/>
    </xf>
    <xf numFmtId="0" fontId="1" fillId="0" borderId="8" xfId="0" applyFont="1" applyBorder="1" applyAlignment="1">
      <alignment horizontal="center" wrapText="1"/>
    </xf>
    <xf numFmtId="0" fontId="1" fillId="0" borderId="3" xfId="0" applyFont="1" applyBorder="1" applyAlignment="1">
      <alignment horizontal="center" wrapText="1"/>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0" xfId="0" applyFont="1" applyFill="1" applyBorder="1" applyAlignment="1">
      <alignment horizontal="center" wrapText="1"/>
    </xf>
    <xf numFmtId="0" fontId="1" fillId="2" borderId="0" xfId="0" applyFont="1" applyFill="1" applyBorder="1" applyAlignment="1">
      <alignment horizontal="center"/>
    </xf>
    <xf numFmtId="0" fontId="1" fillId="0" borderId="0" xfId="0" applyFont="1" applyBorder="1" applyAlignment="1">
      <alignment horizontal="center" wrapText="1"/>
    </xf>
    <xf numFmtId="0" fontId="3" fillId="2" borderId="3" xfId="0" applyFont="1" applyFill="1" applyBorder="1" applyAlignment="1">
      <alignment horizontal="left" vertical="center"/>
    </xf>
    <xf numFmtId="0" fontId="3" fillId="2" borderId="2" xfId="0" applyFont="1" applyFill="1" applyBorder="1" applyAlignment="1">
      <alignment horizontal="left" vertical="center"/>
    </xf>
    <xf numFmtId="3" fontId="3" fillId="2" borderId="8" xfId="0" applyNumberFormat="1" applyFont="1" applyFill="1" applyBorder="1" applyAlignment="1">
      <alignment horizontal="center" vertical="center" wrapText="1"/>
    </xf>
    <xf numFmtId="3" fontId="3" fillId="2" borderId="0" xfId="0" applyNumberFormat="1" applyFont="1" applyFill="1" applyBorder="1" applyAlignment="1">
      <alignment horizontal="center" vertical="center" wrapText="1"/>
    </xf>
    <xf numFmtId="3" fontId="3" fillId="2" borderId="3" xfId="0" applyNumberFormat="1"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8"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3" xfId="0" applyFont="1" applyFill="1" applyBorder="1" applyAlignment="1">
      <alignment horizontal="center" vertical="center" wrapText="1"/>
    </xf>
    <xf numFmtId="14" fontId="0" fillId="2" borderId="15" xfId="0" applyNumberFormat="1" applyFont="1" applyFill="1" applyBorder="1" applyAlignment="1">
      <alignment horizontal="center" wrapText="1"/>
    </xf>
    <xf numFmtId="14" fontId="0" fillId="2" borderId="12" xfId="0" applyNumberFormat="1" applyFont="1" applyFill="1" applyBorder="1" applyAlignment="1">
      <alignment horizontal="center" wrapText="1"/>
    </xf>
    <xf numFmtId="14" fontId="0" fillId="2" borderId="14" xfId="0" applyNumberFormat="1" applyFont="1" applyFill="1" applyBorder="1" applyAlignment="1">
      <alignment horizontal="center" wrapText="1"/>
    </xf>
    <xf numFmtId="0" fontId="39" fillId="0" borderId="0" xfId="0" applyFont="1" applyBorder="1" applyAlignment="1">
      <alignment horizontal="center" wrapText="1"/>
    </xf>
    <xf numFmtId="0" fontId="39" fillId="0" borderId="0" xfId="0" applyFont="1" applyBorder="1" applyAlignment="1">
      <alignment horizontal="center"/>
    </xf>
    <xf numFmtId="0" fontId="39" fillId="0" borderId="3" xfId="0" applyFont="1" applyBorder="1" applyAlignment="1">
      <alignment horizontal="center"/>
    </xf>
    <xf numFmtId="0" fontId="39" fillId="0" borderId="0" xfId="0" applyFont="1" applyBorder="1" applyAlignment="1">
      <alignment horizontal="center" vertical="center" wrapText="1"/>
    </xf>
    <xf numFmtId="0" fontId="39" fillId="0" borderId="3" xfId="0" applyFont="1" applyBorder="1" applyAlignment="1">
      <alignment horizontal="center" vertical="center"/>
    </xf>
    <xf numFmtId="0" fontId="39" fillId="0" borderId="2" xfId="0" applyFont="1" applyBorder="1" applyAlignment="1">
      <alignment horizontal="center" vertical="center"/>
    </xf>
    <xf numFmtId="0" fontId="44" fillId="0" borderId="0" xfId="0" applyFont="1" applyAlignment="1">
      <alignment horizontal="left" wrapText="1"/>
    </xf>
    <xf numFmtId="0" fontId="48" fillId="2" borderId="0" xfId="0" applyFont="1" applyFill="1" applyAlignment="1">
      <alignment horizontal="left" vertical="top" wrapText="1"/>
    </xf>
    <xf numFmtId="0" fontId="48" fillId="0" borderId="0" xfId="0" applyFont="1" applyAlignment="1">
      <alignment horizontal="left" vertical="top" wrapText="1"/>
    </xf>
    <xf numFmtId="0" fontId="29" fillId="6" borderId="8" xfId="0" applyFont="1" applyFill="1" applyBorder="1" applyAlignment="1">
      <alignment horizontal="center"/>
    </xf>
    <xf numFmtId="0" fontId="29" fillId="6" borderId="3" xfId="0" applyFont="1" applyFill="1" applyBorder="1" applyAlignment="1">
      <alignment horizontal="center"/>
    </xf>
    <xf numFmtId="165" fontId="31" fillId="0" borderId="10" xfId="0" applyNumberFormat="1" applyFont="1" applyFill="1" applyBorder="1" applyAlignment="1">
      <alignment horizontal="center" vertical="center" wrapText="1"/>
    </xf>
    <xf numFmtId="165" fontId="31" fillId="0" borderId="13" xfId="0" applyNumberFormat="1" applyFont="1" applyFill="1" applyBorder="1" applyAlignment="1">
      <alignment horizontal="center" vertical="center" wrapText="1"/>
    </xf>
    <xf numFmtId="165" fontId="31" fillId="0" borderId="9" xfId="0" applyNumberFormat="1" applyFont="1" applyFill="1" applyBorder="1" applyAlignment="1">
      <alignment horizontal="center" vertical="center" wrapText="1"/>
    </xf>
    <xf numFmtId="0" fontId="31" fillId="0" borderId="9" xfId="0" applyFont="1" applyFill="1" applyBorder="1" applyAlignment="1">
      <alignment horizontal="center" vertical="center"/>
    </xf>
    <xf numFmtId="0" fontId="31" fillId="0" borderId="10" xfId="0" applyFont="1" applyFill="1" applyBorder="1" applyAlignment="1">
      <alignment horizontal="center" vertical="center"/>
    </xf>
    <xf numFmtId="0" fontId="31" fillId="0" borderId="13" xfId="0" applyFont="1" applyFill="1" applyBorder="1" applyAlignment="1">
      <alignment horizontal="center" vertical="center"/>
    </xf>
    <xf numFmtId="1" fontId="31" fillId="0" borderId="9" xfId="4" applyNumberFormat="1" applyFont="1" applyFill="1" applyBorder="1" applyAlignment="1">
      <alignment horizontal="center" vertical="center"/>
    </xf>
    <xf numFmtId="1" fontId="31" fillId="0" borderId="10" xfId="4" applyNumberFormat="1" applyFont="1" applyFill="1" applyBorder="1" applyAlignment="1">
      <alignment horizontal="center" vertical="center"/>
    </xf>
    <xf numFmtId="1" fontId="31" fillId="0" borderId="13" xfId="4" applyNumberFormat="1" applyFont="1" applyFill="1" applyBorder="1" applyAlignment="1">
      <alignment horizontal="center" vertical="center"/>
    </xf>
    <xf numFmtId="0" fontId="29" fillId="0" borderId="14" xfId="0" applyFont="1" applyBorder="1" applyAlignment="1">
      <alignment horizontal="center" wrapText="1"/>
    </xf>
    <xf numFmtId="0" fontId="29" fillId="0" borderId="15" xfId="0" applyFont="1" applyBorder="1" applyAlignment="1">
      <alignment horizontal="center" wrapText="1"/>
    </xf>
    <xf numFmtId="0" fontId="29" fillId="0" borderId="12" xfId="0" applyFont="1" applyBorder="1" applyAlignment="1">
      <alignment horizontal="center" wrapText="1"/>
    </xf>
    <xf numFmtId="0" fontId="29" fillId="0" borderId="26" xfId="0" applyFont="1" applyBorder="1" applyAlignment="1">
      <alignment horizontal="center" wrapText="1"/>
    </xf>
    <xf numFmtId="0" fontId="29" fillId="0" borderId="27" xfId="0" applyFont="1" applyBorder="1" applyAlignment="1">
      <alignment horizontal="center" wrapText="1"/>
    </xf>
    <xf numFmtId="0" fontId="29" fillId="0" borderId="23" xfId="0" applyFont="1" applyBorder="1" applyAlignment="1">
      <alignment horizontal="center"/>
    </xf>
    <xf numFmtId="0" fontId="29" fillId="0" borderId="24" xfId="0" applyFont="1" applyBorder="1" applyAlignment="1">
      <alignment horizontal="center"/>
    </xf>
    <xf numFmtId="0" fontId="29" fillId="0" borderId="25" xfId="0" applyFont="1" applyBorder="1" applyAlignment="1">
      <alignment horizontal="center"/>
    </xf>
  </cellXfs>
  <cellStyles count="5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ellStyle name="Comma 2" xfId="5"/>
    <cellStyle name="Comma 2 2" xfId="10"/>
    <cellStyle name="Comma 3" xfId="6"/>
    <cellStyle name="Comma 3 2" xfId="11"/>
    <cellStyle name="Comma 4" xfId="9"/>
    <cellStyle name="Comma 5" xfId="55"/>
    <cellStyle name="Comma 6"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xfId="2" builtinId="8"/>
    <cellStyle name="Hyperlink 2" xfId="3"/>
    <cellStyle name="Input" xfId="21" builtinId="20" customBuiltin="1"/>
    <cellStyle name="Linked Cell" xfId="24" builtinId="24" customBuiltin="1"/>
    <cellStyle name="Neutral" xfId="20" builtinId="28" customBuiltin="1"/>
    <cellStyle name="Normal" xfId="0" builtinId="0"/>
    <cellStyle name="Normal 2" xfId="1"/>
    <cellStyle name="Normal 2 2" xfId="54"/>
    <cellStyle name="Normal 3" xfId="8"/>
    <cellStyle name="Normal 3 2" xfId="12"/>
    <cellStyle name="Note" xfId="27" builtinId="10" customBuiltin="1"/>
    <cellStyle name="Output" xfId="22" builtinId="21" customBuiltin="1"/>
    <cellStyle name="Percent" xfId="7" builtinId="5"/>
    <cellStyle name="Title" xfId="13" builtinId="15" customBuiltin="1"/>
    <cellStyle name="Total" xfId="29" builtinId="25" customBuiltin="1"/>
    <cellStyle name="Warning Text" xfId="26" builtinId="11" customBuiltin="1"/>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theme" Target="theme/theme1.xml" Id="rId39"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worksheet" Target="worksheets/sheet34.xml" Id="rId34" /><Relationship Type="http://schemas.openxmlformats.org/officeDocument/2006/relationships/calcChain" Target="calcChain.xml" Id="rId42"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worksheet" Target="worksheets/sheet33.xml" Id="rId33" /><Relationship Type="http://schemas.openxmlformats.org/officeDocument/2006/relationships/worksheet" Target="worksheets/sheet38.xml" Id="rId38"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sharedStrings" Target="sharedStrings.xml" Id="rId41"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worksheet" Target="worksheets/sheet32.xml" Id="rId32" /><Relationship Type="http://schemas.openxmlformats.org/officeDocument/2006/relationships/worksheet" Target="worksheets/sheet37.xml" Id="rId37" /><Relationship Type="http://schemas.openxmlformats.org/officeDocument/2006/relationships/styles" Target="styles.xml" Id="rId40"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36.xml" Id="rId36"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worksheet" Target="worksheets/sheet31.xml" Id="rId31"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worksheet" Target="worksheets/sheet30.xml" Id="rId30" /><Relationship Type="http://schemas.openxmlformats.org/officeDocument/2006/relationships/worksheet" Target="worksheets/sheet35.xml" Id="rId35" /><Relationship Type="http://schemas.openxmlformats.org/officeDocument/2006/relationships/customXml" Target="/customXML/item2.xml" Id="R2913f5cc92ae4070"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33.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Care'!$A$4:$A$999</c:f>
              <c:numCache>
                <c:formatCode>m/d/yyyy</c:formatCode>
                <c:ptCount val="996"/>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numCache>
            </c:numRef>
          </c:cat>
          <c:val>
            <c:numRef>
              <c:f>'Table 2 - Hospital Care'!$C$4:$C$999</c:f>
              <c:numCache>
                <c:formatCode>_(* #,##0_);_(* \(#,##0\);_(* "-"??_);_(@_)</c:formatCode>
                <c:ptCount val="996"/>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pt idx="119">
                  <c:v>1530</c:v>
                </c:pt>
                <c:pt idx="120">
                  <c:v>1596</c:v>
                </c:pt>
                <c:pt idx="121">
                  <c:v>1598</c:v>
                </c:pt>
                <c:pt idx="122">
                  <c:v>1664</c:v>
                </c:pt>
                <c:pt idx="123">
                  <c:v>1717</c:v>
                </c:pt>
                <c:pt idx="124">
                  <c:v>1794</c:v>
                </c:pt>
                <c:pt idx="125">
                  <c:v>1840</c:v>
                </c:pt>
                <c:pt idx="126">
                  <c:v>1881</c:v>
                </c:pt>
                <c:pt idx="127">
                  <c:v>1893</c:v>
                </c:pt>
                <c:pt idx="128">
                  <c:v>1918</c:v>
                </c:pt>
                <c:pt idx="129">
                  <c:v>1959</c:v>
                </c:pt>
                <c:pt idx="130">
                  <c:v>1989</c:v>
                </c:pt>
                <c:pt idx="131">
                  <c:v>2003</c:v>
                </c:pt>
                <c:pt idx="132">
                  <c:v>2004</c:v>
                </c:pt>
                <c:pt idx="133">
                  <c:v>2053</c:v>
                </c:pt>
                <c:pt idx="134">
                  <c:v>2026</c:v>
                </c:pt>
                <c:pt idx="135">
                  <c:v>2010</c:v>
                </c:pt>
                <c:pt idx="136">
                  <c:v>2016</c:v>
                </c:pt>
                <c:pt idx="137">
                  <c:v>2010</c:v>
                </c:pt>
                <c:pt idx="138">
                  <c:v>2016</c:v>
                </c:pt>
                <c:pt idx="139">
                  <c:v>1983</c:v>
                </c:pt>
                <c:pt idx="140">
                  <c:v>1958</c:v>
                </c:pt>
                <c:pt idx="141">
                  <c:v>1952</c:v>
                </c:pt>
                <c:pt idx="142">
                  <c:v>1941</c:v>
                </c:pt>
                <c:pt idx="143">
                  <c:v>1958</c:v>
                </c:pt>
                <c:pt idx="144">
                  <c:v>1934</c:v>
                </c:pt>
                <c:pt idx="145">
                  <c:v>1865</c:v>
                </c:pt>
                <c:pt idx="146">
                  <c:v>1812</c:v>
                </c:pt>
                <c:pt idx="147">
                  <c:v>1794</c:v>
                </c:pt>
                <c:pt idx="148">
                  <c:v>1729</c:v>
                </c:pt>
                <c:pt idx="149">
                  <c:v>1710</c:v>
                </c:pt>
                <c:pt idx="150">
                  <c:v>1672</c:v>
                </c:pt>
                <c:pt idx="151">
                  <c:v>1618</c:v>
                </c:pt>
                <c:pt idx="152">
                  <c:v>1542</c:v>
                </c:pt>
                <c:pt idx="153">
                  <c:v>1499</c:v>
                </c:pt>
                <c:pt idx="154">
                  <c:v>1472</c:v>
                </c:pt>
                <c:pt idx="155">
                  <c:v>1449</c:v>
                </c:pt>
                <c:pt idx="156">
                  <c:v>1443</c:v>
                </c:pt>
                <c:pt idx="157">
                  <c:v>1428</c:v>
                </c:pt>
                <c:pt idx="158">
                  <c:v>1383</c:v>
                </c:pt>
                <c:pt idx="159">
                  <c:v>1317</c:v>
                </c:pt>
                <c:pt idx="160">
                  <c:v>1261</c:v>
                </c:pt>
                <c:pt idx="161">
                  <c:v>1222</c:v>
                </c:pt>
                <c:pt idx="162">
                  <c:v>1154</c:v>
                </c:pt>
                <c:pt idx="163">
                  <c:v>1132</c:v>
                </c:pt>
                <c:pt idx="164">
                  <c:v>1141</c:v>
                </c:pt>
                <c:pt idx="165">
                  <c:v>1076</c:v>
                </c:pt>
                <c:pt idx="166">
                  <c:v>1018</c:v>
                </c:pt>
                <c:pt idx="167">
                  <c:v>967</c:v>
                </c:pt>
                <c:pt idx="168">
                  <c:v>924</c:v>
                </c:pt>
                <c:pt idx="169">
                  <c:v>898</c:v>
                </c:pt>
                <c:pt idx="170">
                  <c:v>837</c:v>
                </c:pt>
                <c:pt idx="171">
                  <c:v>824</c:v>
                </c:pt>
                <c:pt idx="172">
                  <c:v>784</c:v>
                </c:pt>
                <c:pt idx="173">
                  <c:v>750</c:v>
                </c:pt>
                <c:pt idx="174">
                  <c:v>718</c:v>
                </c:pt>
                <c:pt idx="175">
                  <c:v>666</c:v>
                </c:pt>
                <c:pt idx="176">
                  <c:v>639</c:v>
                </c:pt>
                <c:pt idx="177">
                  <c:v>628</c:v>
                </c:pt>
                <c:pt idx="178">
                  <c:v>654</c:v>
                </c:pt>
                <c:pt idx="179">
                  <c:v>614</c:v>
                </c:pt>
                <c:pt idx="180">
                  <c:v>582</c:v>
                </c:pt>
                <c:pt idx="181">
                  <c:v>525</c:v>
                </c:pt>
                <c:pt idx="182">
                  <c:v>512</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Care'!$A$4:$A$999</c:f>
              <c:numCache>
                <c:formatCode>m/d/yyyy</c:formatCode>
                <c:ptCount val="996"/>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numCache>
            </c:numRef>
          </c:cat>
          <c:val>
            <c:numRef>
              <c:f>'Table 2 - Hospital Care'!$B$4:$B$999</c:f>
              <c:numCache>
                <c:formatCode>_(* #,##0_);_(* \(#,##0\);_(* "-"??_);_(@_)</c:formatCode>
                <c:ptCount val="996"/>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pt idx="119">
                  <c:v>102</c:v>
                </c:pt>
                <c:pt idx="120">
                  <c:v>109</c:v>
                </c:pt>
                <c:pt idx="121">
                  <c:v>123</c:v>
                </c:pt>
                <c:pt idx="122">
                  <c:v>126</c:v>
                </c:pt>
                <c:pt idx="123">
                  <c:v>133</c:v>
                </c:pt>
                <c:pt idx="124">
                  <c:v>134</c:v>
                </c:pt>
                <c:pt idx="125">
                  <c:v>142</c:v>
                </c:pt>
                <c:pt idx="126">
                  <c:v>141</c:v>
                </c:pt>
                <c:pt idx="127">
                  <c:v>145</c:v>
                </c:pt>
                <c:pt idx="128">
                  <c:v>147</c:v>
                </c:pt>
                <c:pt idx="129">
                  <c:v>146</c:v>
                </c:pt>
                <c:pt idx="130">
                  <c:v>150</c:v>
                </c:pt>
                <c:pt idx="131">
                  <c:v>156</c:v>
                </c:pt>
                <c:pt idx="132">
                  <c:v>161</c:v>
                </c:pt>
                <c:pt idx="133">
                  <c:v>161</c:v>
                </c:pt>
                <c:pt idx="134">
                  <c:v>159</c:v>
                </c:pt>
                <c:pt idx="135">
                  <c:v>157</c:v>
                </c:pt>
                <c:pt idx="136">
                  <c:v>151</c:v>
                </c:pt>
                <c:pt idx="137">
                  <c:v>149</c:v>
                </c:pt>
                <c:pt idx="138">
                  <c:v>145</c:v>
                </c:pt>
                <c:pt idx="139">
                  <c:v>142</c:v>
                </c:pt>
                <c:pt idx="140">
                  <c:v>144</c:v>
                </c:pt>
                <c:pt idx="141">
                  <c:v>142</c:v>
                </c:pt>
                <c:pt idx="142">
                  <c:v>143</c:v>
                </c:pt>
                <c:pt idx="143">
                  <c:v>143</c:v>
                </c:pt>
                <c:pt idx="144">
                  <c:v>140</c:v>
                </c:pt>
                <c:pt idx="145">
                  <c:v>131</c:v>
                </c:pt>
                <c:pt idx="146">
                  <c:v>127</c:v>
                </c:pt>
                <c:pt idx="147">
                  <c:v>123</c:v>
                </c:pt>
                <c:pt idx="148">
                  <c:v>117</c:v>
                </c:pt>
                <c:pt idx="149">
                  <c:v>108</c:v>
                </c:pt>
                <c:pt idx="150">
                  <c:v>108</c:v>
                </c:pt>
                <c:pt idx="151">
                  <c:v>112</c:v>
                </c:pt>
                <c:pt idx="152">
                  <c:v>113</c:v>
                </c:pt>
                <c:pt idx="153">
                  <c:v>109</c:v>
                </c:pt>
                <c:pt idx="154">
                  <c:v>115</c:v>
                </c:pt>
                <c:pt idx="155">
                  <c:v>110</c:v>
                </c:pt>
                <c:pt idx="156">
                  <c:v>104</c:v>
                </c:pt>
                <c:pt idx="157">
                  <c:v>102</c:v>
                </c:pt>
                <c:pt idx="158">
                  <c:v>100</c:v>
                </c:pt>
                <c:pt idx="159">
                  <c:v>99</c:v>
                </c:pt>
                <c:pt idx="160">
                  <c:v>95</c:v>
                </c:pt>
                <c:pt idx="161">
                  <c:v>98</c:v>
                </c:pt>
                <c:pt idx="162">
                  <c:v>98</c:v>
                </c:pt>
                <c:pt idx="163">
                  <c:v>99</c:v>
                </c:pt>
                <c:pt idx="164">
                  <c:v>99</c:v>
                </c:pt>
                <c:pt idx="165">
                  <c:v>93</c:v>
                </c:pt>
                <c:pt idx="166">
                  <c:v>93</c:v>
                </c:pt>
                <c:pt idx="167">
                  <c:v>89</c:v>
                </c:pt>
                <c:pt idx="168">
                  <c:v>80</c:v>
                </c:pt>
                <c:pt idx="169">
                  <c:v>74</c:v>
                </c:pt>
                <c:pt idx="170">
                  <c:v>78</c:v>
                </c:pt>
                <c:pt idx="171">
                  <c:v>71</c:v>
                </c:pt>
                <c:pt idx="172">
                  <c:v>71</c:v>
                </c:pt>
                <c:pt idx="173">
                  <c:v>69</c:v>
                </c:pt>
                <c:pt idx="174">
                  <c:v>67</c:v>
                </c:pt>
                <c:pt idx="175">
                  <c:v>64</c:v>
                </c:pt>
                <c:pt idx="176">
                  <c:v>63</c:v>
                </c:pt>
                <c:pt idx="177">
                  <c:v>61</c:v>
                </c:pt>
                <c:pt idx="178">
                  <c:v>59</c:v>
                </c:pt>
                <c:pt idx="179">
                  <c:v>49</c:v>
                </c:pt>
                <c:pt idx="180">
                  <c:v>49</c:v>
                </c:pt>
                <c:pt idx="181">
                  <c:v>40</c:v>
                </c:pt>
                <c:pt idx="182">
                  <c:v>38</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89830950732263137"/>
          <c:h val="0.69065621356861318"/>
        </c:manualLayout>
      </c:layout>
      <c:lineChart>
        <c:grouping val="standard"/>
        <c:varyColors val="0"/>
        <c:ser>
          <c:idx val="0"/>
          <c:order val="0"/>
          <c:spPr>
            <a:ln w="28575" cap="rnd">
              <a:solidFill>
                <a:schemeClr val="accent1"/>
              </a:solidFill>
              <a:round/>
            </a:ln>
            <a:effectLst/>
          </c:spPr>
          <c:marker>
            <c:symbol val="none"/>
          </c:marker>
          <c:cat>
            <c:strRef>
              <c:f>'Table 4 - Delayed Discharges'!$A$4:$A$331</c:f>
              <c:strCache>
                <c:ptCount val="328"/>
                <c:pt idx="0">
                  <c:v>04/03/2020</c:v>
                </c:pt>
                <c:pt idx="3">
                  <c:v>11/03/2020</c:v>
                </c:pt>
                <c:pt idx="8">
                  <c:v>18/03/2020</c:v>
                </c:pt>
                <c:pt idx="13">
                  <c:v>25/03/2020</c:v>
                </c:pt>
                <c:pt idx="18">
                  <c:v>01/04/2020</c:v>
                </c:pt>
                <c:pt idx="23">
                  <c:v>08/04/2020</c:v>
                </c:pt>
                <c:pt idx="28">
                  <c:v>15/04/2020</c:v>
                </c:pt>
                <c:pt idx="33">
                  <c:v>22/04/2020</c:v>
                </c:pt>
                <c:pt idx="38">
                  <c:v>29/04/2020</c:v>
                </c:pt>
                <c:pt idx="43">
                  <c:v>06/05/2020</c:v>
                </c:pt>
                <c:pt idx="48">
                  <c:v>13/05/2020</c:v>
                </c:pt>
                <c:pt idx="53">
                  <c:v>20/05/2020</c:v>
                </c:pt>
                <c:pt idx="58">
                  <c:v>27/05/2020</c:v>
                </c:pt>
                <c:pt idx="63">
                  <c:v>03/06/2020</c:v>
                </c:pt>
                <c:pt idx="68">
                  <c:v>10/06/2020</c:v>
                </c:pt>
                <c:pt idx="73">
                  <c:v>17/06/2020</c:v>
                </c:pt>
                <c:pt idx="78">
                  <c:v>24/06/2020</c:v>
                </c:pt>
                <c:pt idx="83">
                  <c:v>01/07/2020</c:v>
                </c:pt>
                <c:pt idx="88">
                  <c:v>08/07/2020</c:v>
                </c:pt>
                <c:pt idx="93">
                  <c:v>15/07/2020</c:v>
                </c:pt>
                <c:pt idx="98">
                  <c:v>22/07/2020</c:v>
                </c:pt>
                <c:pt idx="103">
                  <c:v>29/07/2020</c:v>
                </c:pt>
                <c:pt idx="110">
                  <c:v>05/08/2020</c:v>
                </c:pt>
                <c:pt idx="117">
                  <c:v>12/08/2020</c:v>
                </c:pt>
                <c:pt idx="124">
                  <c:v>19/08/2020</c:v>
                </c:pt>
                <c:pt idx="131">
                  <c:v>26/08/2020</c:v>
                </c:pt>
                <c:pt idx="138">
                  <c:v>02/09/2020</c:v>
                </c:pt>
                <c:pt idx="145">
                  <c:v>09/09/2020</c:v>
                </c:pt>
                <c:pt idx="152">
                  <c:v>16/09/2020</c:v>
                </c:pt>
                <c:pt idx="159">
                  <c:v>23/09/2020</c:v>
                </c:pt>
                <c:pt idx="166">
                  <c:v>30/09/2020</c:v>
                </c:pt>
                <c:pt idx="173">
                  <c:v>07/10/2020</c:v>
                </c:pt>
                <c:pt idx="180">
                  <c:v>14/10/2020</c:v>
                </c:pt>
                <c:pt idx="187">
                  <c:v>21/10/2020</c:v>
                </c:pt>
                <c:pt idx="194">
                  <c:v>28/10/2020</c:v>
                </c:pt>
                <c:pt idx="201">
                  <c:v>04/11/2020</c:v>
                </c:pt>
                <c:pt idx="208">
                  <c:v>11/11/2020</c:v>
                </c:pt>
                <c:pt idx="215">
                  <c:v>18/11/2020</c:v>
                </c:pt>
                <c:pt idx="222">
                  <c:v>25/11/2020</c:v>
                </c:pt>
                <c:pt idx="229">
                  <c:v>02/12/2020</c:v>
                </c:pt>
                <c:pt idx="236">
                  <c:v>09/12/2020</c:v>
                </c:pt>
                <c:pt idx="243">
                  <c:v>16/12/2020</c:v>
                </c:pt>
                <c:pt idx="250">
                  <c:v>23/12/2020</c:v>
                </c:pt>
                <c:pt idx="256">
                  <c:v>29/12/2020</c:v>
                </c:pt>
                <c:pt idx="263">
                  <c:v>05/01/2021</c:v>
                </c:pt>
                <c:pt idx="271">
                  <c:v>13/01/2021</c:v>
                </c:pt>
                <c:pt idx="278">
                  <c:v>20/01/2021</c:v>
                </c:pt>
                <c:pt idx="285">
                  <c:v>27/01/2021</c:v>
                </c:pt>
                <c:pt idx="292">
                  <c:v>03/02/2021</c:v>
                </c:pt>
                <c:pt idx="299">
                  <c:v>10/02/2021</c:v>
                </c:pt>
                <c:pt idx="306">
                  <c:v>17/02/2021</c:v>
                </c:pt>
                <c:pt idx="313">
                  <c:v>24/02/2021</c:v>
                </c:pt>
                <c:pt idx="320">
                  <c:v>03/03/2021</c:v>
                </c:pt>
                <c:pt idx="327">
                  <c:v>10/03/2021</c:v>
                </c:pt>
              </c:strCache>
            </c:strRef>
          </c:cat>
          <c:val>
            <c:numRef>
              <c:f>'Table 4 - Delayed Discharges'!$C$4:$C$331</c:f>
              <c:numCache>
                <c:formatCode>_(* #,##0_);_(* \(#,##0\);_(* "-"??_);_(@_)</c:formatCode>
                <c:ptCount val="328"/>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formatCode="#,##0">
                  <c:v>1019</c:v>
                </c:pt>
                <c:pt idx="271" formatCode="#,##0">
                  <c:v>1110</c:v>
                </c:pt>
                <c:pt idx="278" formatCode="#,##0">
                  <c:v>1100</c:v>
                </c:pt>
                <c:pt idx="285" formatCode="General">
                  <c:v>1084</c:v>
                </c:pt>
                <c:pt idx="292" formatCode="General">
                  <c:v>1097</c:v>
                </c:pt>
                <c:pt idx="299" formatCode="General">
                  <c:v>1046</c:v>
                </c:pt>
                <c:pt idx="306" formatCode="General">
                  <c:v>1009</c:v>
                </c:pt>
                <c:pt idx="313" formatCode="General">
                  <c:v>944</c:v>
                </c:pt>
                <c:pt idx="320" formatCode="General">
                  <c:v>1001</c:v>
                </c:pt>
                <c:pt idx="327" formatCode="General">
                  <c:v>1020</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cat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1"/>
        <c:lblAlgn val="ctr"/>
        <c:lblOffset val="100"/>
        <c:tickLblSkip val="1"/>
        <c:noMultiLvlLbl val="1"/>
      </c:cat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Number of people</a:t>
            </a:r>
            <a:r>
              <a:rPr lang="en-GB" sz="1600" b="1" baseline="0"/>
              <a:t> tested for COVID-19 in Scotland to date, by results</a:t>
            </a:r>
            <a:endParaRPr lang="en-GB" sz="1600" b="1"/>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numCache>
            </c:numRef>
          </c:cat>
          <c:val>
            <c:numRef>
              <c:f>'Table 5 - Testing'!$C$5:$C$999</c:f>
              <c:numCache>
                <c:formatCode>#,##0</c:formatCode>
                <c:ptCount val="995"/>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pt idx="312">
                  <c:v>146024</c:v>
                </c:pt>
                <c:pt idx="313">
                  <c:v>147889</c:v>
                </c:pt>
                <c:pt idx="314">
                  <c:v>149766</c:v>
                </c:pt>
                <c:pt idx="315">
                  <c:v>151548</c:v>
                </c:pt>
                <c:pt idx="316">
                  <c:v>153423</c:v>
                </c:pt>
                <c:pt idx="317">
                  <c:v>155372</c:v>
                </c:pt>
                <c:pt idx="318">
                  <c:v>157079</c:v>
                </c:pt>
                <c:pt idx="319">
                  <c:v>159239</c:v>
                </c:pt>
                <c:pt idx="320">
                  <c:v>160992</c:v>
                </c:pt>
                <c:pt idx="321">
                  <c:v>162333</c:v>
                </c:pt>
                <c:pt idx="322">
                  <c:v>163762</c:v>
                </c:pt>
                <c:pt idx="323">
                  <c:v>164927</c:v>
                </c:pt>
                <c:pt idx="324">
                  <c:v>166583</c:v>
                </c:pt>
                <c:pt idx="325">
                  <c:v>168219</c:v>
                </c:pt>
                <c:pt idx="326">
                  <c:v>169699</c:v>
                </c:pt>
                <c:pt idx="327">
                  <c:v>171006</c:v>
                </c:pt>
                <c:pt idx="328">
                  <c:v>172201</c:v>
                </c:pt>
                <c:pt idx="329">
                  <c:v>172953</c:v>
                </c:pt>
                <c:pt idx="330">
                  <c:v>174002</c:v>
                </c:pt>
                <c:pt idx="331">
                  <c:v>175332</c:v>
                </c:pt>
                <c:pt idx="332">
                  <c:v>176533</c:v>
                </c:pt>
                <c:pt idx="333">
                  <c:v>177688</c:v>
                </c:pt>
                <c:pt idx="334">
                  <c:v>178682</c:v>
                </c:pt>
                <c:pt idx="335">
                  <c:v>179685</c:v>
                </c:pt>
                <c:pt idx="336">
                  <c:v>180533</c:v>
                </c:pt>
                <c:pt idx="337">
                  <c:v>181291</c:v>
                </c:pt>
                <c:pt idx="338">
                  <c:v>182269</c:v>
                </c:pt>
                <c:pt idx="339">
                  <c:v>183418</c:v>
                </c:pt>
                <c:pt idx="340">
                  <c:v>184313</c:v>
                </c:pt>
                <c:pt idx="341">
                  <c:v>185208</c:v>
                </c:pt>
                <c:pt idx="342">
                  <c:v>185792</c:v>
                </c:pt>
                <c:pt idx="343">
                  <c:v>186720</c:v>
                </c:pt>
                <c:pt idx="344">
                  <c:v>187542</c:v>
                </c:pt>
                <c:pt idx="345">
                  <c:v>188345</c:v>
                </c:pt>
                <c:pt idx="346">
                  <c:v>189175</c:v>
                </c:pt>
                <c:pt idx="347">
                  <c:v>190005</c:v>
                </c:pt>
                <c:pt idx="348">
                  <c:v>190913</c:v>
                </c:pt>
                <c:pt idx="349">
                  <c:v>191816</c:v>
                </c:pt>
                <c:pt idx="350">
                  <c:v>192375</c:v>
                </c:pt>
                <c:pt idx="351">
                  <c:v>193148</c:v>
                </c:pt>
                <c:pt idx="352">
                  <c:v>194269</c:v>
                </c:pt>
                <c:pt idx="353">
                  <c:v>194954</c:v>
                </c:pt>
                <c:pt idx="354">
                  <c:v>195839</c:v>
                </c:pt>
                <c:pt idx="355">
                  <c:v>196642</c:v>
                </c:pt>
                <c:pt idx="356">
                  <c:v>197469</c:v>
                </c:pt>
                <c:pt idx="357">
                  <c:v>198184</c:v>
                </c:pt>
                <c:pt idx="358">
                  <c:v>198839</c:v>
                </c:pt>
                <c:pt idx="359">
                  <c:v>199637</c:v>
                </c:pt>
                <c:pt idx="360">
                  <c:v>200406</c:v>
                </c:pt>
                <c:pt idx="361">
                  <c:v>200987</c:v>
                </c:pt>
                <c:pt idx="362">
                  <c:v>201512</c:v>
                </c:pt>
                <c:pt idx="363">
                  <c:v>202084</c:v>
                </c:pt>
                <c:pt idx="364">
                  <c:v>202470</c:v>
                </c:pt>
                <c:pt idx="365">
                  <c:v>203012</c:v>
                </c:pt>
                <c:pt idx="366">
                  <c:v>203555</c:v>
                </c:pt>
                <c:pt idx="367">
                  <c:v>204055</c:v>
                </c:pt>
                <c:pt idx="368">
                  <c:v>204553</c:v>
                </c:pt>
                <c:pt idx="369">
                  <c:v>205108</c:v>
                </c:pt>
                <c:pt idx="370">
                  <c:v>205498</c:v>
                </c:pt>
                <c:pt idx="371">
                  <c:v>205999</c:v>
                </c:pt>
                <c:pt idx="372">
                  <c:v>206465</c:v>
                </c:pt>
                <c:pt idx="373">
                  <c:v>207156</c:v>
                </c:pt>
                <c:pt idx="374">
                  <c:v>207747</c:v>
                </c:pt>
                <c:pt idx="375">
                  <c:v>208429</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Increase</a:t>
                    </a:r>
                    <a:r>
                      <a:rPr lang="en-US" baseline="0"/>
                      <a:t> due to backlog of UKG test results added to database </a:t>
                    </a:r>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numCache>
            </c:numRef>
          </c:cat>
          <c:val>
            <c:numRef>
              <c:f>'Table 5 - Testing'!$B$5:$B$999</c:f>
              <c:numCache>
                <c:formatCode>#,##0</c:formatCode>
                <c:ptCount val="995"/>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pt idx="312">
                  <c:v>1286020</c:v>
                </c:pt>
                <c:pt idx="313">
                  <c:v>1291523</c:v>
                </c:pt>
                <c:pt idx="314">
                  <c:v>1296879</c:v>
                </c:pt>
                <c:pt idx="315">
                  <c:v>1301985</c:v>
                </c:pt>
                <c:pt idx="316">
                  <c:v>1306708</c:v>
                </c:pt>
                <c:pt idx="317">
                  <c:v>1312242</c:v>
                </c:pt>
                <c:pt idx="318">
                  <c:v>1316406</c:v>
                </c:pt>
                <c:pt idx="319">
                  <c:v>1321989</c:v>
                </c:pt>
                <c:pt idx="320">
                  <c:v>1326282</c:v>
                </c:pt>
                <c:pt idx="321">
                  <c:v>1330323</c:v>
                </c:pt>
                <c:pt idx="322">
                  <c:v>1333895</c:v>
                </c:pt>
                <c:pt idx="323">
                  <c:v>1336952</c:v>
                </c:pt>
                <c:pt idx="324">
                  <c:v>1342138</c:v>
                </c:pt>
                <c:pt idx="325">
                  <c:v>1347160</c:v>
                </c:pt>
                <c:pt idx="326">
                  <c:v>1351422</c:v>
                </c:pt>
                <c:pt idx="327">
                  <c:v>1355979</c:v>
                </c:pt>
                <c:pt idx="328">
                  <c:v>1360077</c:v>
                </c:pt>
                <c:pt idx="329">
                  <c:v>1363033</c:v>
                </c:pt>
                <c:pt idx="330">
                  <c:v>1366561</c:v>
                </c:pt>
                <c:pt idx="331">
                  <c:v>1371438</c:v>
                </c:pt>
                <c:pt idx="332">
                  <c:v>1375703</c:v>
                </c:pt>
                <c:pt idx="333">
                  <c:v>1380116</c:v>
                </c:pt>
                <c:pt idx="334">
                  <c:v>1384816</c:v>
                </c:pt>
                <c:pt idx="335">
                  <c:v>1388302</c:v>
                </c:pt>
                <c:pt idx="336">
                  <c:v>1391280</c:v>
                </c:pt>
                <c:pt idx="337">
                  <c:v>1393929</c:v>
                </c:pt>
                <c:pt idx="338">
                  <c:v>1397879</c:v>
                </c:pt>
                <c:pt idx="339">
                  <c:v>1402141</c:v>
                </c:pt>
                <c:pt idx="340">
                  <c:v>1405763</c:v>
                </c:pt>
                <c:pt idx="341">
                  <c:v>1409561</c:v>
                </c:pt>
                <c:pt idx="342">
                  <c:v>1411966</c:v>
                </c:pt>
                <c:pt idx="343">
                  <c:v>1415685</c:v>
                </c:pt>
                <c:pt idx="344">
                  <c:v>1418388</c:v>
                </c:pt>
                <c:pt idx="345">
                  <c:v>1421568</c:v>
                </c:pt>
                <c:pt idx="346">
                  <c:v>1424400</c:v>
                </c:pt>
                <c:pt idx="347">
                  <c:v>1427099</c:v>
                </c:pt>
                <c:pt idx="348">
                  <c:v>1430721</c:v>
                </c:pt>
                <c:pt idx="349">
                  <c:v>1434382</c:v>
                </c:pt>
                <c:pt idx="350">
                  <c:v>1436895</c:v>
                </c:pt>
                <c:pt idx="351">
                  <c:v>1439792</c:v>
                </c:pt>
                <c:pt idx="352">
                  <c:v>1444024</c:v>
                </c:pt>
                <c:pt idx="353">
                  <c:v>1446906</c:v>
                </c:pt>
                <c:pt idx="354">
                  <c:v>1450588</c:v>
                </c:pt>
                <c:pt idx="355">
                  <c:v>1454574</c:v>
                </c:pt>
                <c:pt idx="356">
                  <c:v>1458640</c:v>
                </c:pt>
                <c:pt idx="357">
                  <c:v>1462048</c:v>
                </c:pt>
                <c:pt idx="358">
                  <c:v>1465046</c:v>
                </c:pt>
                <c:pt idx="359">
                  <c:v>1469618</c:v>
                </c:pt>
                <c:pt idx="360">
                  <c:v>1473438</c:v>
                </c:pt>
                <c:pt idx="361">
                  <c:v>1476621</c:v>
                </c:pt>
                <c:pt idx="362">
                  <c:v>1480204</c:v>
                </c:pt>
                <c:pt idx="363">
                  <c:v>1483981</c:v>
                </c:pt>
                <c:pt idx="364">
                  <c:v>1486411</c:v>
                </c:pt>
                <c:pt idx="365">
                  <c:v>1489291</c:v>
                </c:pt>
                <c:pt idx="366">
                  <c:v>1493341</c:v>
                </c:pt>
                <c:pt idx="367">
                  <c:v>1496895</c:v>
                </c:pt>
                <c:pt idx="368">
                  <c:v>1500467</c:v>
                </c:pt>
                <c:pt idx="369">
                  <c:v>1504208</c:v>
                </c:pt>
                <c:pt idx="370">
                  <c:v>1507244</c:v>
                </c:pt>
                <c:pt idx="371">
                  <c:v>1510163</c:v>
                </c:pt>
                <c:pt idx="372">
                  <c:v>1513251</c:v>
                </c:pt>
                <c:pt idx="373">
                  <c:v>1517816</c:v>
                </c:pt>
                <c:pt idx="374">
                  <c:v>1522259</c:v>
                </c:pt>
                <c:pt idx="375">
                  <c:v>1526185</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Cumulative number</a:t>
            </a:r>
            <a:r>
              <a:rPr lang="en-GB" sz="1600" b="1" baseline="0"/>
              <a:t> of COVID-19 Tests carried out in Scotland</a:t>
            </a:r>
            <a:endParaRPr lang="en-GB" sz="1600" b="1"/>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numCache>
            </c:numRef>
          </c:cat>
          <c:val>
            <c:numRef>
              <c:f>'Table 5 - Testing'!$H$35:$H$999</c:f>
              <c:numCache>
                <c:formatCode>#,##0</c:formatCode>
                <c:ptCount val="965"/>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pt idx="282">
                  <c:v>1347172</c:v>
                </c:pt>
                <c:pt idx="283">
                  <c:v>1356564</c:v>
                </c:pt>
                <c:pt idx="284">
                  <c:v>1363751</c:v>
                </c:pt>
                <c:pt idx="285">
                  <c:v>1369387</c:v>
                </c:pt>
                <c:pt idx="286">
                  <c:v>1376683</c:v>
                </c:pt>
                <c:pt idx="287">
                  <c:v>1387374</c:v>
                </c:pt>
                <c:pt idx="288">
                  <c:v>1401151</c:v>
                </c:pt>
                <c:pt idx="289">
                  <c:v>1412213</c:v>
                </c:pt>
                <c:pt idx="290">
                  <c:v>1422790</c:v>
                </c:pt>
                <c:pt idx="291">
                  <c:v>1428673</c:v>
                </c:pt>
                <c:pt idx="292">
                  <c:v>1434206</c:v>
                </c:pt>
                <c:pt idx="293">
                  <c:v>1441786</c:v>
                </c:pt>
                <c:pt idx="294">
                  <c:v>1453498</c:v>
                </c:pt>
                <c:pt idx="295">
                  <c:v>1465736</c:v>
                </c:pt>
                <c:pt idx="296">
                  <c:v>1479656</c:v>
                </c:pt>
                <c:pt idx="297">
                  <c:v>1488114</c:v>
                </c:pt>
                <c:pt idx="298">
                  <c:v>1498609</c:v>
                </c:pt>
                <c:pt idx="299">
                  <c:v>1503759</c:v>
                </c:pt>
                <c:pt idx="300">
                  <c:v>1511126</c:v>
                </c:pt>
                <c:pt idx="301">
                  <c:v>1526501</c:v>
                </c:pt>
                <c:pt idx="302">
                  <c:v>1541041</c:v>
                </c:pt>
                <c:pt idx="303">
                  <c:v>1553238</c:v>
                </c:pt>
                <c:pt idx="304">
                  <c:v>1564742</c:v>
                </c:pt>
                <c:pt idx="305">
                  <c:v>1571221</c:v>
                </c:pt>
                <c:pt idx="306">
                  <c:v>1575820</c:v>
                </c:pt>
                <c:pt idx="307">
                  <c:v>1584161</c:v>
                </c:pt>
                <c:pt idx="308">
                  <c:v>1598931</c:v>
                </c:pt>
                <c:pt idx="309">
                  <c:v>1615597</c:v>
                </c:pt>
                <c:pt idx="310">
                  <c:v>1629549</c:v>
                </c:pt>
                <c:pt idx="311">
                  <c:v>1638118</c:v>
                </c:pt>
                <c:pt idx="312">
                  <c:v>1642294</c:v>
                </c:pt>
                <c:pt idx="313">
                  <c:v>1651135</c:v>
                </c:pt>
                <c:pt idx="314">
                  <c:v>1659301</c:v>
                </c:pt>
                <c:pt idx="315">
                  <c:v>1672547</c:v>
                </c:pt>
                <c:pt idx="316">
                  <c:v>1689178</c:v>
                </c:pt>
                <c:pt idx="317">
                  <c:v>1701991</c:v>
                </c:pt>
                <c:pt idx="318">
                  <c:v>1715664</c:v>
                </c:pt>
                <c:pt idx="319">
                  <c:v>1720372</c:v>
                </c:pt>
                <c:pt idx="320">
                  <c:v>1725948</c:v>
                </c:pt>
                <c:pt idx="321">
                  <c:v>1735460</c:v>
                </c:pt>
                <c:pt idx="322">
                  <c:v>1750493</c:v>
                </c:pt>
                <c:pt idx="323">
                  <c:v>1766556</c:v>
                </c:pt>
                <c:pt idx="324">
                  <c:v>1781876</c:v>
                </c:pt>
                <c:pt idx="325">
                  <c:v>1791141</c:v>
                </c:pt>
                <c:pt idx="326">
                  <c:v>1799893</c:v>
                </c:pt>
                <c:pt idx="327">
                  <c:v>1804618</c:v>
                </c:pt>
                <c:pt idx="328">
                  <c:v>1815771</c:v>
                </c:pt>
                <c:pt idx="329">
                  <c:v>1830625</c:v>
                </c:pt>
                <c:pt idx="330">
                  <c:v>1847511</c:v>
                </c:pt>
                <c:pt idx="331">
                  <c:v>1861661</c:v>
                </c:pt>
                <c:pt idx="332">
                  <c:v>1871384</c:v>
                </c:pt>
                <c:pt idx="333">
                  <c:v>1879511</c:v>
                </c:pt>
                <c:pt idx="334">
                  <c:v>1884188</c:v>
                </c:pt>
                <c:pt idx="335">
                  <c:v>1893381</c:v>
                </c:pt>
                <c:pt idx="336">
                  <c:v>1910083</c:v>
                </c:pt>
                <c:pt idx="337">
                  <c:v>1928669</c:v>
                </c:pt>
                <c:pt idx="338">
                  <c:v>1940973</c:v>
                </c:pt>
                <c:pt idx="339">
                  <c:v>1953356</c:v>
                </c:pt>
                <c:pt idx="340">
                  <c:v>1958823</c:v>
                </c:pt>
                <c:pt idx="341">
                  <c:v>1963278</c:v>
                </c:pt>
                <c:pt idx="342">
                  <c:v>1974134</c:v>
                </c:pt>
                <c:pt idx="343">
                  <c:v>1990096</c:v>
                </c:pt>
                <c:pt idx="344">
                  <c:v>2008807</c:v>
                </c:pt>
                <c:pt idx="345">
                  <c:v>2023499</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numCache>
            </c:numRef>
          </c:cat>
          <c:val>
            <c:numRef>
              <c:f>'Table 5 - Testing'!$J$35:$J$999</c:f>
              <c:numCache>
                <c:formatCode>General</c:formatCode>
                <c:ptCount val="965"/>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pt idx="282" formatCode="_(* #,##0_);_(* \(#,##0\);_(* &quot;-&quot;??_);_(@_)">
                  <c:v>2209286</c:v>
                </c:pt>
                <c:pt idx="283" formatCode="_(* #,##0_);_(* \(#,##0\);_(* &quot;-&quot;??_);_(@_)">
                  <c:v>2226246</c:v>
                </c:pt>
                <c:pt idx="284" formatCode="_(* #,##0_);_(* \(#,##0\);_(* &quot;-&quot;??_);_(@_)">
                  <c:v>2240027</c:v>
                </c:pt>
                <c:pt idx="285" formatCode="_(* #,##0_);_(* \(#,##0\);_(* &quot;-&quot;??_);_(@_)">
                  <c:v>2252121</c:v>
                </c:pt>
                <c:pt idx="286" formatCode="_(* #,##0_);_(* \(#,##0\);_(* &quot;-&quot;??_);_(@_)">
                  <c:v>2262342</c:v>
                </c:pt>
                <c:pt idx="287" formatCode="_(* #,##0_);_(* \(#,##0\);_(* &quot;-&quot;??_);_(@_)">
                  <c:v>2275083</c:v>
                </c:pt>
                <c:pt idx="288" formatCode="_(* #,##0_);_(* \(#,##0\);_(* &quot;-&quot;??_);_(@_)">
                  <c:v>2286687</c:v>
                </c:pt>
                <c:pt idx="289" formatCode="_(* #,##0_);_(* \(#,##0\);_(* &quot;-&quot;??_);_(@_)">
                  <c:v>2310557</c:v>
                </c:pt>
                <c:pt idx="290" formatCode="_(* #,##0_);_(* \(#,##0\);_(* &quot;-&quot;??_);_(@_)">
                  <c:v>2324294</c:v>
                </c:pt>
                <c:pt idx="291" formatCode="_(* #,##0_);_(* \(#,##0\);_(* &quot;-&quot;??_);_(@_)">
                  <c:v>2334667</c:v>
                </c:pt>
                <c:pt idx="292" formatCode="_(* #,##0_);_(* \(#,##0\);_(* &quot;-&quot;??_);_(@_)">
                  <c:v>2342428</c:v>
                </c:pt>
                <c:pt idx="293" formatCode="_(* #,##0_);_(* \(#,##0\);_(* &quot;-&quot;??_);_(@_)">
                  <c:v>2348041</c:v>
                </c:pt>
                <c:pt idx="294" formatCode="_(* #,##0_);_(* \(#,##0\);_(* &quot;-&quot;??_);_(@_)">
                  <c:v>2361805</c:v>
                </c:pt>
                <c:pt idx="295" formatCode="_(* #,##0_);_(* \(#,##0\);_(* &quot;-&quot;??_);_(@_)">
                  <c:v>2377440</c:v>
                </c:pt>
                <c:pt idx="296" formatCode="_(* #,##0_);_(* \(#,##0\);_(* &quot;-&quot;??_);_(@_)">
                  <c:v>2389574</c:v>
                </c:pt>
                <c:pt idx="297" formatCode="_(* #,##0_);_(* \(#,##0\);_(* &quot;-&quot;??_);_(@_)">
                  <c:v>2401509</c:v>
                </c:pt>
                <c:pt idx="298" formatCode="_(* #,##0_);_(* \(#,##0\);_(* &quot;-&quot;??_);_(@_)">
                  <c:v>2410353</c:v>
                </c:pt>
                <c:pt idx="299" formatCode="_(* #,##0_);_(* \(#,##0\);_(* &quot;-&quot;??_);_(@_)">
                  <c:v>2415529</c:v>
                </c:pt>
                <c:pt idx="300" formatCode="_(* #,##0_);_(* \(#,##0\);_(* &quot;-&quot;??_);_(@_)">
                  <c:v>2421981</c:v>
                </c:pt>
                <c:pt idx="301" formatCode="_(* #,##0_);_(* \(#,##0\);_(* &quot;-&quot;??_);_(@_)">
                  <c:v>2433157</c:v>
                </c:pt>
                <c:pt idx="302" formatCode="_(* #,##0_);_(* \(#,##0\);_(* &quot;-&quot;??_);_(@_)">
                  <c:v>2444572</c:v>
                </c:pt>
                <c:pt idx="303" formatCode="_(* #,##0_);_(* \(#,##0\);_(* &quot;-&quot;??_);_(@_)">
                  <c:v>2455705</c:v>
                </c:pt>
                <c:pt idx="304" formatCode="_(* #,##0_);_(* \(#,##0\);_(* &quot;-&quot;??_);_(@_)">
                  <c:v>2466257</c:v>
                </c:pt>
                <c:pt idx="305" formatCode="_(* #,##0_);_(* \(#,##0\);_(* &quot;-&quot;??_);_(@_)">
                  <c:v>2473941</c:v>
                </c:pt>
                <c:pt idx="306" formatCode="_(* #,##0_);_(* \(#,##0\);_(* &quot;-&quot;??_);_(@_)">
                  <c:v>2479853</c:v>
                </c:pt>
                <c:pt idx="307" formatCode="_(* #,##0_);_(* \(#,##0\);_(* &quot;-&quot;??_);_(@_)">
                  <c:v>2484243</c:v>
                </c:pt>
                <c:pt idx="308" formatCode="_(* #,##0_);_(* \(#,##0\);_(* &quot;-&quot;??_);_(@_)">
                  <c:v>2492280</c:v>
                </c:pt>
                <c:pt idx="309" formatCode="_(* #,##0_);_(* \(#,##0\);_(* &quot;-&quot;??_);_(@_)">
                  <c:v>2503282</c:v>
                </c:pt>
                <c:pt idx="310" formatCode="_(* #,##0_);_(* \(#,##0\);_(* &quot;-&quot;??_);_(@_)">
                  <c:v>2511273</c:v>
                </c:pt>
                <c:pt idx="311" formatCode="_(* #,##0_);_(* \(#,##0\);_(* &quot;-&quot;??_);_(@_)">
                  <c:v>2520644</c:v>
                </c:pt>
                <c:pt idx="312" formatCode="_(* #,##0_);_(* \(#,##0\);_(* &quot;-&quot;??_);_(@_)">
                  <c:v>2525947</c:v>
                </c:pt>
                <c:pt idx="313" formatCode="_(* #,##0_);_(* \(#,##0\);_(* &quot;-&quot;??_);_(@_)">
                  <c:v>2533689</c:v>
                </c:pt>
                <c:pt idx="314" formatCode="_(* #,##0_);_(* \(#,##0\);_(* &quot;-&quot;??_);_(@_)">
                  <c:v>2538707</c:v>
                </c:pt>
                <c:pt idx="315" formatCode="_(* #,##0_);_(* \(#,##0\);_(* &quot;-&quot;??_);_(@_)">
                  <c:v>2544930</c:v>
                </c:pt>
                <c:pt idx="316" formatCode="_(* #,##0_);_(* \(#,##0\);_(* &quot;-&quot;??_);_(@_)">
                  <c:v>2552420</c:v>
                </c:pt>
                <c:pt idx="317" formatCode="_(* #,##0_);_(* \(#,##0\);_(* &quot;-&quot;??_);_(@_)">
                  <c:v>2558791</c:v>
                </c:pt>
                <c:pt idx="318" formatCode="_(* #,##0_);_(* \(#,##0\);_(* &quot;-&quot;??_);_(@_)">
                  <c:v>2567377</c:v>
                </c:pt>
                <c:pt idx="319" formatCode="_(* #,##0_);_(* \(#,##0\);_(* &quot;-&quot;??_);_(@_)">
                  <c:v>2576477</c:v>
                </c:pt>
                <c:pt idx="320" formatCode="_(* #,##0_);_(* \(#,##0\);_(* &quot;-&quot;??_);_(@_)">
                  <c:v>2580844</c:v>
                </c:pt>
                <c:pt idx="321" formatCode="_(* #,##0_);_(* \(#,##0\);_(* &quot;-&quot;??_);_(@_)">
                  <c:v>2585900</c:v>
                </c:pt>
                <c:pt idx="322" formatCode="_(* #,##0_);_(* \(#,##0\);_(* &quot;-&quot;??_);_(@_)">
                  <c:v>2595210</c:v>
                </c:pt>
                <c:pt idx="323" formatCode="_(* #,##0_);_(* \(#,##0\);_(* &quot;-&quot;??_);_(@_)">
                  <c:v>2600427</c:v>
                </c:pt>
                <c:pt idx="324" formatCode="_(* #,##0_);_(* \(#,##0\);_(* &quot;-&quot;??_);_(@_)">
                  <c:v>2608338</c:v>
                </c:pt>
                <c:pt idx="325" formatCode="_(* #,##0_);_(* \(#,##0\);_(* &quot;-&quot;??_);_(@_)">
                  <c:v>2618955</c:v>
                </c:pt>
                <c:pt idx="326" formatCode="_(* #,##0_);_(* \(#,##0\);_(* &quot;-&quot;??_);_(@_)">
                  <c:v>2628158</c:v>
                </c:pt>
                <c:pt idx="327" formatCode="_(* #,##0_);_(* \(#,##0\);_(* &quot;-&quot;??_);_(@_)">
                  <c:v>2635792</c:v>
                </c:pt>
                <c:pt idx="328" formatCode="_(* #,##0_);_(* \(#,##0\);_(* &quot;-&quot;??_);_(@_)">
                  <c:v>2640670</c:v>
                </c:pt>
                <c:pt idx="329" formatCode="_(* #,##0_);_(* \(#,##0\);_(* &quot;-&quot;??_);_(@_)">
                  <c:v>2649335</c:v>
                </c:pt>
                <c:pt idx="330" formatCode="_(* #,##0_);_(* \(#,##0\);_(* &quot;-&quot;??_);_(@_)">
                  <c:v>2657038</c:v>
                </c:pt>
                <c:pt idx="331" formatCode="_(* #,##0_);_(* \(#,##0\);_(* &quot;-&quot;??_);_(@_)">
                  <c:v>2663298</c:v>
                </c:pt>
                <c:pt idx="332" formatCode="_(* #,##0_);_(* \(#,##0\);_(* &quot;-&quot;??_);_(@_)">
                  <c:v>2673190</c:v>
                </c:pt>
                <c:pt idx="333" formatCode="_(* #,##0_);_(* \(#,##0\);_(* &quot;-&quot;??_);_(@_)">
                  <c:v>2682726</c:v>
                </c:pt>
                <c:pt idx="334" formatCode="_(* #,##0_);_(* \(#,##0\);_(* &quot;-&quot;??_);_(@_)">
                  <c:v>2688031</c:v>
                </c:pt>
                <c:pt idx="335" formatCode="_(* #,##0_);_(* \(#,##0\);_(* &quot;-&quot;??_);_(@_)">
                  <c:v>2693375</c:v>
                </c:pt>
                <c:pt idx="336" formatCode="_(* #,##0_);_(* \(#,##0\);_(* &quot;-&quot;??_);_(@_)">
                  <c:v>2701050</c:v>
                </c:pt>
                <c:pt idx="337" formatCode="_(* #,##0_);_(* \(#,##0\);_(* &quot;-&quot;??_);_(@_)">
                  <c:v>2707187</c:v>
                </c:pt>
                <c:pt idx="338" formatCode="_(* #,##0_);_(* \(#,##0\);_(* &quot;-&quot;??_);_(@_)">
                  <c:v>2714015</c:v>
                </c:pt>
                <c:pt idx="339" formatCode="_(* #,##0_);_(* \(#,##0\);_(* &quot;-&quot;??_);_(@_)">
                  <c:v>2724624</c:v>
                </c:pt>
                <c:pt idx="340" formatCode="_(* #,##0_);_(* \(#,##0\);_(* &quot;-&quot;??_);_(@_)">
                  <c:v>2733214</c:v>
                </c:pt>
                <c:pt idx="341" formatCode="_(* #,##0_);_(* \(#,##0\);_(* &quot;-&quot;??_);_(@_)">
                  <c:v>2740288</c:v>
                </c:pt>
                <c:pt idx="342" formatCode="_(* #,##0_);_(* \(#,##0\);_(* &quot;-&quot;??_);_(@_)">
                  <c:v>2745774</c:v>
                </c:pt>
                <c:pt idx="343" formatCode="_(* #,##0_);_(* \(#,##0\);_(* &quot;-&quot;??_);_(@_)">
                  <c:v>2754810</c:v>
                </c:pt>
                <c:pt idx="344" formatCode="_(* #,##0_);_(* \(#,##0\);_(* &quot;-&quot;??_);_(@_)">
                  <c:v>2762860</c:v>
                </c:pt>
                <c:pt idx="345" formatCode="_(* #,##0_);_(* \(#,##0\);_(* &quot;-&quot;??_);_(@_)">
                  <c:v>2770764</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reported daily new positive cases and 7-day rolling average</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5 - Testing'!$E$4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numCache>
            </c:numRef>
          </c:cat>
          <c:val>
            <c:numRef>
              <c:f>'Table 5 - Testing'!$E$5:$E$999</c:f>
              <c:numCache>
                <c:formatCode>#,##0</c:formatCode>
                <c:ptCount val="995"/>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pt idx="312">
                  <c:v>2309</c:v>
                </c:pt>
                <c:pt idx="313">
                  <c:v>1865</c:v>
                </c:pt>
                <c:pt idx="314">
                  <c:v>1877</c:v>
                </c:pt>
                <c:pt idx="315">
                  <c:v>1782</c:v>
                </c:pt>
                <c:pt idx="316">
                  <c:v>1875</c:v>
                </c:pt>
                <c:pt idx="317">
                  <c:v>1949</c:v>
                </c:pt>
                <c:pt idx="318">
                  <c:v>1707</c:v>
                </c:pt>
                <c:pt idx="319">
                  <c:v>2160</c:v>
                </c:pt>
                <c:pt idx="320">
                  <c:v>1753</c:v>
                </c:pt>
                <c:pt idx="321">
                  <c:v>1341</c:v>
                </c:pt>
                <c:pt idx="322">
                  <c:v>1429</c:v>
                </c:pt>
                <c:pt idx="323">
                  <c:v>1165</c:v>
                </c:pt>
                <c:pt idx="324">
                  <c:v>1656</c:v>
                </c:pt>
                <c:pt idx="325">
                  <c:v>1636</c:v>
                </c:pt>
                <c:pt idx="326">
                  <c:v>1480</c:v>
                </c:pt>
                <c:pt idx="327">
                  <c:v>1307</c:v>
                </c:pt>
                <c:pt idx="328">
                  <c:v>1195</c:v>
                </c:pt>
                <c:pt idx="329">
                  <c:v>752</c:v>
                </c:pt>
                <c:pt idx="330">
                  <c:v>1049</c:v>
                </c:pt>
                <c:pt idx="331">
                  <c:v>1330</c:v>
                </c:pt>
                <c:pt idx="332">
                  <c:v>1201</c:v>
                </c:pt>
                <c:pt idx="333">
                  <c:v>1155</c:v>
                </c:pt>
                <c:pt idx="334">
                  <c:v>994</c:v>
                </c:pt>
                <c:pt idx="335">
                  <c:v>1003</c:v>
                </c:pt>
                <c:pt idx="336">
                  <c:v>848</c:v>
                </c:pt>
                <c:pt idx="337">
                  <c:v>758</c:v>
                </c:pt>
                <c:pt idx="338">
                  <c:v>978</c:v>
                </c:pt>
                <c:pt idx="339">
                  <c:v>1149</c:v>
                </c:pt>
                <c:pt idx="340">
                  <c:v>895</c:v>
                </c:pt>
                <c:pt idx="341">
                  <c:v>895</c:v>
                </c:pt>
                <c:pt idx="342">
                  <c:v>584</c:v>
                </c:pt>
                <c:pt idx="343">
                  <c:v>928</c:v>
                </c:pt>
                <c:pt idx="344">
                  <c:v>822</c:v>
                </c:pt>
                <c:pt idx="345">
                  <c:v>803</c:v>
                </c:pt>
                <c:pt idx="346">
                  <c:v>830</c:v>
                </c:pt>
                <c:pt idx="347">
                  <c:v>830</c:v>
                </c:pt>
                <c:pt idx="348">
                  <c:v>908</c:v>
                </c:pt>
                <c:pt idx="349">
                  <c:v>903</c:v>
                </c:pt>
                <c:pt idx="350">
                  <c:v>559</c:v>
                </c:pt>
                <c:pt idx="351">
                  <c:v>773</c:v>
                </c:pt>
                <c:pt idx="352">
                  <c:v>1121</c:v>
                </c:pt>
                <c:pt idx="353">
                  <c:v>685</c:v>
                </c:pt>
                <c:pt idx="354">
                  <c:v>885</c:v>
                </c:pt>
                <c:pt idx="355">
                  <c:v>803</c:v>
                </c:pt>
                <c:pt idx="356">
                  <c:v>827</c:v>
                </c:pt>
                <c:pt idx="357">
                  <c:v>715</c:v>
                </c:pt>
                <c:pt idx="358">
                  <c:v>655</c:v>
                </c:pt>
                <c:pt idx="359">
                  <c:v>798</c:v>
                </c:pt>
                <c:pt idx="360">
                  <c:v>769</c:v>
                </c:pt>
                <c:pt idx="361">
                  <c:v>581</c:v>
                </c:pt>
                <c:pt idx="362">
                  <c:v>525</c:v>
                </c:pt>
                <c:pt idx="363">
                  <c:v>572</c:v>
                </c:pt>
                <c:pt idx="364">
                  <c:v>386</c:v>
                </c:pt>
                <c:pt idx="365">
                  <c:v>542</c:v>
                </c:pt>
                <c:pt idx="366">
                  <c:v>543</c:v>
                </c:pt>
                <c:pt idx="367">
                  <c:v>500</c:v>
                </c:pt>
                <c:pt idx="368">
                  <c:v>498</c:v>
                </c:pt>
                <c:pt idx="369">
                  <c:v>555</c:v>
                </c:pt>
                <c:pt idx="370">
                  <c:v>390</c:v>
                </c:pt>
                <c:pt idx="371">
                  <c:v>501</c:v>
                </c:pt>
                <c:pt idx="372">
                  <c:v>466</c:v>
                </c:pt>
                <c:pt idx="373">
                  <c:v>691</c:v>
                </c:pt>
                <c:pt idx="374">
                  <c:v>591</c:v>
                </c:pt>
                <c:pt idx="375">
                  <c:v>682</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overlap val="-27"/>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Test positivity (% of tests that are positive)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5.128205128205128E-2"/>
                  <c:y val="6.3116370808678504E-2"/>
                </c:manualLayout>
              </c:layout>
              <c:tx>
                <c:rich>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fld id="{D71AFB7D-701E-4408-84C0-347D34F3E5CF}" type="CATEGORYNAME">
                      <a:rPr lang="en-US"/>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t>[CATEGORY NAME]</a:t>
                    </a:fld>
                    <a:r>
                      <a:rPr lang="en-US" baseline="0"/>
                      <a:t>, </a:t>
                    </a:r>
                    <a:r>
                      <a:rPr lang="en-US" sz="900" b="0" i="0" u="none" strike="noStrike" kern="1200" baseline="0">
                        <a:solidFill>
                          <a:sysClr val="windowText" lastClr="000000">
                            <a:lumMod val="75000"/>
                            <a:lumOff val="25000"/>
                          </a:sysClr>
                        </a:solidFill>
                      </a:rPr>
                      <a:t>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numCache>
            </c:numRef>
          </c:cat>
          <c:val>
            <c:numRef>
              <c:f>'Table 5 - Testing'!$M$174:$M$999</c:f>
              <c:numCache>
                <c:formatCode>0.0%</c:formatCode>
                <c:ptCount val="826"/>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pt idx="143">
                  <c:v>8.1319170588983594E-2</c:v>
                </c:pt>
                <c:pt idx="144">
                  <c:v>8.724195506982392E-2</c:v>
                </c:pt>
                <c:pt idx="145">
                  <c:v>0.10010492178557802</c:v>
                </c:pt>
                <c:pt idx="146">
                  <c:v>0.11511562323745064</c:v>
                </c:pt>
                <c:pt idx="147">
                  <c:v>0.11976936690072501</c:v>
                </c:pt>
                <c:pt idx="148">
                  <c:v>0.10165585524069648</c:v>
                </c:pt>
                <c:pt idx="149">
                  <c:v>8.3172451834049088E-2</c:v>
                </c:pt>
                <c:pt idx="150">
                  <c:v>7.4916981564181834E-2</c:v>
                </c:pt>
                <c:pt idx="151">
                  <c:v>8.4149049930081432E-2</c:v>
                </c:pt>
                <c:pt idx="152">
                  <c:v>9.5410925196850391E-2</c:v>
                </c:pt>
                <c:pt idx="153">
                  <c:v>0.12253648262374003</c:v>
                </c:pt>
                <c:pt idx="154">
                  <c:v>0.1107405442279997</c:v>
                </c:pt>
                <c:pt idx="155">
                  <c:v>7.497252315905166E-2</c:v>
                </c:pt>
                <c:pt idx="156">
                  <c:v>6.9601406378933015E-2</c:v>
                </c:pt>
                <c:pt idx="157">
                  <c:v>6.8856989329853388E-2</c:v>
                </c:pt>
                <c:pt idx="158">
                  <c:v>9.2531751091060654E-2</c:v>
                </c:pt>
                <c:pt idx="159">
                  <c:v>7.3633590154609851E-2</c:v>
                </c:pt>
                <c:pt idx="160">
                  <c:v>8.6093356575634328E-2</c:v>
                </c:pt>
                <c:pt idx="161">
                  <c:v>9.0165713872204942E-2</c:v>
                </c:pt>
                <c:pt idx="162">
                  <c:v>6.195623517005009E-2</c:v>
                </c:pt>
                <c:pt idx="163">
                  <c:v>5.5519167790406471E-2</c:v>
                </c:pt>
                <c:pt idx="164">
                  <c:v>5.8422631804543504E-2</c:v>
                </c:pt>
                <c:pt idx="165">
                  <c:v>5.49056945955749E-2</c:v>
                </c:pt>
                <c:pt idx="166">
                  <c:v>8.070324083880534E-2</c:v>
                </c:pt>
                <c:pt idx="167">
                  <c:v>9.4757872704785459E-2</c:v>
                </c:pt>
                <c:pt idx="168">
                  <c:v>7.359987432251984E-2</c:v>
                </c:pt>
                <c:pt idx="169">
                  <c:v>5.1387731836716799E-2</c:v>
                </c:pt>
                <c:pt idx="170">
                  <c:v>4.9081971953158887E-2</c:v>
                </c:pt>
                <c:pt idx="171">
                  <c:v>4.9218429567515834E-2</c:v>
                </c:pt>
                <c:pt idx="172">
                  <c:v>5.9308807134894094E-2</c:v>
                </c:pt>
                <c:pt idx="173">
                  <c:v>6.941660512712311E-2</c:v>
                </c:pt>
                <c:pt idx="174">
                  <c:v>6.5790267141048062E-2</c:v>
                </c:pt>
                <c:pt idx="175">
                  <c:v>7.1905339805825239E-2</c:v>
                </c:pt>
                <c:pt idx="176">
                  <c:v>4.8487338846371152E-2</c:v>
                </c:pt>
                <c:pt idx="177">
                  <c:v>3.9882260271133035E-2</c:v>
                </c:pt>
                <c:pt idx="178">
                  <c:v>5.2022518765638029E-2</c:v>
                </c:pt>
                <c:pt idx="179">
                  <c:v>4.9013882025248215E-2</c:v>
                </c:pt>
                <c:pt idx="180">
                  <c:v>7.3218424101969867E-2</c:v>
                </c:pt>
                <c:pt idx="181">
                  <c:v>6.9898420999698285E-2</c:v>
                </c:pt>
                <c:pt idx="182">
                  <c:v>6.0406370126304232E-2</c:v>
                </c:pt>
                <c:pt idx="183">
                  <c:v>5.1513782196113869E-2</c:v>
                </c:pt>
                <c:pt idx="184">
                  <c:v>3.8345864661654135E-2</c:v>
                </c:pt>
                <c:pt idx="185">
                  <c:v>4.3777710817442209E-2</c:v>
                </c:pt>
                <c:pt idx="186">
                  <c:v>4.6021527009355197E-2</c:v>
                </c:pt>
                <c:pt idx="187">
                  <c:v>5.5249234196602617E-2</c:v>
                </c:pt>
                <c:pt idx="188">
                  <c:v>6.6186584675135524E-2</c:v>
                </c:pt>
                <c:pt idx="189">
                  <c:v>4.8468592102800821E-2</c:v>
                </c:pt>
                <c:pt idx="190">
                  <c:v>3.949997874059271E-2</c:v>
                </c:pt>
                <c:pt idx="191">
                  <c:v>3.664240107365082E-2</c:v>
                </c:pt>
                <c:pt idx="192">
                  <c:v>3.3023027927486528E-2</c:v>
                </c:pt>
                <c:pt idx="193">
                  <c:v>3.0843742034157531E-2</c:v>
                </c:pt>
                <c:pt idx="194">
                  <c:v>3.7989016588348523E-2</c:v>
                </c:pt>
                <c:pt idx="195">
                  <c:v>4.5381687036666001E-2</c:v>
                </c:pt>
                <c:pt idx="196">
                  <c:v>4.4369539795005845E-2</c:v>
                </c:pt>
                <c:pt idx="197">
                  <c:v>2.6090166960659637E-2</c:v>
                </c:pt>
                <c:pt idx="198">
                  <c:v>2.4552036565141769E-2</c:v>
                </c:pt>
                <c:pt idx="199">
                  <c:v>3.0524775245661717E-2</c:v>
                </c:pt>
                <c:pt idx="200">
                  <c:v>2.9749478079331943E-2</c:v>
                </c:pt>
                <c:pt idx="201">
                  <c:v>3.1870242583766098E-2</c:v>
                </c:pt>
                <c:pt idx="202">
                  <c:v>5.0394656952034003E-2</c:v>
                </c:pt>
                <c:pt idx="203">
                  <c:v>3.3166075143801245E-2</c:v>
                </c:pt>
                <c:pt idx="204">
                  <c:v>3.1282502600208019E-2</c:v>
                </c:pt>
                <c:pt idx="205">
                  <c:v>2.5260640484286834E-2</c:v>
                </c:pt>
                <c:pt idx="206">
                  <c:v>3.3634271552487167E-2</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numCache>
            </c:numRef>
          </c:cat>
          <c:val>
            <c:numRef>
              <c:f>'Table 5 - Testing'!$R$174:$R$999</c:f>
              <c:numCache>
                <c:formatCode>_-* #,##0_-;\-* #,##0_-;_-* "-"??_-;_-@_-</c:formatCode>
                <c:ptCount val="826"/>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pt idx="143" formatCode="0.0%">
                  <c:v>0.11680714722539817</c:v>
                </c:pt>
                <c:pt idx="144" formatCode="0.0%">
                  <c:v>0.11301235378564026</c:v>
                </c:pt>
                <c:pt idx="145" formatCode="0.0%">
                  <c:v>0.10709096284368179</c:v>
                </c:pt>
                <c:pt idx="146" formatCode="0.0%">
                  <c:v>0.1042928967384298</c:v>
                </c:pt>
                <c:pt idx="147" formatCode="0.0%">
                  <c:v>0.10096990337985415</c:v>
                </c:pt>
                <c:pt idx="148" formatCode="0.0%">
                  <c:v>0.10052369395835994</c:v>
                </c:pt>
                <c:pt idx="149" formatCode="0.0%">
                  <c:v>9.5729130840662313E-2</c:v>
                </c:pt>
                <c:pt idx="150" formatCode="0.0%">
                  <c:v>9.4082206936360574E-2</c:v>
                </c:pt>
                <c:pt idx="151" formatCode="0.0%">
                  <c:v>9.3709290575501911E-2</c:v>
                </c:pt>
                <c:pt idx="152" formatCode="0.0%">
                  <c:v>9.30422030307968E-2</c:v>
                </c:pt>
                <c:pt idx="153" formatCode="0.0%">
                  <c:v>9.3046942485463427E-2</c:v>
                </c:pt>
                <c:pt idx="154" formatCode="0.0%">
                  <c:v>9.1490829034097693E-2</c:v>
                </c:pt>
                <c:pt idx="155" formatCode="0.0%">
                  <c:v>8.7179252319327952E-2</c:v>
                </c:pt>
                <c:pt idx="156" formatCode="0.0%">
                  <c:v>8.4679859403365559E-2</c:v>
                </c:pt>
                <c:pt idx="157" formatCode="0.0%">
                  <c:v>8.4193636487778237E-2</c:v>
                </c:pt>
                <c:pt idx="158" formatCode="0.0%">
                  <c:v>8.5394172822876549E-2</c:v>
                </c:pt>
                <c:pt idx="159" formatCode="0.0%">
                  <c:v>8.2714150334427486E-2</c:v>
                </c:pt>
                <c:pt idx="160" formatCode="0.0%">
                  <c:v>7.9247690215486416E-2</c:v>
                </c:pt>
                <c:pt idx="161" formatCode="0.0%">
                  <c:v>7.740089335566723E-2</c:v>
                </c:pt>
                <c:pt idx="162" formatCode="0.0%">
                  <c:v>7.4988743029337404E-2</c:v>
                </c:pt>
                <c:pt idx="163" formatCode="0.0%">
                  <c:v>7.2495208407927711E-2</c:v>
                </c:pt>
                <c:pt idx="164" formatCode="0.0%">
                  <c:v>7.0823760136851974E-2</c:v>
                </c:pt>
                <c:pt idx="165" formatCode="0.0%">
                  <c:v>6.5209087822544143E-2</c:v>
                </c:pt>
                <c:pt idx="166" formatCode="0.0%">
                  <c:v>6.5624082232011743E-2</c:v>
                </c:pt>
                <c:pt idx="167" formatCode="0.0%">
                  <c:v>6.6319609927777981E-2</c:v>
                </c:pt>
                <c:pt idx="168" formatCode="0.0%">
                  <c:v>6.4569059180913102E-2</c:v>
                </c:pt>
                <c:pt idx="169" formatCode="0.0%">
                  <c:v>6.2811186365951371E-2</c:v>
                </c:pt>
                <c:pt idx="170" formatCode="0.0%">
                  <c:v>6.138099740368886E-2</c:v>
                </c:pt>
                <c:pt idx="171" formatCode="0.0%">
                  <c:v>5.9880648169913328E-2</c:v>
                </c:pt>
                <c:pt idx="172" formatCode="0.0%">
                  <c:v>6.0659189280151529E-2</c:v>
                </c:pt>
                <c:pt idx="173" formatCode="0.0%">
                  <c:v>5.9027128917199523E-2</c:v>
                </c:pt>
                <c:pt idx="174" formatCode="0.0%">
                  <c:v>5.6987557200486254E-2</c:v>
                </c:pt>
                <c:pt idx="175" formatCode="0.0%">
                  <c:v>5.6873244652942807E-2</c:v>
                </c:pt>
                <c:pt idx="176" formatCode="0.0%">
                  <c:v>5.6571048421586174E-2</c:v>
                </c:pt>
                <c:pt idx="177" formatCode="0.0%">
                  <c:v>5.497926156503883E-2</c:v>
                </c:pt>
                <c:pt idx="178" formatCode="0.0%">
                  <c:v>5.5560186728909638E-2</c:v>
                </c:pt>
                <c:pt idx="179" formatCode="0.0%">
                  <c:v>5.3846587114476298E-2</c:v>
                </c:pt>
                <c:pt idx="180" formatCode="0.0%">
                  <c:v>5.4778862901219208E-2</c:v>
                </c:pt>
                <c:pt idx="181" formatCode="0.0%">
                  <c:v>5.451429883248065E-2</c:v>
                </c:pt>
                <c:pt idx="182" formatCode="0.0%">
                  <c:v>5.3351384655295417E-2</c:v>
                </c:pt>
                <c:pt idx="183" formatCode="0.0%">
                  <c:v>5.3741050956904214E-2</c:v>
                </c:pt>
                <c:pt idx="184" formatCode="0.0%">
                  <c:v>5.3794313514375726E-2</c:v>
                </c:pt>
                <c:pt idx="185" formatCode="0.0%">
                  <c:v>5.2259101304159714E-2</c:v>
                </c:pt>
                <c:pt idx="186" formatCode="0.0%">
                  <c:v>5.185156034788084E-2</c:v>
                </c:pt>
                <c:pt idx="187" formatCode="0.0%">
                  <c:v>5.0067834331793723E-2</c:v>
                </c:pt>
                <c:pt idx="188" formatCode="0.0%">
                  <c:v>5.0083072639913781E-2</c:v>
                </c:pt>
                <c:pt idx="189" formatCode="0.0%">
                  <c:v>4.8778140523093552E-2</c:v>
                </c:pt>
                <c:pt idx="190" formatCode="0.0%">
                  <c:v>4.6656785121073761E-2</c:v>
                </c:pt>
                <c:pt idx="191" formatCode="0.0%">
                  <c:v>4.6152392306238459E-2</c:v>
                </c:pt>
                <c:pt idx="192" formatCode="0.0%">
                  <c:v>4.4573082489146168E-2</c:v>
                </c:pt>
                <c:pt idx="193" formatCode="0.0%">
                  <c:v>4.2356370558753104E-2</c:v>
                </c:pt>
                <c:pt idx="194" formatCode="0.0%">
                  <c:v>4.0056339707570089E-2</c:v>
                </c:pt>
                <c:pt idx="195" formatCode="0.0%">
                  <c:v>3.8009544113072703E-2</c:v>
                </c:pt>
                <c:pt idx="196" formatCode="0.0%">
                  <c:v>3.7432375398073897E-2</c:v>
                </c:pt>
                <c:pt idx="197" formatCode="0.0%">
                  <c:v>3.4953839585890392E-2</c:v>
                </c:pt>
                <c:pt idx="198" formatCode="0.0%">
                  <c:v>3.2679141249133709E-2</c:v>
                </c:pt>
                <c:pt idx="199" formatCode="0.0%">
                  <c:v>3.2308177406578535E-2</c:v>
                </c:pt>
                <c:pt idx="200" formatCode="0.0%">
                  <c:v>3.2082515029309026E-2</c:v>
                </c:pt>
                <c:pt idx="201" formatCode="0.0%">
                  <c:v>3.1255778120184902E-2</c:v>
                </c:pt>
                <c:pt idx="202" formatCode="0.0%">
                  <c:v>3.1862166627330657E-2</c:v>
                </c:pt>
                <c:pt idx="203" formatCode="0.0%">
                  <c:v>3.0656693102619561E-2</c:v>
                </c:pt>
                <c:pt idx="204" formatCode="0.0%">
                  <c:v>3.1605779940645722E-2</c:v>
                </c:pt>
                <c:pt idx="205" formatCode="0.0%">
                  <c:v>3.1639557915043699E-2</c:v>
                </c:pt>
                <c:pt idx="206" formatCode="0.0%">
                  <c:v>3.2116316639741516E-2</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0EB327A3-407F-4035-8166-8C6C65A9E005}" type="VALUE">
                      <a:rPr lang="en-US">
                        <a:solidFill>
                          <a:srgbClr val="FF0000"/>
                        </a:solidFill>
                      </a:rPr>
                      <a:pPr>
                        <a:defRPr>
                          <a:solidFill>
                            <a:srgbClr val="FF0000"/>
                          </a:solidFill>
                        </a:defRPr>
                      </a:pPr>
                      <a:t>[VALUE]</a:t>
                    </a:fld>
                    <a:r>
                      <a:rPr lang="en-US">
                        <a:solidFill>
                          <a:srgbClr val="FF0000"/>
                        </a:solidFill>
                      </a:rPr>
                      <a:t> WHO guideline</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numCache>
            </c:numRef>
          </c:cat>
          <c:val>
            <c:numRef>
              <c:f>'Chart 7d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pt idx="153">
                  <c:v>0.05</c:v>
                </c:pt>
                <c:pt idx="154">
                  <c:v>0.05</c:v>
                </c:pt>
                <c:pt idx="155">
                  <c:v>0.05</c:v>
                </c:pt>
                <c:pt idx="156">
                  <c:v>0.05</c:v>
                </c:pt>
                <c:pt idx="157">
                  <c:v>0.05</c:v>
                </c:pt>
                <c:pt idx="158">
                  <c:v>0.05</c:v>
                </c:pt>
                <c:pt idx="159">
                  <c:v>0.05</c:v>
                </c:pt>
                <c:pt idx="160">
                  <c:v>0.05</c:v>
                </c:pt>
                <c:pt idx="161">
                  <c:v>0.05</c:v>
                </c:pt>
                <c:pt idx="162">
                  <c:v>0.05</c:v>
                </c:pt>
                <c:pt idx="163">
                  <c:v>0.05</c:v>
                </c:pt>
                <c:pt idx="164">
                  <c:v>0.05</c:v>
                </c:pt>
                <c:pt idx="165">
                  <c:v>0.05</c:v>
                </c:pt>
                <c:pt idx="166">
                  <c:v>0.05</c:v>
                </c:pt>
                <c:pt idx="167">
                  <c:v>0.05</c:v>
                </c:pt>
                <c:pt idx="168">
                  <c:v>0.05</c:v>
                </c:pt>
                <c:pt idx="169">
                  <c:v>0.05</c:v>
                </c:pt>
                <c:pt idx="170">
                  <c:v>0.05</c:v>
                </c:pt>
                <c:pt idx="171">
                  <c:v>0.05</c:v>
                </c:pt>
                <c:pt idx="172">
                  <c:v>0.05</c:v>
                </c:pt>
                <c:pt idx="173">
                  <c:v>0.05</c:v>
                </c:pt>
                <c:pt idx="174">
                  <c:v>0.05</c:v>
                </c:pt>
                <c:pt idx="175">
                  <c:v>0.05</c:v>
                </c:pt>
                <c:pt idx="176">
                  <c:v>0.05</c:v>
                </c:pt>
                <c:pt idx="177">
                  <c:v>0.05</c:v>
                </c:pt>
                <c:pt idx="178">
                  <c:v>0.05</c:v>
                </c:pt>
                <c:pt idx="179">
                  <c:v>0.05</c:v>
                </c:pt>
                <c:pt idx="180">
                  <c:v>0.05</c:v>
                </c:pt>
                <c:pt idx="181">
                  <c:v>0.05</c:v>
                </c:pt>
                <c:pt idx="182">
                  <c:v>0.05</c:v>
                </c:pt>
                <c:pt idx="183">
                  <c:v>0.05</c:v>
                </c:pt>
                <c:pt idx="184">
                  <c:v>0.05</c:v>
                </c:pt>
                <c:pt idx="185">
                  <c:v>0.05</c:v>
                </c:pt>
                <c:pt idx="186">
                  <c:v>0.05</c:v>
                </c:pt>
                <c:pt idx="187">
                  <c:v>0.05</c:v>
                </c:pt>
                <c:pt idx="188">
                  <c:v>0.05</c:v>
                </c:pt>
                <c:pt idx="189">
                  <c:v>0.05</c:v>
                </c:pt>
                <c:pt idx="190">
                  <c:v>0.05</c:v>
                </c:pt>
                <c:pt idx="191">
                  <c:v>0.05</c:v>
                </c:pt>
                <c:pt idx="192">
                  <c:v>0.05</c:v>
                </c:pt>
                <c:pt idx="193">
                  <c:v>0.05</c:v>
                </c:pt>
                <c:pt idx="194">
                  <c:v>0.05</c:v>
                </c:pt>
                <c:pt idx="195">
                  <c:v>0.05</c:v>
                </c:pt>
                <c:pt idx="196">
                  <c:v>0.05</c:v>
                </c:pt>
                <c:pt idx="197">
                  <c:v>0.05</c:v>
                </c:pt>
                <c:pt idx="198">
                  <c:v>0.05</c:v>
                </c:pt>
                <c:pt idx="199">
                  <c:v>0.05</c:v>
                </c:pt>
                <c:pt idx="200">
                  <c:v>0.05</c:v>
                </c:pt>
                <c:pt idx="201">
                  <c:v>0.05</c:v>
                </c:pt>
                <c:pt idx="202">
                  <c:v>0.05</c:v>
                </c:pt>
                <c:pt idx="203">
                  <c:v>0.05</c:v>
                </c:pt>
                <c:pt idx="204">
                  <c:v>0.05</c:v>
                </c:pt>
                <c:pt idx="205">
                  <c:v>0.05</c:v>
                </c:pt>
                <c:pt idx="206">
                  <c:v>0.05</c:v>
                </c:pt>
                <c:pt idx="207">
                  <c:v>0.05</c:v>
                </c:pt>
                <c:pt idx="208">
                  <c:v>0.05</c:v>
                </c:pt>
                <c:pt idx="209">
                  <c:v>0.05</c:v>
                </c:pt>
                <c:pt idx="210">
                  <c:v>0.05</c:v>
                </c:pt>
                <c:pt idx="211">
                  <c:v>0.05</c:v>
                </c:pt>
                <c:pt idx="212">
                  <c:v>0.05</c:v>
                </c:pt>
                <c:pt idx="213">
                  <c:v>0.05</c:v>
                </c:pt>
                <c:pt idx="214">
                  <c:v>0.05</c:v>
                </c:pt>
                <c:pt idx="215">
                  <c:v>0.05</c:v>
                </c:pt>
                <c:pt idx="216">
                  <c:v>0.05</c:v>
                </c:pt>
                <c:pt idx="217">
                  <c:v>0.05</c:v>
                </c:pt>
                <c:pt idx="218">
                  <c:v>0.05</c:v>
                </c:pt>
                <c:pt idx="219">
                  <c:v>0.05</c:v>
                </c:pt>
                <c:pt idx="220">
                  <c:v>0.05</c:v>
                </c:pt>
                <c:pt idx="221">
                  <c:v>0.05</c:v>
                </c:pt>
                <c:pt idx="222">
                  <c:v>0.05</c:v>
                </c:pt>
                <c:pt idx="223">
                  <c:v>0.05</c:v>
                </c:pt>
                <c:pt idx="224">
                  <c:v>0.05</c:v>
                </c:pt>
                <c:pt idx="225">
                  <c:v>0.05</c:v>
                </c:pt>
                <c:pt idx="226">
                  <c:v>0.05</c:v>
                </c:pt>
                <c:pt idx="227">
                  <c:v>0.05</c:v>
                </c:pt>
                <c:pt idx="228">
                  <c:v>0.05</c:v>
                </c:pt>
                <c:pt idx="229">
                  <c:v>0.05</c:v>
                </c:pt>
                <c:pt idx="230">
                  <c:v>0.05</c:v>
                </c:pt>
                <c:pt idx="231">
                  <c:v>0.05</c:v>
                </c:pt>
                <c:pt idx="232">
                  <c:v>0.05</c:v>
                </c:pt>
                <c:pt idx="233">
                  <c:v>0.05</c:v>
                </c:pt>
                <c:pt idx="234">
                  <c:v>0.05</c:v>
                </c:pt>
                <c:pt idx="235">
                  <c:v>0.05</c:v>
                </c:pt>
                <c:pt idx="236">
                  <c:v>0.05</c:v>
                </c:pt>
                <c:pt idx="237">
                  <c:v>0.05</c:v>
                </c:pt>
                <c:pt idx="238">
                  <c:v>0.05</c:v>
                </c:pt>
                <c:pt idx="239">
                  <c:v>0.05</c:v>
                </c:pt>
                <c:pt idx="240">
                  <c:v>0.05</c:v>
                </c:pt>
                <c:pt idx="241">
                  <c:v>0.05</c:v>
                </c:pt>
                <c:pt idx="242">
                  <c:v>0.05</c:v>
                </c:pt>
                <c:pt idx="243">
                  <c:v>0.05</c:v>
                </c:pt>
                <c:pt idx="244">
                  <c:v>0.05</c:v>
                </c:pt>
                <c:pt idx="245">
                  <c:v>0.05</c:v>
                </c:pt>
                <c:pt idx="246">
                  <c:v>0.05</c:v>
                </c:pt>
                <c:pt idx="247">
                  <c:v>0.05</c:v>
                </c:pt>
                <c:pt idx="248">
                  <c:v>0.05</c:v>
                </c:pt>
                <c:pt idx="249">
                  <c:v>0.05</c:v>
                </c:pt>
                <c:pt idx="250">
                  <c:v>0.05</c:v>
                </c:pt>
                <c:pt idx="251">
                  <c:v>0.05</c:v>
                </c:pt>
                <c:pt idx="252">
                  <c:v>0.05</c:v>
                </c:pt>
                <c:pt idx="253">
                  <c:v>0.05</c:v>
                </c:pt>
                <c:pt idx="254">
                  <c:v>0.05</c:v>
                </c:pt>
                <c:pt idx="255">
                  <c:v>0.05</c:v>
                </c:pt>
                <c:pt idx="256">
                  <c:v>0.05</c:v>
                </c:pt>
                <c:pt idx="257">
                  <c:v>0.05</c:v>
                </c:pt>
                <c:pt idx="258">
                  <c:v>0.05</c:v>
                </c:pt>
                <c:pt idx="259">
                  <c:v>0.05</c:v>
                </c:pt>
                <c:pt idx="260">
                  <c:v>0.05</c:v>
                </c:pt>
                <c:pt idx="261">
                  <c:v>0.05</c:v>
                </c:pt>
                <c:pt idx="262">
                  <c:v>0.05</c:v>
                </c:pt>
                <c:pt idx="263">
                  <c:v>0.05</c:v>
                </c:pt>
                <c:pt idx="264">
                  <c:v>0.05</c:v>
                </c:pt>
                <c:pt idx="265">
                  <c:v>0.05</c:v>
                </c:pt>
                <c:pt idx="266">
                  <c:v>0.05</c:v>
                </c:pt>
                <c:pt idx="267">
                  <c:v>0.05</c:v>
                </c:pt>
                <c:pt idx="268">
                  <c:v>0.05</c:v>
                </c:pt>
                <c:pt idx="269">
                  <c:v>0.05</c:v>
                </c:pt>
                <c:pt idx="270">
                  <c:v>0.05</c:v>
                </c:pt>
                <c:pt idx="271">
                  <c:v>0.05</c:v>
                </c:pt>
                <c:pt idx="272">
                  <c:v>0.05</c:v>
                </c:pt>
                <c:pt idx="273">
                  <c:v>0.05</c:v>
                </c:pt>
                <c:pt idx="274">
                  <c:v>0.05</c:v>
                </c:pt>
                <c:pt idx="275">
                  <c:v>0.05</c:v>
                </c:pt>
                <c:pt idx="276">
                  <c:v>0.05</c:v>
                </c:pt>
                <c:pt idx="277">
                  <c:v>0.05</c:v>
                </c:pt>
                <c:pt idx="278">
                  <c:v>0.05</c:v>
                </c:pt>
                <c:pt idx="279">
                  <c:v>0.05</c:v>
                </c:pt>
                <c:pt idx="280">
                  <c:v>0.05</c:v>
                </c:pt>
                <c:pt idx="281">
                  <c:v>0.05</c:v>
                </c:pt>
                <c:pt idx="282">
                  <c:v>0.05</c:v>
                </c:pt>
                <c:pt idx="283">
                  <c:v>0.05</c:v>
                </c:pt>
                <c:pt idx="284">
                  <c:v>0.05</c:v>
                </c:pt>
                <c:pt idx="285">
                  <c:v>0.05</c:v>
                </c:pt>
                <c:pt idx="286">
                  <c:v>0.05</c:v>
                </c:pt>
                <c:pt idx="287">
                  <c:v>0.05</c:v>
                </c:pt>
                <c:pt idx="288">
                  <c:v>0.05</c:v>
                </c:pt>
                <c:pt idx="289">
                  <c:v>0.05</c:v>
                </c:pt>
                <c:pt idx="290">
                  <c:v>0.05</c:v>
                </c:pt>
                <c:pt idx="291">
                  <c:v>0.05</c:v>
                </c:pt>
                <c:pt idx="292">
                  <c:v>0.05</c:v>
                </c:pt>
                <c:pt idx="293">
                  <c:v>0.05</c:v>
                </c:pt>
                <c:pt idx="294">
                  <c:v>0.05</c:v>
                </c:pt>
                <c:pt idx="295">
                  <c:v>0.05</c:v>
                </c:pt>
                <c:pt idx="296">
                  <c:v>0.05</c:v>
                </c:pt>
                <c:pt idx="297">
                  <c:v>0.05</c:v>
                </c:pt>
                <c:pt idx="298">
                  <c:v>0.05</c:v>
                </c:pt>
                <c:pt idx="299">
                  <c:v>0.05</c:v>
                </c:pt>
                <c:pt idx="300">
                  <c:v>0.05</c:v>
                </c:pt>
                <c:pt idx="301">
                  <c:v>0.05</c:v>
                </c:pt>
                <c:pt idx="302">
                  <c:v>0.05</c:v>
                </c:pt>
                <c:pt idx="303">
                  <c:v>0.05</c:v>
                </c:pt>
                <c:pt idx="304">
                  <c:v>0.05</c:v>
                </c:pt>
                <c:pt idx="305">
                  <c:v>0.05</c:v>
                </c:pt>
                <c:pt idx="306">
                  <c:v>0.05</c:v>
                </c:pt>
                <c:pt idx="307">
                  <c:v>0.05</c:v>
                </c:pt>
                <c:pt idx="308">
                  <c:v>0.05</c:v>
                </c:pt>
                <c:pt idx="309">
                  <c:v>0.05</c:v>
                </c:pt>
                <c:pt idx="310">
                  <c:v>0.05</c:v>
                </c:pt>
                <c:pt idx="311">
                  <c:v>0.05</c:v>
                </c:pt>
                <c:pt idx="312">
                  <c:v>0.05</c:v>
                </c:pt>
                <c:pt idx="313">
                  <c:v>0.05</c:v>
                </c:pt>
                <c:pt idx="314">
                  <c:v>0.05</c:v>
                </c:pt>
                <c:pt idx="315">
                  <c:v>0.05</c:v>
                </c:pt>
                <c:pt idx="316">
                  <c:v>0.05</c:v>
                </c:pt>
                <c:pt idx="317">
                  <c:v>0.05</c:v>
                </c:pt>
                <c:pt idx="318">
                  <c:v>0.05</c:v>
                </c:pt>
                <c:pt idx="319">
                  <c:v>0.05</c:v>
                </c:pt>
                <c:pt idx="320">
                  <c:v>0.05</c:v>
                </c:pt>
                <c:pt idx="321">
                  <c:v>0.05</c:v>
                </c:pt>
                <c:pt idx="322">
                  <c:v>0.05</c:v>
                </c:pt>
                <c:pt idx="323">
                  <c:v>0.05</c:v>
                </c:pt>
                <c:pt idx="324">
                  <c:v>0.05</c:v>
                </c:pt>
                <c:pt idx="325">
                  <c:v>0.05</c:v>
                </c:pt>
                <c:pt idx="326">
                  <c:v>0.05</c:v>
                </c:pt>
                <c:pt idx="327">
                  <c:v>0.05</c:v>
                </c:pt>
                <c:pt idx="328">
                  <c:v>0.05</c:v>
                </c:pt>
                <c:pt idx="329">
                  <c:v>0.05</c:v>
                </c:pt>
                <c:pt idx="330">
                  <c:v>0.05</c:v>
                </c:pt>
                <c:pt idx="331">
                  <c:v>0.05</c:v>
                </c:pt>
                <c:pt idx="332">
                  <c:v>0.05</c:v>
                </c:pt>
                <c:pt idx="333">
                  <c:v>0.05</c:v>
                </c:pt>
                <c:pt idx="334">
                  <c:v>0.05</c:v>
                </c:pt>
                <c:pt idx="335">
                  <c:v>0.05</c:v>
                </c:pt>
                <c:pt idx="336">
                  <c:v>0.05</c:v>
                </c:pt>
                <c:pt idx="337">
                  <c:v>0.05</c:v>
                </c:pt>
                <c:pt idx="338">
                  <c:v>0.05</c:v>
                </c:pt>
                <c:pt idx="339">
                  <c:v>0.05</c:v>
                </c:pt>
                <c:pt idx="340">
                  <c:v>0.05</c:v>
                </c:pt>
                <c:pt idx="341">
                  <c:v>0.05</c:v>
                </c:pt>
                <c:pt idx="342">
                  <c:v>0.05</c:v>
                </c:pt>
                <c:pt idx="343">
                  <c:v>0.05</c:v>
                </c:pt>
                <c:pt idx="344">
                  <c:v>0.05</c:v>
                </c:pt>
                <c:pt idx="345">
                  <c:v>0.05</c:v>
                </c:pt>
                <c:pt idx="346">
                  <c:v>0.05</c:v>
                </c:pt>
                <c:pt idx="347">
                  <c:v>0.05</c:v>
                </c:pt>
                <c:pt idx="348">
                  <c:v>0.05</c:v>
                </c:pt>
                <c:pt idx="349">
                  <c:v>0.05</c:v>
                </c:pt>
                <c:pt idx="350">
                  <c:v>0.05</c:v>
                </c:pt>
                <c:pt idx="351">
                  <c:v>0.05</c:v>
                </c:pt>
                <c:pt idx="352">
                  <c:v>0.05</c:v>
                </c:pt>
                <c:pt idx="353">
                  <c:v>0.05</c:v>
                </c:pt>
                <c:pt idx="354">
                  <c:v>0.05</c:v>
                </c:pt>
                <c:pt idx="355">
                  <c:v>0.05</c:v>
                </c:pt>
                <c:pt idx="356">
                  <c:v>0.05</c:v>
                </c:pt>
                <c:pt idx="357">
                  <c:v>0.05</c:v>
                </c:pt>
                <c:pt idx="358">
                  <c:v>0.05</c:v>
                </c:pt>
                <c:pt idx="359">
                  <c:v>0.05</c:v>
                </c:pt>
                <c:pt idx="360">
                  <c:v>0.05</c:v>
                </c:pt>
                <c:pt idx="361">
                  <c:v>0.05</c:v>
                </c:pt>
                <c:pt idx="362">
                  <c:v>0.05</c:v>
                </c:pt>
                <c:pt idx="363">
                  <c:v>0.05</c:v>
                </c:pt>
                <c:pt idx="364">
                  <c:v>0.05</c:v>
                </c:pt>
                <c:pt idx="365">
                  <c:v>0.05</c:v>
                </c:pt>
                <c:pt idx="366">
                  <c:v>0.05</c:v>
                </c:pt>
                <c:pt idx="367">
                  <c:v>0.05</c:v>
                </c:pt>
                <c:pt idx="368">
                  <c:v>0.05</c:v>
                </c:pt>
                <c:pt idx="369">
                  <c:v>0.05</c:v>
                </c:pt>
                <c:pt idx="370">
                  <c:v>0.05</c:v>
                </c:pt>
                <c:pt idx="371">
                  <c:v>0.05</c:v>
                </c:pt>
                <c:pt idx="372">
                  <c:v>0.05</c:v>
                </c:pt>
                <c:pt idx="373">
                  <c:v>0.05</c:v>
                </c:pt>
                <c:pt idx="374">
                  <c:v>0.05</c:v>
                </c:pt>
                <c:pt idx="375">
                  <c:v>0.05</c:v>
                </c:pt>
                <c:pt idx="376">
                  <c:v>0.05</c:v>
                </c:pt>
                <c:pt idx="377">
                  <c:v>0.05</c:v>
                </c:pt>
                <c:pt idx="378">
                  <c:v>0.05</c:v>
                </c:pt>
                <c:pt idx="379">
                  <c:v>0.05</c:v>
                </c:pt>
                <c:pt idx="380">
                  <c:v>0.05</c:v>
                </c:pt>
                <c:pt idx="381">
                  <c:v>0.05</c:v>
                </c:pt>
                <c:pt idx="382">
                  <c:v>0.05</c:v>
                </c:pt>
                <c:pt idx="383">
                  <c:v>0.05</c:v>
                </c:pt>
                <c:pt idx="384">
                  <c:v>0.05</c:v>
                </c:pt>
                <c:pt idx="385">
                  <c:v>0.05</c:v>
                </c:pt>
                <c:pt idx="386">
                  <c:v>0.05</c:v>
                </c:pt>
                <c:pt idx="387">
                  <c:v>0.05</c:v>
                </c:pt>
                <c:pt idx="388">
                  <c:v>0.05</c:v>
                </c:pt>
                <c:pt idx="389">
                  <c:v>0.05</c:v>
                </c:pt>
                <c:pt idx="390">
                  <c:v>0.05</c:v>
                </c:pt>
                <c:pt idx="391">
                  <c:v>0.05</c:v>
                </c:pt>
                <c:pt idx="392">
                  <c:v>0.05</c:v>
                </c:pt>
                <c:pt idx="393">
                  <c:v>0.05</c:v>
                </c:pt>
                <c:pt idx="394">
                  <c:v>0.05</c:v>
                </c:pt>
                <c:pt idx="395">
                  <c:v>0.05</c:v>
                </c:pt>
                <c:pt idx="396">
                  <c:v>0.05</c:v>
                </c:pt>
                <c:pt idx="397">
                  <c:v>0.05</c:v>
                </c:pt>
                <c:pt idx="398">
                  <c:v>0.05</c:v>
                </c:pt>
                <c:pt idx="399">
                  <c:v>0.05</c:v>
                </c:pt>
                <c:pt idx="400">
                  <c:v>0.05</c:v>
                </c:pt>
                <c:pt idx="401">
                  <c:v>0.05</c:v>
                </c:pt>
                <c:pt idx="402">
                  <c:v>0.05</c:v>
                </c:pt>
                <c:pt idx="403">
                  <c:v>0.05</c:v>
                </c:pt>
                <c:pt idx="404">
                  <c:v>0.05</c:v>
                </c:pt>
                <c:pt idx="405">
                  <c:v>0.05</c:v>
                </c:pt>
                <c:pt idx="406">
                  <c:v>0.05</c:v>
                </c:pt>
                <c:pt idx="407">
                  <c:v>0.05</c:v>
                </c:pt>
                <c:pt idx="408">
                  <c:v>0.05</c:v>
                </c:pt>
                <c:pt idx="409">
                  <c:v>0.05</c:v>
                </c:pt>
                <c:pt idx="410">
                  <c:v>0.05</c:v>
                </c:pt>
                <c:pt idx="411">
                  <c:v>0.05</c:v>
                </c:pt>
                <c:pt idx="412">
                  <c:v>0.05</c:v>
                </c:pt>
                <c:pt idx="413">
                  <c:v>0.05</c:v>
                </c:pt>
                <c:pt idx="414">
                  <c:v>0.05</c:v>
                </c:pt>
                <c:pt idx="415">
                  <c:v>0.05</c:v>
                </c:pt>
                <c:pt idx="416">
                  <c:v>0.05</c:v>
                </c:pt>
                <c:pt idx="417">
                  <c:v>0.05</c:v>
                </c:pt>
                <c:pt idx="418">
                  <c:v>0.05</c:v>
                </c:pt>
                <c:pt idx="419">
                  <c:v>0.05</c:v>
                </c:pt>
                <c:pt idx="420">
                  <c:v>0.05</c:v>
                </c:pt>
                <c:pt idx="421">
                  <c:v>0.05</c:v>
                </c:pt>
                <c:pt idx="422">
                  <c:v>0.05</c:v>
                </c:pt>
                <c:pt idx="423">
                  <c:v>0.05</c:v>
                </c:pt>
                <c:pt idx="424">
                  <c:v>0.05</c:v>
                </c:pt>
                <c:pt idx="425">
                  <c:v>0.05</c:v>
                </c:pt>
                <c:pt idx="426">
                  <c:v>0.05</c:v>
                </c:pt>
                <c:pt idx="427">
                  <c:v>0.05</c:v>
                </c:pt>
                <c:pt idx="428">
                  <c:v>0.05</c:v>
                </c:pt>
                <c:pt idx="429">
                  <c:v>0.05</c:v>
                </c:pt>
                <c:pt idx="430">
                  <c:v>0.05</c:v>
                </c:pt>
                <c:pt idx="431">
                  <c:v>0.05</c:v>
                </c:pt>
                <c:pt idx="432">
                  <c:v>0.05</c:v>
                </c:pt>
                <c:pt idx="433">
                  <c:v>0.05</c:v>
                </c:pt>
                <c:pt idx="434">
                  <c:v>0.05</c:v>
                </c:pt>
                <c:pt idx="435">
                  <c:v>0.05</c:v>
                </c:pt>
                <c:pt idx="436">
                  <c:v>0.05</c:v>
                </c:pt>
                <c:pt idx="437">
                  <c:v>0.05</c:v>
                </c:pt>
                <c:pt idx="438">
                  <c:v>0.05</c:v>
                </c:pt>
                <c:pt idx="439">
                  <c:v>0.05</c:v>
                </c:pt>
                <c:pt idx="440">
                  <c:v>0.05</c:v>
                </c:pt>
                <c:pt idx="441">
                  <c:v>0.05</c:v>
                </c:pt>
                <c:pt idx="442">
                  <c:v>0.05</c:v>
                </c:pt>
                <c:pt idx="443">
                  <c:v>0.05</c:v>
                </c:pt>
                <c:pt idx="444">
                  <c:v>0.05</c:v>
                </c:pt>
                <c:pt idx="445">
                  <c:v>0.05</c:v>
                </c:pt>
                <c:pt idx="446">
                  <c:v>0.05</c:v>
                </c:pt>
                <c:pt idx="447">
                  <c:v>0.05</c:v>
                </c:pt>
                <c:pt idx="448">
                  <c:v>0.05</c:v>
                </c:pt>
                <c:pt idx="449">
                  <c:v>0.05</c:v>
                </c:pt>
                <c:pt idx="450">
                  <c:v>0.05</c:v>
                </c:pt>
                <c:pt idx="451">
                  <c:v>0.05</c:v>
                </c:pt>
                <c:pt idx="452">
                  <c:v>0.05</c:v>
                </c:pt>
                <c:pt idx="453">
                  <c:v>0.05</c:v>
                </c:pt>
                <c:pt idx="454">
                  <c:v>0.05</c:v>
                </c:pt>
                <c:pt idx="455">
                  <c:v>0.05</c:v>
                </c:pt>
                <c:pt idx="456">
                  <c:v>0.05</c:v>
                </c:pt>
                <c:pt idx="457">
                  <c:v>0.05</c:v>
                </c:pt>
                <c:pt idx="458">
                  <c:v>0.05</c:v>
                </c:pt>
                <c:pt idx="459">
                  <c:v>0.05</c:v>
                </c:pt>
                <c:pt idx="460">
                  <c:v>0.05</c:v>
                </c:pt>
                <c:pt idx="461">
                  <c:v>0.05</c:v>
                </c:pt>
                <c:pt idx="462">
                  <c:v>0.05</c:v>
                </c:pt>
                <c:pt idx="463">
                  <c:v>0.05</c:v>
                </c:pt>
                <c:pt idx="464">
                  <c:v>0.05</c:v>
                </c:pt>
                <c:pt idx="465">
                  <c:v>0.05</c:v>
                </c:pt>
                <c:pt idx="466">
                  <c:v>0.05</c:v>
                </c:pt>
                <c:pt idx="467">
                  <c:v>0.05</c:v>
                </c:pt>
                <c:pt idx="468">
                  <c:v>0.05</c:v>
                </c:pt>
                <c:pt idx="469">
                  <c:v>0.05</c:v>
                </c:pt>
                <c:pt idx="470">
                  <c:v>0.05</c:v>
                </c:pt>
                <c:pt idx="471">
                  <c:v>0.05</c:v>
                </c:pt>
                <c:pt idx="472">
                  <c:v>0.05</c:v>
                </c:pt>
                <c:pt idx="473">
                  <c:v>0.05</c:v>
                </c:pt>
                <c:pt idx="474">
                  <c:v>0.05</c:v>
                </c:pt>
                <c:pt idx="475">
                  <c:v>0.05</c:v>
                </c:pt>
                <c:pt idx="476">
                  <c:v>0.05</c:v>
                </c:pt>
                <c:pt idx="477">
                  <c:v>0.05</c:v>
                </c:pt>
                <c:pt idx="478">
                  <c:v>0.05</c:v>
                </c:pt>
                <c:pt idx="479">
                  <c:v>0.05</c:v>
                </c:pt>
                <c:pt idx="480">
                  <c:v>0.05</c:v>
                </c:pt>
                <c:pt idx="481">
                  <c:v>0.05</c:v>
                </c:pt>
                <c:pt idx="482">
                  <c:v>0.05</c:v>
                </c:pt>
                <c:pt idx="483">
                  <c:v>0.05</c:v>
                </c:pt>
                <c:pt idx="484">
                  <c:v>0.05</c:v>
                </c:pt>
                <c:pt idx="485">
                  <c:v>0.05</c:v>
                </c:pt>
                <c:pt idx="486">
                  <c:v>0.05</c:v>
                </c:pt>
                <c:pt idx="487">
                  <c:v>0.05</c:v>
                </c:pt>
                <c:pt idx="488">
                  <c:v>0.05</c:v>
                </c:pt>
                <c:pt idx="489">
                  <c:v>0.05</c:v>
                </c:pt>
                <c:pt idx="490">
                  <c:v>0.05</c:v>
                </c:pt>
                <c:pt idx="491">
                  <c:v>0.05</c:v>
                </c:pt>
                <c:pt idx="492">
                  <c:v>0.05</c:v>
                </c:pt>
                <c:pt idx="493">
                  <c:v>0.05</c:v>
                </c:pt>
                <c:pt idx="494">
                  <c:v>0.05</c:v>
                </c:pt>
                <c:pt idx="495">
                  <c:v>0.05</c:v>
                </c:pt>
                <c:pt idx="496">
                  <c:v>0.05</c:v>
                </c:pt>
                <c:pt idx="497">
                  <c:v>0.05</c:v>
                </c:pt>
                <c:pt idx="498">
                  <c:v>0.05</c:v>
                </c:pt>
                <c:pt idx="499">
                  <c:v>0.05</c:v>
                </c:pt>
                <c:pt idx="500">
                  <c:v>0.05</c:v>
                </c:pt>
                <c:pt idx="501">
                  <c:v>0.05</c:v>
                </c:pt>
                <c:pt idx="502">
                  <c:v>0.05</c:v>
                </c:pt>
                <c:pt idx="503">
                  <c:v>0.05</c:v>
                </c:pt>
                <c:pt idx="504">
                  <c:v>0.05</c:v>
                </c:pt>
                <c:pt idx="505">
                  <c:v>0.05</c:v>
                </c:pt>
                <c:pt idx="506">
                  <c:v>0.05</c:v>
                </c:pt>
                <c:pt idx="507">
                  <c:v>0.05</c:v>
                </c:pt>
                <c:pt idx="508">
                  <c:v>0.05</c:v>
                </c:pt>
                <c:pt idx="509">
                  <c:v>0.05</c:v>
                </c:pt>
                <c:pt idx="510">
                  <c:v>0.05</c:v>
                </c:pt>
                <c:pt idx="511">
                  <c:v>0.05</c:v>
                </c:pt>
                <c:pt idx="512">
                  <c:v>0.05</c:v>
                </c:pt>
                <c:pt idx="513">
                  <c:v>0.05</c:v>
                </c:pt>
                <c:pt idx="514">
                  <c:v>0.05</c:v>
                </c:pt>
                <c:pt idx="515">
                  <c:v>0.05</c:v>
                </c:pt>
                <c:pt idx="516">
                  <c:v>0.05</c:v>
                </c:pt>
                <c:pt idx="517">
                  <c:v>0.05</c:v>
                </c:pt>
                <c:pt idx="518">
                  <c:v>0.05</c:v>
                </c:pt>
                <c:pt idx="519">
                  <c:v>0.05</c:v>
                </c:pt>
                <c:pt idx="520">
                  <c:v>0.05</c:v>
                </c:pt>
                <c:pt idx="521">
                  <c:v>0.05</c:v>
                </c:pt>
                <c:pt idx="522">
                  <c:v>0.05</c:v>
                </c:pt>
                <c:pt idx="523">
                  <c:v>0.05</c:v>
                </c:pt>
                <c:pt idx="524">
                  <c:v>0.05</c:v>
                </c:pt>
                <c:pt idx="525">
                  <c:v>0.05</c:v>
                </c:pt>
                <c:pt idx="526">
                  <c:v>0.05</c:v>
                </c:pt>
                <c:pt idx="527">
                  <c:v>0.05</c:v>
                </c:pt>
                <c:pt idx="528">
                  <c:v>0.05</c:v>
                </c:pt>
                <c:pt idx="529">
                  <c:v>0.05</c:v>
                </c:pt>
                <c:pt idx="530">
                  <c:v>0.05</c:v>
                </c:pt>
                <c:pt idx="531">
                  <c:v>0.05</c:v>
                </c:pt>
                <c:pt idx="532">
                  <c:v>0.05</c:v>
                </c:pt>
                <c:pt idx="533">
                  <c:v>0.05</c:v>
                </c:pt>
                <c:pt idx="534">
                  <c:v>0.05</c:v>
                </c:pt>
                <c:pt idx="535">
                  <c:v>0.05</c:v>
                </c:pt>
                <c:pt idx="536">
                  <c:v>0.05</c:v>
                </c:pt>
                <c:pt idx="537">
                  <c:v>0.05</c:v>
                </c:pt>
                <c:pt idx="538">
                  <c:v>0.05</c:v>
                </c:pt>
                <c:pt idx="539">
                  <c:v>0.05</c:v>
                </c:pt>
                <c:pt idx="540">
                  <c:v>0.05</c:v>
                </c:pt>
                <c:pt idx="541">
                  <c:v>0.05</c:v>
                </c:pt>
                <c:pt idx="542">
                  <c:v>0.05</c:v>
                </c:pt>
                <c:pt idx="543">
                  <c:v>0.05</c:v>
                </c:pt>
                <c:pt idx="544">
                  <c:v>0.05</c:v>
                </c:pt>
                <c:pt idx="545">
                  <c:v>0.05</c:v>
                </c:pt>
                <c:pt idx="546">
                  <c:v>0.05</c:v>
                </c:pt>
                <c:pt idx="547">
                  <c:v>0.05</c:v>
                </c:pt>
                <c:pt idx="548">
                  <c:v>0.05</c:v>
                </c:pt>
                <c:pt idx="549">
                  <c:v>0.05</c:v>
                </c:pt>
                <c:pt idx="550">
                  <c:v>0.05</c:v>
                </c:pt>
                <c:pt idx="551">
                  <c:v>0.05</c:v>
                </c:pt>
                <c:pt idx="552">
                  <c:v>0.05</c:v>
                </c:pt>
                <c:pt idx="553">
                  <c:v>0.05</c:v>
                </c:pt>
                <c:pt idx="554">
                  <c:v>0.05</c:v>
                </c:pt>
                <c:pt idx="555">
                  <c:v>0.05</c:v>
                </c:pt>
                <c:pt idx="556">
                  <c:v>0.05</c:v>
                </c:pt>
                <c:pt idx="557">
                  <c:v>0.05</c:v>
                </c:pt>
                <c:pt idx="558">
                  <c:v>0.05</c:v>
                </c:pt>
                <c:pt idx="559">
                  <c:v>0.05</c:v>
                </c:pt>
                <c:pt idx="560">
                  <c:v>0.05</c:v>
                </c:pt>
                <c:pt idx="561">
                  <c:v>0.05</c:v>
                </c:pt>
                <c:pt idx="562">
                  <c:v>0.05</c:v>
                </c:pt>
                <c:pt idx="563">
                  <c:v>0.05</c:v>
                </c:pt>
                <c:pt idx="564">
                  <c:v>0.05</c:v>
                </c:pt>
                <c:pt idx="565">
                  <c:v>0.05</c:v>
                </c:pt>
                <c:pt idx="566">
                  <c:v>0.05</c:v>
                </c:pt>
                <c:pt idx="567">
                  <c:v>0.05</c:v>
                </c:pt>
                <c:pt idx="568">
                  <c:v>0.05</c:v>
                </c:pt>
                <c:pt idx="569">
                  <c:v>0.05</c:v>
                </c:pt>
                <c:pt idx="570">
                  <c:v>0.05</c:v>
                </c:pt>
                <c:pt idx="571">
                  <c:v>0.05</c:v>
                </c:pt>
                <c:pt idx="572">
                  <c:v>0.05</c:v>
                </c:pt>
                <c:pt idx="573">
                  <c:v>0.05</c:v>
                </c:pt>
                <c:pt idx="574">
                  <c:v>0.05</c:v>
                </c:pt>
                <c:pt idx="575">
                  <c:v>0.05</c:v>
                </c:pt>
                <c:pt idx="576">
                  <c:v>0.05</c:v>
                </c:pt>
                <c:pt idx="577">
                  <c:v>0.05</c:v>
                </c:pt>
                <c:pt idx="578">
                  <c:v>0.05</c:v>
                </c:pt>
                <c:pt idx="579">
                  <c:v>0.05</c:v>
                </c:pt>
                <c:pt idx="580">
                  <c:v>0.05</c:v>
                </c:pt>
                <c:pt idx="581">
                  <c:v>0.05</c:v>
                </c:pt>
                <c:pt idx="582">
                  <c:v>0.05</c:v>
                </c:pt>
                <c:pt idx="583">
                  <c:v>0.05</c:v>
                </c:pt>
                <c:pt idx="584">
                  <c:v>0.05</c:v>
                </c:pt>
                <c:pt idx="585">
                  <c:v>0.05</c:v>
                </c:pt>
                <c:pt idx="586">
                  <c:v>0.05</c:v>
                </c:pt>
                <c:pt idx="587">
                  <c:v>0.05</c:v>
                </c:pt>
                <c:pt idx="588">
                  <c:v>0.05</c:v>
                </c:pt>
                <c:pt idx="589">
                  <c:v>0.05</c:v>
                </c:pt>
                <c:pt idx="590">
                  <c:v>0.05</c:v>
                </c:pt>
                <c:pt idx="591">
                  <c:v>0.05</c:v>
                </c:pt>
                <c:pt idx="592">
                  <c:v>0.05</c:v>
                </c:pt>
                <c:pt idx="593">
                  <c:v>0.05</c:v>
                </c:pt>
                <c:pt idx="594">
                  <c:v>0.05</c:v>
                </c:pt>
                <c:pt idx="595">
                  <c:v>0.05</c:v>
                </c:pt>
                <c:pt idx="596">
                  <c:v>0.05</c:v>
                </c:pt>
                <c:pt idx="597">
                  <c:v>0.05</c:v>
                </c:pt>
                <c:pt idx="598">
                  <c:v>0.05</c:v>
                </c:pt>
                <c:pt idx="599">
                  <c:v>0.05</c:v>
                </c:pt>
                <c:pt idx="600">
                  <c:v>0.05</c:v>
                </c:pt>
                <c:pt idx="601">
                  <c:v>0.05</c:v>
                </c:pt>
                <c:pt idx="602">
                  <c:v>0.05</c:v>
                </c:pt>
                <c:pt idx="603">
                  <c:v>0.05</c:v>
                </c:pt>
                <c:pt idx="604">
                  <c:v>0.05</c:v>
                </c:pt>
                <c:pt idx="605">
                  <c:v>0.05</c:v>
                </c:pt>
                <c:pt idx="606">
                  <c:v>0.05</c:v>
                </c:pt>
                <c:pt idx="607">
                  <c:v>0.05</c:v>
                </c:pt>
                <c:pt idx="608">
                  <c:v>0.05</c:v>
                </c:pt>
                <c:pt idx="609">
                  <c:v>0.05</c:v>
                </c:pt>
                <c:pt idx="610">
                  <c:v>0.05</c:v>
                </c:pt>
                <c:pt idx="611">
                  <c:v>0.05</c:v>
                </c:pt>
                <c:pt idx="612">
                  <c:v>0.05</c:v>
                </c:pt>
                <c:pt idx="613">
                  <c:v>0.05</c:v>
                </c:pt>
                <c:pt idx="614">
                  <c:v>0.05</c:v>
                </c:pt>
                <c:pt idx="615">
                  <c:v>0.05</c:v>
                </c:pt>
                <c:pt idx="616">
                  <c:v>0.05</c:v>
                </c:pt>
                <c:pt idx="617">
                  <c:v>0.05</c:v>
                </c:pt>
                <c:pt idx="618">
                  <c:v>0.05</c:v>
                </c:pt>
                <c:pt idx="619">
                  <c:v>0.05</c:v>
                </c:pt>
                <c:pt idx="620">
                  <c:v>0.05</c:v>
                </c:pt>
                <c:pt idx="621">
                  <c:v>0.05</c:v>
                </c:pt>
                <c:pt idx="622">
                  <c:v>0.05</c:v>
                </c:pt>
                <c:pt idx="623">
                  <c:v>0.05</c:v>
                </c:pt>
                <c:pt idx="624">
                  <c:v>0.05</c:v>
                </c:pt>
                <c:pt idx="625">
                  <c:v>0.05</c:v>
                </c:pt>
                <c:pt idx="626">
                  <c:v>0.05</c:v>
                </c:pt>
                <c:pt idx="627">
                  <c:v>0.05</c:v>
                </c:pt>
                <c:pt idx="628">
                  <c:v>0.05</c:v>
                </c:pt>
                <c:pt idx="629">
                  <c:v>0.05</c:v>
                </c:pt>
                <c:pt idx="630">
                  <c:v>0.05</c:v>
                </c:pt>
                <c:pt idx="631">
                  <c:v>0.05</c:v>
                </c:pt>
                <c:pt idx="632">
                  <c:v>0.05</c:v>
                </c:pt>
                <c:pt idx="633">
                  <c:v>0.05</c:v>
                </c:pt>
                <c:pt idx="634">
                  <c:v>0.05</c:v>
                </c:pt>
                <c:pt idx="635">
                  <c:v>0.05</c:v>
                </c:pt>
                <c:pt idx="636">
                  <c:v>0.05</c:v>
                </c:pt>
                <c:pt idx="637">
                  <c:v>0.05</c:v>
                </c:pt>
                <c:pt idx="638">
                  <c:v>0.05</c:v>
                </c:pt>
                <c:pt idx="639">
                  <c:v>0.05</c:v>
                </c:pt>
                <c:pt idx="640">
                  <c:v>0.05</c:v>
                </c:pt>
                <c:pt idx="641">
                  <c:v>0.05</c:v>
                </c:pt>
                <c:pt idx="642">
                  <c:v>0.05</c:v>
                </c:pt>
                <c:pt idx="643">
                  <c:v>0.05</c:v>
                </c:pt>
                <c:pt idx="644">
                  <c:v>0.05</c:v>
                </c:pt>
                <c:pt idx="645">
                  <c:v>0.05</c:v>
                </c:pt>
                <c:pt idx="646">
                  <c:v>0.05</c:v>
                </c:pt>
                <c:pt idx="647">
                  <c:v>0.05</c:v>
                </c:pt>
                <c:pt idx="648">
                  <c:v>0.05</c:v>
                </c:pt>
                <c:pt idx="649">
                  <c:v>0.05</c:v>
                </c:pt>
                <c:pt idx="650">
                  <c:v>0.05</c:v>
                </c:pt>
                <c:pt idx="651">
                  <c:v>0.05</c:v>
                </c:pt>
                <c:pt idx="652">
                  <c:v>0.05</c:v>
                </c:pt>
                <c:pt idx="653">
                  <c:v>0.05</c:v>
                </c:pt>
                <c:pt idx="654">
                  <c:v>0.05</c:v>
                </c:pt>
                <c:pt idx="655">
                  <c:v>0.05</c:v>
                </c:pt>
                <c:pt idx="656">
                  <c:v>0.05</c:v>
                </c:pt>
                <c:pt idx="657">
                  <c:v>0.05</c:v>
                </c:pt>
                <c:pt idx="658">
                  <c:v>0.05</c:v>
                </c:pt>
                <c:pt idx="659">
                  <c:v>0.05</c:v>
                </c:pt>
                <c:pt idx="660">
                  <c:v>0.05</c:v>
                </c:pt>
                <c:pt idx="661">
                  <c:v>0.05</c:v>
                </c:pt>
                <c:pt idx="662">
                  <c:v>0.05</c:v>
                </c:pt>
                <c:pt idx="663">
                  <c:v>0.05</c:v>
                </c:pt>
                <c:pt idx="664">
                  <c:v>0.05</c:v>
                </c:pt>
                <c:pt idx="665">
                  <c:v>0.05</c:v>
                </c:pt>
                <c:pt idx="666">
                  <c:v>0.05</c:v>
                </c:pt>
                <c:pt idx="667">
                  <c:v>0.05</c:v>
                </c:pt>
                <c:pt idx="668">
                  <c:v>0.05</c:v>
                </c:pt>
                <c:pt idx="669">
                  <c:v>0.05</c:v>
                </c:pt>
                <c:pt idx="670">
                  <c:v>0.05</c:v>
                </c:pt>
                <c:pt idx="671">
                  <c:v>0.05</c:v>
                </c:pt>
                <c:pt idx="672">
                  <c:v>0.05</c:v>
                </c:pt>
                <c:pt idx="673">
                  <c:v>0.05</c:v>
                </c:pt>
                <c:pt idx="674">
                  <c:v>0.05</c:v>
                </c:pt>
                <c:pt idx="675">
                  <c:v>0.05</c:v>
                </c:pt>
                <c:pt idx="676">
                  <c:v>0.05</c:v>
                </c:pt>
                <c:pt idx="677">
                  <c:v>0.05</c:v>
                </c:pt>
                <c:pt idx="678">
                  <c:v>0.05</c:v>
                </c:pt>
                <c:pt idx="679">
                  <c:v>0.05</c:v>
                </c:pt>
                <c:pt idx="680">
                  <c:v>0.05</c:v>
                </c:pt>
                <c:pt idx="681">
                  <c:v>0.05</c:v>
                </c:pt>
                <c:pt idx="682">
                  <c:v>0.05</c:v>
                </c:pt>
                <c:pt idx="683">
                  <c:v>0.05</c:v>
                </c:pt>
                <c:pt idx="684">
                  <c:v>0.05</c:v>
                </c:pt>
                <c:pt idx="685">
                  <c:v>0.05</c:v>
                </c:pt>
                <c:pt idx="686">
                  <c:v>0.05</c:v>
                </c:pt>
                <c:pt idx="687">
                  <c:v>0.05</c:v>
                </c:pt>
                <c:pt idx="688">
                  <c:v>0.05</c:v>
                </c:pt>
                <c:pt idx="689">
                  <c:v>0.05</c:v>
                </c:pt>
                <c:pt idx="690">
                  <c:v>0.05</c:v>
                </c:pt>
                <c:pt idx="691">
                  <c:v>0.05</c:v>
                </c:pt>
                <c:pt idx="692">
                  <c:v>0.05</c:v>
                </c:pt>
                <c:pt idx="693">
                  <c:v>0.05</c:v>
                </c:pt>
                <c:pt idx="694">
                  <c:v>0.05</c:v>
                </c:pt>
                <c:pt idx="695">
                  <c:v>0.05</c:v>
                </c:pt>
                <c:pt idx="696">
                  <c:v>0.05</c:v>
                </c:pt>
                <c:pt idx="697">
                  <c:v>0.05</c:v>
                </c:pt>
                <c:pt idx="698">
                  <c:v>0.05</c:v>
                </c:pt>
                <c:pt idx="699">
                  <c:v>0.05</c:v>
                </c:pt>
                <c:pt idx="700">
                  <c:v>0.05</c:v>
                </c:pt>
                <c:pt idx="701">
                  <c:v>0.05</c:v>
                </c:pt>
                <c:pt idx="702">
                  <c:v>0.05</c:v>
                </c:pt>
                <c:pt idx="703">
                  <c:v>0.05</c:v>
                </c:pt>
                <c:pt idx="704">
                  <c:v>0.05</c:v>
                </c:pt>
                <c:pt idx="705">
                  <c:v>0.05</c:v>
                </c:pt>
                <c:pt idx="706">
                  <c:v>0.05</c:v>
                </c:pt>
                <c:pt idx="707">
                  <c:v>0.05</c:v>
                </c:pt>
                <c:pt idx="708">
                  <c:v>0.05</c:v>
                </c:pt>
                <c:pt idx="709">
                  <c:v>0.05</c:v>
                </c:pt>
                <c:pt idx="710">
                  <c:v>0.05</c:v>
                </c:pt>
                <c:pt idx="711">
                  <c:v>0.05</c:v>
                </c:pt>
                <c:pt idx="712">
                  <c:v>0.05</c:v>
                </c:pt>
                <c:pt idx="713">
                  <c:v>0.05</c:v>
                </c:pt>
                <c:pt idx="714">
                  <c:v>0.05</c:v>
                </c:pt>
                <c:pt idx="715">
                  <c:v>0.05</c:v>
                </c:pt>
                <c:pt idx="716">
                  <c:v>0.05</c:v>
                </c:pt>
                <c:pt idx="717">
                  <c:v>0.05</c:v>
                </c:pt>
                <c:pt idx="718">
                  <c:v>0.05</c:v>
                </c:pt>
                <c:pt idx="719">
                  <c:v>0.05</c:v>
                </c:pt>
                <c:pt idx="720">
                  <c:v>0.05</c:v>
                </c:pt>
                <c:pt idx="721">
                  <c:v>0.05</c:v>
                </c:pt>
                <c:pt idx="722">
                  <c:v>0.05</c:v>
                </c:pt>
                <c:pt idx="723">
                  <c:v>0.05</c:v>
                </c:pt>
                <c:pt idx="724">
                  <c:v>0.05</c:v>
                </c:pt>
                <c:pt idx="725">
                  <c:v>0.05</c:v>
                </c:pt>
                <c:pt idx="726">
                  <c:v>0.05</c:v>
                </c:pt>
                <c:pt idx="727">
                  <c:v>0.05</c:v>
                </c:pt>
                <c:pt idx="728">
                  <c:v>0.05</c:v>
                </c:pt>
                <c:pt idx="729">
                  <c:v>0.05</c:v>
                </c:pt>
                <c:pt idx="730">
                  <c:v>0.05</c:v>
                </c:pt>
                <c:pt idx="731">
                  <c:v>0.05</c:v>
                </c:pt>
                <c:pt idx="732">
                  <c:v>0.05</c:v>
                </c:pt>
                <c:pt idx="733">
                  <c:v>0.05</c:v>
                </c:pt>
                <c:pt idx="734">
                  <c:v>0.05</c:v>
                </c:pt>
                <c:pt idx="735">
                  <c:v>0.05</c:v>
                </c:pt>
                <c:pt idx="736">
                  <c:v>0.05</c:v>
                </c:pt>
                <c:pt idx="737">
                  <c:v>0.05</c:v>
                </c:pt>
                <c:pt idx="738">
                  <c:v>0.05</c:v>
                </c:pt>
                <c:pt idx="739">
                  <c:v>0.05</c:v>
                </c:pt>
                <c:pt idx="740">
                  <c:v>0.05</c:v>
                </c:pt>
                <c:pt idx="741">
                  <c:v>0.05</c:v>
                </c:pt>
                <c:pt idx="742">
                  <c:v>0.05</c:v>
                </c:pt>
                <c:pt idx="743">
                  <c:v>0.05</c:v>
                </c:pt>
                <c:pt idx="744">
                  <c:v>0.05</c:v>
                </c:pt>
                <c:pt idx="745">
                  <c:v>0.05</c:v>
                </c:pt>
                <c:pt idx="746">
                  <c:v>0.05</c:v>
                </c:pt>
                <c:pt idx="747">
                  <c:v>0.05</c:v>
                </c:pt>
                <c:pt idx="748">
                  <c:v>0.05</c:v>
                </c:pt>
                <c:pt idx="749">
                  <c:v>0.05</c:v>
                </c:pt>
                <c:pt idx="750">
                  <c:v>0.05</c:v>
                </c:pt>
                <c:pt idx="751">
                  <c:v>0.05</c:v>
                </c:pt>
                <c:pt idx="752">
                  <c:v>0.05</c:v>
                </c:pt>
                <c:pt idx="753">
                  <c:v>0.05</c:v>
                </c:pt>
                <c:pt idx="754">
                  <c:v>0.05</c:v>
                </c:pt>
                <c:pt idx="755">
                  <c:v>0.05</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0.05</c:v>
                </c:pt>
                <c:pt idx="773">
                  <c:v>0.05</c:v>
                </c:pt>
                <c:pt idx="774">
                  <c:v>0.05</c:v>
                </c:pt>
                <c:pt idx="775">
                  <c:v>0.05</c:v>
                </c:pt>
                <c:pt idx="776">
                  <c:v>0.05</c:v>
                </c:pt>
                <c:pt idx="777">
                  <c:v>0.05</c:v>
                </c:pt>
                <c:pt idx="778">
                  <c:v>0.05</c:v>
                </c:pt>
                <c:pt idx="779">
                  <c:v>0.05</c:v>
                </c:pt>
                <c:pt idx="780">
                  <c:v>0.05</c:v>
                </c:pt>
                <c:pt idx="781">
                  <c:v>0.05</c:v>
                </c:pt>
                <c:pt idx="782">
                  <c:v>0.05</c:v>
                </c:pt>
                <c:pt idx="783">
                  <c:v>0.05</c:v>
                </c:pt>
                <c:pt idx="784">
                  <c:v>0.05</c:v>
                </c:pt>
                <c:pt idx="785">
                  <c:v>0.05</c:v>
                </c:pt>
                <c:pt idx="786">
                  <c:v>0.05</c:v>
                </c:pt>
                <c:pt idx="787">
                  <c:v>0.05</c:v>
                </c:pt>
                <c:pt idx="788">
                  <c:v>0.05</c:v>
                </c:pt>
                <c:pt idx="789">
                  <c:v>0.05</c:v>
                </c:pt>
                <c:pt idx="790">
                  <c:v>0.05</c:v>
                </c:pt>
                <c:pt idx="791">
                  <c:v>0.05</c:v>
                </c:pt>
                <c:pt idx="792">
                  <c:v>0.05</c:v>
                </c:pt>
                <c:pt idx="793">
                  <c:v>0.05</c:v>
                </c:pt>
                <c:pt idx="794">
                  <c:v>0.05</c:v>
                </c:pt>
                <c:pt idx="795">
                  <c:v>0.05</c:v>
                </c:pt>
                <c:pt idx="796">
                  <c:v>0.05</c:v>
                </c:pt>
                <c:pt idx="797">
                  <c:v>0.05</c:v>
                </c:pt>
                <c:pt idx="798">
                  <c:v>0.05</c:v>
                </c:pt>
                <c:pt idx="799">
                  <c:v>0.05</c:v>
                </c:pt>
                <c:pt idx="800">
                  <c:v>0.05</c:v>
                </c:pt>
                <c:pt idx="801">
                  <c:v>0.05</c:v>
                </c:pt>
                <c:pt idx="802">
                  <c:v>0.05</c:v>
                </c:pt>
                <c:pt idx="803">
                  <c:v>0.05</c:v>
                </c:pt>
                <c:pt idx="804">
                  <c:v>0.05</c:v>
                </c:pt>
                <c:pt idx="805">
                  <c:v>0.05</c:v>
                </c:pt>
                <c:pt idx="806">
                  <c:v>0.05</c:v>
                </c:pt>
                <c:pt idx="807">
                  <c:v>0.05</c:v>
                </c:pt>
                <c:pt idx="808">
                  <c:v>0.05</c:v>
                </c:pt>
                <c:pt idx="809">
                  <c:v>0.05</c:v>
                </c:pt>
                <c:pt idx="810">
                  <c:v>0.05</c:v>
                </c:pt>
                <c:pt idx="811">
                  <c:v>0.05</c:v>
                </c:pt>
                <c:pt idx="812">
                  <c:v>0.05</c:v>
                </c:pt>
                <c:pt idx="813">
                  <c:v>0.05</c:v>
                </c:pt>
                <c:pt idx="814">
                  <c:v>0.05</c:v>
                </c:pt>
                <c:pt idx="815">
                  <c:v>0.05</c:v>
                </c:pt>
                <c:pt idx="816">
                  <c:v>0.05</c:v>
                </c:pt>
                <c:pt idx="817">
                  <c:v>0.05</c:v>
                </c:pt>
                <c:pt idx="818">
                  <c:v>0.05</c:v>
                </c:pt>
                <c:pt idx="819">
                  <c:v>0.05</c:v>
                </c:pt>
                <c:pt idx="820">
                  <c:v>0.05</c:v>
                </c:pt>
                <c:pt idx="821">
                  <c:v>0.05</c:v>
                </c:pt>
                <c:pt idx="822">
                  <c:v>0.05</c:v>
                </c:pt>
                <c:pt idx="823">
                  <c:v>0.05</c:v>
                </c:pt>
                <c:pt idx="824">
                  <c:v>0.05</c:v>
                </c:pt>
                <c:pt idx="825">
                  <c:v>0.05</c:v>
                </c:pt>
                <c:pt idx="826">
                  <c:v>0.05</c:v>
                </c:pt>
                <c:pt idx="827">
                  <c:v>0.05</c:v>
                </c:pt>
                <c:pt idx="828">
                  <c:v>0.05</c:v>
                </c:pt>
                <c:pt idx="829">
                  <c:v>0.05</c:v>
                </c:pt>
                <c:pt idx="830">
                  <c:v>0.05</c:v>
                </c:pt>
                <c:pt idx="831">
                  <c:v>0.05</c:v>
                </c:pt>
                <c:pt idx="832">
                  <c:v>0.05</c:v>
                </c:pt>
                <c:pt idx="833">
                  <c:v>0.05</c:v>
                </c:pt>
                <c:pt idx="834">
                  <c:v>0.05</c:v>
                </c:pt>
                <c:pt idx="835">
                  <c:v>0.05</c:v>
                </c:pt>
                <c:pt idx="836">
                  <c:v>0.05</c:v>
                </c:pt>
                <c:pt idx="837">
                  <c:v>0.05</c:v>
                </c:pt>
                <c:pt idx="838">
                  <c:v>0.05</c:v>
                </c:pt>
                <c:pt idx="839">
                  <c:v>0.05</c:v>
                </c:pt>
                <c:pt idx="840">
                  <c:v>0.05</c:v>
                </c:pt>
                <c:pt idx="841">
                  <c:v>0.05</c:v>
                </c:pt>
                <c:pt idx="842">
                  <c:v>0.05</c:v>
                </c:pt>
                <c:pt idx="843">
                  <c:v>0.05</c:v>
                </c:pt>
                <c:pt idx="844">
                  <c:v>0.05</c:v>
                </c:pt>
                <c:pt idx="845">
                  <c:v>0.05</c:v>
                </c:pt>
                <c:pt idx="846">
                  <c:v>0.05</c:v>
                </c:pt>
                <c:pt idx="847">
                  <c:v>0.05</c:v>
                </c:pt>
                <c:pt idx="848">
                  <c:v>0.05</c:v>
                </c:pt>
                <c:pt idx="849">
                  <c:v>0.05</c:v>
                </c:pt>
                <c:pt idx="850">
                  <c:v>0.05</c:v>
                </c:pt>
                <c:pt idx="851">
                  <c:v>0.05</c:v>
                </c:pt>
                <c:pt idx="852">
                  <c:v>0.05</c:v>
                </c:pt>
                <c:pt idx="853">
                  <c:v>0.05</c:v>
                </c:pt>
                <c:pt idx="854">
                  <c:v>0.05</c:v>
                </c:pt>
                <c:pt idx="855">
                  <c:v>0.05</c:v>
                </c:pt>
                <c:pt idx="856">
                  <c:v>0.05</c:v>
                </c:pt>
                <c:pt idx="857">
                  <c:v>0.05</c:v>
                </c:pt>
                <c:pt idx="858">
                  <c:v>0.05</c:v>
                </c:pt>
                <c:pt idx="859">
                  <c:v>0.05</c:v>
                </c:pt>
                <c:pt idx="860">
                  <c:v>0.05</c:v>
                </c:pt>
                <c:pt idx="861">
                  <c:v>0.05</c:v>
                </c:pt>
                <c:pt idx="862">
                  <c:v>0.05</c:v>
                </c:pt>
                <c:pt idx="863">
                  <c:v>0.05</c:v>
                </c:pt>
                <c:pt idx="864">
                  <c:v>0.05</c:v>
                </c:pt>
                <c:pt idx="865">
                  <c:v>0.05</c:v>
                </c:pt>
                <c:pt idx="866">
                  <c:v>0.05</c:v>
                </c:pt>
                <c:pt idx="867">
                  <c:v>0.05</c:v>
                </c:pt>
                <c:pt idx="868">
                  <c:v>0.05</c:v>
                </c:pt>
                <c:pt idx="869">
                  <c:v>0.05</c:v>
                </c:pt>
                <c:pt idx="870">
                  <c:v>0.05</c:v>
                </c:pt>
                <c:pt idx="871">
                  <c:v>0.05</c:v>
                </c:pt>
                <c:pt idx="872">
                  <c:v>0.05</c:v>
                </c:pt>
                <c:pt idx="873">
                  <c:v>0.05</c:v>
                </c:pt>
                <c:pt idx="874">
                  <c:v>0.05</c:v>
                </c:pt>
                <c:pt idx="875">
                  <c:v>0.05</c:v>
                </c:pt>
                <c:pt idx="876">
                  <c:v>0.05</c:v>
                </c:pt>
                <c:pt idx="877">
                  <c:v>0.05</c:v>
                </c:pt>
                <c:pt idx="878">
                  <c:v>0.05</c:v>
                </c:pt>
                <c:pt idx="879">
                  <c:v>0.05</c:v>
                </c:pt>
                <c:pt idx="880">
                  <c:v>0.05</c:v>
                </c:pt>
                <c:pt idx="881">
                  <c:v>0.05</c:v>
                </c:pt>
                <c:pt idx="882">
                  <c:v>0.05</c:v>
                </c:pt>
                <c:pt idx="883">
                  <c:v>0.05</c:v>
                </c:pt>
                <c:pt idx="884">
                  <c:v>0.05</c:v>
                </c:pt>
                <c:pt idx="885">
                  <c:v>0.05</c:v>
                </c:pt>
                <c:pt idx="886">
                  <c:v>0.05</c:v>
                </c:pt>
                <c:pt idx="887">
                  <c:v>0.05</c:v>
                </c:pt>
                <c:pt idx="888">
                  <c:v>0.05</c:v>
                </c:pt>
                <c:pt idx="889">
                  <c:v>0.05</c:v>
                </c:pt>
                <c:pt idx="890">
                  <c:v>0.05</c:v>
                </c:pt>
                <c:pt idx="891">
                  <c:v>0.05</c:v>
                </c:pt>
                <c:pt idx="892">
                  <c:v>0.05</c:v>
                </c:pt>
                <c:pt idx="893">
                  <c:v>0.05</c:v>
                </c:pt>
                <c:pt idx="894">
                  <c:v>0.05</c:v>
                </c:pt>
                <c:pt idx="895">
                  <c:v>0.05</c:v>
                </c:pt>
                <c:pt idx="896">
                  <c:v>0.05</c:v>
                </c:pt>
                <c:pt idx="897">
                  <c:v>0.05</c:v>
                </c:pt>
                <c:pt idx="898">
                  <c:v>0.05</c:v>
                </c:pt>
                <c:pt idx="899">
                  <c:v>0.05</c:v>
                </c:pt>
                <c:pt idx="900">
                  <c:v>0.05</c:v>
                </c:pt>
                <c:pt idx="901">
                  <c:v>0.05</c:v>
                </c:pt>
                <c:pt idx="902">
                  <c:v>0.05</c:v>
                </c:pt>
                <c:pt idx="903">
                  <c:v>0.05</c:v>
                </c:pt>
                <c:pt idx="904">
                  <c:v>0.05</c:v>
                </c:pt>
                <c:pt idx="905">
                  <c:v>0.05</c:v>
                </c:pt>
                <c:pt idx="906">
                  <c:v>0.05</c:v>
                </c:pt>
                <c:pt idx="907">
                  <c:v>0.05</c:v>
                </c:pt>
                <c:pt idx="908">
                  <c:v>0.05</c:v>
                </c:pt>
                <c:pt idx="909">
                  <c:v>0.05</c:v>
                </c:pt>
                <c:pt idx="910">
                  <c:v>0.05</c:v>
                </c:pt>
                <c:pt idx="911">
                  <c:v>0.05</c:v>
                </c:pt>
                <c:pt idx="912">
                  <c:v>0.05</c:v>
                </c:pt>
                <c:pt idx="913">
                  <c:v>0.05</c:v>
                </c:pt>
                <c:pt idx="914">
                  <c:v>0.05</c:v>
                </c:pt>
                <c:pt idx="915">
                  <c:v>0.05</c:v>
                </c:pt>
                <c:pt idx="916">
                  <c:v>0.05</c:v>
                </c:pt>
                <c:pt idx="917">
                  <c:v>0.05</c:v>
                </c:pt>
                <c:pt idx="918">
                  <c:v>0.05</c:v>
                </c:pt>
                <c:pt idx="919">
                  <c:v>0.05</c:v>
                </c:pt>
                <c:pt idx="920">
                  <c:v>0.05</c:v>
                </c:pt>
                <c:pt idx="921">
                  <c:v>0.05</c:v>
                </c:pt>
                <c:pt idx="922">
                  <c:v>0.05</c:v>
                </c:pt>
                <c:pt idx="923">
                  <c:v>0.05</c:v>
                </c:pt>
                <c:pt idx="924">
                  <c:v>0.05</c:v>
                </c:pt>
                <c:pt idx="925">
                  <c:v>0.05</c:v>
                </c:pt>
                <c:pt idx="926">
                  <c:v>0.05</c:v>
                </c:pt>
                <c:pt idx="927">
                  <c:v>0.05</c:v>
                </c:pt>
                <c:pt idx="928">
                  <c:v>0.05</c:v>
                </c:pt>
                <c:pt idx="929">
                  <c:v>0.05</c:v>
                </c:pt>
                <c:pt idx="930">
                  <c:v>0.05</c:v>
                </c:pt>
                <c:pt idx="931">
                  <c:v>0.05</c:v>
                </c:pt>
                <c:pt idx="932">
                  <c:v>0.05</c:v>
                </c:pt>
                <c:pt idx="933">
                  <c:v>0.05</c:v>
                </c:pt>
                <c:pt idx="934">
                  <c:v>0.05</c:v>
                </c:pt>
                <c:pt idx="935">
                  <c:v>0.05</c:v>
                </c:pt>
                <c:pt idx="936">
                  <c:v>0.05</c:v>
                </c:pt>
                <c:pt idx="937">
                  <c:v>0.05</c:v>
                </c:pt>
                <c:pt idx="938">
                  <c:v>0.05</c:v>
                </c:pt>
                <c:pt idx="939">
                  <c:v>0.05</c:v>
                </c:pt>
                <c:pt idx="940">
                  <c:v>0.05</c:v>
                </c:pt>
                <c:pt idx="941">
                  <c:v>0.05</c:v>
                </c:pt>
                <c:pt idx="942">
                  <c:v>0.05</c:v>
                </c:pt>
                <c:pt idx="943">
                  <c:v>0.05</c:v>
                </c:pt>
                <c:pt idx="944">
                  <c:v>0.05</c:v>
                </c:pt>
                <c:pt idx="945">
                  <c:v>0.05</c:v>
                </c:pt>
                <c:pt idx="946">
                  <c:v>0.05</c:v>
                </c:pt>
                <c:pt idx="947">
                  <c:v>0.05</c:v>
                </c:pt>
                <c:pt idx="948">
                  <c:v>0.05</c:v>
                </c:pt>
                <c:pt idx="949">
                  <c:v>0.05</c:v>
                </c:pt>
                <c:pt idx="950">
                  <c:v>0.05</c:v>
                </c:pt>
                <c:pt idx="951">
                  <c:v>0.05</c:v>
                </c:pt>
                <c:pt idx="952">
                  <c:v>0.05</c:v>
                </c:pt>
                <c:pt idx="953">
                  <c:v>0.05</c:v>
                </c:pt>
                <c:pt idx="954">
                  <c:v>0.05</c:v>
                </c:pt>
                <c:pt idx="955">
                  <c:v>0.05</c:v>
                </c:pt>
                <c:pt idx="956">
                  <c:v>0.05</c:v>
                </c:pt>
                <c:pt idx="957">
                  <c:v>0.05</c:v>
                </c:pt>
                <c:pt idx="958">
                  <c:v>0.05</c:v>
                </c:pt>
                <c:pt idx="959">
                  <c:v>0.05</c:v>
                </c:pt>
                <c:pt idx="960">
                  <c:v>0.05</c:v>
                </c:pt>
                <c:pt idx="961">
                  <c:v>0.05</c:v>
                </c:pt>
                <c:pt idx="962">
                  <c:v>0.05</c:v>
                </c:pt>
                <c:pt idx="963">
                  <c:v>0.05</c:v>
                </c:pt>
                <c:pt idx="964">
                  <c:v>0.05</c:v>
                </c:pt>
                <c:pt idx="965">
                  <c:v>0.05</c:v>
                </c:pt>
                <c:pt idx="966">
                  <c:v>0.05</c:v>
                </c:pt>
                <c:pt idx="967">
                  <c:v>0.05</c:v>
                </c:pt>
                <c:pt idx="968">
                  <c:v>0.05</c:v>
                </c:pt>
                <c:pt idx="969">
                  <c:v>0.05</c:v>
                </c:pt>
                <c:pt idx="970">
                  <c:v>0.05</c:v>
                </c:pt>
                <c:pt idx="971">
                  <c:v>0.05</c:v>
                </c:pt>
                <c:pt idx="972">
                  <c:v>0.05</c:v>
                </c:pt>
                <c:pt idx="973">
                  <c:v>0.05</c:v>
                </c:pt>
                <c:pt idx="974">
                  <c:v>0.05</c:v>
                </c:pt>
                <c:pt idx="975">
                  <c:v>0.05</c:v>
                </c:pt>
                <c:pt idx="976">
                  <c:v>0.05</c:v>
                </c:pt>
                <c:pt idx="977">
                  <c:v>0.05</c:v>
                </c:pt>
                <c:pt idx="978">
                  <c:v>0.05</c:v>
                </c:pt>
                <c:pt idx="979">
                  <c:v>0.05</c:v>
                </c:pt>
                <c:pt idx="980">
                  <c:v>0.05</c:v>
                </c:pt>
                <c:pt idx="981">
                  <c:v>0.05</c:v>
                </c:pt>
                <c:pt idx="982">
                  <c:v>0.05</c:v>
                </c:pt>
                <c:pt idx="983">
                  <c:v>0.05</c:v>
                </c:pt>
                <c:pt idx="984">
                  <c:v>0.05</c:v>
                </c:pt>
                <c:pt idx="985">
                  <c:v>0.05</c:v>
                </c:pt>
                <c:pt idx="986">
                  <c:v>0.05</c:v>
                </c:pt>
                <c:pt idx="987">
                  <c:v>0.05</c:v>
                </c:pt>
                <c:pt idx="988">
                  <c:v>0.05</c:v>
                </c:pt>
                <c:pt idx="989">
                  <c:v>0.05</c:v>
                </c:pt>
                <c:pt idx="990">
                  <c:v>0.05</c:v>
                </c:pt>
                <c:pt idx="991">
                  <c:v>0.05</c:v>
                </c:pt>
                <c:pt idx="992">
                  <c:v>0.05</c:v>
                </c:pt>
                <c:pt idx="993">
                  <c:v>0.05</c:v>
                </c:pt>
                <c:pt idx="994">
                  <c:v>0.05</c:v>
                </c:pt>
                <c:pt idx="995">
                  <c:v>0.05</c:v>
                </c:pt>
                <c:pt idx="996">
                  <c:v>0.05</c:v>
                </c:pt>
                <c:pt idx="997">
                  <c:v>0.05</c:v>
                </c:pt>
                <c:pt idx="998">
                  <c:v>0.05</c:v>
                </c:pt>
                <c:pt idx="999">
                  <c:v>0.05</c:v>
                </c:pt>
                <c:pt idx="1000">
                  <c:v>0.05</c:v>
                </c:pt>
                <c:pt idx="1001">
                  <c:v>0.05</c:v>
                </c:pt>
                <c:pt idx="1002">
                  <c:v>0.05</c:v>
                </c:pt>
                <c:pt idx="1003">
                  <c:v>0.05</c:v>
                </c:pt>
                <c:pt idx="1004">
                  <c:v>0.05</c:v>
                </c:pt>
                <c:pt idx="1005">
                  <c:v>0.05</c:v>
                </c:pt>
                <c:pt idx="1006">
                  <c:v>0.05</c:v>
                </c:pt>
                <c:pt idx="1007">
                  <c:v>0.05</c:v>
                </c:pt>
                <c:pt idx="1008">
                  <c:v>0.05</c:v>
                </c:pt>
                <c:pt idx="1009">
                  <c:v>0.05</c:v>
                </c:pt>
                <c:pt idx="1010">
                  <c:v>0.05</c:v>
                </c:pt>
                <c:pt idx="1011">
                  <c:v>0.05</c:v>
                </c:pt>
                <c:pt idx="1012">
                  <c:v>0.05</c:v>
                </c:pt>
                <c:pt idx="1013">
                  <c:v>0.05</c:v>
                </c:pt>
                <c:pt idx="1014">
                  <c:v>0.05</c:v>
                </c:pt>
                <c:pt idx="1015">
                  <c:v>0.05</c:v>
                </c:pt>
                <c:pt idx="1016">
                  <c:v>0.05</c:v>
                </c:pt>
                <c:pt idx="1017">
                  <c:v>0.05</c:v>
                </c:pt>
                <c:pt idx="1018">
                  <c:v>0.05</c:v>
                </c:pt>
                <c:pt idx="1019">
                  <c:v>0.05</c:v>
                </c:pt>
                <c:pt idx="1020">
                  <c:v>0.05</c:v>
                </c:pt>
                <c:pt idx="1021">
                  <c:v>0.05</c:v>
                </c:pt>
                <c:pt idx="1022">
                  <c:v>0.05</c:v>
                </c:pt>
                <c:pt idx="1023">
                  <c:v>0.05</c:v>
                </c:pt>
                <c:pt idx="1024">
                  <c:v>0.05</c:v>
                </c:pt>
                <c:pt idx="1025">
                  <c:v>0.05</c:v>
                </c:pt>
                <c:pt idx="1026">
                  <c:v>0.05</c:v>
                </c:pt>
                <c:pt idx="1027">
                  <c:v>0.05</c:v>
                </c:pt>
                <c:pt idx="1028">
                  <c:v>0.05</c:v>
                </c:pt>
                <c:pt idx="1029">
                  <c:v>0.05</c:v>
                </c:pt>
                <c:pt idx="1030">
                  <c:v>0.05</c:v>
                </c:pt>
                <c:pt idx="1031">
                  <c:v>0.05</c:v>
                </c:pt>
                <c:pt idx="1032">
                  <c:v>0.05</c:v>
                </c:pt>
                <c:pt idx="1033">
                  <c:v>0.05</c:v>
                </c:pt>
                <c:pt idx="1034">
                  <c:v>0.05</c:v>
                </c:pt>
                <c:pt idx="1035">
                  <c:v>0.05</c:v>
                </c:pt>
                <c:pt idx="1036">
                  <c:v>0.05</c:v>
                </c:pt>
                <c:pt idx="1037">
                  <c:v>0.05</c:v>
                </c:pt>
                <c:pt idx="1038">
                  <c:v>0.05</c:v>
                </c:pt>
                <c:pt idx="1039">
                  <c:v>0.05</c:v>
                </c:pt>
                <c:pt idx="1040">
                  <c:v>0.05</c:v>
                </c:pt>
                <c:pt idx="1041">
                  <c:v>0.05</c:v>
                </c:pt>
                <c:pt idx="1042">
                  <c:v>0.05</c:v>
                </c:pt>
                <c:pt idx="1043">
                  <c:v>0.05</c:v>
                </c:pt>
                <c:pt idx="1044">
                  <c:v>0.05</c:v>
                </c:pt>
                <c:pt idx="1045">
                  <c:v>0.05</c:v>
                </c:pt>
                <c:pt idx="1046">
                  <c:v>0.05</c:v>
                </c:pt>
                <c:pt idx="1047">
                  <c:v>0.05</c:v>
                </c:pt>
                <c:pt idx="1048">
                  <c:v>0.05</c:v>
                </c:pt>
                <c:pt idx="1049">
                  <c:v>0.05</c:v>
                </c:pt>
                <c:pt idx="1050">
                  <c:v>0.05</c:v>
                </c:pt>
                <c:pt idx="1051">
                  <c:v>0.05</c:v>
                </c:pt>
                <c:pt idx="1052">
                  <c:v>0.05</c:v>
                </c:pt>
                <c:pt idx="1053">
                  <c:v>0.05</c:v>
                </c:pt>
                <c:pt idx="1054">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Workforce'!$A$117:$A$165</c:f>
              <c:strCache>
                <c:ptCount val="4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strCache>
            </c:strRef>
          </c:cat>
          <c:val>
            <c:numRef>
              <c:f>'Table 6 - Workforce'!$B$117:$B$165</c:f>
              <c:numCache>
                <c:formatCode>#,##0</c:formatCode>
                <c:ptCount val="49"/>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c:v>
                </c:pt>
                <c:pt idx="19">
                  <c:v>594</c:v>
                </c:pt>
                <c:pt idx="20">
                  <c:v>691.85714285714289</c:v>
                </c:pt>
                <c:pt idx="21">
                  <c:v>907.42857142857144</c:v>
                </c:pt>
                <c:pt idx="22">
                  <c:v>793.28571428571433</c:v>
                </c:pt>
                <c:pt idx="23">
                  <c:v>780</c:v>
                </c:pt>
                <c:pt idx="24">
                  <c:v>831</c:v>
                </c:pt>
                <c:pt idx="25">
                  <c:v>857.85714285714289</c:v>
                </c:pt>
                <c:pt idx="26">
                  <c:v>910</c:v>
                </c:pt>
                <c:pt idx="27">
                  <c:v>1036.7142857142858</c:v>
                </c:pt>
                <c:pt idx="28">
                  <c:v>1377</c:v>
                </c:pt>
                <c:pt idx="29">
                  <c:v>1445</c:v>
                </c:pt>
                <c:pt idx="30">
                  <c:v>1428.1428571428571</c:v>
                </c:pt>
                <c:pt idx="31">
                  <c:v>1541.5714285714287</c:v>
                </c:pt>
                <c:pt idx="32">
                  <c:v>1722.2857142857142</c:v>
                </c:pt>
                <c:pt idx="33">
                  <c:v>1769</c:v>
                </c:pt>
                <c:pt idx="34">
                  <c:v>1695</c:v>
                </c:pt>
                <c:pt idx="35">
                  <c:v>1564.8571428571429</c:v>
                </c:pt>
                <c:pt idx="36">
                  <c:v>1444.7142857142858</c:v>
                </c:pt>
                <c:pt idx="37">
                  <c:v>1488.8571428571429</c:v>
                </c:pt>
                <c:pt idx="38">
                  <c:v>1762.4285714285713</c:v>
                </c:pt>
                <c:pt idx="39">
                  <c:v>1709.8571428571429</c:v>
                </c:pt>
                <c:pt idx="40">
                  <c:v>2543.4285714285716</c:v>
                </c:pt>
                <c:pt idx="41">
                  <c:v>2666.8571428571427</c:v>
                </c:pt>
                <c:pt idx="42">
                  <c:v>2722.5714285714284</c:v>
                </c:pt>
                <c:pt idx="43">
                  <c:v>2589</c:v>
                </c:pt>
                <c:pt idx="44">
                  <c:v>2253.5714285714284</c:v>
                </c:pt>
                <c:pt idx="45">
                  <c:v>2193</c:v>
                </c:pt>
                <c:pt idx="46">
                  <c:v>2172</c:v>
                </c:pt>
                <c:pt idx="47">
                  <c:v>1990.7142857142858</c:v>
                </c:pt>
                <c:pt idx="48">
                  <c:v>1741</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Workforce'!$A$117:$A$165</c:f>
              <c:strCache>
                <c:ptCount val="4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strCache>
            </c:strRef>
          </c:cat>
          <c:val>
            <c:numRef>
              <c:f>'Table 6 - Workforce'!$C$117:$C$165</c:f>
              <c:numCache>
                <c:formatCode>#,##0</c:formatCode>
                <c:ptCount val="49"/>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20</c:v>
                </c:pt>
                <c:pt idx="19">
                  <c:v>25</c:v>
                </c:pt>
                <c:pt idx="20">
                  <c:v>37.142857142857146</c:v>
                </c:pt>
                <c:pt idx="21">
                  <c:v>43.285714285714285</c:v>
                </c:pt>
                <c:pt idx="22">
                  <c:v>49.857142857142854</c:v>
                </c:pt>
                <c:pt idx="23">
                  <c:v>41</c:v>
                </c:pt>
                <c:pt idx="24">
                  <c:v>34</c:v>
                </c:pt>
                <c:pt idx="25">
                  <c:v>44</c:v>
                </c:pt>
                <c:pt idx="26">
                  <c:v>46.571428571428569</c:v>
                </c:pt>
                <c:pt idx="27">
                  <c:v>43.857142857142854</c:v>
                </c:pt>
                <c:pt idx="28">
                  <c:v>54</c:v>
                </c:pt>
                <c:pt idx="29">
                  <c:v>63</c:v>
                </c:pt>
                <c:pt idx="30">
                  <c:v>93.714285714285708</c:v>
                </c:pt>
                <c:pt idx="31">
                  <c:v>105.42857142857143</c:v>
                </c:pt>
                <c:pt idx="32">
                  <c:v>116.14285714285714</c:v>
                </c:pt>
                <c:pt idx="33">
                  <c:v>102</c:v>
                </c:pt>
                <c:pt idx="34">
                  <c:v>87</c:v>
                </c:pt>
                <c:pt idx="35">
                  <c:v>75.571428571428569</c:v>
                </c:pt>
                <c:pt idx="36">
                  <c:v>79.714285714285708</c:v>
                </c:pt>
                <c:pt idx="37">
                  <c:v>71</c:v>
                </c:pt>
                <c:pt idx="38">
                  <c:v>53.142857142857146</c:v>
                </c:pt>
                <c:pt idx="39">
                  <c:v>32.714285714285715</c:v>
                </c:pt>
                <c:pt idx="40">
                  <c:v>71.714285714285708</c:v>
                </c:pt>
                <c:pt idx="41">
                  <c:v>69.571428571428569</c:v>
                </c:pt>
                <c:pt idx="42">
                  <c:v>65.142857142857139</c:v>
                </c:pt>
                <c:pt idx="43">
                  <c:v>63</c:v>
                </c:pt>
                <c:pt idx="44">
                  <c:v>48.571428571428569</c:v>
                </c:pt>
                <c:pt idx="45">
                  <c:v>33.428571428571431</c:v>
                </c:pt>
                <c:pt idx="46">
                  <c:v>28.285714285714285</c:v>
                </c:pt>
                <c:pt idx="47">
                  <c:v>34</c:v>
                </c:pt>
                <c:pt idx="48">
                  <c:v>28</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Workforce'!$A$117:$A$165</c:f>
              <c:strCache>
                <c:ptCount val="49"/>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strCache>
            </c:strRef>
          </c:cat>
          <c:val>
            <c:numRef>
              <c:f>'Table 6 - Workforce'!$D$117:$D$165</c:f>
              <c:numCache>
                <c:formatCode>#,##0</c:formatCode>
                <c:ptCount val="49"/>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c:v>
                </c:pt>
                <c:pt idx="19">
                  <c:v>500</c:v>
                </c:pt>
                <c:pt idx="20">
                  <c:v>569.57142857142856</c:v>
                </c:pt>
                <c:pt idx="21">
                  <c:v>834.42857142857144</c:v>
                </c:pt>
                <c:pt idx="22">
                  <c:v>742.28571428571433</c:v>
                </c:pt>
                <c:pt idx="23">
                  <c:v>705</c:v>
                </c:pt>
                <c:pt idx="24">
                  <c:v>658</c:v>
                </c:pt>
                <c:pt idx="25">
                  <c:v>684.71428571428567</c:v>
                </c:pt>
                <c:pt idx="26">
                  <c:v>777.14285714285711</c:v>
                </c:pt>
                <c:pt idx="27">
                  <c:v>1023.8571428571429</c:v>
                </c:pt>
                <c:pt idx="28">
                  <c:v>1249</c:v>
                </c:pt>
                <c:pt idx="29">
                  <c:v>1392</c:v>
                </c:pt>
                <c:pt idx="30">
                  <c:v>1330.8571428571429</c:v>
                </c:pt>
                <c:pt idx="31">
                  <c:v>1366.5714285714287</c:v>
                </c:pt>
                <c:pt idx="32">
                  <c:v>1398.5714285714287</c:v>
                </c:pt>
                <c:pt idx="33">
                  <c:v>1302</c:v>
                </c:pt>
                <c:pt idx="34">
                  <c:v>1198</c:v>
                </c:pt>
                <c:pt idx="35">
                  <c:v>1126</c:v>
                </c:pt>
                <c:pt idx="36">
                  <c:v>1098.5714285714287</c:v>
                </c:pt>
                <c:pt idx="37">
                  <c:v>1103.1428571428571</c:v>
                </c:pt>
                <c:pt idx="38">
                  <c:v>1039.8571428571429</c:v>
                </c:pt>
                <c:pt idx="39">
                  <c:v>1158.8571428571429</c:v>
                </c:pt>
                <c:pt idx="40">
                  <c:v>2328.5714285714284</c:v>
                </c:pt>
                <c:pt idx="41">
                  <c:v>2462.8571428571427</c:v>
                </c:pt>
                <c:pt idx="42">
                  <c:v>2363.2857142857142</c:v>
                </c:pt>
                <c:pt idx="43">
                  <c:v>2156</c:v>
                </c:pt>
                <c:pt idx="44">
                  <c:v>1923.8571428571429</c:v>
                </c:pt>
                <c:pt idx="45">
                  <c:v>1776.2857142857142</c:v>
                </c:pt>
                <c:pt idx="46">
                  <c:v>1749.1428571428571</c:v>
                </c:pt>
                <c:pt idx="47">
                  <c:v>1654.7142857142858</c:v>
                </c:pt>
                <c:pt idx="48">
                  <c:v>1517</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1"/>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2792654844845968"/>
          <c:h val="0.76419510878489039"/>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Deaths'!$A$4:$A$1000</c:f>
              <c:numCache>
                <c:formatCode>m/d/yyyy</c:formatCode>
                <c:ptCount val="997"/>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pt idx="300">
                  <c:v>44204</c:v>
                </c:pt>
                <c:pt idx="301">
                  <c:v>44205</c:v>
                </c:pt>
                <c:pt idx="302">
                  <c:v>44206</c:v>
                </c:pt>
                <c:pt idx="303">
                  <c:v>44207</c:v>
                </c:pt>
                <c:pt idx="304">
                  <c:v>44208</c:v>
                </c:pt>
                <c:pt idx="305">
                  <c:v>44209</c:v>
                </c:pt>
                <c:pt idx="306">
                  <c:v>44210</c:v>
                </c:pt>
                <c:pt idx="307">
                  <c:v>44211</c:v>
                </c:pt>
                <c:pt idx="308">
                  <c:v>44212</c:v>
                </c:pt>
                <c:pt idx="309">
                  <c:v>44213</c:v>
                </c:pt>
                <c:pt idx="310">
                  <c:v>44214</c:v>
                </c:pt>
                <c:pt idx="311">
                  <c:v>44215</c:v>
                </c:pt>
                <c:pt idx="312">
                  <c:v>44216</c:v>
                </c:pt>
                <c:pt idx="313">
                  <c:v>44217</c:v>
                </c:pt>
                <c:pt idx="314">
                  <c:v>44218</c:v>
                </c:pt>
                <c:pt idx="315">
                  <c:v>44219</c:v>
                </c:pt>
                <c:pt idx="316">
                  <c:v>44220</c:v>
                </c:pt>
                <c:pt idx="317">
                  <c:v>44221</c:v>
                </c:pt>
                <c:pt idx="318">
                  <c:v>44222</c:v>
                </c:pt>
                <c:pt idx="319">
                  <c:v>44223</c:v>
                </c:pt>
                <c:pt idx="320">
                  <c:v>44224</c:v>
                </c:pt>
                <c:pt idx="321">
                  <c:v>44225</c:v>
                </c:pt>
                <c:pt idx="322">
                  <c:v>44226</c:v>
                </c:pt>
                <c:pt idx="323">
                  <c:v>44227</c:v>
                </c:pt>
                <c:pt idx="324">
                  <c:v>44228</c:v>
                </c:pt>
                <c:pt idx="325">
                  <c:v>44229</c:v>
                </c:pt>
                <c:pt idx="326">
                  <c:v>44230</c:v>
                </c:pt>
                <c:pt idx="327">
                  <c:v>44231</c:v>
                </c:pt>
                <c:pt idx="328">
                  <c:v>44232</c:v>
                </c:pt>
                <c:pt idx="329">
                  <c:v>44233</c:v>
                </c:pt>
                <c:pt idx="330">
                  <c:v>44234</c:v>
                </c:pt>
                <c:pt idx="331">
                  <c:v>44235</c:v>
                </c:pt>
                <c:pt idx="332">
                  <c:v>44236</c:v>
                </c:pt>
                <c:pt idx="333">
                  <c:v>44237</c:v>
                </c:pt>
                <c:pt idx="334">
                  <c:v>44238</c:v>
                </c:pt>
                <c:pt idx="335">
                  <c:v>44239</c:v>
                </c:pt>
                <c:pt idx="336">
                  <c:v>44240</c:v>
                </c:pt>
                <c:pt idx="337">
                  <c:v>44241</c:v>
                </c:pt>
                <c:pt idx="338">
                  <c:v>44242</c:v>
                </c:pt>
                <c:pt idx="339">
                  <c:v>44243</c:v>
                </c:pt>
                <c:pt idx="340">
                  <c:v>44244</c:v>
                </c:pt>
                <c:pt idx="341">
                  <c:v>44245</c:v>
                </c:pt>
                <c:pt idx="342">
                  <c:v>44246</c:v>
                </c:pt>
                <c:pt idx="343">
                  <c:v>44247</c:v>
                </c:pt>
                <c:pt idx="344">
                  <c:v>44248</c:v>
                </c:pt>
                <c:pt idx="345">
                  <c:v>44249</c:v>
                </c:pt>
                <c:pt idx="346">
                  <c:v>44250</c:v>
                </c:pt>
                <c:pt idx="347">
                  <c:v>44251</c:v>
                </c:pt>
                <c:pt idx="348">
                  <c:v>44252</c:v>
                </c:pt>
                <c:pt idx="349">
                  <c:v>44253</c:v>
                </c:pt>
                <c:pt idx="350">
                  <c:v>44254</c:v>
                </c:pt>
                <c:pt idx="351">
                  <c:v>44255</c:v>
                </c:pt>
                <c:pt idx="352">
                  <c:v>44256</c:v>
                </c:pt>
                <c:pt idx="353">
                  <c:v>44257</c:v>
                </c:pt>
                <c:pt idx="354">
                  <c:v>44258</c:v>
                </c:pt>
                <c:pt idx="355">
                  <c:v>44259</c:v>
                </c:pt>
                <c:pt idx="356">
                  <c:v>44260</c:v>
                </c:pt>
                <c:pt idx="357">
                  <c:v>44261</c:v>
                </c:pt>
                <c:pt idx="358">
                  <c:v>44262</c:v>
                </c:pt>
                <c:pt idx="359">
                  <c:v>44263</c:v>
                </c:pt>
                <c:pt idx="360">
                  <c:v>44264</c:v>
                </c:pt>
                <c:pt idx="361">
                  <c:v>44265</c:v>
                </c:pt>
                <c:pt idx="362">
                  <c:v>44266</c:v>
                </c:pt>
                <c:pt idx="363">
                  <c:v>44267</c:v>
                </c:pt>
              </c:numCache>
            </c:numRef>
          </c:cat>
          <c:val>
            <c:numRef>
              <c:f>'Table 8 - Deaths'!$B$4:$B$1000</c:f>
              <c:numCache>
                <c:formatCode>#,##0</c:formatCode>
                <c:ptCount val="997"/>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pt idx="300">
                  <c:v>4872</c:v>
                </c:pt>
                <c:pt idx="301">
                  <c:v>4965</c:v>
                </c:pt>
                <c:pt idx="302">
                  <c:v>4968</c:v>
                </c:pt>
                <c:pt idx="303">
                  <c:v>4969</c:v>
                </c:pt>
                <c:pt idx="304">
                  <c:v>5023</c:v>
                </c:pt>
                <c:pt idx="305">
                  <c:v>5102</c:v>
                </c:pt>
                <c:pt idx="306">
                  <c:v>5166</c:v>
                </c:pt>
                <c:pt idx="307">
                  <c:v>5227</c:v>
                </c:pt>
                <c:pt idx="308">
                  <c:v>5305</c:v>
                </c:pt>
                <c:pt idx="309">
                  <c:v>5305</c:v>
                </c:pt>
                <c:pt idx="310">
                  <c:v>5305</c:v>
                </c:pt>
                <c:pt idx="311">
                  <c:v>5376</c:v>
                </c:pt>
                <c:pt idx="312">
                  <c:v>5468</c:v>
                </c:pt>
                <c:pt idx="313">
                  <c:v>5557</c:v>
                </c:pt>
                <c:pt idx="314">
                  <c:v>5628</c:v>
                </c:pt>
                <c:pt idx="315">
                  <c:v>5704</c:v>
                </c:pt>
                <c:pt idx="316">
                  <c:v>5705</c:v>
                </c:pt>
                <c:pt idx="317">
                  <c:v>5709</c:v>
                </c:pt>
                <c:pt idx="318">
                  <c:v>5796</c:v>
                </c:pt>
                <c:pt idx="319">
                  <c:v>5888</c:v>
                </c:pt>
                <c:pt idx="320">
                  <c:v>5970</c:v>
                </c:pt>
                <c:pt idx="321">
                  <c:v>6040</c:v>
                </c:pt>
                <c:pt idx="322">
                  <c:v>6100</c:v>
                </c:pt>
                <c:pt idx="323">
                  <c:v>6106</c:v>
                </c:pt>
                <c:pt idx="324">
                  <c:v>6112</c:v>
                </c:pt>
                <c:pt idx="325">
                  <c:v>6181</c:v>
                </c:pt>
                <c:pt idx="326">
                  <c:v>6269</c:v>
                </c:pt>
                <c:pt idx="327">
                  <c:v>6322</c:v>
                </c:pt>
                <c:pt idx="328">
                  <c:v>6383</c:v>
                </c:pt>
                <c:pt idx="329">
                  <c:v>6431</c:v>
                </c:pt>
                <c:pt idx="330">
                  <c:v>6438</c:v>
                </c:pt>
                <c:pt idx="331">
                  <c:v>6443</c:v>
                </c:pt>
                <c:pt idx="332">
                  <c:v>6501</c:v>
                </c:pt>
                <c:pt idx="333">
                  <c:v>6551</c:v>
                </c:pt>
                <c:pt idx="334">
                  <c:v>6599</c:v>
                </c:pt>
                <c:pt idx="335">
                  <c:v>6666</c:v>
                </c:pt>
                <c:pt idx="336">
                  <c:v>6711</c:v>
                </c:pt>
                <c:pt idx="337">
                  <c:v>6715</c:v>
                </c:pt>
                <c:pt idx="338">
                  <c:v>6715</c:v>
                </c:pt>
                <c:pt idx="339">
                  <c:v>6764</c:v>
                </c:pt>
                <c:pt idx="340">
                  <c:v>6828</c:v>
                </c:pt>
                <c:pt idx="341">
                  <c:v>6885</c:v>
                </c:pt>
                <c:pt idx="342">
                  <c:v>6916</c:v>
                </c:pt>
                <c:pt idx="343">
                  <c:v>6945</c:v>
                </c:pt>
                <c:pt idx="344">
                  <c:v>6950</c:v>
                </c:pt>
                <c:pt idx="345">
                  <c:v>6950</c:v>
                </c:pt>
                <c:pt idx="346">
                  <c:v>7006</c:v>
                </c:pt>
                <c:pt idx="347">
                  <c:v>7053</c:v>
                </c:pt>
                <c:pt idx="348">
                  <c:v>7084</c:v>
                </c:pt>
                <c:pt idx="349">
                  <c:v>7111</c:v>
                </c:pt>
                <c:pt idx="350">
                  <c:v>7129</c:v>
                </c:pt>
                <c:pt idx="351">
                  <c:v>7131</c:v>
                </c:pt>
                <c:pt idx="352">
                  <c:v>7131</c:v>
                </c:pt>
                <c:pt idx="353">
                  <c:v>7164</c:v>
                </c:pt>
                <c:pt idx="354">
                  <c:v>7371</c:v>
                </c:pt>
                <c:pt idx="355">
                  <c:v>7398</c:v>
                </c:pt>
                <c:pt idx="356">
                  <c:v>7409</c:v>
                </c:pt>
                <c:pt idx="357">
                  <c:v>7421</c:v>
                </c:pt>
                <c:pt idx="358">
                  <c:v>7421</c:v>
                </c:pt>
                <c:pt idx="359">
                  <c:v>7422</c:v>
                </c:pt>
                <c:pt idx="360">
                  <c:v>7441</c:v>
                </c:pt>
                <c:pt idx="361">
                  <c:v>7461</c:v>
                </c:pt>
                <c:pt idx="362">
                  <c:v>7483</c:v>
                </c:pt>
                <c:pt idx="363">
                  <c:v>7500</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GB" b="1"/>
              <a:t>Chart 11 - School absence rate: </a:t>
            </a:r>
            <a:r>
              <a:rPr lang="en-GB" b="1" baseline="0"/>
              <a:t>COVID-19 and non COVID-19 related reasons</a:t>
            </a:r>
            <a:endParaRPr lang="en-GB" b="1"/>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education'!$E$3</c:f>
              <c:strCache>
                <c:ptCount val="1"/>
                <c:pt idx="0">
                  <c:v>Percentage of openings where pupils were not in school because of Covid-19 related reasons</c:v>
                </c:pt>
              </c:strCache>
            </c:strRef>
          </c:tx>
          <c:spPr>
            <a:solidFill>
              <a:schemeClr val="accent1"/>
            </a:solidFill>
            <a:ln>
              <a:noFill/>
            </a:ln>
            <a:effectLst/>
          </c:spPr>
          <c:invertIfNegative val="0"/>
          <c:cat>
            <c:numRef>
              <c:f>'Table 9 - School education'!$A$4:$A$96</c:f>
              <c:numCache>
                <c:formatCode>m/d/yyyy</c:formatCode>
                <c:ptCount val="93"/>
                <c:pt idx="0">
                  <c:v>44060</c:v>
                </c:pt>
                <c:pt idx="1">
                  <c:v>44061</c:v>
                </c:pt>
                <c:pt idx="2">
                  <c:v>44062</c:v>
                </c:pt>
                <c:pt idx="3">
                  <c:v>44063</c:v>
                </c:pt>
                <c:pt idx="4">
                  <c:v>44064</c:v>
                </c:pt>
                <c:pt idx="5">
                  <c:v>44067</c:v>
                </c:pt>
                <c:pt idx="6">
                  <c:v>44068</c:v>
                </c:pt>
                <c:pt idx="7">
                  <c:v>44069</c:v>
                </c:pt>
                <c:pt idx="8">
                  <c:v>44070</c:v>
                </c:pt>
                <c:pt idx="9">
                  <c:v>44071</c:v>
                </c:pt>
                <c:pt idx="10">
                  <c:v>44074</c:v>
                </c:pt>
                <c:pt idx="11">
                  <c:v>44075</c:v>
                </c:pt>
                <c:pt idx="12">
                  <c:v>44076</c:v>
                </c:pt>
                <c:pt idx="13">
                  <c:v>44077</c:v>
                </c:pt>
                <c:pt idx="14">
                  <c:v>44078</c:v>
                </c:pt>
                <c:pt idx="15">
                  <c:v>44081</c:v>
                </c:pt>
                <c:pt idx="16">
                  <c:v>44082</c:v>
                </c:pt>
                <c:pt idx="17">
                  <c:v>44083</c:v>
                </c:pt>
                <c:pt idx="18">
                  <c:v>44084</c:v>
                </c:pt>
                <c:pt idx="19">
                  <c:v>44085</c:v>
                </c:pt>
                <c:pt idx="20">
                  <c:v>44088</c:v>
                </c:pt>
                <c:pt idx="21">
                  <c:v>44089</c:v>
                </c:pt>
                <c:pt idx="22">
                  <c:v>44090</c:v>
                </c:pt>
                <c:pt idx="23">
                  <c:v>44091</c:v>
                </c:pt>
                <c:pt idx="24">
                  <c:v>44092</c:v>
                </c:pt>
                <c:pt idx="25">
                  <c:v>44095</c:v>
                </c:pt>
                <c:pt idx="26">
                  <c:v>44096</c:v>
                </c:pt>
                <c:pt idx="27">
                  <c:v>44097</c:v>
                </c:pt>
                <c:pt idx="28">
                  <c:v>44098</c:v>
                </c:pt>
                <c:pt idx="29">
                  <c:v>44099</c:v>
                </c:pt>
                <c:pt idx="30">
                  <c:v>44102</c:v>
                </c:pt>
                <c:pt idx="31">
                  <c:v>44103</c:v>
                </c:pt>
                <c:pt idx="32">
                  <c:v>44104</c:v>
                </c:pt>
                <c:pt idx="33">
                  <c:v>44105</c:v>
                </c:pt>
                <c:pt idx="34">
                  <c:v>44106</c:v>
                </c:pt>
                <c:pt idx="35">
                  <c:v>44109</c:v>
                </c:pt>
                <c:pt idx="36">
                  <c:v>44110</c:v>
                </c:pt>
                <c:pt idx="37">
                  <c:v>44111</c:v>
                </c:pt>
                <c:pt idx="38">
                  <c:v>44112</c:v>
                </c:pt>
                <c:pt idx="39">
                  <c:v>44113</c:v>
                </c:pt>
                <c:pt idx="40">
                  <c:v>44116</c:v>
                </c:pt>
                <c:pt idx="41">
                  <c:v>44117</c:v>
                </c:pt>
                <c:pt idx="42">
                  <c:v>44118</c:v>
                </c:pt>
                <c:pt idx="43">
                  <c:v>44119</c:v>
                </c:pt>
                <c:pt idx="44">
                  <c:v>44120</c:v>
                </c:pt>
                <c:pt idx="45">
                  <c:v>44123</c:v>
                </c:pt>
                <c:pt idx="46">
                  <c:v>44124</c:v>
                </c:pt>
                <c:pt idx="47">
                  <c:v>44125</c:v>
                </c:pt>
                <c:pt idx="48">
                  <c:v>44126</c:v>
                </c:pt>
                <c:pt idx="49">
                  <c:v>44127</c:v>
                </c:pt>
                <c:pt idx="50">
                  <c:v>44130</c:v>
                </c:pt>
                <c:pt idx="51">
                  <c:v>44131</c:v>
                </c:pt>
                <c:pt idx="52">
                  <c:v>44132</c:v>
                </c:pt>
                <c:pt idx="53">
                  <c:v>44133</c:v>
                </c:pt>
                <c:pt idx="54">
                  <c:v>44134</c:v>
                </c:pt>
                <c:pt idx="55">
                  <c:v>44137</c:v>
                </c:pt>
                <c:pt idx="56">
                  <c:v>44138</c:v>
                </c:pt>
                <c:pt idx="57">
                  <c:v>44139</c:v>
                </c:pt>
                <c:pt idx="58">
                  <c:v>44140</c:v>
                </c:pt>
                <c:pt idx="59">
                  <c:v>44141</c:v>
                </c:pt>
                <c:pt idx="60">
                  <c:v>44144</c:v>
                </c:pt>
                <c:pt idx="61">
                  <c:v>44145</c:v>
                </c:pt>
                <c:pt idx="62">
                  <c:v>44146</c:v>
                </c:pt>
                <c:pt idx="63">
                  <c:v>44147</c:v>
                </c:pt>
                <c:pt idx="64">
                  <c:v>44148</c:v>
                </c:pt>
                <c:pt idx="65">
                  <c:v>44151</c:v>
                </c:pt>
                <c:pt idx="66">
                  <c:v>44152</c:v>
                </c:pt>
                <c:pt idx="67">
                  <c:v>44153</c:v>
                </c:pt>
                <c:pt idx="68">
                  <c:v>44154</c:v>
                </c:pt>
                <c:pt idx="69">
                  <c:v>44155</c:v>
                </c:pt>
                <c:pt idx="70">
                  <c:v>44158</c:v>
                </c:pt>
                <c:pt idx="71">
                  <c:v>44159</c:v>
                </c:pt>
                <c:pt idx="72">
                  <c:v>44160</c:v>
                </c:pt>
                <c:pt idx="73">
                  <c:v>44161</c:v>
                </c:pt>
                <c:pt idx="74">
                  <c:v>44162</c:v>
                </c:pt>
                <c:pt idx="75">
                  <c:v>44165</c:v>
                </c:pt>
                <c:pt idx="76">
                  <c:v>44166</c:v>
                </c:pt>
                <c:pt idx="77">
                  <c:v>44167</c:v>
                </c:pt>
                <c:pt idx="78">
                  <c:v>44168</c:v>
                </c:pt>
                <c:pt idx="79">
                  <c:v>44169</c:v>
                </c:pt>
                <c:pt idx="80">
                  <c:v>44172</c:v>
                </c:pt>
                <c:pt idx="81">
                  <c:v>44173</c:v>
                </c:pt>
                <c:pt idx="82">
                  <c:v>44174</c:v>
                </c:pt>
                <c:pt idx="83">
                  <c:v>44175</c:v>
                </c:pt>
                <c:pt idx="84">
                  <c:v>44176</c:v>
                </c:pt>
                <c:pt idx="85">
                  <c:v>44179</c:v>
                </c:pt>
                <c:pt idx="86">
                  <c:v>44180</c:v>
                </c:pt>
                <c:pt idx="87">
                  <c:v>44181</c:v>
                </c:pt>
                <c:pt idx="88">
                  <c:v>44182</c:v>
                </c:pt>
                <c:pt idx="89">
                  <c:v>44183</c:v>
                </c:pt>
                <c:pt idx="90">
                  <c:v>44186</c:v>
                </c:pt>
                <c:pt idx="91">
                  <c:v>44187</c:v>
                </c:pt>
                <c:pt idx="92">
                  <c:v>44188</c:v>
                </c:pt>
              </c:numCache>
            </c:numRef>
          </c:cat>
          <c:val>
            <c:numRef>
              <c:f>'Table 9 - School education'!$E$4:$E$96</c:f>
              <c:numCache>
                <c:formatCode>0.0%</c:formatCode>
                <c:ptCount val="93"/>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3.8977358900000002E-2</c:v>
                </c:pt>
                <c:pt idx="85">
                  <c:v>4.2344230200000006E-2</c:v>
                </c:pt>
                <c:pt idx="86">
                  <c:v>4.6090010899999999E-2</c:v>
                </c:pt>
                <c:pt idx="87">
                  <c:v>5.2107022699999998E-2</c:v>
                </c:pt>
                <c:pt idx="88">
                  <c:v>5.7699578199999997E-2</c:v>
                </c:pt>
                <c:pt idx="89">
                  <c:v>6.3514698199999997E-2</c:v>
                </c:pt>
                <c:pt idx="90">
                  <c:v>0.14484608819999997</c:v>
                </c:pt>
                <c:pt idx="91">
                  <c:v>0.16291248800000002</c:v>
                </c:pt>
                <c:pt idx="92">
                  <c:v>0.2091490848</c:v>
                </c:pt>
              </c:numCache>
            </c:numRef>
          </c:val>
          <c:extLst>
            <c:ext xmlns:c16="http://schemas.microsoft.com/office/drawing/2014/chart" uri="{C3380CC4-5D6E-409C-BE32-E72D297353CC}">
              <c16:uniqueId val="{00000000-8C89-4DF1-92BF-75C4B199F792}"/>
            </c:ext>
          </c:extLst>
        </c:ser>
        <c:ser>
          <c:idx val="1"/>
          <c:order val="1"/>
          <c:tx>
            <c:strRef>
              <c:f>'Table 9 - School education'!$D$3</c:f>
              <c:strCache>
                <c:ptCount val="1"/>
                <c:pt idx="0">
                  <c:v>Percentage of openings where pupils were not in school for non COVID-19 related reasons (authorised and unauthorised, including exclusions)</c:v>
                </c:pt>
              </c:strCache>
            </c:strRef>
          </c:tx>
          <c:spPr>
            <a:solidFill>
              <a:schemeClr val="accent2"/>
            </a:solidFill>
            <a:ln>
              <a:noFill/>
            </a:ln>
            <a:effectLst/>
          </c:spPr>
          <c:invertIfNegative val="0"/>
          <c:cat>
            <c:numRef>
              <c:f>'Table 9 - School education'!$A$4:$A$96</c:f>
              <c:numCache>
                <c:formatCode>m/d/yyyy</c:formatCode>
                <c:ptCount val="93"/>
                <c:pt idx="0">
                  <c:v>44060</c:v>
                </c:pt>
                <c:pt idx="1">
                  <c:v>44061</c:v>
                </c:pt>
                <c:pt idx="2">
                  <c:v>44062</c:v>
                </c:pt>
                <c:pt idx="3">
                  <c:v>44063</c:v>
                </c:pt>
                <c:pt idx="4">
                  <c:v>44064</c:v>
                </c:pt>
                <c:pt idx="5">
                  <c:v>44067</c:v>
                </c:pt>
                <c:pt idx="6">
                  <c:v>44068</c:v>
                </c:pt>
                <c:pt idx="7">
                  <c:v>44069</c:v>
                </c:pt>
                <c:pt idx="8">
                  <c:v>44070</c:v>
                </c:pt>
                <c:pt idx="9">
                  <c:v>44071</c:v>
                </c:pt>
                <c:pt idx="10">
                  <c:v>44074</c:v>
                </c:pt>
                <c:pt idx="11">
                  <c:v>44075</c:v>
                </c:pt>
                <c:pt idx="12">
                  <c:v>44076</c:v>
                </c:pt>
                <c:pt idx="13">
                  <c:v>44077</c:v>
                </c:pt>
                <c:pt idx="14">
                  <c:v>44078</c:v>
                </c:pt>
                <c:pt idx="15">
                  <c:v>44081</c:v>
                </c:pt>
                <c:pt idx="16">
                  <c:v>44082</c:v>
                </c:pt>
                <c:pt idx="17">
                  <c:v>44083</c:v>
                </c:pt>
                <c:pt idx="18">
                  <c:v>44084</c:v>
                </c:pt>
                <c:pt idx="19">
                  <c:v>44085</c:v>
                </c:pt>
                <c:pt idx="20">
                  <c:v>44088</c:v>
                </c:pt>
                <c:pt idx="21">
                  <c:v>44089</c:v>
                </c:pt>
                <c:pt idx="22">
                  <c:v>44090</c:v>
                </c:pt>
                <c:pt idx="23">
                  <c:v>44091</c:v>
                </c:pt>
                <c:pt idx="24">
                  <c:v>44092</c:v>
                </c:pt>
                <c:pt idx="25">
                  <c:v>44095</c:v>
                </c:pt>
                <c:pt idx="26">
                  <c:v>44096</c:v>
                </c:pt>
                <c:pt idx="27">
                  <c:v>44097</c:v>
                </c:pt>
                <c:pt idx="28">
                  <c:v>44098</c:v>
                </c:pt>
                <c:pt idx="29">
                  <c:v>44099</c:v>
                </c:pt>
                <c:pt idx="30">
                  <c:v>44102</c:v>
                </c:pt>
                <c:pt idx="31">
                  <c:v>44103</c:v>
                </c:pt>
                <c:pt idx="32">
                  <c:v>44104</c:v>
                </c:pt>
                <c:pt idx="33">
                  <c:v>44105</c:v>
                </c:pt>
                <c:pt idx="34">
                  <c:v>44106</c:v>
                </c:pt>
                <c:pt idx="35">
                  <c:v>44109</c:v>
                </c:pt>
                <c:pt idx="36">
                  <c:v>44110</c:v>
                </c:pt>
                <c:pt idx="37">
                  <c:v>44111</c:v>
                </c:pt>
                <c:pt idx="38">
                  <c:v>44112</c:v>
                </c:pt>
                <c:pt idx="39">
                  <c:v>44113</c:v>
                </c:pt>
                <c:pt idx="40">
                  <c:v>44116</c:v>
                </c:pt>
                <c:pt idx="41">
                  <c:v>44117</c:v>
                </c:pt>
                <c:pt idx="42">
                  <c:v>44118</c:v>
                </c:pt>
                <c:pt idx="43">
                  <c:v>44119</c:v>
                </c:pt>
                <c:pt idx="44">
                  <c:v>44120</c:v>
                </c:pt>
                <c:pt idx="45">
                  <c:v>44123</c:v>
                </c:pt>
                <c:pt idx="46">
                  <c:v>44124</c:v>
                </c:pt>
                <c:pt idx="47">
                  <c:v>44125</c:v>
                </c:pt>
                <c:pt idx="48">
                  <c:v>44126</c:v>
                </c:pt>
                <c:pt idx="49">
                  <c:v>44127</c:v>
                </c:pt>
                <c:pt idx="50">
                  <c:v>44130</c:v>
                </c:pt>
                <c:pt idx="51">
                  <c:v>44131</c:v>
                </c:pt>
                <c:pt idx="52">
                  <c:v>44132</c:v>
                </c:pt>
                <c:pt idx="53">
                  <c:v>44133</c:v>
                </c:pt>
                <c:pt idx="54">
                  <c:v>44134</c:v>
                </c:pt>
                <c:pt idx="55">
                  <c:v>44137</c:v>
                </c:pt>
                <c:pt idx="56">
                  <c:v>44138</c:v>
                </c:pt>
                <c:pt idx="57">
                  <c:v>44139</c:v>
                </c:pt>
                <c:pt idx="58">
                  <c:v>44140</c:v>
                </c:pt>
                <c:pt idx="59">
                  <c:v>44141</c:v>
                </c:pt>
                <c:pt idx="60">
                  <c:v>44144</c:v>
                </c:pt>
                <c:pt idx="61">
                  <c:v>44145</c:v>
                </c:pt>
                <c:pt idx="62">
                  <c:v>44146</c:v>
                </c:pt>
                <c:pt idx="63">
                  <c:v>44147</c:v>
                </c:pt>
                <c:pt idx="64">
                  <c:v>44148</c:v>
                </c:pt>
                <c:pt idx="65">
                  <c:v>44151</c:v>
                </c:pt>
                <c:pt idx="66">
                  <c:v>44152</c:v>
                </c:pt>
                <c:pt idx="67">
                  <c:v>44153</c:v>
                </c:pt>
                <c:pt idx="68">
                  <c:v>44154</c:v>
                </c:pt>
                <c:pt idx="69">
                  <c:v>44155</c:v>
                </c:pt>
                <c:pt idx="70">
                  <c:v>44158</c:v>
                </c:pt>
                <c:pt idx="71">
                  <c:v>44159</c:v>
                </c:pt>
                <c:pt idx="72">
                  <c:v>44160</c:v>
                </c:pt>
                <c:pt idx="73">
                  <c:v>44161</c:v>
                </c:pt>
                <c:pt idx="74">
                  <c:v>44162</c:v>
                </c:pt>
                <c:pt idx="75">
                  <c:v>44165</c:v>
                </c:pt>
                <c:pt idx="76">
                  <c:v>44166</c:v>
                </c:pt>
                <c:pt idx="77">
                  <c:v>44167</c:v>
                </c:pt>
                <c:pt idx="78">
                  <c:v>44168</c:v>
                </c:pt>
                <c:pt idx="79">
                  <c:v>44169</c:v>
                </c:pt>
                <c:pt idx="80">
                  <c:v>44172</c:v>
                </c:pt>
                <c:pt idx="81">
                  <c:v>44173</c:v>
                </c:pt>
                <c:pt idx="82">
                  <c:v>44174</c:v>
                </c:pt>
                <c:pt idx="83">
                  <c:v>44175</c:v>
                </c:pt>
                <c:pt idx="84">
                  <c:v>44176</c:v>
                </c:pt>
                <c:pt idx="85">
                  <c:v>44179</c:v>
                </c:pt>
                <c:pt idx="86">
                  <c:v>44180</c:v>
                </c:pt>
                <c:pt idx="87">
                  <c:v>44181</c:v>
                </c:pt>
                <c:pt idx="88">
                  <c:v>44182</c:v>
                </c:pt>
                <c:pt idx="89">
                  <c:v>44183</c:v>
                </c:pt>
                <c:pt idx="90">
                  <c:v>44186</c:v>
                </c:pt>
                <c:pt idx="91">
                  <c:v>44187</c:v>
                </c:pt>
                <c:pt idx="92">
                  <c:v>44188</c:v>
                </c:pt>
              </c:numCache>
            </c:numRef>
          </c:cat>
          <c:val>
            <c:numRef>
              <c:f>'Table 9 - School education'!$D$4:$D$96</c:f>
              <c:numCache>
                <c:formatCode>0.0%</c:formatCode>
                <c:ptCount val="93"/>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7.3260229399999988E-2</c:v>
                </c:pt>
                <c:pt idx="85">
                  <c:v>7.4065724599999994E-2</c:v>
                </c:pt>
                <c:pt idx="86">
                  <c:v>7.4963336000000005E-2</c:v>
                </c:pt>
                <c:pt idx="87">
                  <c:v>8.1435151799999994E-2</c:v>
                </c:pt>
                <c:pt idx="88">
                  <c:v>9.3720732400000006E-2</c:v>
                </c:pt>
                <c:pt idx="89">
                  <c:v>0.13409418100000001</c:v>
                </c:pt>
                <c:pt idx="90">
                  <c:v>0.23838858239999999</c:v>
                </c:pt>
                <c:pt idx="91">
                  <c:v>0.28552678770000001</c:v>
                </c:pt>
                <c:pt idx="92">
                  <c:v>0.22995571740000001</c:v>
                </c:pt>
              </c:numCache>
            </c:numRef>
          </c:val>
          <c:extLst>
            <c:ext xmlns:c16="http://schemas.microsoft.com/office/drawing/2014/chart" uri="{C3380CC4-5D6E-409C-BE32-E72D297353CC}">
              <c16:uniqueId val="{00000001-8C89-4DF1-92BF-75C4B199F792}"/>
            </c:ext>
          </c:extLst>
        </c:ser>
        <c:dLbls>
          <c:showLegendKey val="0"/>
          <c:showVal val="0"/>
          <c:showCatName val="0"/>
          <c:showSerName val="0"/>
          <c:showPercent val="0"/>
          <c:showBubbleSize val="0"/>
        </c:dLbls>
        <c:gapWidth val="150"/>
        <c:overlap val="100"/>
        <c:axId val="497747272"/>
        <c:axId val="497753176"/>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ayout>
        <c:manualLayout>
          <c:xMode val="edge"/>
          <c:yMode val="edge"/>
          <c:x val="4.1569469591702109E-2"/>
          <c:y val="5.9456037940612612E-2"/>
          <c:w val="0.87503099545711871"/>
          <c:h val="0.1026153971190759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effectLst/>
              </a:rPr>
              <a:t>Percentage of pupils in attendance at school, January 2021 onwards</a:t>
            </a:r>
            <a:endParaRPr lang="en-GB">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9 - School education'!$B$99</c:f>
              <c:strCache>
                <c:ptCount val="1"/>
                <c:pt idx="0">
                  <c:v>All</c:v>
                </c:pt>
              </c:strCache>
            </c:strRef>
          </c:tx>
          <c:spPr>
            <a:ln w="28575" cap="rnd">
              <a:solidFill>
                <a:schemeClr val="accent1"/>
              </a:solidFill>
              <a:round/>
            </a:ln>
            <a:effectLst/>
          </c:spPr>
          <c:marker>
            <c:symbol val="none"/>
          </c:marker>
          <c:dLbls>
            <c:dLbl>
              <c:idx val="45"/>
              <c:layout>
                <c:manualLayout>
                  <c:x val="0"/>
                  <c:y val="-1.0973936899862825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FFAE-4ADF-AEB4-33E8AC8B56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9 - School education'!$A$100:$A$145</c:f>
              <c:numCache>
                <c:formatCode>m/d/yyyy</c:formatCode>
                <c:ptCount val="46"/>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numCache>
            </c:numRef>
          </c:cat>
          <c:val>
            <c:numRef>
              <c:f>'Table 9 - School education'!$B$100:$B$145</c:f>
              <c:numCache>
                <c:formatCode>0.0%</c:formatCode>
                <c:ptCount val="46"/>
                <c:pt idx="0">
                  <c:v>4.9184680894627561E-2</c:v>
                </c:pt>
                <c:pt idx="1">
                  <c:v>4.1049923697405712E-2</c:v>
                </c:pt>
                <c:pt idx="2">
                  <c:v>3.8142477916609456E-2</c:v>
                </c:pt>
                <c:pt idx="3">
                  <c:v>6.6885605599999995E-2</c:v>
                </c:pt>
                <c:pt idx="4">
                  <c:v>6.9470678399999999E-2</c:v>
                </c:pt>
                <c:pt idx="5">
                  <c:v>7.0336584800000004E-2</c:v>
                </c:pt>
                <c:pt idx="6">
                  <c:v>6.4460440100000002E-2</c:v>
                </c:pt>
                <c:pt idx="7">
                  <c:v>5.8154283299999998E-2</c:v>
                </c:pt>
                <c:pt idx="8">
                  <c:v>7.0061897499999998E-2</c:v>
                </c:pt>
                <c:pt idx="9">
                  <c:v>7.3869219299999997E-2</c:v>
                </c:pt>
                <c:pt idx="10">
                  <c:v>7.3529668899999998E-2</c:v>
                </c:pt>
                <c:pt idx="11">
                  <c:v>6.8849894499999995E-2</c:v>
                </c:pt>
                <c:pt idx="12">
                  <c:v>6.70442594E-2</c:v>
                </c:pt>
                <c:pt idx="13">
                  <c:v>7.2533504700000001E-2</c:v>
                </c:pt>
                <c:pt idx="14">
                  <c:v>7.5945658200000002E-2</c:v>
                </c:pt>
                <c:pt idx="15">
                  <c:v>7.6917470900000007E-2</c:v>
                </c:pt>
                <c:pt idx="16">
                  <c:v>7.5019314700000006E-2</c:v>
                </c:pt>
                <c:pt idx="17">
                  <c:v>7.0273029400000006E-2</c:v>
                </c:pt>
                <c:pt idx="18">
                  <c:v>7.5838257399999998E-2</c:v>
                </c:pt>
                <c:pt idx="19">
                  <c:v>7.9406718200000004E-2</c:v>
                </c:pt>
                <c:pt idx="20">
                  <c:v>7.9158391999999994E-2</c:v>
                </c:pt>
                <c:pt idx="21">
                  <c:v>7.6577297799999999E-2</c:v>
                </c:pt>
                <c:pt idx="22">
                  <c:v>6.5138594800000005E-2</c:v>
                </c:pt>
                <c:pt idx="23">
                  <c:v>7.8016444500000004E-2</c:v>
                </c:pt>
                <c:pt idx="24">
                  <c:v>6.6954335800000001E-2</c:v>
                </c:pt>
                <c:pt idx="25">
                  <c:v>6.4885308000000003E-2</c:v>
                </c:pt>
                <c:pt idx="26">
                  <c:v>6.4061844800000003E-2</c:v>
                </c:pt>
                <c:pt idx="27">
                  <c:v>6.37358586E-2</c:v>
                </c:pt>
                <c:pt idx="28">
                  <c:v>7.4086352300000005E-2</c:v>
                </c:pt>
                <c:pt idx="29">
                  <c:v>8.0511120199999994E-2</c:v>
                </c:pt>
                <c:pt idx="30">
                  <c:v>8.4874224400000003E-2</c:v>
                </c:pt>
                <c:pt idx="31">
                  <c:v>7.9585158700000005E-2</c:v>
                </c:pt>
                <c:pt idx="32">
                  <c:v>7.2072072099999995E-2</c:v>
                </c:pt>
                <c:pt idx="33">
                  <c:v>0.30597860090000001</c:v>
                </c:pt>
                <c:pt idx="34">
                  <c:v>0.30771151140000003</c:v>
                </c:pt>
                <c:pt idx="35">
                  <c:v>0.30961795289999999</c:v>
                </c:pt>
                <c:pt idx="36">
                  <c:v>0.30585655560000002</c:v>
                </c:pt>
                <c:pt idx="37">
                  <c:v>0.29232420250000002</c:v>
                </c:pt>
                <c:pt idx="38">
                  <c:v>0.30854004880000002</c:v>
                </c:pt>
                <c:pt idx="39">
                  <c:v>0.31189577530000001</c:v>
                </c:pt>
                <c:pt idx="40">
                  <c:v>0.31114617430000002</c:v>
                </c:pt>
                <c:pt idx="41">
                  <c:v>0.30508464670000002</c:v>
                </c:pt>
                <c:pt idx="42">
                  <c:v>0.29131228320000002</c:v>
                </c:pt>
                <c:pt idx="43">
                  <c:v>0.30630969889999998</c:v>
                </c:pt>
                <c:pt idx="44">
                  <c:v>0.30923803059999999</c:v>
                </c:pt>
                <c:pt idx="45">
                  <c:v>0.30521344569999997</c:v>
                </c:pt>
              </c:numCache>
            </c:numRef>
          </c:val>
          <c:smooth val="0"/>
          <c:extLst>
            <c:ext xmlns:c16="http://schemas.microsoft.com/office/drawing/2014/chart" uri="{C3380CC4-5D6E-409C-BE32-E72D297353CC}">
              <c16:uniqueId val="{00000000-70C2-4576-814B-E67B043C63CD}"/>
            </c:ext>
          </c:extLst>
        </c:ser>
        <c:ser>
          <c:idx val="1"/>
          <c:order val="1"/>
          <c:tx>
            <c:strRef>
              <c:f>'Table 9 - School education'!$C$99</c:f>
              <c:strCache>
                <c:ptCount val="1"/>
                <c:pt idx="0">
                  <c:v>Primary</c:v>
                </c:pt>
              </c:strCache>
            </c:strRef>
          </c:tx>
          <c:spPr>
            <a:ln w="28575" cap="rnd">
              <a:solidFill>
                <a:schemeClr val="accent2"/>
              </a:solidFill>
              <a:round/>
            </a:ln>
            <a:effectLst/>
          </c:spPr>
          <c:marker>
            <c:symbol val="none"/>
          </c:marker>
          <c:dLbls>
            <c:dLbl>
              <c:idx val="45"/>
              <c:layout>
                <c:manualLayout>
                  <c:x val="0"/>
                  <c:y val="1.0973936899862775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FAE-4ADF-AEB4-33E8AC8B56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9 - School education'!$A$100:$A$145</c:f>
              <c:numCache>
                <c:formatCode>m/d/yyyy</c:formatCode>
                <c:ptCount val="46"/>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numCache>
            </c:numRef>
          </c:cat>
          <c:val>
            <c:numRef>
              <c:f>'Table 9 - School education'!$C$100:$C$145</c:f>
              <c:numCache>
                <c:formatCode>0.0%</c:formatCode>
                <c:ptCount val="46"/>
                <c:pt idx="0">
                  <c:v>7.4209784806962525E-2</c:v>
                </c:pt>
                <c:pt idx="1">
                  <c:v>6.2080274151796816E-2</c:v>
                </c:pt>
                <c:pt idx="2">
                  <c:v>5.7900924043552959E-2</c:v>
                </c:pt>
                <c:pt idx="3">
                  <c:v>9.2433263700000004E-2</c:v>
                </c:pt>
                <c:pt idx="4">
                  <c:v>9.6836577800000004E-2</c:v>
                </c:pt>
                <c:pt idx="5">
                  <c:v>9.8445622900000002E-2</c:v>
                </c:pt>
                <c:pt idx="6">
                  <c:v>9.0336429600000004E-2</c:v>
                </c:pt>
                <c:pt idx="7">
                  <c:v>8.1284606300000006E-2</c:v>
                </c:pt>
                <c:pt idx="8">
                  <c:v>9.8076579100000005E-2</c:v>
                </c:pt>
                <c:pt idx="9">
                  <c:v>0.1025510468</c:v>
                </c:pt>
                <c:pt idx="10">
                  <c:v>0.1032717486</c:v>
                </c:pt>
                <c:pt idx="11">
                  <c:v>9.7409147299999999E-2</c:v>
                </c:pt>
                <c:pt idx="12">
                  <c:v>8.8689768000000002E-2</c:v>
                </c:pt>
                <c:pt idx="13">
                  <c:v>0.1018946437</c:v>
                </c:pt>
                <c:pt idx="14">
                  <c:v>0.1070545795</c:v>
                </c:pt>
                <c:pt idx="15">
                  <c:v>0.109072691</c:v>
                </c:pt>
                <c:pt idx="16">
                  <c:v>0.1056955641</c:v>
                </c:pt>
                <c:pt idx="17">
                  <c:v>0.1006585064</c:v>
                </c:pt>
                <c:pt idx="18">
                  <c:v>0.107952515</c:v>
                </c:pt>
                <c:pt idx="19">
                  <c:v>0.1137534825</c:v>
                </c:pt>
                <c:pt idx="20">
                  <c:v>0.1131249837</c:v>
                </c:pt>
                <c:pt idx="21">
                  <c:v>0.109615138</c:v>
                </c:pt>
                <c:pt idx="22">
                  <c:v>9.3111424499999998E-2</c:v>
                </c:pt>
                <c:pt idx="23">
                  <c:v>0.1073105229</c:v>
                </c:pt>
                <c:pt idx="24">
                  <c:v>9.3431720199999999E-2</c:v>
                </c:pt>
                <c:pt idx="25">
                  <c:v>8.9668422299999995E-2</c:v>
                </c:pt>
                <c:pt idx="26">
                  <c:v>8.9413537200000004E-2</c:v>
                </c:pt>
                <c:pt idx="27">
                  <c:v>8.8249595799999997E-2</c:v>
                </c:pt>
                <c:pt idx="28">
                  <c:v>0.104185764</c:v>
                </c:pt>
                <c:pt idx="29">
                  <c:v>0.1129251647</c:v>
                </c:pt>
                <c:pt idx="30">
                  <c:v>0.120479009</c:v>
                </c:pt>
                <c:pt idx="31">
                  <c:v>0.1111998214</c:v>
                </c:pt>
                <c:pt idx="32">
                  <c:v>0.104169917</c:v>
                </c:pt>
                <c:pt idx="33">
                  <c:v>0.46992561049999998</c:v>
                </c:pt>
                <c:pt idx="34">
                  <c:v>0.47482171989999999</c:v>
                </c:pt>
                <c:pt idx="35">
                  <c:v>0.4758464744</c:v>
                </c:pt>
                <c:pt idx="36">
                  <c:v>0.4718924545</c:v>
                </c:pt>
                <c:pt idx="37">
                  <c:v>0.45780409100000002</c:v>
                </c:pt>
                <c:pt idx="38">
                  <c:v>0.47275897770000003</c:v>
                </c:pt>
                <c:pt idx="39">
                  <c:v>0.47676259729999998</c:v>
                </c:pt>
                <c:pt idx="40">
                  <c:v>0.47634307889999999</c:v>
                </c:pt>
                <c:pt idx="41">
                  <c:v>0.47154750490000003</c:v>
                </c:pt>
                <c:pt idx="42">
                  <c:v>0.45507492249999998</c:v>
                </c:pt>
                <c:pt idx="43">
                  <c:v>0.46701381580000001</c:v>
                </c:pt>
                <c:pt idx="44">
                  <c:v>0.47245031009999999</c:v>
                </c:pt>
                <c:pt idx="45">
                  <c:v>0.47030563009999998</c:v>
                </c:pt>
              </c:numCache>
            </c:numRef>
          </c:val>
          <c:smooth val="0"/>
          <c:extLst>
            <c:ext xmlns:c16="http://schemas.microsoft.com/office/drawing/2014/chart" uri="{C3380CC4-5D6E-409C-BE32-E72D297353CC}">
              <c16:uniqueId val="{00000001-70C2-4576-814B-E67B043C63CD}"/>
            </c:ext>
          </c:extLst>
        </c:ser>
        <c:ser>
          <c:idx val="2"/>
          <c:order val="2"/>
          <c:tx>
            <c:strRef>
              <c:f>'Table 9 - School education'!$D$99</c:f>
              <c:strCache>
                <c:ptCount val="1"/>
                <c:pt idx="0">
                  <c:v>Secondary</c:v>
                </c:pt>
              </c:strCache>
            </c:strRef>
          </c:tx>
          <c:spPr>
            <a:ln w="28575" cap="rnd">
              <a:solidFill>
                <a:schemeClr val="accent3"/>
              </a:solidFill>
              <a:round/>
            </a:ln>
            <a:effectLst/>
          </c:spPr>
          <c:marker>
            <c:symbol val="none"/>
          </c:marker>
          <c:dLbls>
            <c:dLbl>
              <c:idx val="45"/>
              <c:layout>
                <c:manualLayout>
                  <c:x val="-1.3454421716241796E-3"/>
                  <c:y val="-1.6460905349794341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FFAE-4ADF-AEB4-33E8AC8B56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9 - School education'!$A$100:$A$145</c:f>
              <c:numCache>
                <c:formatCode>m/d/yyyy</c:formatCode>
                <c:ptCount val="46"/>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numCache>
            </c:numRef>
          </c:cat>
          <c:val>
            <c:numRef>
              <c:f>'Table 9 - School education'!$D$100:$D$145</c:f>
              <c:numCache>
                <c:formatCode>0.0%</c:formatCode>
                <c:ptCount val="46"/>
                <c:pt idx="0">
                  <c:v>1.3092371880187225E-2</c:v>
                </c:pt>
                <c:pt idx="1">
                  <c:v>9.8080211313380551E-3</c:v>
                </c:pt>
                <c:pt idx="2">
                  <c:v>8.3929267386319353E-3</c:v>
                </c:pt>
                <c:pt idx="3">
                  <c:v>2.9868827399999999E-2</c:v>
                </c:pt>
                <c:pt idx="4">
                  <c:v>3.0488062100000001E-2</c:v>
                </c:pt>
                <c:pt idx="5">
                  <c:v>3.0709980500000001E-2</c:v>
                </c:pt>
                <c:pt idx="6">
                  <c:v>2.7916320299999998E-2</c:v>
                </c:pt>
                <c:pt idx="7">
                  <c:v>2.5704857899999999E-2</c:v>
                </c:pt>
                <c:pt idx="8">
                  <c:v>3.01115307E-2</c:v>
                </c:pt>
                <c:pt idx="9">
                  <c:v>3.3745847199999998E-2</c:v>
                </c:pt>
                <c:pt idx="10">
                  <c:v>3.1856680900000003E-2</c:v>
                </c:pt>
                <c:pt idx="11">
                  <c:v>2.8798893799999999E-2</c:v>
                </c:pt>
                <c:pt idx="12">
                  <c:v>3.4684565799999997E-2</c:v>
                </c:pt>
                <c:pt idx="13">
                  <c:v>3.1372347699999997E-2</c:v>
                </c:pt>
                <c:pt idx="14">
                  <c:v>3.22710399E-2</c:v>
                </c:pt>
                <c:pt idx="15">
                  <c:v>3.2054268900000002E-2</c:v>
                </c:pt>
                <c:pt idx="16">
                  <c:v>3.21318004E-2</c:v>
                </c:pt>
                <c:pt idx="17">
                  <c:v>2.7814537899999998E-2</c:v>
                </c:pt>
                <c:pt idx="18">
                  <c:v>2.9884257099999999E-2</c:v>
                </c:pt>
                <c:pt idx="19">
                  <c:v>3.0996625199999999E-2</c:v>
                </c:pt>
                <c:pt idx="20">
                  <c:v>3.1303584099999997E-2</c:v>
                </c:pt>
                <c:pt idx="21">
                  <c:v>3.00695016E-2</c:v>
                </c:pt>
                <c:pt idx="22">
                  <c:v>2.63542168E-2</c:v>
                </c:pt>
                <c:pt idx="23">
                  <c:v>3.5637242800000003E-2</c:v>
                </c:pt>
                <c:pt idx="24">
                  <c:v>2.9320701000000001E-2</c:v>
                </c:pt>
                <c:pt idx="25">
                  <c:v>2.9060603300000001E-2</c:v>
                </c:pt>
                <c:pt idx="26">
                  <c:v>2.63658425E-2</c:v>
                </c:pt>
                <c:pt idx="27">
                  <c:v>2.6236062300000002E-2</c:v>
                </c:pt>
                <c:pt idx="28">
                  <c:v>3.0741123799999999E-2</c:v>
                </c:pt>
                <c:pt idx="29">
                  <c:v>3.40428942E-2</c:v>
                </c:pt>
                <c:pt idx="30">
                  <c:v>3.4339100599999998E-2</c:v>
                </c:pt>
                <c:pt idx="31">
                  <c:v>3.4340092699999998E-2</c:v>
                </c:pt>
                <c:pt idx="32">
                  <c:v>2.7558895E-2</c:v>
                </c:pt>
                <c:pt idx="33">
                  <c:v>8.3897237900000005E-2</c:v>
                </c:pt>
                <c:pt idx="34">
                  <c:v>8.3411992800000001E-2</c:v>
                </c:pt>
                <c:pt idx="35">
                  <c:v>8.4667688800000002E-2</c:v>
                </c:pt>
                <c:pt idx="36">
                  <c:v>8.2063482300000004E-2</c:v>
                </c:pt>
                <c:pt idx="37">
                  <c:v>7.1028987399999993E-2</c:v>
                </c:pt>
                <c:pt idx="38">
                  <c:v>8.71948538E-2</c:v>
                </c:pt>
                <c:pt idx="39">
                  <c:v>9.0322998599999996E-2</c:v>
                </c:pt>
                <c:pt idx="40">
                  <c:v>8.9553511099999997E-2</c:v>
                </c:pt>
                <c:pt idx="41">
                  <c:v>8.1357381000000006E-2</c:v>
                </c:pt>
                <c:pt idx="42">
                  <c:v>7.0968293599999996E-2</c:v>
                </c:pt>
                <c:pt idx="43">
                  <c:v>8.4477008199999995E-2</c:v>
                </c:pt>
                <c:pt idx="44">
                  <c:v>8.8800366000000006E-2</c:v>
                </c:pt>
                <c:pt idx="45">
                  <c:v>8.2812252200000006E-2</c:v>
                </c:pt>
              </c:numCache>
            </c:numRef>
          </c:val>
          <c:smooth val="0"/>
          <c:extLst>
            <c:ext xmlns:c16="http://schemas.microsoft.com/office/drawing/2014/chart" uri="{C3380CC4-5D6E-409C-BE32-E72D297353CC}">
              <c16:uniqueId val="{00000002-70C2-4576-814B-E67B043C63CD}"/>
            </c:ext>
          </c:extLst>
        </c:ser>
        <c:ser>
          <c:idx val="3"/>
          <c:order val="3"/>
          <c:tx>
            <c:strRef>
              <c:f>'Table 9 - School education'!$E$99</c:f>
              <c:strCache>
                <c:ptCount val="1"/>
                <c:pt idx="0">
                  <c:v>Special</c:v>
                </c:pt>
              </c:strCache>
            </c:strRef>
          </c:tx>
          <c:spPr>
            <a:ln w="28575" cap="rnd">
              <a:solidFill>
                <a:schemeClr val="accent4"/>
              </a:solidFill>
              <a:round/>
            </a:ln>
            <a:effectLst/>
          </c:spPr>
          <c:marker>
            <c:symbol val="none"/>
          </c:marker>
          <c:dLbls>
            <c:dLbl>
              <c:idx val="45"/>
              <c:layout>
                <c:manualLayout>
                  <c:x val="0"/>
                  <c:y val="-1.646090534979426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FFAE-4ADF-AEB4-33E8AC8B56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9 - School education'!$A$100:$A$145</c:f>
              <c:numCache>
                <c:formatCode>m/d/yyyy</c:formatCode>
                <c:ptCount val="46"/>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numCache>
            </c:numRef>
          </c:cat>
          <c:val>
            <c:numRef>
              <c:f>'Table 9 - School education'!$E$100:$E$145</c:f>
              <c:numCache>
                <c:formatCode>0.0%</c:formatCode>
                <c:ptCount val="46"/>
                <c:pt idx="0">
                  <c:v>0.19950124688279303</c:v>
                </c:pt>
                <c:pt idx="1">
                  <c:v>0.15390839941738146</c:v>
                </c:pt>
                <c:pt idx="2">
                  <c:v>0.16767283349561832</c:v>
                </c:pt>
                <c:pt idx="3">
                  <c:v>0.15285204990000001</c:v>
                </c:pt>
                <c:pt idx="4">
                  <c:v>0.15759521379999999</c:v>
                </c:pt>
                <c:pt idx="5">
                  <c:v>0.16904247659999999</c:v>
                </c:pt>
                <c:pt idx="6">
                  <c:v>0.15110793419999999</c:v>
                </c:pt>
                <c:pt idx="7">
                  <c:v>0.1280985815</c:v>
                </c:pt>
                <c:pt idx="8">
                  <c:v>0.15478858509999999</c:v>
                </c:pt>
                <c:pt idx="9">
                  <c:v>0.1669375092</c:v>
                </c:pt>
                <c:pt idx="10">
                  <c:v>0.17103326460000001</c:v>
                </c:pt>
                <c:pt idx="11">
                  <c:v>0.16246290799999999</c:v>
                </c:pt>
                <c:pt idx="12">
                  <c:v>0.19922990930000001</c:v>
                </c:pt>
                <c:pt idx="13">
                  <c:v>0.16161026840000001</c:v>
                </c:pt>
                <c:pt idx="14">
                  <c:v>0.17869115290000001</c:v>
                </c:pt>
                <c:pt idx="15">
                  <c:v>0.1692749462</c:v>
                </c:pt>
                <c:pt idx="16">
                  <c:v>0.16480366869999999</c:v>
                </c:pt>
                <c:pt idx="17">
                  <c:v>0.1579994317</c:v>
                </c:pt>
                <c:pt idx="18">
                  <c:v>0.1716303347</c:v>
                </c:pt>
                <c:pt idx="19">
                  <c:v>0.1743161094</c:v>
                </c:pt>
                <c:pt idx="20">
                  <c:v>0.17827960179999999</c:v>
                </c:pt>
                <c:pt idx="21">
                  <c:v>0.17381022760000001</c:v>
                </c:pt>
                <c:pt idx="22">
                  <c:v>0.13567746689999999</c:v>
                </c:pt>
                <c:pt idx="23">
                  <c:v>0.1738024587</c:v>
                </c:pt>
                <c:pt idx="24">
                  <c:v>0.139544688</c:v>
                </c:pt>
                <c:pt idx="25">
                  <c:v>0.15849387039999999</c:v>
                </c:pt>
                <c:pt idx="26">
                  <c:v>0.16063469420000001</c:v>
                </c:pt>
                <c:pt idx="27">
                  <c:v>0.1580125336</c:v>
                </c:pt>
                <c:pt idx="28">
                  <c:v>0.18737270880000001</c:v>
                </c:pt>
                <c:pt idx="29">
                  <c:v>0.2032235459</c:v>
                </c:pt>
                <c:pt idx="30">
                  <c:v>0.20341994229999999</c:v>
                </c:pt>
                <c:pt idx="31">
                  <c:v>0.2139627419</c:v>
                </c:pt>
                <c:pt idx="32">
                  <c:v>0.15359828140000001</c:v>
                </c:pt>
                <c:pt idx="33">
                  <c:v>0.42693448369999998</c:v>
                </c:pt>
                <c:pt idx="34">
                  <c:v>0.43865030669999999</c:v>
                </c:pt>
                <c:pt idx="35">
                  <c:v>0.42956801719999999</c:v>
                </c:pt>
                <c:pt idx="36">
                  <c:v>0.44311938899999997</c:v>
                </c:pt>
                <c:pt idx="37">
                  <c:v>0.38230183130000001</c:v>
                </c:pt>
                <c:pt idx="38">
                  <c:v>0.46528704939999999</c:v>
                </c:pt>
                <c:pt idx="39">
                  <c:v>0.45310206800000002</c:v>
                </c:pt>
                <c:pt idx="40">
                  <c:v>0.4401663536</c:v>
                </c:pt>
                <c:pt idx="41">
                  <c:v>0.49149363699999998</c:v>
                </c:pt>
                <c:pt idx="42">
                  <c:v>0.43834335340000002</c:v>
                </c:pt>
                <c:pt idx="43">
                  <c:v>0.50333511210000004</c:v>
                </c:pt>
                <c:pt idx="44">
                  <c:v>0.49179890650000002</c:v>
                </c:pt>
                <c:pt idx="45">
                  <c:v>0.48295759529999999</c:v>
                </c:pt>
              </c:numCache>
            </c:numRef>
          </c:val>
          <c:smooth val="0"/>
          <c:extLst>
            <c:ext xmlns:c16="http://schemas.microsoft.com/office/drawing/2014/chart" uri="{C3380CC4-5D6E-409C-BE32-E72D297353CC}">
              <c16:uniqueId val="{00000003-70C2-4576-814B-E67B043C63CD}"/>
            </c:ext>
          </c:extLst>
        </c:ser>
        <c:dLbls>
          <c:showLegendKey val="0"/>
          <c:showVal val="0"/>
          <c:showCatName val="0"/>
          <c:showSerName val="0"/>
          <c:showPercent val="0"/>
          <c:showBubbleSize val="0"/>
        </c:dLbls>
        <c:smooth val="0"/>
        <c:axId val="910083232"/>
        <c:axId val="910077984"/>
      </c:lineChart>
      <c:catAx>
        <c:axId val="91008323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77984"/>
        <c:crosses val="autoZero"/>
        <c:auto val="0"/>
        <c:lblAlgn val="ctr"/>
        <c:lblOffset val="100"/>
        <c:noMultiLvlLbl val="0"/>
      </c:catAx>
      <c:valAx>
        <c:axId val="910077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832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260350</xdr:colOff>
      <xdr:row>2</xdr:row>
      <xdr:rowOff>393698</xdr:rowOff>
    </xdr:from>
    <xdr:to>
      <xdr:col>13</xdr:col>
      <xdr:colOff>541867</xdr:colOff>
      <xdr:row>142</xdr:row>
      <xdr:rowOff>152400</xdr:rowOff>
    </xdr:to>
    <xdr:sp macro="" textlink="">
      <xdr:nvSpPr>
        <xdr:cNvPr id="4" name="TextBox 3"/>
        <xdr:cNvSpPr txBox="1"/>
      </xdr:nvSpPr>
      <xdr:spPr>
        <a:xfrm>
          <a:off x="6946900" y="774698"/>
          <a:ext cx="5939367" cy="26885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a:t>
          </a:r>
          <a:r>
            <a:rPr lang="en-GB" sz="1100" baseline="0">
              <a:solidFill>
                <a:sysClr val="windowText" lastClr="000000"/>
              </a:solidFill>
              <a:effectLst/>
              <a:latin typeface="Arial" panose="020B0604020202020204" pitchFamily="34" charset="0"/>
              <a:ea typeface="+mn-ea"/>
              <a:cs typeface="Arial" panose="020B0604020202020204" pitchFamily="34" charset="0"/>
            </a:rPr>
            <a:t>or 28 days after first testing positive if this is after admission</a:t>
          </a:r>
          <a:r>
            <a:rPr lang="en-GB" sz="1100" baseline="0">
              <a:solidFill>
                <a:schemeClr val="dk1"/>
              </a:solidFill>
              <a:effectLst/>
              <a:latin typeface="Arial" panose="020B0604020202020204" pitchFamily="34" charset="0"/>
              <a:ea typeface="+mn-ea"/>
              <a:cs typeface="Arial" panose="020B0604020202020204" pitchFamily="34" charset="0"/>
            </a:rPr>
            <a:t>).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3. The new indicator (iii) focuses on ICU patients with a recent positive COVID-19 test who have remained in ICU for longer than 28 days. The total number of COVID-19 ICU patients in Scotland can be obtained by summing indicators (i) and (iii) on any given date. Collections of data under this definition began on 20 January 2021.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4.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 previous day. </a:t>
          </a:r>
          <a:endParaRPr lang="en-GB">
            <a:solidFill>
              <a:sysClr val="windowText" lastClr="000000"/>
            </a:solidFill>
            <a:effectLst/>
            <a:latin typeface="Arial" panose="020B0604020202020204" pitchFamily="34" charset="0"/>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(ii)</a:t>
          </a:r>
          <a:r>
            <a:rPr lang="en-GB" sz="1100" baseline="0">
              <a:solidFill>
                <a:sysClr val="windowText" lastClr="000000"/>
              </a:solidFill>
              <a:effectLst/>
              <a:latin typeface="Arial" panose="020B0604020202020204" pitchFamily="34" charset="0"/>
              <a:ea typeface="+mn-ea"/>
              <a:cs typeface="Arial" panose="020B0604020202020204" pitchFamily="34" charset="0"/>
            </a:rPr>
            <a:t> </a:t>
          </a:r>
          <a:r>
            <a:rPr lang="en-GB" sz="1100">
              <a:solidFill>
                <a:sysClr val="windowText" lastClr="000000"/>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a:t>
          </a:r>
          <a:r>
            <a:rPr lang="en-GB" sz="1100" baseline="0">
              <a:solidFill>
                <a:sysClr val="windowText" lastClr="000000"/>
              </a:solidFill>
              <a:effectLst/>
              <a:latin typeface="Arial" panose="020B0604020202020204" pitchFamily="34" charset="0"/>
              <a:ea typeface="+mn-ea"/>
              <a:cs typeface="Arial" panose="020B0604020202020204" pitchFamily="34" charset="0"/>
            </a:rPr>
            <a:t> previous day</a:t>
          </a:r>
          <a:r>
            <a:rPr lang="en-GB" sz="1100">
              <a:solidFill>
                <a:sysClr val="windowText" lastClr="000000"/>
              </a:solidFill>
              <a:effectLst/>
              <a:latin typeface="Arial" panose="020B0604020202020204" pitchFamily="34" charset="0"/>
              <a:ea typeface="+mn-ea"/>
              <a:cs typeface="Arial" panose="020B0604020202020204" pitchFamily="34" charset="0"/>
            </a:rPr>
            <a:t>.  This figure</a:t>
          </a:r>
          <a:r>
            <a:rPr lang="en-GB" sz="1100" baseline="0">
              <a:solidFill>
                <a:sysClr val="windowText" lastClr="000000"/>
              </a:solidFill>
              <a:effectLst/>
              <a:latin typeface="Arial" panose="020B0604020202020204" pitchFamily="34" charset="0"/>
              <a:ea typeface="+mn-ea"/>
              <a:cs typeface="Arial" panose="020B0604020202020204" pitchFamily="34" charset="0"/>
            </a:rPr>
            <a:t> includes those in ICU. </a:t>
          </a:r>
          <a:r>
            <a:rPr lang="en-GB" sz="1100">
              <a:solidFill>
                <a:sysClr val="windowText" lastClr="000000"/>
              </a:solidFill>
              <a:effectLst/>
              <a:latin typeface="Arial" panose="020B0604020202020204" pitchFamily="34" charset="0"/>
              <a:ea typeface="+mn-ea"/>
              <a:cs typeface="Arial" panose="020B0604020202020204" pitchFamily="34" charset="0"/>
            </a:rPr>
            <a:t> It does not include people </a:t>
          </a:r>
          <a:r>
            <a:rPr lang="en-GB" sz="1100">
              <a:solidFill>
                <a:schemeClr val="dk1"/>
              </a:solidFill>
              <a:effectLst/>
              <a:latin typeface="Arial" panose="020B0604020202020204" pitchFamily="34" charset="0"/>
              <a:ea typeface="+mn-ea"/>
              <a:cs typeface="Arial" panose="020B0604020202020204" pitchFamily="34" charset="0"/>
            </a:rPr>
            <a:t>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r>
            <a:rPr lang="en-GB" sz="1100" baseline="0">
              <a:solidFill>
                <a:sysClr val="windowText" lastClr="000000"/>
              </a:solidFill>
              <a:effectLst/>
              <a:latin typeface="Arial" panose="020B0604020202020204" pitchFamily="34" charset="0"/>
              <a:ea typeface="+mn-ea"/>
              <a:cs typeface="Arial" panose="020B0604020202020204" pitchFamily="34" charset="0"/>
            </a:rPr>
            <a:t>(iii) the total number of people in ICUs or combined ICU/HDU across Scotland with recently confirmed COVID-19 (not the number of people admitted to ICU each day), </a:t>
          </a:r>
          <a:r>
            <a:rPr lang="en-GB" sz="1100" b="1" baseline="0">
              <a:solidFill>
                <a:sysClr val="windowText" lastClr="000000"/>
              </a:solidFill>
              <a:effectLst/>
              <a:latin typeface="Arial" panose="020B0604020202020204" pitchFamily="34" charset="0"/>
              <a:ea typeface="+mn-ea"/>
              <a:cs typeface="Arial" panose="020B0604020202020204" pitchFamily="34" charset="0"/>
            </a:rPr>
            <a:t>with a length of stay of more than 28 days</a:t>
          </a:r>
          <a:r>
            <a:rPr lang="en-GB" sz="1100" baseline="0">
              <a:solidFill>
                <a:sysClr val="windowText" lastClr="000000"/>
              </a:solidFill>
              <a:effectLst/>
              <a:latin typeface="Arial" panose="020B0604020202020204" pitchFamily="34" charset="0"/>
              <a:ea typeface="+mn-ea"/>
              <a:cs typeface="Arial" panose="020B0604020202020204" pitchFamily="34" charset="0"/>
            </a:rPr>
            <a:t>, as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10.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13.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14.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17.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18.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20.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21.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22.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23.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24.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25. On 06/12/2020, 07/12/2020, and 08/12/2020 NHS Lothian could not confirm figures, so previous figures from 05/12/2020 were used. </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26.  On 16/01/2021, used previous day's No of 169 for NHS Lothian, as figure provided on 16/01/2020 required further checks and could not be confirmed.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27. On 17/01/2021, figures for 14/01/2021 and 15/01/2021 for NHS Lothian were updated from 179 and</a:t>
          </a:r>
          <a:r>
            <a:rPr lang="en-GB" sz="1100" baseline="0">
              <a:solidFill>
                <a:schemeClr val="dk1"/>
              </a:solidFill>
              <a:effectLst/>
              <a:latin typeface="Arial" panose="020B0604020202020204" pitchFamily="34" charset="0"/>
              <a:ea typeface="+mn-ea"/>
              <a:cs typeface="Arial" panose="020B0604020202020204" pitchFamily="34" charset="0"/>
            </a:rPr>
            <a:t> 169 to 190 for both days. The previous day's figure was also updated from 169 to 199 after confirmation from Health Board.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28. On 24/01/2021, the the number of COVID-19 patients in hospital on 23/01/2021 was revised from 2,085 to 2,027 due to a revision from a</a:t>
          </a:r>
          <a:r>
            <a:rPr lang="en-GB" sz="1100" baseline="0">
              <a:solidFill>
                <a:schemeClr val="dk1"/>
              </a:solidFill>
              <a:effectLst/>
              <a:latin typeface="Arial" panose="020B0604020202020204" pitchFamily="34" charset="0"/>
              <a:ea typeface="+mn-ea"/>
              <a:cs typeface="Arial" panose="020B0604020202020204" pitchFamily="34" charset="0"/>
            </a:rPr>
            <a:t>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29. On 25/01/2021, the number of COVID-19 inpatients in hospital on 23/01/2021 and 24/01/2021 were revised down from 2,027 to 2,026 and 2,011 to 2,010 respectively, due to a revision from a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30. </a:t>
          </a:r>
          <a:r>
            <a:rPr lang="en-GB" sz="1100">
              <a:solidFill>
                <a:schemeClr val="dk1"/>
              </a:solidFill>
              <a:effectLst/>
              <a:latin typeface="Arial" panose="020B0604020202020204" pitchFamily="34" charset="0"/>
              <a:ea typeface="+mn-ea"/>
              <a:cs typeface="Arial" panose="020B0604020202020204" pitchFamily="34" charset="0"/>
            </a:rPr>
            <a:t>On 03/02/2021, the previous day's figures for COVID-19 patients in ICU and COVID-19</a:t>
          </a:r>
          <a:r>
            <a:rPr lang="en-GB" sz="1100" baseline="0">
              <a:solidFill>
                <a:schemeClr val="dk1"/>
              </a:solidFill>
              <a:effectLst/>
              <a:latin typeface="Arial" panose="020B0604020202020204" pitchFamily="34" charset="0"/>
              <a:ea typeface="+mn-ea"/>
              <a:cs typeface="Arial" panose="020B0604020202020204" pitchFamily="34" charset="0"/>
            </a:rPr>
            <a:t> patients in hospital </a:t>
          </a:r>
          <a:r>
            <a:rPr lang="en-GB" sz="1100">
              <a:solidFill>
                <a:schemeClr val="dk1"/>
              </a:solidFill>
              <a:effectLst/>
              <a:latin typeface="Arial" panose="020B0604020202020204" pitchFamily="34" charset="0"/>
              <a:ea typeface="+mn-ea"/>
              <a:cs typeface="Arial" panose="020B0604020202020204" pitchFamily="34" charset="0"/>
            </a:rPr>
            <a:t>were used for NHS Lothian due to data submission issues. On 04/02/2021</a:t>
          </a:r>
          <a:r>
            <a:rPr lang="en-GB" sz="1100" baseline="0">
              <a:solidFill>
                <a:schemeClr val="dk1"/>
              </a:solidFill>
              <a:effectLst/>
              <a:latin typeface="Arial" panose="020B0604020202020204" pitchFamily="34" charset="0"/>
              <a:ea typeface="+mn-ea"/>
              <a:cs typeface="Arial" panose="020B0604020202020204" pitchFamily="34" charset="0"/>
            </a:rPr>
            <a:t> this was updated with the actual figures, revising the total for 03/02/2021 from 128 to 131 for COVID-19 patients in ICU and from 1,871 to 1,865 for COVID-19 patients in hospital.</a:t>
          </a:r>
        </a:p>
        <a:p>
          <a:pPr lvl="0"/>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31. Reporting on COVID-19 patients in ICU or combined ICU/HDU (with length of stay more than 28 days) commenced from 10/02/2021, with data available from 20/01/2021.</a:t>
          </a:r>
          <a:r>
            <a:rPr lang="en-GB" sz="1100" baseline="0">
              <a:solidFill>
                <a:sysClr val="windowText" lastClr="000000"/>
              </a:solidFill>
              <a:effectLst/>
              <a:latin typeface="Arial" panose="020B0604020202020204" pitchFamily="34" charset="0"/>
              <a:ea typeface="+mn-ea"/>
              <a:cs typeface="Arial" panose="020B0604020202020204" pitchFamily="34" charset="0"/>
            </a:rPr>
            <a:t> This is an additional measure introduced given </a:t>
          </a:r>
          <a:r>
            <a:rPr lang="en-GB" sz="1100">
              <a:solidFill>
                <a:sysClr val="windowText" lastClr="000000"/>
              </a:solidFill>
              <a:effectLst/>
              <a:latin typeface="Arial" panose="020B0604020202020204" pitchFamily="34" charset="0"/>
              <a:ea typeface="+mn-ea"/>
              <a:cs typeface="Arial" panose="020B0604020202020204" pitchFamily="34" charset="0"/>
            </a:rPr>
            <a:t>the increase in the number of long-stay COVID-19 patients in ICU in line with the magnitude and length of the second wave.</a:t>
          </a:r>
          <a:r>
            <a:rPr lang="en-GB" sz="1100" baseline="0">
              <a:solidFill>
                <a:sysClr val="windowText" lastClr="000000"/>
              </a:solidFill>
              <a:effectLst/>
              <a:latin typeface="Arial" panose="020B0604020202020204" pitchFamily="34" charset="0"/>
              <a:ea typeface="+mn-ea"/>
              <a:cs typeface="Arial" panose="020B0604020202020204" pitchFamily="34" charset="0"/>
            </a:rPr>
            <a:t> For more information about these indicators please see data definitions and sources: https://www.gov.scot/publications/coronavirus-covid-19-data-definitions-and-sources/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32.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33.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34. On 21/02/2021, NHS Ayrshire &amp; Arran submitted a revision to their previous day ICU figure, from 16 down to 12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35. On 24/02/2021, NHS Lothian and NHS Highland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36. On 04/03/2021, NHS Lanarkshire figures for the previous day were used due to data submission issues. On 05/03/2021 these figures were updated with figures provided by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GB" sz="1100" baseline="0">
              <a:solidFill>
                <a:sysClr val="windowText" lastClr="000000"/>
              </a:solidFill>
              <a:effectLst/>
              <a:latin typeface="Arial" panose="020B0604020202020204" pitchFamily="34" charset="0"/>
              <a:ea typeface="+mn-ea"/>
              <a:cs typeface="Arial" panose="020B0604020202020204" pitchFamily="34" charset="0"/>
            </a:rPr>
            <a:t>37. </a:t>
          </a:r>
          <a:r>
            <a:rPr lang="en-GB" sz="1100" b="0" i="0">
              <a:solidFill>
                <a:schemeClr val="dk1"/>
              </a:solidFill>
              <a:effectLst/>
              <a:latin typeface="Arial" panose="020B0604020202020204" pitchFamily="34" charset="0"/>
              <a:ea typeface="+mn-ea"/>
              <a:cs typeface="Arial" panose="020B0604020202020204" pitchFamily="34" charset="0"/>
            </a:rPr>
            <a:t>From 08/03/2021, NHS Greater Glasgow and Clyde (GGC) include patients with positive Lighthouse and Point of Care tests, as they now have an integrated link with the Lighthouse Laboratory.  Previously,</a:t>
          </a:r>
          <a:r>
            <a:rPr lang="en-GB" sz="1100" b="0" i="0" baseline="0">
              <a:solidFill>
                <a:schemeClr val="dk1"/>
              </a:solidFill>
              <a:effectLst/>
              <a:latin typeface="Arial" panose="020B0604020202020204" pitchFamily="34" charset="0"/>
              <a:ea typeface="+mn-ea"/>
              <a:cs typeface="Arial" panose="020B0604020202020204" pitchFamily="34" charset="0"/>
            </a:rPr>
            <a:t> NHS GGC COVID-19 patients were confirmed from hospital laboratory tests. </a:t>
          </a:r>
          <a:r>
            <a:rPr lang="en-GB" sz="1100" b="0" i="0">
              <a:solidFill>
                <a:schemeClr val="dk1"/>
              </a:solidFill>
              <a:effectLst/>
              <a:latin typeface="Arial" panose="020B0604020202020204" pitchFamily="34" charset="0"/>
              <a:ea typeface="+mn-ea"/>
              <a:cs typeface="Arial" panose="020B0604020202020204" pitchFamily="34" charset="0"/>
            </a:rPr>
            <a:t>This has resulted in an increase in the number of recently confirmed COVID-19 hospital inpatients in the Board, and also explains the increase at Scotland level.</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38. On 11/03/2021, NHS Ayrshire</a:t>
          </a:r>
          <a:r>
            <a:rPr lang="en-GB" sz="1100" b="0" i="0" baseline="0">
              <a:solidFill>
                <a:schemeClr val="dk1"/>
              </a:solidFill>
              <a:effectLst/>
              <a:latin typeface="Arial" panose="020B0604020202020204" pitchFamily="34" charset="0"/>
              <a:ea typeface="+mn-ea"/>
              <a:cs typeface="Arial" panose="020B0604020202020204" pitchFamily="34" charset="0"/>
            </a:rPr>
            <a:t> &amp; Arran submitted a revision to their ICU figure for the previous two days (from two to one).</a:t>
          </a:r>
          <a:r>
            <a:rPr lang="en-GB" sz="1100" b="0" i="0">
              <a:solidFill>
                <a:schemeClr val="dk1"/>
              </a:solidFill>
              <a:effectLst/>
              <a:latin typeface="Arial" panose="020B0604020202020204" pitchFamily="34" charset="0"/>
              <a:ea typeface="+mn-ea"/>
              <a:cs typeface="Arial" panose="020B0604020202020204" pitchFamily="34" charset="0"/>
            </a:rPr>
            <a:t> </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39. On 11/03/2021, NHS Lothian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a:t>
          </a:r>
          <a:r>
            <a:rPr lang="en-GB" sz="1100" b="0" i="0">
              <a:solidFill>
                <a:sysClr val="windowText" lastClr="000000"/>
              </a:solidFill>
              <a:effectLst/>
              <a:latin typeface="Arial" panose="020B0604020202020204" pitchFamily="34" charset="0"/>
              <a:ea typeface="+mn-ea"/>
              <a:cs typeface="Arial" panose="020B0604020202020204" pitchFamily="34" charset="0"/>
            </a:rPr>
            <a:t>On 12/03/2021, these figures </a:t>
          </a:r>
          <a:r>
            <a:rPr lang="en-GB" sz="1100" b="0" i="0" baseline="0">
              <a:solidFill>
                <a:sysClr val="windowText" lastClr="000000"/>
              </a:solidFill>
              <a:effectLst/>
              <a:latin typeface="Arial" panose="020B0604020202020204" pitchFamily="34" charset="0"/>
              <a:ea typeface="+mn-ea"/>
              <a:cs typeface="Arial" panose="020B0604020202020204" pitchFamily="34" charset="0"/>
            </a:rPr>
            <a:t>were updated following a late data submission. </a:t>
          </a:r>
          <a:endParaRPr lang="en-GB">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517864</xdr:colOff>
      <xdr:row>262</xdr:row>
      <xdr:rowOff>147012</xdr:rowOff>
    </xdr:from>
    <xdr:to>
      <xdr:col>12</xdr:col>
      <xdr:colOff>603850</xdr:colOff>
      <xdr:row>279</xdr:row>
      <xdr:rowOff>60387</xdr:rowOff>
    </xdr:to>
    <xdr:sp macro="" textlink="">
      <xdr:nvSpPr>
        <xdr:cNvPr id="2" name="TextBox 1"/>
        <xdr:cNvSpPr txBox="1"/>
      </xdr:nvSpPr>
      <xdr:spPr>
        <a:xfrm>
          <a:off x="3718264" y="50007691"/>
          <a:ext cx="4433699" cy="31051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259151</xdr:colOff>
      <xdr:row>1</xdr:row>
      <xdr:rowOff>6649</xdr:rowOff>
    </xdr:from>
    <xdr:to>
      <xdr:col>13</xdr:col>
      <xdr:colOff>366623</xdr:colOff>
      <xdr:row>26</xdr:row>
      <xdr:rowOff>112503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21</xdr:col>
      <xdr:colOff>459316</xdr:colOff>
      <xdr:row>4</xdr:row>
      <xdr:rowOff>158747</xdr:rowOff>
    </xdr:from>
    <xdr:to>
      <xdr:col>30</xdr:col>
      <xdr:colOff>302106</xdr:colOff>
      <xdr:row>100</xdr:row>
      <xdr:rowOff>163285</xdr:rowOff>
    </xdr:to>
    <xdr:sp macro="" textlink="">
      <xdr:nvSpPr>
        <xdr:cNvPr id="3" name="TextBox 2"/>
        <xdr:cNvSpPr txBox="1"/>
      </xdr:nvSpPr>
      <xdr:spPr>
        <a:xfrm>
          <a:off x="19367802" y="1541233"/>
          <a:ext cx="5329190" cy="17770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Arial" panose="020B0604020202020204" pitchFamily="34" charset="0"/>
              <a:ea typeface="+mn-ea"/>
              <a:cs typeface="Arial" panose="020B0604020202020204" pitchFamily="34" charset="0"/>
            </a:rPr>
            <a:t>1. The data in Table 5 shows:</a:t>
          </a:r>
        </a:p>
        <a:p>
          <a:r>
            <a:rPr lang="en-GB" sz="1100">
              <a:solidFill>
                <a:schemeClr val="dk1"/>
              </a:solidFill>
              <a:effectLst/>
              <a:latin typeface="Arial" panose="020B0604020202020204" pitchFamily="34" charset="0"/>
              <a:ea typeface="+mn-ea"/>
              <a:cs typeface="Arial" panose="020B0604020202020204" pitchFamily="34" charset="0"/>
            </a:rPr>
            <a:t>(i) the number of people tested for COVID-19 across Scotland to date, with a breakdown for negative and positive.</a:t>
          </a:r>
          <a:r>
            <a:rPr lang="en-GB" sz="1100" baseline="0">
              <a:solidFill>
                <a:schemeClr val="dk1"/>
              </a:solidFill>
              <a:effectLst/>
              <a:latin typeface="Arial" panose="020B0604020202020204" pitchFamily="34" charset="0"/>
              <a:ea typeface="+mn-ea"/>
              <a:cs typeface="Arial" panose="020B0604020202020204" pitchFamily="34" charset="0"/>
            </a:rPr>
            <a:t> Indviduals are counted once even if they have more than one test</a:t>
          </a:r>
          <a:r>
            <a:rPr lang="en-GB" sz="1100">
              <a:solidFill>
                <a:schemeClr val="dk1"/>
              </a:solidFill>
              <a:effectLst/>
              <a:latin typeface="Arial" panose="020B0604020202020204" pitchFamily="34" charset="0"/>
              <a:ea typeface="+mn-ea"/>
              <a:cs typeface="Arial" panose="020B0604020202020204" pitchFamily="34" charset="0"/>
            </a:rPr>
            <a:t>. Up until 14/06/2020</a:t>
          </a:r>
          <a:r>
            <a:rPr lang="en-GB" sz="1100" baseline="0">
              <a:solidFill>
                <a:schemeClr val="dk1"/>
              </a:solidFill>
              <a:effectLst/>
              <a:latin typeface="Arial" panose="020B0604020202020204" pitchFamily="34" charset="0"/>
              <a:ea typeface="+mn-ea"/>
              <a:cs typeface="Arial" panose="020B0604020202020204" pitchFamily="34" charset="0"/>
            </a:rPr>
            <a:t> these figures were based on tests carried out through NHS Scotland labs. </a:t>
          </a:r>
          <a:r>
            <a:rPr lang="en-GB" sz="1100">
              <a:solidFill>
                <a:schemeClr val="dk1"/>
              </a:solidFill>
              <a:effectLst/>
              <a:latin typeface="Arial" panose="020B0604020202020204" pitchFamily="34" charset="0"/>
              <a:ea typeface="+mn-ea"/>
              <a:cs typeface="Arial" panose="020B0604020202020204" pitchFamily="34" charset="0"/>
            </a:rPr>
            <a:t>From 15/06/2020 they also include numbers</a:t>
          </a:r>
          <a:r>
            <a:rPr lang="en-GB" sz="1100" baseline="0">
              <a:solidFill>
                <a:schemeClr val="dk1"/>
              </a:solidFill>
              <a:effectLst/>
              <a:latin typeface="Arial" panose="020B0604020202020204" pitchFamily="34" charset="0"/>
              <a:ea typeface="+mn-ea"/>
              <a:cs typeface="Arial" panose="020B0604020202020204" pitchFamily="34" charset="0"/>
            </a:rPr>
            <a:t> of </a:t>
          </a:r>
          <a:r>
            <a:rPr lang="en-GB" sz="1100">
              <a:solidFill>
                <a:schemeClr val="dk1"/>
              </a:solidFill>
              <a:effectLst/>
              <a:latin typeface="Arial" panose="020B0604020202020204" pitchFamily="34" charset="0"/>
              <a:ea typeface="+mn-ea"/>
              <a:cs typeface="Arial" panose="020B0604020202020204" pitchFamily="34" charset="0"/>
            </a:rPr>
            <a:t>people tested through the UK Government (UKG) testing programme,</a:t>
          </a:r>
          <a:r>
            <a:rPr lang="en-GB" sz="1100" baseline="0">
              <a:solidFill>
                <a:schemeClr val="dk1"/>
              </a:solidFill>
              <a:effectLst/>
              <a:latin typeface="Arial" panose="020B0604020202020204" pitchFamily="34" charset="0"/>
              <a:ea typeface="+mn-ea"/>
              <a:cs typeface="Arial" panose="020B0604020202020204" pitchFamily="34" charset="0"/>
            </a:rPr>
            <a:t> which were not previously available to Scottish Government. This caused a jump in the cumulative data series when the backlog was all reported on 15 June.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a:t>
          </a:r>
          <a:r>
            <a:rPr lang="en-GB" sz="1100">
              <a:solidFill>
                <a:schemeClr val="dk1"/>
              </a:solidFill>
              <a:effectLst/>
              <a:latin typeface="Arial" panose="020B0604020202020204" pitchFamily="34" charset="0"/>
              <a:ea typeface="+mn-ea"/>
              <a:cs typeface="Arial" panose="020B0604020202020204" pitchFamily="34" charset="0"/>
            </a:rPr>
            <a:t>Public Health Scotland (PHS) dashboard provides a full</a:t>
          </a:r>
          <a:r>
            <a:rPr lang="en-GB" sz="1100" baseline="0">
              <a:solidFill>
                <a:schemeClr val="dk1"/>
              </a:solidFill>
              <a:effectLst/>
              <a:latin typeface="Arial" panose="020B0604020202020204" pitchFamily="34" charset="0"/>
              <a:ea typeface="+mn-ea"/>
              <a:cs typeface="Arial" panose="020B0604020202020204" pitchFamily="34" charset="0"/>
            </a:rPr>
            <a:t> adjusted</a:t>
          </a:r>
          <a:r>
            <a:rPr lang="en-GB" sz="1100">
              <a:solidFill>
                <a:schemeClr val="dk1"/>
              </a:solidFill>
              <a:effectLst/>
              <a:latin typeface="Arial" panose="020B0604020202020204" pitchFamily="34" charset="0"/>
              <a:ea typeface="+mn-ea"/>
              <a:cs typeface="Arial" panose="020B0604020202020204" pitchFamily="34" charset="0"/>
            </a:rPr>
            <a:t> time series of cases, based on when people were first tested positive, for NHS Scotland and UKG tests combined. </a:t>
          </a:r>
        </a:p>
        <a:p>
          <a:r>
            <a:rPr lang="en-GB" sz="1100" u="sng">
              <a:solidFill>
                <a:schemeClr val="dk1"/>
              </a:solidFill>
              <a:effectLst/>
              <a:latin typeface="+mn-lt"/>
              <a:ea typeface="+mn-ea"/>
              <a:cs typeface="+mn-cs"/>
              <a:hlinkClick xmlns:r="http://schemas.openxmlformats.org/officeDocument/2006/relationships" r:id=""/>
            </a:rPr>
            <a:t>https://www.publichealthscotland.scot/our-areas-of-work/sharing-our-data-and-intelligence/coronavirus-covid-19-data/</a:t>
          </a:r>
          <a:endParaRPr lang="en-GB"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negative cases on 27/4/20 was corrected from 39,773 to 39,733 on 12/11/20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people tested on 28/4/20 was corrected from 51,499 to 51,449 on 12/11/20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positive cases on 2/6/20 was corrected from 15,741 to 15,471 the same day.</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negative cases on 13/7/20 was corrected from 284,487 to 284,447 on 15/7/20.</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a:t>
          </a:r>
          <a:r>
            <a:rPr lang="en-GB" sz="1100" baseline="0">
              <a:solidFill>
                <a:schemeClr val="dk1"/>
              </a:solidFill>
              <a:effectLst/>
              <a:latin typeface="Arial" panose="020B0604020202020204" pitchFamily="34" charset="0"/>
              <a:ea typeface="+mn-ea"/>
              <a:cs typeface="Arial" panose="020B0604020202020204" pitchFamily="34" charset="0"/>
            </a:rPr>
            <a:t> The daily number of new positive cases of COVID-19 reported in Scotland. Up until 14/06/2020 these numbers are based on tests carried out through NHS Scotland labs only. From 15/06/2020 they also include people tested through the UKG testing programme.  Previous data have not been adjusted  to account for the UKG data and other corrections, so the total of the daily numbers is 2,246 fewer than the cumulative total.</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PHS dashboard contains a full time series, based on when people were first tested positive, for NHS Scotland and UKG tests combined.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The daily total of people found positive on 2/6/20 contains 40 historic samples from a NHS Fife laboratory.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This also shows, just for information, the positivity rate as previously reported on the SG website - number of new positive cases as a percentage of number of people newly tested. We are moving to a new headline figure based on test positivity.</a:t>
          </a:r>
          <a:endParaRPr lang="en-GB">
            <a:effectLst/>
            <a:latin typeface="Arial" panose="020B0604020202020204" pitchFamily="34" charset="0"/>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(iii) the total number of COVID-19 tests with results in the Health Protection Scotland ECOSS system reported to HPS by the laboratories in the 24 hours from 08:00 to 08:00 that day. This figure is higher than the number of people tested, as people could have more than one test.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With effect from 30/4/20, the total cumulative number of tests includes an additional 2,137 historical tests, which were added to the total following the resolution of technical difficulties. </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27/11/20</a:t>
          </a:r>
          <a:r>
            <a:rPr lang="en-GB" sz="1100" baseline="0">
              <a:solidFill>
                <a:schemeClr val="dk1"/>
              </a:solidFill>
              <a:effectLst/>
              <a:latin typeface="+mn-lt"/>
              <a:ea typeface="+mn-ea"/>
              <a:cs typeface="+mn-cs"/>
            </a:rPr>
            <a:t> the total cumulative tests was adjusted to remove some duplicate records</a:t>
          </a:r>
          <a:endParaRPr lang="en-GB">
            <a:effectLst/>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(iv) Up until</a:t>
          </a:r>
          <a:r>
            <a:rPr lang="en-GB" sz="1100" baseline="0">
              <a:solidFill>
                <a:schemeClr val="dk1"/>
              </a:solidFill>
              <a:effectLst/>
              <a:latin typeface="Arial" panose="020B0604020202020204" pitchFamily="34" charset="0"/>
              <a:ea typeface="+mn-ea"/>
              <a:cs typeface="Arial" panose="020B0604020202020204" pitchFamily="34" charset="0"/>
            </a:rPr>
            <a:t> 7 July 2020, </a:t>
          </a:r>
          <a:r>
            <a:rPr lang="en-GB" sz="1100">
              <a:solidFill>
                <a:schemeClr val="dk1"/>
              </a:solidFill>
              <a:effectLst/>
              <a:latin typeface="Arial" panose="020B0604020202020204" pitchFamily="34" charset="0"/>
              <a:ea typeface="+mn-ea"/>
              <a:cs typeface="Arial" panose="020B0604020202020204" pitchFamily="34" charset="0"/>
            </a:rPr>
            <a:t>the total number of COVID-19 tests carried out each day, and to date by Regional Testing Centres (RTC) as part of the UK Government testing programme, and reported through Department of Health and Social Care based on data from the contractors who operate the centres. This included tests done at the drive through centres and mobile units, but not home testing kits. The following</a:t>
          </a:r>
          <a:r>
            <a:rPr lang="en-GB" sz="1100" baseline="0">
              <a:solidFill>
                <a:schemeClr val="dk1"/>
              </a:solidFill>
              <a:effectLst/>
              <a:latin typeface="Arial" panose="020B0604020202020204" pitchFamily="34" charset="0"/>
              <a:ea typeface="+mn-ea"/>
              <a:cs typeface="Arial" panose="020B0604020202020204" pitchFamily="34" charset="0"/>
            </a:rPr>
            <a:t> revisions have been made to these figures: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28/5/20  revised on 29/5/20, reducing by 20, from 1,445 to 1,425. </a:t>
          </a:r>
          <a:endParaRPr lang="en-GB">
            <a:effectLst/>
          </a:endParaRPr>
        </a:p>
        <a:p>
          <a:r>
            <a:rPr lang="en-GB" sz="1100" baseline="0">
              <a:solidFill>
                <a:schemeClr val="dk1"/>
              </a:solidFill>
              <a:effectLst/>
              <a:latin typeface="+mn-lt"/>
              <a:ea typeface="+mn-ea"/>
              <a:cs typeface="+mn-cs"/>
            </a:rPr>
            <a:t>6/6/20 was corrected from 1,349 to 1,422.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15/7/20 was revised from 2,985 to 2,984 on 16/7/20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29/7/20 was corrected from 4,904 to 4,907 on 30/7/20</a:t>
          </a:r>
          <a:endParaRPr lang="en-GB">
            <a:effectLst/>
          </a:endParaRPr>
        </a:p>
        <a:p>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From 8 July 2020 onwards, the total number of COVID-19 with results in the Health Protection Scotland ECOSS system reported from the UK Government testing programme - including those reported from home testing kits and the social care portal, as well as drive throughs and mobile units. These now reflect number of test results reported on, while previous numbers showed tests carried out. Therefore void tests are no longer included. </a:t>
          </a:r>
        </a:p>
        <a:p>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(v)</a:t>
          </a:r>
          <a:r>
            <a:rPr lang="en-GB" sz="1100" baseline="0">
              <a:solidFill>
                <a:schemeClr val="dk1"/>
              </a:solidFill>
              <a:effectLst/>
              <a:latin typeface="Arial" panose="020B0604020202020204" pitchFamily="34" charset="0"/>
              <a:ea typeface="+mn-ea"/>
              <a:cs typeface="Arial" panose="020B0604020202020204" pitchFamily="34" charset="0"/>
            </a:rPr>
            <a:t> Additional statistics shows the calculation of test positivity and weekly figures.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The dates in the table refer to the date the figures were reported on the Scottish Government website. The daily numbers will therefore refer to activity</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 the day before. </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It should be noted that testing capacity tends to be lower at weekends, and on public holidays.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5. There are currently some cases included where people are resident elsewhere in the UK but either were tested in Scotland or used Scottish postcodes. Public Health Scotland are working to identify these cases.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6. Figures for 18-20 October have been affected</a:t>
          </a:r>
          <a:r>
            <a:rPr lang="en-GB" sz="1100" baseline="0">
              <a:solidFill>
                <a:schemeClr val="dk1"/>
              </a:solidFill>
              <a:effectLst/>
              <a:latin typeface="Arial" panose="020B0604020202020204" pitchFamily="34" charset="0"/>
              <a:ea typeface="+mn-ea"/>
              <a:cs typeface="Arial" panose="020B0604020202020204" pitchFamily="34" charset="0"/>
            </a:rPr>
            <a:t> by delays in test results being processed.</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a:t>
          </a:r>
          <a:r>
            <a:rPr lang="en-GB" sz="1100">
              <a:solidFill>
                <a:schemeClr val="dk1"/>
              </a:solidFill>
              <a:effectLst/>
              <a:latin typeface="Arial" panose="020B0604020202020204" pitchFamily="34" charset="0"/>
              <a:ea typeface="+mn-ea"/>
              <a:cs typeface="Arial" panose="020B0604020202020204" pitchFamily="34" charset="0"/>
            </a:rPr>
            <a:t> Please see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this article</a:t>
          </a:r>
          <a:r>
            <a:rPr lang="en-GB" sz="1100">
              <a:solidFill>
                <a:schemeClr val="dk1"/>
              </a:solidFill>
              <a:effectLst/>
              <a:latin typeface="Arial" panose="020B0604020202020204" pitchFamily="34" charset="0"/>
              <a:ea typeface="+mn-ea"/>
              <a:cs typeface="Arial" panose="020B0604020202020204" pitchFamily="34" charset="0"/>
            </a:rPr>
            <a:t> for for</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information on use</a:t>
          </a:r>
          <a:r>
            <a:rPr lang="en-GB" sz="1100" baseline="0">
              <a:solidFill>
                <a:schemeClr val="dk1"/>
              </a:solidFill>
              <a:effectLst/>
              <a:latin typeface="Arial" panose="020B0604020202020204" pitchFamily="34" charset="0"/>
              <a:ea typeface="+mn-ea"/>
              <a:cs typeface="Arial" panose="020B0604020202020204" pitchFamily="34" charset="0"/>
            </a:rPr>
            <a:t> and interpretation of percent positive</a:t>
          </a:r>
          <a:r>
            <a:rPr lang="en-GB" sz="1100">
              <a:solidFill>
                <a:schemeClr val="dk1"/>
              </a:solidFill>
              <a:effectLst/>
              <a:latin typeface="+mn-lt"/>
              <a:ea typeface="+mn-ea"/>
              <a:cs typeface="+mn-cs"/>
            </a:rPr>
            <a:t>.</a:t>
          </a:r>
          <a:r>
            <a:rPr lang="en-GB" sz="1100">
              <a:solidFill>
                <a:schemeClr val="dk1"/>
              </a:solidFill>
              <a:effectLst/>
              <a:latin typeface="Arial" panose="020B0604020202020204" pitchFamily="34" charset="0"/>
              <a:ea typeface="+mn-ea"/>
              <a:cs typeface="Arial" panose="020B0604020202020204" pitchFamily="34" charset="0"/>
            </a:rPr>
            <a:t>  (Columns F,</a:t>
          </a:r>
          <a:r>
            <a:rPr lang="en-GB" sz="1100" baseline="0">
              <a:solidFill>
                <a:schemeClr val="dk1"/>
              </a:solidFill>
              <a:effectLst/>
              <a:latin typeface="Arial" panose="020B0604020202020204" pitchFamily="34" charset="0"/>
              <a:ea typeface="+mn-ea"/>
              <a:cs typeface="Arial" panose="020B0604020202020204" pitchFamily="34" charset="0"/>
            </a:rPr>
            <a:t> M and R)</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8. Figures on 30 November were affected by a data processing issue. This means the figures for that day are lower than expected, and figures for 1 December slightly higher</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9. Figures for 30 November were revised on 2 December to exclude a small number of Lateral Flow Tests that had been included in the data set. These tests were excluded from the cumulative figures on 1 December, and will be reported separately by PHS. The revisions affect all columns except for (iii) NHS tests. </a:t>
          </a:r>
        </a:p>
        <a:p>
          <a:r>
            <a:rPr lang="en-GB" sz="1100" baseline="0">
              <a:solidFill>
                <a:schemeClr val="dk1"/>
              </a:solidFill>
              <a:effectLst/>
              <a:latin typeface="Arial" panose="020B0604020202020204" pitchFamily="34" charset="0"/>
              <a:ea typeface="+mn-ea"/>
              <a:cs typeface="Arial" panose="020B0604020202020204" pitchFamily="34" charset="0"/>
            </a:rPr>
            <a:t>The number of cases was reduced by 1, number of negative cases was reduced by 454 and number of people newly tested was reduced by 455. Number of tests through UK Gov was reduced by 592, and number of positive tests was reduced by 1. The impact on test positivity was to increase it from 6.1% to 6.7%</a:t>
          </a: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oneCellAnchor>
    <xdr:from>
      <xdr:col>19</xdr:col>
      <xdr:colOff>321128</xdr:colOff>
      <xdr:row>109</xdr:row>
      <xdr:rowOff>27820</xdr:rowOff>
    </xdr:from>
    <xdr:ext cx="3439585" cy="2377923"/>
    <xdr:sp macro="" textlink="">
      <xdr:nvSpPr>
        <xdr:cNvPr id="4" name="TextBox 3"/>
        <xdr:cNvSpPr txBox="1"/>
      </xdr:nvSpPr>
      <xdr:spPr>
        <a:xfrm>
          <a:off x="18173699" y="20841306"/>
          <a:ext cx="3439585" cy="23779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a:p>
          <a:r>
            <a:rPr lang="en-GB" sz="1100" baseline="0">
              <a:solidFill>
                <a:schemeClr val="tx1"/>
              </a:solidFill>
              <a:effectLst/>
              <a:latin typeface="Arial" panose="020B0604020202020204" pitchFamily="34" charset="0"/>
              <a:ea typeface="+mn-ea"/>
              <a:cs typeface="Arial" panose="020B0604020202020204" pitchFamily="34" charset="0"/>
            </a:rPr>
            <a:t>For more information see notes above.</a:t>
          </a:r>
        </a:p>
      </xdr:txBody>
    </xdr:sp>
    <xdr:clientData/>
  </xdr:oneCellAnchor>
  <xdr:oneCellAnchor>
    <xdr:from>
      <xdr:col>19</xdr:col>
      <xdr:colOff>264583</xdr:colOff>
      <xdr:row>131</xdr:row>
      <xdr:rowOff>127000</xdr:rowOff>
    </xdr:from>
    <xdr:ext cx="3439585" cy="2127249"/>
    <xdr:sp macro="" textlink="">
      <xdr:nvSpPr>
        <xdr:cNvPr id="5" name="TextBox 4"/>
        <xdr:cNvSpPr txBox="1"/>
      </xdr:nvSpPr>
      <xdr:spPr>
        <a:xfrm>
          <a:off x="9715500" y="25431750"/>
          <a:ext cx="3439585" cy="2127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For more information see notes above.</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164522</xdr:colOff>
      <xdr:row>0</xdr:row>
      <xdr:rowOff>98714</xdr:rowOff>
    </xdr:from>
    <xdr:to>
      <xdr:col>18</xdr:col>
      <xdr:colOff>311727</xdr:colOff>
      <xdr:row>26</xdr:row>
      <xdr:rowOff>60615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274319</xdr:colOff>
      <xdr:row>0</xdr:row>
      <xdr:rowOff>60959</xdr:rowOff>
    </xdr:from>
    <xdr:to>
      <xdr:col>15</xdr:col>
      <xdr:colOff>95250</xdr:colOff>
      <xdr:row>22</xdr:row>
      <xdr:rowOff>174624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t>Increase due to backlog of care home portal tests and home test</a:t>
          </a:r>
          <a:r>
            <a:rPr lang="en-GB" sz="900" baseline="0"/>
            <a:t>s</a:t>
          </a:r>
          <a:r>
            <a:rPr lang="en-GB" sz="900"/>
            <a:t> being added </a:t>
          </a:r>
          <a:r>
            <a:rPr lang="en-GB" sz="900" baseline="0">
              <a:solidFill>
                <a:schemeClr val="dk1"/>
              </a:solidFill>
              <a:effectLst/>
              <a:latin typeface="+mn-lt"/>
              <a:ea typeface="+mn-ea"/>
              <a:cs typeface="+mn-cs"/>
            </a:rPr>
            <a:t>to the database. </a:t>
          </a:r>
          <a:endParaRPr lang="en-GB" sz="9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31751</xdr:colOff>
      <xdr:row>0</xdr:row>
      <xdr:rowOff>127000</xdr:rowOff>
    </xdr:from>
    <xdr:to>
      <xdr:col>14</xdr:col>
      <xdr:colOff>160868</xdr:colOff>
      <xdr:row>19</xdr:row>
      <xdr:rowOff>189120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78440</xdr:colOff>
      <xdr:row>0</xdr:row>
      <xdr:rowOff>39781</xdr:rowOff>
    </xdr:from>
    <xdr:to>
      <xdr:col>17</xdr:col>
      <xdr:colOff>352423</xdr:colOff>
      <xdr:row>29</xdr:row>
      <xdr:rowOff>179294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28574</xdr:colOff>
      <xdr:row>1</xdr:row>
      <xdr:rowOff>142874</xdr:rowOff>
    </xdr:from>
    <xdr:to>
      <xdr:col>17</xdr:col>
      <xdr:colOff>409575</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324080</xdr:colOff>
      <xdr:row>28</xdr:row>
      <xdr:rowOff>149832</xdr:rowOff>
    </xdr:from>
    <xdr:to>
      <xdr:col>15</xdr:col>
      <xdr:colOff>246688</xdr:colOff>
      <xdr:row>48</xdr:row>
      <xdr:rowOff>57553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588825" y="5965393"/>
          <a:ext cx="6746199" cy="3775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114275</xdr:colOff>
      <xdr:row>12</xdr:row>
      <xdr:rowOff>58155</xdr:rowOff>
    </xdr:from>
    <xdr:to>
      <xdr:col>17</xdr:col>
      <xdr:colOff>65963</xdr:colOff>
      <xdr:row>29</xdr:row>
      <xdr:rowOff>175881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32910" y="2849625"/>
          <a:ext cx="6775279" cy="3413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193677</xdr:colOff>
      <xdr:row>3</xdr:row>
      <xdr:rowOff>66674</xdr:rowOff>
    </xdr:from>
    <xdr:to>
      <xdr:col>11</xdr:col>
      <xdr:colOff>219075</xdr:colOff>
      <xdr:row>37</xdr:row>
      <xdr:rowOff>69849</xdr:rowOff>
    </xdr:to>
    <xdr:sp macro="" textlink="">
      <xdr:nvSpPr>
        <xdr:cNvPr id="2" name="TextBox 1"/>
        <xdr:cNvSpPr txBox="1"/>
      </xdr:nvSpPr>
      <xdr:spPr>
        <a:xfrm>
          <a:off x="3648077" y="936624"/>
          <a:ext cx="4749798" cy="62642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March 3, 2021, PHS have adopted an improved method for linking daily confirmed COVID-19 cases with deaths reported through the National Records of Scotland. As a result of this methodologic improvement, an additional 172 confirmed COVID-19 deaths were identified as having occurred within 28 days of a first positive COVID test result since the start of the outbreak. These have now been incorporated into the cumulative total from March</a:t>
          </a:r>
          <a:r>
            <a:rPr lang="en-GB" sz="1100" baseline="0">
              <a:solidFill>
                <a:schemeClr val="dk1"/>
              </a:solidFill>
              <a:effectLst/>
              <a:latin typeface="+mn-lt"/>
              <a:ea typeface="+mn-ea"/>
              <a:cs typeface="+mn-cs"/>
            </a:rPr>
            <a:t> 3</a:t>
          </a:r>
          <a:r>
            <a:rPr lang="en-GB" sz="1100">
              <a:solidFill>
                <a:schemeClr val="dk1"/>
              </a:solidFill>
              <a:effectLst/>
              <a:latin typeface="+mn-lt"/>
              <a:ea typeface="+mn-ea"/>
              <a:cs typeface="+mn-cs"/>
            </a:rPr>
            <a:t>. The Heads of Statistics for Scottish Government and Public Health Scotland decided the timing of release for this additional data based on the need to assure quality of the numbers for publication.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4 March 2021 an additional 3 recently registered deaths were identified by PHS at added to the cumulative</a:t>
          </a:r>
          <a:r>
            <a:rPr lang="en-GB" sz="1100" baseline="0">
              <a:solidFill>
                <a:schemeClr val="dk1"/>
              </a:solidFill>
              <a:effectLst/>
              <a:latin typeface="+mn-lt"/>
              <a:ea typeface="+mn-ea"/>
              <a:cs typeface="+mn-cs"/>
            </a:rPr>
            <a:t> total.</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196851</xdr:colOff>
      <xdr:row>37</xdr:row>
      <xdr:rowOff>174625</xdr:rowOff>
    </xdr:from>
    <xdr:to>
      <xdr:col>11</xdr:col>
      <xdr:colOff>222251</xdr:colOff>
      <xdr:row>43</xdr:row>
      <xdr:rowOff>28575</xdr:rowOff>
    </xdr:to>
    <xdr:sp macro="" textlink="">
      <xdr:nvSpPr>
        <xdr:cNvPr id="3" name="TextBox 2"/>
        <xdr:cNvSpPr txBox="1"/>
      </xdr:nvSpPr>
      <xdr:spPr>
        <a:xfrm>
          <a:off x="3651251" y="7305675"/>
          <a:ext cx="4749800" cy="958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73025</xdr:colOff>
      <xdr:row>0</xdr:row>
      <xdr:rowOff>158749</xdr:rowOff>
    </xdr:from>
    <xdr:to>
      <xdr:col>15</xdr:col>
      <xdr:colOff>419100</xdr:colOff>
      <xdr:row>28</xdr:row>
      <xdr:rowOff>66675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5</xdr:col>
      <xdr:colOff>209550</xdr:colOff>
      <xdr:row>4</xdr:row>
      <xdr:rowOff>76198</xdr:rowOff>
    </xdr:from>
    <xdr:to>
      <xdr:col>13</xdr:col>
      <xdr:colOff>0</xdr:colOff>
      <xdr:row>47</xdr:row>
      <xdr:rowOff>28575</xdr:rowOff>
    </xdr:to>
    <xdr:sp macro="" textlink="">
      <xdr:nvSpPr>
        <xdr:cNvPr id="2" name="TextBox 1"/>
        <xdr:cNvSpPr txBox="1"/>
      </xdr:nvSpPr>
      <xdr:spPr>
        <a:xfrm>
          <a:off x="5743575" y="2352673"/>
          <a:ext cx="4419600" cy="6915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Notes:</a:t>
          </a:r>
        </a:p>
        <a:p>
          <a:endParaRPr lang="en-GB" sz="1100" b="1">
            <a:latin typeface="Arial" panose="020B0604020202020204" pitchFamily="34" charset="0"/>
            <a:cs typeface="Arial" panose="020B0604020202020204" pitchFamily="34" charset="0"/>
          </a:endParaRPr>
        </a:p>
        <a:p>
          <a:r>
            <a:rPr lang="en-GB" sz="1100" b="0">
              <a:solidFill>
                <a:schemeClr val="dk1"/>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dk1"/>
              </a:solidFill>
              <a:effectLst/>
              <a:latin typeface="+mn-lt"/>
              <a:ea typeface="+mn-ea"/>
              <a:cs typeface="+mn-cs"/>
            </a:rPr>
            <a:t> F</a:t>
          </a:r>
          <a:r>
            <a:rPr lang="en-GB" sz="1100" b="0">
              <a:solidFill>
                <a:schemeClr val="dk1"/>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dk1"/>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 </a:t>
          </a:r>
        </a:p>
        <a:p>
          <a:r>
            <a:rPr lang="en-GB" sz="1100" b="0">
              <a:solidFill>
                <a:schemeClr val="dk1"/>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chemeClr val="dk1"/>
              </a:solidFill>
              <a:effectLst/>
              <a:latin typeface="+mn-lt"/>
              <a:ea typeface="+mn-ea"/>
              <a:cs typeface="+mn-cs"/>
            </a:rPr>
            <a:t> </a:t>
          </a:r>
        </a:p>
        <a:p>
          <a:r>
            <a:rPr lang="en-GB" sz="1100" b="0">
              <a:solidFill>
                <a:schemeClr val="dk1"/>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This data</a:t>
          </a:r>
          <a:r>
            <a:rPr lang="en-GB" sz="1100" b="0" baseline="0">
              <a:solidFill>
                <a:schemeClr val="dk1"/>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Data</a:t>
          </a:r>
          <a:r>
            <a:rPr lang="en-GB" sz="1100" baseline="0">
              <a:solidFill>
                <a:schemeClr val="dk1"/>
              </a:solidFill>
              <a:effectLst/>
              <a:latin typeface="+mn-lt"/>
              <a:ea typeface="+mn-ea"/>
              <a:cs typeface="+mn-cs"/>
            </a:rPr>
            <a:t> will be affected by public and school holidays. For example, note that in week beginning 12 October, </a:t>
          </a:r>
          <a:r>
            <a:rPr lang="en-GB" sz="1100">
              <a:solidFill>
                <a:schemeClr val="dk1"/>
              </a:solidFill>
              <a:effectLst/>
              <a:latin typeface="+mn-lt"/>
              <a:ea typeface="+mn-ea"/>
              <a:cs typeface="+mn-cs"/>
            </a:rPr>
            <a:t>29 of the 32 local authority areas were on holiday so the figures are based only on East Lothian, Edinburgh and Midlothian. </a:t>
          </a:r>
          <a:r>
            <a:rPr lang="en-GB" sz="1100" baseline="0">
              <a:solidFill>
                <a:schemeClr val="dk1"/>
              </a:solidFill>
              <a:effectLst/>
              <a:latin typeface="+mn-lt"/>
              <a:ea typeface="+mn-ea"/>
              <a:cs typeface="+mn-cs"/>
            </a:rPr>
            <a:t> </a:t>
          </a: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257175</xdr:colOff>
      <xdr:row>91</xdr:row>
      <xdr:rowOff>19048</xdr:rowOff>
    </xdr:from>
    <xdr:to>
      <xdr:col>13</xdr:col>
      <xdr:colOff>47625</xdr:colOff>
      <xdr:row>141</xdr:row>
      <xdr:rowOff>76199</xdr:rowOff>
    </xdr:to>
    <xdr:sp macro="" textlink="">
      <xdr:nvSpPr>
        <xdr:cNvPr id="4" name="TextBox 3"/>
        <xdr:cNvSpPr txBox="1"/>
      </xdr:nvSpPr>
      <xdr:spPr>
        <a:xfrm>
          <a:off x="5781675" y="16382998"/>
          <a:ext cx="4419600" cy="8686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Notes:  From 6 January 2021</a:t>
          </a:r>
        </a:p>
        <a:p>
          <a:endParaRPr lang="en-GB" sz="1100" b="1">
            <a:latin typeface="Arial" panose="020B0604020202020204" pitchFamily="34" charset="0"/>
            <a:cs typeface="Arial" panose="020B0604020202020204" pitchFamily="34" charset="0"/>
          </a:endParaRPr>
        </a:p>
        <a:p>
          <a:r>
            <a:rPr lang="en-GB" sz="1100" b="0">
              <a:solidFill>
                <a:schemeClr val="dk1"/>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dk1"/>
              </a:solidFill>
              <a:effectLst/>
              <a:latin typeface="+mn-lt"/>
              <a:ea typeface="+mn-ea"/>
              <a:cs typeface="+mn-cs"/>
            </a:rPr>
            <a:t> F</a:t>
          </a:r>
          <a:r>
            <a:rPr lang="en-GB" sz="1100" b="0">
              <a:solidFill>
                <a:schemeClr val="dk1"/>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dk1"/>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 </a:t>
          </a:r>
          <a:endParaRPr lang="en-GB"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Figures fo</a:t>
          </a:r>
          <a:r>
            <a:rPr lang="en-GB" sz="1100" baseline="0">
              <a:solidFill>
                <a:schemeClr val="dk1"/>
              </a:solidFill>
              <a:effectLst/>
              <a:latin typeface="+mn-lt"/>
              <a:ea typeface="+mn-ea"/>
              <a:cs typeface="+mn-cs"/>
            </a:rPr>
            <a:t>r </a:t>
          </a:r>
          <a:r>
            <a:rPr lang="en-GB" sz="1100">
              <a:solidFill>
                <a:schemeClr val="dk1"/>
              </a:solidFill>
              <a:effectLst/>
              <a:latin typeface="+mn-lt"/>
              <a:ea typeface="+mn-ea"/>
              <a:cs typeface="+mn-cs"/>
            </a:rPr>
            <a:t>6</a:t>
          </a:r>
          <a:r>
            <a:rPr lang="en-GB" sz="1100" baseline="0">
              <a:solidFill>
                <a:schemeClr val="dk1"/>
              </a:solidFill>
              <a:effectLst/>
              <a:latin typeface="+mn-lt"/>
              <a:ea typeface="+mn-ea"/>
              <a:cs typeface="+mn-cs"/>
            </a:rPr>
            <a:t> January - 8 January are from a local authority survey and based only on the local authorities that responded.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Figures from 11 January are calculated using data from SEEMiS. Pupils recorded as being in attendance for any part of the day are counted as being in attendance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r>
            <a:rPr lang="en-GB" sz="1100" b="1">
              <a:solidFill>
                <a:schemeClr val="dk1"/>
              </a:solidFill>
              <a:effectLst/>
              <a:latin typeface="+mn-lt"/>
              <a:ea typeface="+mn-ea"/>
              <a:cs typeface="+mn-cs"/>
            </a:rPr>
            <a:t>From Monday 22 February all children in P1-P3 in mainstream and special schools were to return to school. Some Senior Phase (S4-S6) pupils were also due to return to school on a part-time basis to attend practical lessons.</a:t>
          </a:r>
        </a:p>
        <a:p>
          <a:r>
            <a:rPr lang="en-GB" sz="1100" b="1">
              <a:solidFill>
                <a:schemeClr val="dk1"/>
              </a:solidFill>
              <a:effectLst/>
              <a:latin typeface="+mn-lt"/>
              <a:ea typeface="+mn-ea"/>
              <a:cs typeface="+mn-cs"/>
            </a:rPr>
            <a:t>The attendance figures shown continue to include a small number of vulnerable children and children of key workers who have been physically attending school since schools re-opened in the new year. </a:t>
          </a:r>
        </a:p>
        <a:p>
          <a:endParaRPr lang="en-GB" sz="1100" b="0" baseline="0">
            <a:solidFill>
              <a:schemeClr val="dk1"/>
            </a:solidFill>
            <a:effectLst/>
            <a:latin typeface="+mn-lt"/>
            <a:ea typeface="+mn-ea"/>
            <a:cs typeface="+mn-cs"/>
          </a:endParaRPr>
        </a:p>
        <a:p>
          <a:r>
            <a:rPr lang="en-GB" sz="1100" b="1" baseline="0">
              <a:solidFill>
                <a:schemeClr val="dk1"/>
              </a:solidFill>
              <a:effectLst/>
              <a:latin typeface="+mn-lt"/>
              <a:ea typeface="+mn-ea"/>
              <a:cs typeface="+mn-cs"/>
            </a:rPr>
            <a:t>Schools excluded from analysis: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dk1"/>
              </a:solidFill>
              <a:effectLst/>
              <a:latin typeface="+mn-lt"/>
              <a:ea typeface="+mn-ea"/>
              <a:cs typeface="+mn-cs"/>
            </a:rPr>
            <a:t>On January 11-12, schools with fewer than 50% of their openings showing home learning were removed from the analysis on the basis it was likely the data was not being recorded as it should have been.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dk1"/>
              </a:solidFill>
              <a:effectLst/>
              <a:latin typeface="+mn-lt"/>
              <a:ea typeface="+mn-ea"/>
              <a:cs typeface="+mn-cs"/>
            </a:rPr>
            <a:t>From 13 January only schools with a pupil roll of 30 or greater with fewer than 50% of their openings showing home learning have been removed.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dk1"/>
              </a:solidFill>
              <a:effectLst/>
              <a:latin typeface="+mn-lt"/>
              <a:ea typeface="+mn-ea"/>
              <a:cs typeface="+mn-cs"/>
            </a:rPr>
            <a:t>From 22 February only schools with  15 or more pupils across P4-S3 stages who recorded more than 50% of their openings as physically being in school have been removed. As of this date, all Special schools have been left in the analysis, as it is recognised that Special schools are more likely to have a higher proportion of pupils physically attending school currently. Due to this change in methodology, provisional figures for Special school attendance were unavailable on February 22 and February 23.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This data</a:t>
          </a:r>
          <a:r>
            <a:rPr lang="en-GB" sz="1100" b="0" baseline="0">
              <a:solidFill>
                <a:schemeClr val="dk1"/>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Data</a:t>
          </a:r>
          <a:r>
            <a:rPr lang="en-GB" sz="1100" baseline="0">
              <a:solidFill>
                <a:schemeClr val="dk1"/>
              </a:solidFill>
              <a:effectLst/>
              <a:latin typeface="+mn-lt"/>
              <a:ea typeface="+mn-ea"/>
              <a:cs typeface="+mn-cs"/>
            </a:rPr>
            <a:t> will be affected by public and school holidays. </a:t>
          </a: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drawings/drawing20.xml><?xml version="1.0" encoding="utf-8"?>
<xdr:wsDr xmlns:xdr="http://schemas.openxmlformats.org/drawingml/2006/spreadsheetDrawing" xmlns:a="http://schemas.openxmlformats.org/drawingml/2006/main">
  <xdr:absoluteAnchor>
    <xdr:pos x="0" y="0"/>
    <xdr:ext cx="10687050" cy="52292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1.xml><?xml version="1.0" encoding="utf-8"?>
<xdr:wsDr xmlns:xdr="http://schemas.openxmlformats.org/drawingml/2006/spreadsheetDrawing" xmlns:a="http://schemas.openxmlformats.org/drawingml/2006/main">
  <xdr:twoCellAnchor>
    <xdr:from>
      <xdr:col>0</xdr:col>
      <xdr:colOff>247649</xdr:colOff>
      <xdr:row>0</xdr:row>
      <xdr:rowOff>104775</xdr:rowOff>
    </xdr:from>
    <xdr:to>
      <xdr:col>15</xdr:col>
      <xdr:colOff>542925</xdr:colOff>
      <xdr:row>24</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3</xdr:col>
      <xdr:colOff>304799</xdr:colOff>
      <xdr:row>2</xdr:row>
      <xdr:rowOff>177800</xdr:rowOff>
    </xdr:from>
    <xdr:to>
      <xdr:col>11</xdr:col>
      <xdr:colOff>447674</xdr:colOff>
      <xdr:row>31</xdr:row>
      <xdr:rowOff>82550</xdr:rowOff>
    </xdr:to>
    <xdr:sp macro="" textlink="">
      <xdr:nvSpPr>
        <xdr:cNvPr id="2" name="TextBox 1"/>
        <xdr:cNvSpPr txBox="1"/>
      </xdr:nvSpPr>
      <xdr:spPr>
        <a:xfrm>
          <a:off x="4051299" y="546100"/>
          <a:ext cx="4918075" cy="58102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10a </a:t>
          </a:r>
          <a:r>
            <a:rPr lang="en-GB" sz="1100">
              <a:solidFill>
                <a:schemeClr val="dk1"/>
              </a:solidFill>
              <a:effectLst/>
              <a:latin typeface="+mn-lt"/>
              <a:ea typeface="+mn-ea"/>
              <a:cs typeface="+mn-cs"/>
            </a:rPr>
            <a:t>are the number of </a:t>
          </a:r>
          <a:r>
            <a:rPr lang="en-GB" sz="1100" b="0" i="0">
              <a:solidFill>
                <a:schemeClr val="dk1"/>
              </a:solidFill>
              <a:effectLst/>
              <a:latin typeface="+mn-lt"/>
              <a:ea typeface="+mn-ea"/>
              <a:cs typeface="+mn-cs"/>
            </a:rPr>
            <a:t>people who have received their first and second doses of the Covid vaccination in the period from 8 December up to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From Saturday 23rd January, figures have been provided at weekends.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have been included in</a:t>
          </a:r>
          <a:r>
            <a:rPr lang="en-GB" sz="1100" baseline="0">
              <a:solidFill>
                <a:schemeClr val="dk1"/>
              </a:solidFill>
              <a:effectLst/>
              <a:latin typeface="+mn-lt"/>
              <a:ea typeface="+mn-ea"/>
              <a:cs typeface="+mn-cs"/>
            </a:rPr>
            <a:t> the figures presented here from 12th January onwards.</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u="none">
              <a:solidFill>
                <a:schemeClr val="dk1"/>
              </a:solidFill>
              <a:effectLst/>
              <a:latin typeface="+mn-lt"/>
              <a:ea typeface="+mn-ea"/>
              <a:cs typeface="+mn-cs"/>
            </a:rPr>
            <a:t>Vaccinations data technical note:</a:t>
          </a:r>
          <a:r>
            <a:rPr lang="en-GB" sz="1100" u="none"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Vaccination data for the weekend of 16th and 17th January was not published on these days as 7 day reporting had not commenced at that time. Figures for these days have now been estimated using the date records were created. These figures were published on 18 February.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26 February 2021, Public Health Scotland (PHS) launched a new section on their COVID-19 dashboard which provides daily vaccinations data:</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PHS have refined how these figures are compiled.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Figures from 26th</a:t>
          </a:r>
          <a:r>
            <a:rPr lang="en-GB" sz="1100" baseline="0">
              <a:solidFill>
                <a:schemeClr val="dk1"/>
              </a:solidFill>
              <a:effectLst/>
              <a:latin typeface="+mn-lt"/>
              <a:ea typeface="+mn-ea"/>
              <a:cs typeface="+mn-cs"/>
            </a:rPr>
            <a:t> February are provided by PHS and cover </a:t>
          </a:r>
          <a:r>
            <a:rPr lang="en-GB" sz="1100" b="0" i="0">
              <a:solidFill>
                <a:schemeClr val="dk1"/>
              </a:solidFill>
              <a:effectLst/>
              <a:latin typeface="+mn-lt"/>
              <a:ea typeface="+mn-ea"/>
              <a:cs typeface="+mn-cs"/>
            </a:rPr>
            <a:t>up to 7:30 am on the date reported</a:t>
          </a:r>
          <a:endParaRPr lang="en-GB" sz="1100">
            <a:solidFill>
              <a:schemeClr val="dk1"/>
            </a:solidFill>
            <a:effectLst/>
            <a:latin typeface="+mn-lt"/>
            <a:ea typeface="+mn-ea"/>
            <a:cs typeface="+mn-cs"/>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35</xdr:col>
      <xdr:colOff>76200</xdr:colOff>
      <xdr:row>2</xdr:row>
      <xdr:rowOff>95250</xdr:rowOff>
    </xdr:from>
    <xdr:to>
      <xdr:col>43</xdr:col>
      <xdr:colOff>533400</xdr:colOff>
      <xdr:row>25</xdr:row>
      <xdr:rowOff>127000</xdr:rowOff>
    </xdr:to>
    <xdr:sp macro="" textlink="">
      <xdr:nvSpPr>
        <xdr:cNvPr id="2" name="TextBox 1"/>
        <xdr:cNvSpPr txBox="1"/>
      </xdr:nvSpPr>
      <xdr:spPr>
        <a:xfrm>
          <a:off x="25431750" y="463550"/>
          <a:ext cx="5638800" cy="5391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10b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We know that the number of people in each group may change so there is ongoing review and quality assurance, and the population estimates used to calculate vaccine uptake may change</a:t>
          </a:r>
          <a:r>
            <a:rPr lang="en-GB" sz="1100">
              <a:solidFill>
                <a:schemeClr val="dk1"/>
              </a:solidFill>
              <a:effectLst/>
              <a:latin typeface="+mn-lt"/>
              <a:ea typeface="+mn-ea"/>
              <a:cs typeface="+mn-cs"/>
            </a:rPr>
            <a:t>. </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Unpaid carers were included in the</a:t>
          </a:r>
          <a:r>
            <a:rPr lang="en-GB" sz="1100" b="0" i="0" baseline="0">
              <a:solidFill>
                <a:schemeClr val="dk1"/>
              </a:solidFill>
              <a:effectLst/>
              <a:latin typeface="+mn-lt"/>
              <a:ea typeface="+mn-ea"/>
              <a:cs typeface="+mn-cs"/>
            </a:rPr>
            <a:t> total for Forntline health and social care workers until 8th February. As at 8th Februrary there were around 1,200 unpaid carers who had been vaccinated. From 9th February they have been excluded from the Frontline health and social care workers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12 March 2021, Public Health Scotland's (PHS) COVID-19 dashboard provides the latest daily vaccinations data by JCVI priority:</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14</xdr:col>
      <xdr:colOff>0</xdr:colOff>
      <xdr:row>2</xdr:row>
      <xdr:rowOff>1</xdr:rowOff>
    </xdr:from>
    <xdr:to>
      <xdr:col>22</xdr:col>
      <xdr:colOff>533400</xdr:colOff>
      <xdr:row>21</xdr:row>
      <xdr:rowOff>19051</xdr:rowOff>
    </xdr:to>
    <xdr:sp macro="" textlink="">
      <xdr:nvSpPr>
        <xdr:cNvPr id="2" name="TextBox 1"/>
        <xdr:cNvSpPr txBox="1"/>
      </xdr:nvSpPr>
      <xdr:spPr>
        <a:xfrm>
          <a:off x="11817350" y="368301"/>
          <a:ext cx="5664200" cy="4641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10c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estimated population is based on the latest mid-2019 population</a:t>
          </a:r>
          <a:r>
            <a:rPr lang="en-GB" sz="1100" b="0" i="0" baseline="0">
              <a:solidFill>
                <a:schemeClr val="dk1"/>
              </a:solidFill>
              <a:effectLst/>
              <a:latin typeface="+mn-lt"/>
              <a:ea typeface="+mn-ea"/>
              <a:cs typeface="+mn-cs"/>
            </a:rPr>
            <a:t> estimates (MYE) published by National Records of Scotland. </a:t>
          </a:r>
          <a:r>
            <a:rPr lang="en-GB" sz="1100" b="0" i="0">
              <a:solidFill>
                <a:schemeClr val="dk1"/>
              </a:solidFill>
              <a:effectLst/>
              <a:latin typeface="+mn-lt"/>
              <a:ea typeface="+mn-ea"/>
              <a:cs typeface="+mn-cs"/>
            </a:rPr>
            <a:t>We know that the number of people in each group may have changed since then but the</a:t>
          </a:r>
          <a:r>
            <a:rPr lang="en-GB" sz="1100" b="0" i="0" baseline="0">
              <a:solidFill>
                <a:schemeClr val="dk1"/>
              </a:solidFill>
              <a:effectLst/>
              <a:latin typeface="+mn-lt"/>
              <a:ea typeface="+mn-ea"/>
              <a:cs typeface="+mn-cs"/>
            </a:rPr>
            <a:t> MYE are the latest official estimate of the population. </a:t>
          </a:r>
          <a:endParaRPr lang="en-GB" sz="1100" b="0" i="0">
            <a:solidFill>
              <a:schemeClr val="dk1"/>
            </a:solidFill>
            <a:effectLst/>
            <a:latin typeface="+mn-lt"/>
            <a:ea typeface="+mn-ea"/>
            <a:cs typeface="+mn-cs"/>
          </a:endParaRPr>
        </a:p>
        <a:p>
          <a:pPr eaLnBrk="1" fontAlgn="auto" latinLnBrk="0" hangingPunct="1"/>
          <a:endParaRPr lang="en-GB" sz="1100" b="0" i="0" baseline="0">
            <a:solidFill>
              <a:schemeClr val="dk1"/>
            </a:solidFill>
            <a:effectLst/>
            <a:latin typeface="+mn-lt"/>
            <a:ea typeface="+mn-ea"/>
            <a:cs typeface="+mn-cs"/>
          </a:endParaRPr>
        </a:p>
        <a:p>
          <a:pPr eaLnBrk="1" fontAlgn="auto" latinLnBrk="0" hangingPunct="1"/>
          <a:r>
            <a:rPr lang="en-GB">
              <a:effectLst/>
            </a:rPr>
            <a:t>From Friday 26 February 2021, Public Health Scotland (PHS) launched a new section on their COVID-19 dashboard which provides daily vaccinations data including by age group:</a:t>
          </a:r>
          <a:r>
            <a:rPr lang="en-GB" baseline="0">
              <a:effectLst/>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3</xdr:col>
      <xdr:colOff>482600</xdr:colOff>
      <xdr:row>3</xdr:row>
      <xdr:rowOff>107950</xdr:rowOff>
    </xdr:from>
    <xdr:to>
      <xdr:col>11</xdr:col>
      <xdr:colOff>523875</xdr:colOff>
      <xdr:row>20</xdr:row>
      <xdr:rowOff>127000</xdr:rowOff>
    </xdr:to>
    <xdr:sp macro="" textlink="">
      <xdr:nvSpPr>
        <xdr:cNvPr id="2" name="TextBox 1"/>
        <xdr:cNvSpPr txBox="1"/>
      </xdr:nvSpPr>
      <xdr:spPr>
        <a:xfrm>
          <a:off x="5010150" y="1358900"/>
          <a:ext cx="4918075" cy="3149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Vaccine Supply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Number of doses includes both Pfizer/BioNTech and AstraZeneca doses.</a:t>
          </a:r>
        </a:p>
        <a:p>
          <a:r>
            <a:rPr lang="en-GB" sz="1100" b="0" i="0">
              <a:solidFill>
                <a:schemeClr val="dk1"/>
              </a:solidFill>
              <a:effectLst/>
              <a:latin typeface="+mn-lt"/>
              <a:ea typeface="+mn-ea"/>
              <a:cs typeface="+mn-cs"/>
            </a:rPr>
            <a:t>Figures on doses allocated and delivered refer to one dose of vaccine, whereas a course of vaccination is made up of two doses. This is the same for both types of vaccine.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vaccination allocation and delivery is drawn from information provided by Public Health England (PHE). The data is collected from management information generated during the operation of the Vaccine Deployment Programme and collated centrally by Public Health England.</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vaccine supply is management information which is used to support COVID-19 vaccination operations. The data have not undergone the same level of quality assurance as official statistics, and are subject to future revisions.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5</xdr:col>
      <xdr:colOff>6350</xdr:colOff>
      <xdr:row>1</xdr:row>
      <xdr:rowOff>50801</xdr:rowOff>
    </xdr:from>
    <xdr:to>
      <xdr:col>15</xdr:col>
      <xdr:colOff>81643</xdr:colOff>
      <xdr:row>22</xdr:row>
      <xdr:rowOff>174626</xdr:rowOff>
    </xdr:to>
    <xdr:sp macro="" textlink="">
      <xdr:nvSpPr>
        <xdr:cNvPr id="3" name="TextBox 2"/>
        <xdr:cNvSpPr txBox="1"/>
      </xdr:nvSpPr>
      <xdr:spPr>
        <a:xfrm>
          <a:off x="5237163" y="233364"/>
          <a:ext cx="6187168" cy="54657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Universities data</a:t>
          </a:r>
          <a:r>
            <a:rPr lang="en-GB" sz="1100" b="1" baseline="0">
              <a:latin typeface="Arial" panose="020B0604020202020204" pitchFamily="34" charset="0"/>
              <a:cs typeface="Arial" panose="020B0604020202020204" pitchFamily="34" charset="0"/>
            </a:rPr>
            <a:t> notes</a:t>
          </a:r>
          <a:endParaRPr lang="en-GB" sz="1100" b="1">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Higher Education Institutions (Universities) and should be treated as Management Information.</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Universities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university sector and this data is collected with extremely short turnaround.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universities in the previous 7 days. The number of cases is believed to have good coverage of known positive cases among students in university maintained halls. However the total number of students newly testing positive is potentially an undercount overall, as in general, it relies on students self-reporting to the university if they do not live in university maintained halls.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10, daily average to the nearest 5 and total number since the start of term to 100. Numbers have been rounded to account for the precision of the aggregated figures.</a:t>
          </a:r>
        </a:p>
        <a:p>
          <a:r>
            <a:rPr lang="en-GB" sz="1100">
              <a:solidFill>
                <a:schemeClr val="dk1"/>
              </a:solidFill>
              <a:effectLst/>
              <a:latin typeface="+mn-lt"/>
              <a:ea typeface="+mn-ea"/>
              <a:cs typeface="+mn-cs"/>
            </a:rPr>
            <a:t> </a:t>
          </a:r>
        </a:p>
        <a:p>
          <a:r>
            <a:rPr lang="en-GB" sz="1100">
              <a:solidFill>
                <a:sysClr val="windowText" lastClr="000000"/>
              </a:solidFill>
              <a:effectLst/>
              <a:latin typeface="+mn-lt"/>
              <a:ea typeface="+mn-ea"/>
              <a:cs typeface="+mn-cs"/>
            </a:rPr>
            <a:t>Due</a:t>
          </a:r>
          <a:r>
            <a:rPr lang="en-GB" sz="1100" baseline="0">
              <a:solidFill>
                <a:sysClr val="windowText" lastClr="000000"/>
              </a:solidFill>
              <a:effectLst/>
              <a:latin typeface="+mn-lt"/>
              <a:ea typeface="+mn-ea"/>
              <a:cs typeface="+mn-cs"/>
            </a:rPr>
            <a:t> to the current stay at home guidelines, most of mainland Scotland and some islands are in lockdown. This means most university students currently have all of their teaching online. Face-to-face teaching has only continued for those where being physically present on campus is vital to the learning. Due to this, numbers post-Winter break may be lower due to the lower numbers of students on campus, however many students that have not returned may still report their positive test results to their university. </a:t>
          </a:r>
          <a:r>
            <a:rPr lang="en-GB" sz="1100">
              <a:solidFill>
                <a:sysClr val="windowText" lastClr="000000"/>
              </a:solidFill>
              <a:effectLst/>
              <a:latin typeface="+mn-lt"/>
              <a:ea typeface="+mn-ea"/>
              <a:cs typeface="+mn-cs"/>
            </a:rPr>
            <a:t>To </a:t>
          </a:r>
          <a:r>
            <a:rPr lang="en-GB" sz="1100">
              <a:solidFill>
                <a:schemeClr val="dk1"/>
              </a:solidFill>
              <a:effectLst/>
              <a:latin typeface="+mn-lt"/>
              <a:ea typeface="+mn-ea"/>
              <a:cs typeface="+mn-cs"/>
            </a:rPr>
            <a:t>date, we are not aware of any cases where contact tracing has identified face-to-face teaching on campus as a source of transmission among students.</a:t>
          </a:r>
          <a:endParaRPr lang="en-GB">
            <a:effectLst/>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31750</xdr:colOff>
      <xdr:row>25</xdr:row>
      <xdr:rowOff>79376</xdr:rowOff>
    </xdr:from>
    <xdr:to>
      <xdr:col>15</xdr:col>
      <xdr:colOff>120650</xdr:colOff>
      <xdr:row>51</xdr:row>
      <xdr:rowOff>130177</xdr:rowOff>
    </xdr:to>
    <xdr:sp macro="" textlink="">
      <xdr:nvSpPr>
        <xdr:cNvPr id="5" name="TextBox 4"/>
        <xdr:cNvSpPr txBox="1"/>
      </xdr:nvSpPr>
      <xdr:spPr>
        <a:xfrm>
          <a:off x="5262563" y="5786439"/>
          <a:ext cx="6200775" cy="61229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College data Notes:</a:t>
          </a: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Scottish colleges and should be treated as Management Information.</a:t>
          </a:r>
        </a:p>
        <a:p>
          <a:r>
            <a:rPr lang="en-GB" sz="1100">
              <a:solidFill>
                <a:schemeClr val="dk1"/>
              </a:solidFill>
              <a:effectLst/>
              <a:latin typeface="+mn-lt"/>
              <a:ea typeface="+mn-ea"/>
              <a:cs typeface="+mn-cs"/>
            </a:rPr>
            <a:t>Colleges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college sector and this data is collected with extremely short turnaround. Data may be collated from a number of different sources and in some circumstances newly reported cases may include backdated cases, for example following a holiday period in which colleges are often closed to students.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 The figures should also not be added to cases reported in other sources due to the potential for double counting.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To further reduce the possibility of double counting, please note that published figures for the college sector do not include any college students studying at Scotland’s Rural College or the University of the Highlands and Islands, as due to reporting practices these are included in the university figures. However, there may be a small number of students that are affiliated with both a university and college and so it is not possible to ensure that there is no duplication in reporting between colleges and universities.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colleges in the previous 7 days. Only a small proportion of college students live in provider maintained halls and indeed many colleges do not have such residences. As such, the number of students newly testing positive is potentially an undercount overall, as in general, it relies on students self-reporting to the college if they do not live in college maintained halls.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10, daily average to the nearest 5 and total number since the start of term to 10. Numbers have been rounded to account for the precision of the aggregated figures.</a:t>
          </a:r>
        </a:p>
        <a:p>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
          </a:r>
          <a:br>
            <a:rPr lang="en-GB" sz="1100">
              <a:solidFill>
                <a:srgbClr val="FF0000"/>
              </a:solidFill>
              <a:effectLst/>
              <a:latin typeface="+mn-lt"/>
              <a:ea typeface="+mn-ea"/>
              <a:cs typeface="+mn-cs"/>
            </a:rPr>
          </a:br>
          <a:r>
            <a:rPr lang="en-GB" sz="1100">
              <a:solidFill>
                <a:sysClr val="windowText" lastClr="000000"/>
              </a:solidFill>
              <a:effectLst/>
              <a:latin typeface="+mn-lt"/>
              <a:ea typeface="+mn-ea"/>
              <a:cs typeface="+mn-cs"/>
            </a:rPr>
            <a:t>Due</a:t>
          </a:r>
          <a:r>
            <a:rPr lang="en-GB" sz="1100" baseline="0">
              <a:solidFill>
                <a:sysClr val="windowText" lastClr="000000"/>
              </a:solidFill>
              <a:effectLst/>
              <a:latin typeface="+mn-lt"/>
              <a:ea typeface="+mn-ea"/>
              <a:cs typeface="+mn-cs"/>
            </a:rPr>
            <a:t> to the current stay at home guidelines, most of mainland Scotland and some islands are in lockdown. This means most college students currently have all of their teaching online. Face-to-face teaching has only continued for those where being physically present on campus is vital to the learning. Due to this, numbers post-Winter break may be lower due to the lower numbers of students on campus, however many students that have not returned may still report their positive test results to their college.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endParaRPr lang="en-GB" sz="1100">
            <a:solidFill>
              <a:srgbClr val="FF0000"/>
            </a:solidFill>
            <a:effectLst/>
            <a:latin typeface="+mn-lt"/>
            <a:ea typeface="+mn-ea"/>
            <a:cs typeface="+mn-cs"/>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2</xdr:col>
      <xdr:colOff>522441</xdr:colOff>
      <xdr:row>0</xdr:row>
      <xdr:rowOff>306917</xdr:rowOff>
    </xdr:from>
    <xdr:to>
      <xdr:col>22</xdr:col>
      <xdr:colOff>543517</xdr:colOff>
      <xdr:row>26</xdr:row>
      <xdr:rowOff>185717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32.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3.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34.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7.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40.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2.bin"/><Relationship Id="rId1" Type="http://schemas.openxmlformats.org/officeDocument/2006/relationships/hyperlink" Target="https://www.nrscotland.gov.uk/covid19stats"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5.bin"/><Relationship Id="rId1" Type="http://schemas.openxmlformats.org/officeDocument/2006/relationships/hyperlink" Target="https://public.tableau.com/profile/phs.covid.19"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6.bin"/><Relationship Id="rId1" Type="http://schemas.openxmlformats.org/officeDocument/2006/relationships/hyperlink" Target="https://public.tableau.com/profile/phs.covid.19" TargetMode="Externa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1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6.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48"/>
  <sheetViews>
    <sheetView tabSelected="1" workbookViewId="0">
      <selection activeCell="B1" sqref="B1"/>
    </sheetView>
  </sheetViews>
  <sheetFormatPr defaultColWidth="9.42578125" defaultRowHeight="15" x14ac:dyDescent="0.25"/>
  <cols>
    <col min="1" max="1" width="2" style="3" customWidth="1"/>
    <col min="2" max="2" width="40.5703125" style="3" customWidth="1"/>
    <col min="3" max="3" width="92.42578125" style="3" customWidth="1"/>
    <col min="4" max="16384" width="9.42578125" style="3"/>
  </cols>
  <sheetData>
    <row r="1" spans="2:3" ht="23.25" x14ac:dyDescent="0.35">
      <c r="B1" s="38" t="s">
        <v>38</v>
      </c>
    </row>
    <row r="2" spans="2:3" ht="9.75" customHeight="1" x14ac:dyDescent="0.25"/>
    <row r="3" spans="2:3" x14ac:dyDescent="0.25">
      <c r="B3" s="17" t="s">
        <v>19</v>
      </c>
      <c r="C3" s="16" t="s">
        <v>20</v>
      </c>
    </row>
    <row r="4" spans="2:3" ht="30.6" customHeight="1" x14ac:dyDescent="0.25">
      <c r="B4" s="20" t="s">
        <v>16</v>
      </c>
      <c r="C4" s="37" t="s">
        <v>37</v>
      </c>
    </row>
    <row r="5" spans="2:3" ht="15" customHeight="1" x14ac:dyDescent="0.25">
      <c r="B5" s="19" t="s">
        <v>36</v>
      </c>
      <c r="C5" s="18"/>
    </row>
    <row r="6" spans="2:3" ht="30.6" customHeight="1" x14ac:dyDescent="0.25">
      <c r="B6" s="21" t="s">
        <v>23</v>
      </c>
      <c r="C6" s="33" t="s">
        <v>192</v>
      </c>
    </row>
    <row r="7" spans="2:3" ht="30.6" customHeight="1" x14ac:dyDescent="0.25">
      <c r="B7" s="21" t="s">
        <v>59</v>
      </c>
      <c r="C7" s="33" t="s">
        <v>107</v>
      </c>
    </row>
    <row r="8" spans="2:3" ht="30.6" customHeight="1" x14ac:dyDescent="0.25">
      <c r="B8" s="21" t="s">
        <v>26</v>
      </c>
      <c r="C8" s="35" t="s">
        <v>208</v>
      </c>
    </row>
    <row r="9" spans="2:3" ht="30.6" customHeight="1" x14ac:dyDescent="0.25">
      <c r="B9" s="21" t="s">
        <v>27</v>
      </c>
      <c r="C9" s="146" t="s">
        <v>118</v>
      </c>
    </row>
    <row r="10" spans="2:3" ht="30.6" customHeight="1" x14ac:dyDescent="0.25">
      <c r="B10" s="21" t="s">
        <v>163</v>
      </c>
      <c r="C10" s="96" t="s">
        <v>162</v>
      </c>
    </row>
    <row r="11" spans="2:3" ht="30.6" customHeight="1" x14ac:dyDescent="0.25">
      <c r="B11" s="21" t="s">
        <v>72</v>
      </c>
      <c r="C11" s="33" t="s">
        <v>70</v>
      </c>
    </row>
    <row r="12" spans="2:3" ht="30.6" customHeight="1" x14ac:dyDescent="0.25">
      <c r="B12" s="21" t="s">
        <v>165</v>
      </c>
      <c r="C12" s="33" t="s">
        <v>164</v>
      </c>
    </row>
    <row r="13" spans="2:3" ht="30.6" customHeight="1" x14ac:dyDescent="0.25">
      <c r="B13" s="21" t="s">
        <v>51</v>
      </c>
      <c r="C13" s="36" t="s">
        <v>52</v>
      </c>
    </row>
    <row r="14" spans="2:3" ht="30.6" customHeight="1" x14ac:dyDescent="0.25">
      <c r="B14" s="21" t="s">
        <v>167</v>
      </c>
      <c r="C14" s="36" t="s">
        <v>168</v>
      </c>
    </row>
    <row r="15" spans="2:3" s="402" customFormat="1" ht="30.6" customHeight="1" x14ac:dyDescent="0.25">
      <c r="B15" s="21" t="s">
        <v>272</v>
      </c>
      <c r="C15" s="36" t="s">
        <v>252</v>
      </c>
    </row>
    <row r="16" spans="2:3" s="402" customFormat="1" ht="30.6" customHeight="1" x14ac:dyDescent="0.25">
      <c r="B16" s="21" t="s">
        <v>274</v>
      </c>
      <c r="C16" s="36" t="s">
        <v>273</v>
      </c>
    </row>
    <row r="17" spans="2:3" s="402" customFormat="1" ht="30.6" customHeight="1" x14ac:dyDescent="0.25">
      <c r="B17" s="21" t="s">
        <v>296</v>
      </c>
      <c r="C17" s="36" t="s">
        <v>295</v>
      </c>
    </row>
    <row r="18" spans="2:3" s="402" customFormat="1" ht="30.6" customHeight="1" x14ac:dyDescent="0.25">
      <c r="B18" s="21" t="s">
        <v>303</v>
      </c>
      <c r="C18" s="36" t="s">
        <v>305</v>
      </c>
    </row>
    <row r="19" spans="2:3" s="402" customFormat="1" ht="30.6" customHeight="1" x14ac:dyDescent="0.25">
      <c r="B19" s="21" t="s">
        <v>315</v>
      </c>
      <c r="C19" s="36" t="s">
        <v>316</v>
      </c>
    </row>
    <row r="20" spans="2:3" ht="15" customHeight="1" x14ac:dyDescent="0.25">
      <c r="B20" s="19" t="s">
        <v>28</v>
      </c>
      <c r="C20" s="34"/>
    </row>
    <row r="21" spans="2:3" ht="30.6" customHeight="1" x14ac:dyDescent="0.25">
      <c r="B21" s="21" t="s">
        <v>62</v>
      </c>
      <c r="C21" s="33" t="s">
        <v>193</v>
      </c>
    </row>
    <row r="22" spans="2:3" ht="30.6" customHeight="1" x14ac:dyDescent="0.25">
      <c r="B22" s="21" t="s">
        <v>24</v>
      </c>
      <c r="C22" s="33" t="s">
        <v>194</v>
      </c>
    </row>
    <row r="23" spans="2:3" ht="30.6" customHeight="1" x14ac:dyDescent="0.25">
      <c r="B23" s="21" t="s">
        <v>60</v>
      </c>
      <c r="C23" s="33" t="s">
        <v>175</v>
      </c>
    </row>
    <row r="24" spans="2:3" ht="30.6" customHeight="1" x14ac:dyDescent="0.25">
      <c r="B24" s="21" t="s">
        <v>74</v>
      </c>
      <c r="C24" s="36" t="s">
        <v>75</v>
      </c>
    </row>
    <row r="25" spans="2:3" ht="30.6" customHeight="1" x14ac:dyDescent="0.25">
      <c r="B25" s="94" t="s">
        <v>73</v>
      </c>
      <c r="C25" s="36" t="s">
        <v>76</v>
      </c>
    </row>
    <row r="26" spans="2:3" ht="30.6" customHeight="1" x14ac:dyDescent="0.25">
      <c r="B26" s="110" t="s">
        <v>78</v>
      </c>
      <c r="C26" s="96" t="s">
        <v>79</v>
      </c>
    </row>
    <row r="27" spans="2:3" s="402" customFormat="1" ht="30.6" customHeight="1" x14ac:dyDescent="0.25">
      <c r="B27" s="405" t="s">
        <v>220</v>
      </c>
      <c r="C27" s="404" t="s">
        <v>79</v>
      </c>
    </row>
    <row r="28" spans="2:3" ht="30.6" customHeight="1" x14ac:dyDescent="0.25">
      <c r="B28" s="59" t="s">
        <v>35</v>
      </c>
      <c r="C28" s="35" t="s">
        <v>174</v>
      </c>
    </row>
    <row r="29" spans="2:3" ht="30.6" customHeight="1" x14ac:dyDescent="0.25">
      <c r="B29" s="212" t="s">
        <v>77</v>
      </c>
      <c r="C29" s="36" t="s">
        <v>52</v>
      </c>
    </row>
    <row r="30" spans="2:3" s="402" customFormat="1" ht="30.6" customHeight="1" x14ac:dyDescent="0.25">
      <c r="B30" s="21" t="s">
        <v>258</v>
      </c>
      <c r="C30" s="420" t="s">
        <v>169</v>
      </c>
    </row>
    <row r="31" spans="2:3" ht="30.6" customHeight="1" x14ac:dyDescent="0.25">
      <c r="B31" s="21" t="s">
        <v>259</v>
      </c>
      <c r="C31" s="422" t="s">
        <v>260</v>
      </c>
    </row>
    <row r="32" spans="2:3" ht="15" customHeight="1" x14ac:dyDescent="0.25">
      <c r="B32" s="19" t="s">
        <v>171</v>
      </c>
      <c r="C32" s="18" t="s">
        <v>172</v>
      </c>
    </row>
    <row r="33" spans="2:3" ht="30.6" customHeight="1" x14ac:dyDescent="0.25">
      <c r="B33" s="129" t="s">
        <v>22</v>
      </c>
      <c r="C33" s="130" t="s">
        <v>83</v>
      </c>
    </row>
    <row r="34" spans="2:3" ht="30.6" customHeight="1" x14ac:dyDescent="0.25">
      <c r="B34" s="129" t="s">
        <v>23</v>
      </c>
      <c r="C34" s="131" t="s">
        <v>195</v>
      </c>
    </row>
    <row r="35" spans="2:3" ht="30.6" customHeight="1" x14ac:dyDescent="0.25">
      <c r="B35" s="129" t="s">
        <v>25</v>
      </c>
      <c r="C35" s="141" t="s">
        <v>106</v>
      </c>
    </row>
    <row r="36" spans="2:3" ht="30.6" customHeight="1" x14ac:dyDescent="0.25">
      <c r="B36" s="129" t="s">
        <v>160</v>
      </c>
      <c r="C36" s="265" t="s">
        <v>159</v>
      </c>
    </row>
    <row r="37" spans="2:3" ht="30.6" customHeight="1" x14ac:dyDescent="0.25">
      <c r="B37" s="266" t="s">
        <v>161</v>
      </c>
      <c r="C37" s="265" t="s">
        <v>125</v>
      </c>
    </row>
    <row r="38" spans="2:3" ht="15" customHeight="1" x14ac:dyDescent="0.25">
      <c r="B38" s="19" t="s">
        <v>173</v>
      </c>
      <c r="C38" s="18" t="s">
        <v>172</v>
      </c>
    </row>
    <row r="39" spans="2:3" ht="30.6" customHeight="1" x14ac:dyDescent="0.25">
      <c r="B39" s="129" t="s">
        <v>21</v>
      </c>
      <c r="C39" s="130" t="s">
        <v>84</v>
      </c>
    </row>
    <row r="40" spans="2:3" ht="38.25" x14ac:dyDescent="0.25">
      <c r="B40" s="129" t="s">
        <v>62</v>
      </c>
      <c r="C40" s="131" t="s">
        <v>196</v>
      </c>
    </row>
    <row r="41" spans="2:3" ht="38.25" x14ac:dyDescent="0.25">
      <c r="B41" s="129" t="s">
        <v>24</v>
      </c>
      <c r="C41" s="131" t="s">
        <v>197</v>
      </c>
    </row>
    <row r="42" spans="2:3" ht="30.6" customHeight="1" x14ac:dyDescent="0.25">
      <c r="B42" s="129" t="s">
        <v>33</v>
      </c>
      <c r="C42" s="131" t="s">
        <v>86</v>
      </c>
    </row>
    <row r="43" spans="2:3" ht="30.6" customHeight="1" x14ac:dyDescent="0.25">
      <c r="B43" s="129" t="s">
        <v>34</v>
      </c>
      <c r="C43" s="131" t="s">
        <v>85</v>
      </c>
    </row>
    <row r="44" spans="2:3" ht="30.6" customHeight="1" x14ac:dyDescent="0.25">
      <c r="B44" s="267" t="s">
        <v>126</v>
      </c>
      <c r="C44" s="268" t="s">
        <v>127</v>
      </c>
    </row>
    <row r="48" spans="2:3" x14ac:dyDescent="0.25">
      <c r="B48" s="213"/>
      <c r="C48" s="214"/>
    </row>
  </sheetData>
  <hyperlinks>
    <hyperlink ref="B4" location="Notes!A1" display="Notes"/>
    <hyperlink ref="B33" location="'Table 1 - NHS 24'!A1" display="Table 1 - NHS 24"/>
    <hyperlink ref="B6" location="'Table 2 - Hospital Care'!A1" display="Table 2 - Hospital Care"/>
    <hyperlink ref="B35" location="'Table 3 - Ambulance'!A1" display="Table 3 - Ambulance"/>
    <hyperlink ref="B7" location="'Table 4 - Delayed Discharges'!A1" display="Table 4 - Delayed Discharges"/>
    <hyperlink ref="B8" location="'Table 5 - Testing'!A1" display="Table 5 - Testing"/>
    <hyperlink ref="B9" location="'Table 6 - Workforce'!A1" display="Table 6 - Workforce"/>
    <hyperlink ref="B39" location="'Chart 1 - NHS 24'!A1" display="Chart 1 - NHS 24"/>
    <hyperlink ref="B21" location="'Chart 2 - Hospital Care'!A1" display="Chart 2 - Hospital Confirmed"/>
    <hyperlink ref="B22" location="'Chart3 - Hospital Care (ICU)'!A1" display="Chart 3 - Hospital Care (ICU)"/>
    <hyperlink ref="B42" location="'Chart 4 - Ambulance attendances'!A1" display="Chart 4 - Ambulance attendances"/>
    <hyperlink ref="B23" location="'Chart 6 - Delayed Discharges'!A1" display="Chart 6 - Delayed Discharges"/>
    <hyperlink ref="B24" location="'Chart 7a - People Tested'!A1" display="Chart 7a - People Tested"/>
    <hyperlink ref="B28" location="'Chart 8 - Workforce'!A1" display="Chart 8 - Workforce"/>
    <hyperlink ref="B10" location="'Table 7a - Care Homes (Cases)'!A1" display="Table 7a - Care Homes (Cases)"/>
    <hyperlink ref="B43" location="'Chart 5 - Ambulance to hospital'!A1" display="Chart 5 - Ambulance to hospital"/>
    <hyperlink ref="B11" location="'Table 7b - Care Home Workforce'!A1" display="Table 7b - Care Home Workforce"/>
    <hyperlink ref="B37" location="'Table 7e - Care Homes (Archive)'!A1" display="Table 7e - Care Home Number (Archive)"/>
    <hyperlink ref="B25" location="'Chart 7b - Number of Tests'!A1" display="Chart 7b - Number of Tests"/>
    <hyperlink ref="B26" location="'Chart 7c - Daily Positive Cases'!A1" display="Chart 7c - Daily Positive Cases"/>
    <hyperlink ref="B13" location="'Table 8 - Deaths'!A1" display="Table 8 - Deaths"/>
    <hyperlink ref="B29" location="'Chart 10 - Deaths'!A1" display="Chart 10 - Deaths"/>
    <hyperlink ref="B44" location="'Chart 9 - Care Homes (Archive)'!A1" display="Chart 9 - Care Homes (Archive)"/>
    <hyperlink ref="B36" location="'Table 7d - Care Homes (Archive)'!A1" display="Table 7d - Care Homes (Archive)"/>
    <hyperlink ref="B12" location="'Table 7c - Care Homes (Homes)'!A1" display="Table 7c - Care Homes (Homes)"/>
    <hyperlink ref="B14" location="'Table 9 - School education'!A1" display="Table 9 - School education"/>
    <hyperlink ref="B30" location="'Chart 11a - School absence'!A1" display="Chart 11 - School absence"/>
    <hyperlink ref="B40" location="'Chart 2 -Archive Hosp Confirmed'!A1" display="Table 2 - Hospital Care"/>
    <hyperlink ref="B41" location="'Chart 3 - Archive ICU'!A1" display="Chart 3 - Hospital Care (ICU)"/>
    <hyperlink ref="B34" location="'Table 2 - Archive Hospital Care'!A1" display="Table 2 - Hospital Care"/>
    <hyperlink ref="B27" location="'Chart 7d - Test positivity'!A1" display="Chart 7d- Test positivity"/>
    <hyperlink ref="B15" location="'Table 10a - Vaccinations'!A1" display="Table 10a - Vaccinations"/>
    <hyperlink ref="B31" location="'Chart 11b - Attendance 2021'!A1" display="Chart 11a - School absence"/>
    <hyperlink ref="B16" location="'Table 10b - Vac by JCVI group'!A1" display="Table 10b - Vaccinations by JCVI priority group"/>
    <hyperlink ref="B17" location="'Table 10c - Vac by age'!A1" display="Table 10c - Vaccinations by age group"/>
    <hyperlink ref="B18" location="'Table 11 - Vac supply'!A1" display="Table 11 - Vaccine Supply"/>
    <hyperlink ref="B19" location="'Table 12 - Uni and College'!A1" display="Table 12 - Universities and College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topLeftCell="A2" workbookViewId="0"/>
  </sheetViews>
  <sheetFormatPr defaultRowHeight="15" x14ac:dyDescent="0.25"/>
  <cols>
    <col min="1" max="1" width="4.42578125" customWidth="1"/>
  </cols>
  <sheetData>
    <row r="5" spans="2:13" x14ac:dyDescent="0.25">
      <c r="M5" s="39" t="s">
        <v>41</v>
      </c>
    </row>
    <row r="6" spans="2:13" x14ac:dyDescent="0.25">
      <c r="B6" s="22" t="s">
        <v>42</v>
      </c>
    </row>
    <row r="10" spans="2:13" x14ac:dyDescent="0.25">
      <c r="L10" s="22"/>
    </row>
    <row r="15" spans="2:13" ht="20.25" x14ac:dyDescent="0.3">
      <c r="B15" s="40"/>
    </row>
    <row r="16" spans="2:13" x14ac:dyDescent="0.25">
      <c r="B16" s="39"/>
    </row>
    <row r="17" spans="2:2" x14ac:dyDescent="0.25">
      <c r="B17" s="22"/>
    </row>
    <row r="18" spans="2:2" x14ac:dyDescent="0.25">
      <c r="B18" s="22" t="s">
        <v>40</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186"/>
  <sheetViews>
    <sheetView zoomScaleNormal="100" workbookViewId="0">
      <pane xSplit="1" ySplit="3" topLeftCell="B174" activePane="bottomRight" state="frozen"/>
      <selection pane="topRight" activeCell="B1" sqref="B1"/>
      <selection pane="bottomLeft" activeCell="A4" sqref="A4"/>
      <selection pane="bottomRight"/>
    </sheetView>
  </sheetViews>
  <sheetFormatPr defaultColWidth="9.42578125" defaultRowHeight="15" x14ac:dyDescent="0.25"/>
  <cols>
    <col min="1" max="1" width="12.42578125" style="3" customWidth="1"/>
    <col min="2" max="2" width="27" style="3" customWidth="1"/>
    <col min="3" max="3" width="30.42578125" style="3" bestFit="1" customWidth="1"/>
    <col min="4" max="4" width="30.42578125" style="402" customWidth="1"/>
    <col min="5" max="16384" width="9.42578125" style="3"/>
  </cols>
  <sheetData>
    <row r="1" spans="1:16" x14ac:dyDescent="0.25">
      <c r="A1" s="55" t="s">
        <v>188</v>
      </c>
      <c r="B1" s="55"/>
      <c r="C1" s="359"/>
      <c r="D1" s="359"/>
      <c r="J1" s="60" t="s">
        <v>29</v>
      </c>
    </row>
    <row r="2" spans="1:16" x14ac:dyDescent="0.25">
      <c r="A2" s="359"/>
      <c r="B2" s="359"/>
      <c r="C2" s="359"/>
      <c r="D2" s="359"/>
    </row>
    <row r="3" spans="1:16" ht="51" x14ac:dyDescent="0.25">
      <c r="A3" s="382" t="s">
        <v>189</v>
      </c>
      <c r="B3" s="448" t="s">
        <v>287</v>
      </c>
      <c r="C3" s="448" t="s">
        <v>288</v>
      </c>
      <c r="D3" s="455" t="s">
        <v>289</v>
      </c>
    </row>
    <row r="4" spans="1:16" x14ac:dyDescent="0.25">
      <c r="A4" s="360">
        <v>44085</v>
      </c>
      <c r="B4" s="361">
        <v>6</v>
      </c>
      <c r="C4" s="361">
        <v>45</v>
      </c>
      <c r="D4" s="361"/>
      <c r="E4" s="362"/>
      <c r="F4" s="362"/>
      <c r="G4" s="362"/>
      <c r="H4" s="362"/>
      <c r="I4" s="362"/>
      <c r="J4" s="362"/>
      <c r="K4" s="363"/>
      <c r="L4" s="363"/>
      <c r="M4" s="363"/>
      <c r="N4" s="363"/>
      <c r="O4" s="363"/>
      <c r="P4" s="363"/>
    </row>
    <row r="5" spans="1:16" x14ac:dyDescent="0.25">
      <c r="A5" s="360">
        <v>44086</v>
      </c>
      <c r="B5" s="361">
        <v>7</v>
      </c>
      <c r="C5" s="361">
        <v>42</v>
      </c>
      <c r="D5" s="361"/>
      <c r="E5" s="362"/>
      <c r="F5" s="362"/>
      <c r="G5" s="362"/>
      <c r="H5" s="362"/>
      <c r="I5" s="362"/>
      <c r="J5" s="362"/>
      <c r="K5" s="363"/>
      <c r="L5" s="363"/>
      <c r="M5" s="363"/>
      <c r="N5" s="363"/>
      <c r="O5" s="363"/>
      <c r="P5" s="363"/>
    </row>
    <row r="6" spans="1:16" x14ac:dyDescent="0.25">
      <c r="A6" s="360">
        <v>44087</v>
      </c>
      <c r="B6" s="361">
        <v>6</v>
      </c>
      <c r="C6" s="361">
        <v>45</v>
      </c>
      <c r="D6" s="361"/>
      <c r="E6" s="362"/>
      <c r="F6" s="362"/>
      <c r="G6" s="362"/>
      <c r="H6" s="362"/>
      <c r="I6" s="362"/>
      <c r="J6" s="362"/>
      <c r="K6" s="363"/>
      <c r="L6" s="363"/>
      <c r="M6" s="363"/>
      <c r="N6" s="363"/>
      <c r="O6" s="363"/>
      <c r="P6" s="363"/>
    </row>
    <row r="7" spans="1:16" x14ac:dyDescent="0.25">
      <c r="A7" s="360">
        <v>44088</v>
      </c>
      <c r="B7" s="361">
        <v>6</v>
      </c>
      <c r="C7" s="361">
        <v>51</v>
      </c>
      <c r="D7" s="361"/>
      <c r="E7" s="362"/>
      <c r="F7" s="362"/>
      <c r="G7" s="362"/>
      <c r="H7" s="362"/>
      <c r="I7" s="362"/>
      <c r="J7" s="362"/>
      <c r="K7" s="363"/>
      <c r="L7" s="363"/>
      <c r="M7" s="363"/>
      <c r="N7" s="363"/>
      <c r="O7" s="363"/>
      <c r="P7" s="363"/>
    </row>
    <row r="8" spans="1:16" x14ac:dyDescent="0.25">
      <c r="A8" s="360">
        <v>44089</v>
      </c>
      <c r="B8" s="361">
        <v>6</v>
      </c>
      <c r="C8" s="361">
        <v>48</v>
      </c>
      <c r="D8" s="361"/>
      <c r="E8" s="362"/>
      <c r="F8" s="362"/>
      <c r="G8" s="362"/>
      <c r="H8" s="362"/>
      <c r="I8" s="362"/>
      <c r="J8" s="362"/>
      <c r="K8" s="363"/>
      <c r="L8" s="363"/>
      <c r="M8" s="363"/>
      <c r="N8" s="363"/>
      <c r="O8" s="363"/>
      <c r="P8" s="363"/>
    </row>
    <row r="9" spans="1:16" x14ac:dyDescent="0.25">
      <c r="A9" s="360">
        <v>44090</v>
      </c>
      <c r="B9" s="361">
        <v>6</v>
      </c>
      <c r="C9" s="361">
        <v>51</v>
      </c>
      <c r="D9" s="361"/>
      <c r="E9" s="362"/>
      <c r="F9" s="362"/>
      <c r="G9" s="362"/>
      <c r="H9" s="362"/>
      <c r="I9" s="362"/>
      <c r="J9" s="362"/>
      <c r="K9" s="363"/>
      <c r="L9" s="363"/>
      <c r="M9" s="363"/>
      <c r="N9" s="363"/>
      <c r="O9" s="363"/>
      <c r="P9" s="363"/>
    </row>
    <row r="10" spans="1:16" x14ac:dyDescent="0.25">
      <c r="A10" s="360">
        <v>44091</v>
      </c>
      <c r="B10" s="361">
        <v>5</v>
      </c>
      <c r="C10" s="361">
        <v>52</v>
      </c>
      <c r="D10" s="361"/>
      <c r="E10" s="362"/>
      <c r="F10" s="362"/>
      <c r="G10" s="362"/>
      <c r="H10" s="362"/>
      <c r="I10" s="362"/>
      <c r="J10" s="362"/>
      <c r="K10" s="363"/>
      <c r="L10" s="363"/>
      <c r="M10" s="363"/>
      <c r="N10" s="363"/>
      <c r="O10" s="363"/>
      <c r="P10" s="363"/>
    </row>
    <row r="11" spans="1:16" x14ac:dyDescent="0.25">
      <c r="A11" s="360">
        <v>44092</v>
      </c>
      <c r="B11" s="361">
        <v>5</v>
      </c>
      <c r="C11" s="361">
        <v>61</v>
      </c>
      <c r="D11" s="361"/>
      <c r="E11" s="362"/>
      <c r="F11" s="362"/>
      <c r="G11" s="362"/>
      <c r="H11" s="362"/>
      <c r="I11" s="362"/>
      <c r="J11" s="362"/>
      <c r="K11" s="363"/>
      <c r="L11" s="363"/>
      <c r="M11" s="363"/>
      <c r="N11" s="363"/>
      <c r="O11" s="363"/>
      <c r="P11" s="363"/>
    </row>
    <row r="12" spans="1:16" x14ac:dyDescent="0.25">
      <c r="A12" s="360">
        <v>44093</v>
      </c>
      <c r="B12" s="361">
        <v>9</v>
      </c>
      <c r="C12" s="361">
        <v>64</v>
      </c>
      <c r="D12" s="361"/>
      <c r="E12" s="362"/>
      <c r="F12" s="362"/>
      <c r="G12" s="362"/>
      <c r="H12" s="362"/>
      <c r="I12" s="362"/>
      <c r="J12" s="362"/>
      <c r="K12" s="363"/>
      <c r="L12" s="363"/>
      <c r="M12" s="363"/>
      <c r="N12" s="363"/>
      <c r="O12" s="363"/>
      <c r="P12" s="363"/>
    </row>
    <row r="13" spans="1:16" x14ac:dyDescent="0.25">
      <c r="A13" s="360">
        <v>44094</v>
      </c>
      <c r="B13" s="361">
        <v>9</v>
      </c>
      <c r="C13" s="361">
        <v>63</v>
      </c>
      <c r="D13" s="361"/>
      <c r="E13" s="362"/>
      <c r="F13" s="362"/>
      <c r="G13" s="362"/>
      <c r="H13" s="362"/>
      <c r="I13" s="362"/>
      <c r="J13" s="362"/>
      <c r="K13" s="363"/>
      <c r="L13" s="363"/>
      <c r="M13" s="363"/>
      <c r="N13" s="363"/>
      <c r="O13" s="363"/>
      <c r="P13" s="363"/>
    </row>
    <row r="14" spans="1:16" x14ac:dyDescent="0.25">
      <c r="A14" s="360">
        <v>44095</v>
      </c>
      <c r="B14" s="361">
        <v>8</v>
      </c>
      <c r="C14" s="361">
        <v>73</v>
      </c>
      <c r="D14" s="361"/>
      <c r="E14" s="362"/>
      <c r="F14" s="362"/>
      <c r="G14" s="362"/>
      <c r="H14" s="362"/>
      <c r="I14" s="362"/>
      <c r="J14" s="362"/>
      <c r="K14" s="363"/>
      <c r="L14" s="363"/>
      <c r="M14" s="363"/>
      <c r="N14" s="363"/>
      <c r="O14" s="363"/>
      <c r="P14" s="363"/>
    </row>
    <row r="15" spans="1:16" x14ac:dyDescent="0.25">
      <c r="A15" s="360">
        <v>44096</v>
      </c>
      <c r="B15" s="361">
        <v>10</v>
      </c>
      <c r="C15" s="361">
        <v>73</v>
      </c>
      <c r="D15" s="361"/>
      <c r="E15" s="362"/>
      <c r="F15" s="362"/>
      <c r="G15" s="362"/>
      <c r="H15" s="362"/>
      <c r="I15" s="362"/>
      <c r="J15" s="362"/>
      <c r="K15" s="363"/>
      <c r="L15" s="363"/>
      <c r="M15" s="363"/>
      <c r="N15" s="363"/>
      <c r="O15" s="363"/>
      <c r="P15" s="363"/>
    </row>
    <row r="16" spans="1:16" x14ac:dyDescent="0.25">
      <c r="A16" s="360">
        <v>44097</v>
      </c>
      <c r="B16" s="361">
        <v>10</v>
      </c>
      <c r="C16" s="361">
        <v>83</v>
      </c>
      <c r="D16" s="361"/>
      <c r="E16" s="362"/>
      <c r="F16" s="362"/>
      <c r="G16" s="362"/>
      <c r="H16" s="362"/>
      <c r="I16" s="362"/>
      <c r="J16" s="362"/>
      <c r="K16" s="363"/>
      <c r="L16" s="363"/>
      <c r="M16" s="363"/>
      <c r="N16" s="363"/>
      <c r="O16" s="363"/>
      <c r="P16" s="363"/>
    </row>
    <row r="17" spans="1:16" x14ac:dyDescent="0.25">
      <c r="A17" s="360">
        <v>44098</v>
      </c>
      <c r="B17" s="361">
        <v>10</v>
      </c>
      <c r="C17" s="361">
        <v>85</v>
      </c>
      <c r="D17" s="361"/>
      <c r="E17" s="362"/>
      <c r="F17" s="362"/>
      <c r="G17" s="362"/>
      <c r="H17" s="362"/>
      <c r="I17" s="362"/>
      <c r="J17" s="362"/>
      <c r="K17" s="363"/>
      <c r="L17" s="363"/>
      <c r="M17" s="363"/>
      <c r="N17" s="363"/>
      <c r="O17" s="363"/>
      <c r="P17" s="363"/>
    </row>
    <row r="18" spans="1:16" x14ac:dyDescent="0.25">
      <c r="A18" s="360">
        <v>44099</v>
      </c>
      <c r="B18" s="361">
        <v>11</v>
      </c>
      <c r="C18" s="453">
        <v>89</v>
      </c>
      <c r="D18" s="453"/>
      <c r="E18" s="362"/>
      <c r="F18" s="362"/>
      <c r="G18" s="362"/>
      <c r="H18" s="362"/>
      <c r="I18" s="362"/>
      <c r="J18" s="362"/>
      <c r="K18" s="363"/>
      <c r="L18" s="363"/>
      <c r="M18" s="363"/>
      <c r="N18" s="363"/>
      <c r="O18" s="363"/>
      <c r="P18" s="363"/>
    </row>
    <row r="19" spans="1:16" x14ac:dyDescent="0.25">
      <c r="A19" s="360">
        <v>44100</v>
      </c>
      <c r="B19" s="361">
        <v>11</v>
      </c>
      <c r="C19" s="453">
        <v>99</v>
      </c>
      <c r="D19" s="453"/>
      <c r="E19" s="362"/>
      <c r="F19" s="362"/>
      <c r="G19" s="362"/>
      <c r="H19" s="362"/>
      <c r="I19" s="362"/>
      <c r="J19" s="362"/>
      <c r="K19" s="363"/>
      <c r="L19" s="363"/>
      <c r="M19" s="363"/>
      <c r="N19" s="363"/>
      <c r="O19" s="363"/>
      <c r="P19" s="363"/>
    </row>
    <row r="20" spans="1:16" x14ac:dyDescent="0.25">
      <c r="A20" s="360">
        <v>44101</v>
      </c>
      <c r="B20" s="361">
        <v>12</v>
      </c>
      <c r="C20" s="453">
        <v>105</v>
      </c>
      <c r="D20" s="453"/>
      <c r="E20" s="362"/>
      <c r="F20" s="362"/>
      <c r="G20" s="362"/>
      <c r="H20" s="362"/>
      <c r="I20" s="362"/>
      <c r="J20" s="362"/>
      <c r="K20" s="363"/>
      <c r="L20" s="363"/>
      <c r="M20" s="363"/>
      <c r="N20" s="363"/>
      <c r="O20" s="363"/>
      <c r="P20" s="363"/>
    </row>
    <row r="21" spans="1:16" x14ac:dyDescent="0.25">
      <c r="A21" s="360">
        <v>44102</v>
      </c>
      <c r="B21" s="361">
        <v>16</v>
      </c>
      <c r="C21" s="453">
        <v>122</v>
      </c>
      <c r="D21" s="453"/>
      <c r="E21" s="362"/>
      <c r="F21" s="362"/>
      <c r="G21" s="362"/>
      <c r="H21" s="362"/>
      <c r="I21" s="362"/>
      <c r="J21" s="362"/>
      <c r="K21" s="363"/>
      <c r="L21" s="363"/>
      <c r="M21" s="363"/>
      <c r="N21" s="363"/>
      <c r="O21" s="363"/>
      <c r="P21" s="363"/>
    </row>
    <row r="22" spans="1:16" x14ac:dyDescent="0.25">
      <c r="A22" s="360">
        <v>44103</v>
      </c>
      <c r="B22" s="361">
        <v>16</v>
      </c>
      <c r="C22" s="453">
        <v>123</v>
      </c>
      <c r="D22" s="453"/>
      <c r="E22" s="362"/>
      <c r="F22" s="362"/>
      <c r="G22" s="362"/>
      <c r="H22" s="362"/>
      <c r="I22" s="362"/>
      <c r="J22" s="362"/>
      <c r="K22" s="363"/>
      <c r="L22" s="363"/>
      <c r="M22" s="363"/>
      <c r="N22" s="363"/>
      <c r="O22" s="363"/>
      <c r="P22" s="363"/>
    </row>
    <row r="23" spans="1:16" x14ac:dyDescent="0.25">
      <c r="A23" s="360">
        <v>44104</v>
      </c>
      <c r="B23" s="361">
        <v>15</v>
      </c>
      <c r="C23" s="453">
        <v>137</v>
      </c>
      <c r="D23" s="453"/>
      <c r="E23" s="362"/>
      <c r="F23" s="362"/>
      <c r="G23" s="362"/>
      <c r="H23" s="362"/>
      <c r="I23" s="362"/>
      <c r="J23" s="362"/>
      <c r="K23" s="363"/>
      <c r="L23" s="363"/>
      <c r="M23" s="363"/>
      <c r="N23" s="363"/>
      <c r="O23" s="363"/>
      <c r="P23" s="363"/>
    </row>
    <row r="24" spans="1:16" x14ac:dyDescent="0.25">
      <c r="A24" s="360">
        <v>44105</v>
      </c>
      <c r="B24" s="361">
        <v>17</v>
      </c>
      <c r="C24" s="453">
        <v>154</v>
      </c>
      <c r="D24" s="453"/>
      <c r="E24" s="362"/>
      <c r="F24" s="362"/>
      <c r="G24" s="362"/>
      <c r="H24" s="362"/>
      <c r="I24" s="362"/>
      <c r="J24" s="362"/>
      <c r="K24" s="363"/>
      <c r="L24" s="363"/>
      <c r="M24" s="363"/>
      <c r="N24" s="363"/>
      <c r="O24" s="363"/>
      <c r="P24" s="363"/>
    </row>
    <row r="25" spans="1:16" x14ac:dyDescent="0.25">
      <c r="A25" s="360">
        <v>44106</v>
      </c>
      <c r="B25" s="361">
        <v>19</v>
      </c>
      <c r="C25" s="453">
        <v>175</v>
      </c>
      <c r="D25" s="453"/>
      <c r="E25" s="362"/>
      <c r="F25" s="362"/>
      <c r="G25" s="362"/>
      <c r="H25" s="362"/>
      <c r="I25" s="362"/>
      <c r="J25" s="362"/>
      <c r="K25" s="363"/>
      <c r="L25" s="363"/>
      <c r="M25" s="363"/>
      <c r="N25" s="363"/>
      <c r="O25" s="363"/>
      <c r="P25" s="363"/>
    </row>
    <row r="26" spans="1:16" x14ac:dyDescent="0.25">
      <c r="A26" s="360">
        <v>44107</v>
      </c>
      <c r="B26" s="361">
        <v>23</v>
      </c>
      <c r="C26" s="361">
        <v>191</v>
      </c>
      <c r="D26" s="361"/>
    </row>
    <row r="27" spans="1:16" x14ac:dyDescent="0.25">
      <c r="A27" s="360">
        <v>44108</v>
      </c>
      <c r="B27" s="361">
        <v>22</v>
      </c>
      <c r="C27" s="361">
        <v>210</v>
      </c>
      <c r="D27" s="361"/>
    </row>
    <row r="28" spans="1:16" x14ac:dyDescent="0.25">
      <c r="A28" s="360">
        <v>44109</v>
      </c>
      <c r="B28" s="361">
        <v>22</v>
      </c>
      <c r="C28" s="361">
        <v>218</v>
      </c>
      <c r="D28" s="361"/>
    </row>
    <row r="29" spans="1:16" x14ac:dyDescent="0.25">
      <c r="A29" s="360">
        <v>44110</v>
      </c>
      <c r="B29" s="361">
        <v>25</v>
      </c>
      <c r="C29" s="361">
        <v>262</v>
      </c>
      <c r="D29" s="361"/>
    </row>
    <row r="30" spans="1:16" x14ac:dyDescent="0.25">
      <c r="A30" s="360">
        <v>44111</v>
      </c>
      <c r="B30" s="361">
        <v>28</v>
      </c>
      <c r="C30" s="361">
        <v>319</v>
      </c>
      <c r="D30" s="361"/>
    </row>
    <row r="31" spans="1:16" x14ac:dyDescent="0.25">
      <c r="A31" s="360">
        <v>44112</v>
      </c>
      <c r="B31" s="361">
        <v>31</v>
      </c>
      <c r="C31" s="361">
        <v>377</v>
      </c>
      <c r="D31" s="361"/>
    </row>
    <row r="32" spans="1:16" x14ac:dyDescent="0.25">
      <c r="A32" s="360">
        <v>44113</v>
      </c>
      <c r="B32" s="361">
        <v>31</v>
      </c>
      <c r="C32" s="361">
        <v>397</v>
      </c>
      <c r="D32" s="361"/>
    </row>
    <row r="33" spans="1:5" x14ac:dyDescent="0.25">
      <c r="A33" s="360">
        <v>44114</v>
      </c>
      <c r="B33" s="361">
        <v>34</v>
      </c>
      <c r="C33" s="361">
        <v>432</v>
      </c>
      <c r="D33" s="361"/>
    </row>
    <row r="34" spans="1:5" x14ac:dyDescent="0.25">
      <c r="A34" s="360">
        <v>44115</v>
      </c>
      <c r="B34" s="361">
        <v>35</v>
      </c>
      <c r="C34" s="454">
        <v>449</v>
      </c>
      <c r="D34" s="454"/>
    </row>
    <row r="35" spans="1:5" x14ac:dyDescent="0.25">
      <c r="A35" s="360">
        <v>44116</v>
      </c>
      <c r="B35" s="361">
        <v>36</v>
      </c>
      <c r="C35" s="454">
        <v>487</v>
      </c>
      <c r="D35" s="454"/>
    </row>
    <row r="36" spans="1:5" x14ac:dyDescent="0.25">
      <c r="A36" s="360">
        <v>44117</v>
      </c>
      <c r="B36" s="361">
        <v>35</v>
      </c>
      <c r="C36" s="454">
        <v>527</v>
      </c>
      <c r="D36" s="454"/>
    </row>
    <row r="37" spans="1:5" x14ac:dyDescent="0.25">
      <c r="A37" s="360">
        <v>44118</v>
      </c>
      <c r="B37" s="361">
        <v>49</v>
      </c>
      <c r="C37" s="454">
        <v>570</v>
      </c>
      <c r="D37" s="454"/>
    </row>
    <row r="38" spans="1:5" x14ac:dyDescent="0.25">
      <c r="A38" s="360">
        <v>44119</v>
      </c>
      <c r="B38" s="361">
        <v>52</v>
      </c>
      <c r="C38" s="454">
        <v>601</v>
      </c>
      <c r="D38" s="454"/>
    </row>
    <row r="39" spans="1:5" x14ac:dyDescent="0.25">
      <c r="A39" s="360">
        <v>44120</v>
      </c>
      <c r="B39" s="361">
        <v>58</v>
      </c>
      <c r="C39" s="454">
        <v>627</v>
      </c>
      <c r="D39" s="454"/>
    </row>
    <row r="40" spans="1:5" x14ac:dyDescent="0.25">
      <c r="A40" s="360">
        <v>44121</v>
      </c>
      <c r="B40" s="361">
        <v>62</v>
      </c>
      <c r="C40" s="454">
        <v>672</v>
      </c>
      <c r="D40" s="454"/>
    </row>
    <row r="41" spans="1:5" x14ac:dyDescent="0.25">
      <c r="A41" s="360">
        <v>44122</v>
      </c>
      <c r="B41" s="361">
        <v>63</v>
      </c>
      <c r="C41" s="361">
        <v>712</v>
      </c>
      <c r="D41" s="361"/>
    </row>
    <row r="42" spans="1:5" x14ac:dyDescent="0.25">
      <c r="A42" s="360">
        <v>44123</v>
      </c>
      <c r="B42" s="361">
        <v>61</v>
      </c>
      <c r="C42" s="361">
        <v>755</v>
      </c>
      <c r="D42" s="361"/>
    </row>
    <row r="43" spans="1:5" x14ac:dyDescent="0.25">
      <c r="A43" s="360">
        <v>44124</v>
      </c>
      <c r="B43" s="361">
        <v>70</v>
      </c>
      <c r="C43" s="361">
        <v>824</v>
      </c>
      <c r="D43" s="361"/>
    </row>
    <row r="44" spans="1:5" x14ac:dyDescent="0.25">
      <c r="A44" s="360">
        <v>44125</v>
      </c>
      <c r="B44" s="361">
        <v>73</v>
      </c>
      <c r="C44" s="361">
        <v>873</v>
      </c>
      <c r="D44" s="361"/>
    </row>
    <row r="45" spans="1:5" x14ac:dyDescent="0.25">
      <c r="A45" s="360">
        <v>44126</v>
      </c>
      <c r="B45" s="361">
        <v>74</v>
      </c>
      <c r="C45" s="361">
        <v>934</v>
      </c>
      <c r="D45" s="361"/>
      <c r="E45" s="365"/>
    </row>
    <row r="46" spans="1:5" x14ac:dyDescent="0.25">
      <c r="A46" s="360">
        <v>44127</v>
      </c>
      <c r="B46" s="361">
        <v>76</v>
      </c>
      <c r="C46" s="361">
        <v>975</v>
      </c>
      <c r="D46" s="361"/>
    </row>
    <row r="47" spans="1:5" x14ac:dyDescent="0.25">
      <c r="A47" s="360">
        <v>44128</v>
      </c>
      <c r="B47" s="361">
        <v>84</v>
      </c>
      <c r="C47" s="361">
        <v>985</v>
      </c>
      <c r="D47" s="361"/>
    </row>
    <row r="48" spans="1:5" x14ac:dyDescent="0.25">
      <c r="A48" s="360">
        <v>44129</v>
      </c>
      <c r="B48" s="361">
        <v>86</v>
      </c>
      <c r="C48" s="361">
        <v>1016</v>
      </c>
      <c r="D48" s="361"/>
    </row>
    <row r="49" spans="1:4" x14ac:dyDescent="0.25">
      <c r="A49" s="360">
        <v>44130</v>
      </c>
      <c r="B49" s="361">
        <v>90</v>
      </c>
      <c r="C49" s="361">
        <v>1052</v>
      </c>
      <c r="D49" s="361"/>
    </row>
    <row r="50" spans="1:4" x14ac:dyDescent="0.25">
      <c r="A50" s="360">
        <v>44131</v>
      </c>
      <c r="B50" s="361">
        <v>82</v>
      </c>
      <c r="C50" s="361">
        <v>1100</v>
      </c>
      <c r="D50" s="361"/>
    </row>
    <row r="51" spans="1:4" x14ac:dyDescent="0.25">
      <c r="A51" s="360">
        <v>44132</v>
      </c>
      <c r="B51" s="361">
        <v>85</v>
      </c>
      <c r="C51" s="361">
        <v>1117</v>
      </c>
      <c r="D51" s="361"/>
    </row>
    <row r="52" spans="1:4" x14ac:dyDescent="0.25">
      <c r="A52" s="360">
        <v>44133</v>
      </c>
      <c r="B52" s="361">
        <v>86</v>
      </c>
      <c r="C52" s="361">
        <v>1152</v>
      </c>
      <c r="D52" s="361"/>
    </row>
    <row r="53" spans="1:4" x14ac:dyDescent="0.25">
      <c r="A53" s="360">
        <v>44134</v>
      </c>
      <c r="B53" s="361">
        <v>83</v>
      </c>
      <c r="C53" s="450">
        <v>1171</v>
      </c>
      <c r="D53" s="450"/>
    </row>
    <row r="54" spans="1:4" x14ac:dyDescent="0.25">
      <c r="A54" s="360">
        <v>44135</v>
      </c>
      <c r="B54" s="361">
        <v>80</v>
      </c>
      <c r="C54" s="450">
        <v>1154</v>
      </c>
      <c r="D54" s="450"/>
    </row>
    <row r="55" spans="1:4" x14ac:dyDescent="0.25">
      <c r="A55" s="360">
        <v>44136</v>
      </c>
      <c r="B55" s="361">
        <v>81</v>
      </c>
      <c r="C55" s="450">
        <v>1203</v>
      </c>
      <c r="D55" s="450"/>
    </row>
    <row r="56" spans="1:4" x14ac:dyDescent="0.25">
      <c r="A56" s="360">
        <v>44137</v>
      </c>
      <c r="B56" s="361">
        <v>93</v>
      </c>
      <c r="C56" s="450">
        <v>1235</v>
      </c>
      <c r="D56" s="450"/>
    </row>
    <row r="57" spans="1:4" x14ac:dyDescent="0.25">
      <c r="A57" s="360">
        <v>44138</v>
      </c>
      <c r="B57" s="361">
        <v>92</v>
      </c>
      <c r="C57" s="450">
        <v>1264</v>
      </c>
      <c r="D57" s="450"/>
    </row>
    <row r="58" spans="1:4" x14ac:dyDescent="0.25">
      <c r="A58" s="360">
        <v>44139</v>
      </c>
      <c r="B58" s="361">
        <v>94</v>
      </c>
      <c r="C58" s="450">
        <v>1257</v>
      </c>
      <c r="D58" s="450"/>
    </row>
    <row r="59" spans="1:4" x14ac:dyDescent="0.25">
      <c r="A59" s="360">
        <v>44140</v>
      </c>
      <c r="B59" s="361">
        <v>95</v>
      </c>
      <c r="C59" s="450">
        <v>1252</v>
      </c>
      <c r="D59" s="450"/>
    </row>
    <row r="60" spans="1:4" x14ac:dyDescent="0.25">
      <c r="A60" s="360">
        <v>44141</v>
      </c>
      <c r="B60" s="361">
        <v>98</v>
      </c>
      <c r="C60" s="450">
        <v>1237</v>
      </c>
      <c r="D60" s="450"/>
    </row>
    <row r="61" spans="1:4" x14ac:dyDescent="0.25">
      <c r="A61" s="360">
        <v>44142</v>
      </c>
      <c r="B61" s="361">
        <v>105</v>
      </c>
      <c r="C61" s="450">
        <v>1245</v>
      </c>
      <c r="D61" s="450"/>
    </row>
    <row r="62" spans="1:4" x14ac:dyDescent="0.25">
      <c r="A62" s="360">
        <v>44143</v>
      </c>
      <c r="B62" s="361">
        <v>111</v>
      </c>
      <c r="C62" s="450">
        <v>1245</v>
      </c>
      <c r="D62" s="450"/>
    </row>
    <row r="63" spans="1:4" x14ac:dyDescent="0.25">
      <c r="A63" s="360">
        <v>44144</v>
      </c>
      <c r="B63" s="449">
        <v>105</v>
      </c>
      <c r="C63" s="450">
        <v>1227</v>
      </c>
      <c r="D63" s="450"/>
    </row>
    <row r="64" spans="1:4" x14ac:dyDescent="0.25">
      <c r="A64" s="360">
        <v>44145</v>
      </c>
      <c r="B64" s="450">
        <v>102</v>
      </c>
      <c r="C64" s="450">
        <v>1239</v>
      </c>
      <c r="D64" s="450"/>
    </row>
    <row r="65" spans="1:5" x14ac:dyDescent="0.25">
      <c r="A65" s="360">
        <v>44146</v>
      </c>
      <c r="B65" s="450">
        <v>93</v>
      </c>
      <c r="C65" s="450">
        <v>1235</v>
      </c>
      <c r="D65" s="450"/>
    </row>
    <row r="66" spans="1:5" x14ac:dyDescent="0.25">
      <c r="A66" s="360">
        <v>44147</v>
      </c>
      <c r="B66" s="450">
        <v>98</v>
      </c>
      <c r="C66" s="450">
        <v>1207</v>
      </c>
      <c r="D66" s="450"/>
    </row>
    <row r="67" spans="1:5" x14ac:dyDescent="0.25">
      <c r="A67" s="360">
        <v>44148</v>
      </c>
      <c r="B67" s="450">
        <v>96</v>
      </c>
      <c r="C67" s="450">
        <v>1228</v>
      </c>
      <c r="D67" s="450"/>
    </row>
    <row r="68" spans="1:5" x14ac:dyDescent="0.25">
      <c r="A68" s="360">
        <v>44149</v>
      </c>
      <c r="B68" s="450">
        <v>92</v>
      </c>
      <c r="C68" s="450">
        <v>1198</v>
      </c>
      <c r="D68" s="450"/>
      <c r="E68" s="366"/>
    </row>
    <row r="69" spans="1:5" x14ac:dyDescent="0.25">
      <c r="A69" s="360">
        <v>44150</v>
      </c>
      <c r="B69" s="450">
        <v>100</v>
      </c>
      <c r="C69" s="450">
        <v>1241</v>
      </c>
      <c r="D69" s="450"/>
    </row>
    <row r="70" spans="1:5" x14ac:dyDescent="0.25">
      <c r="A70" s="360">
        <v>44151</v>
      </c>
      <c r="B70" s="450">
        <v>98</v>
      </c>
      <c r="C70" s="450">
        <v>1227</v>
      </c>
      <c r="D70" s="450"/>
    </row>
    <row r="71" spans="1:5" x14ac:dyDescent="0.25">
      <c r="A71" s="360">
        <v>44152</v>
      </c>
      <c r="B71" s="450">
        <v>95</v>
      </c>
      <c r="C71" s="450">
        <v>1250</v>
      </c>
      <c r="D71" s="450"/>
    </row>
    <row r="72" spans="1:5" x14ac:dyDescent="0.25">
      <c r="A72" s="302">
        <v>44153</v>
      </c>
      <c r="B72" s="450">
        <v>88</v>
      </c>
      <c r="C72" s="450">
        <v>1241</v>
      </c>
      <c r="D72" s="450"/>
    </row>
    <row r="73" spans="1:5" x14ac:dyDescent="0.25">
      <c r="A73" s="302">
        <v>44154</v>
      </c>
      <c r="B73" s="450">
        <v>85</v>
      </c>
      <c r="C73" s="450">
        <v>1212</v>
      </c>
      <c r="D73" s="450"/>
      <c r="E73" s="365"/>
    </row>
    <row r="74" spans="1:5" x14ac:dyDescent="0.25">
      <c r="A74" s="302">
        <v>44155</v>
      </c>
      <c r="B74" s="450">
        <v>89</v>
      </c>
      <c r="C74" s="450">
        <v>1234</v>
      </c>
      <c r="D74" s="450"/>
      <c r="E74" s="365"/>
    </row>
    <row r="75" spans="1:5" x14ac:dyDescent="0.25">
      <c r="A75" s="302">
        <v>44156</v>
      </c>
      <c r="B75" s="450">
        <v>100</v>
      </c>
      <c r="C75" s="450">
        <v>1194</v>
      </c>
      <c r="D75" s="450"/>
      <c r="E75" s="365"/>
    </row>
    <row r="76" spans="1:5" x14ac:dyDescent="0.25">
      <c r="A76" s="302">
        <v>44157</v>
      </c>
      <c r="B76" s="451">
        <v>95</v>
      </c>
      <c r="C76" s="450">
        <v>1170</v>
      </c>
      <c r="D76" s="450"/>
      <c r="E76" s="365"/>
    </row>
    <row r="77" spans="1:5" x14ac:dyDescent="0.25">
      <c r="A77" s="302">
        <v>44158</v>
      </c>
      <c r="B77" s="451">
        <v>84</v>
      </c>
      <c r="C77" s="450">
        <v>1208</v>
      </c>
      <c r="D77" s="450"/>
      <c r="E77" s="365"/>
    </row>
    <row r="78" spans="1:5" x14ac:dyDescent="0.25">
      <c r="A78" s="302">
        <v>44159</v>
      </c>
      <c r="B78" s="451">
        <v>84</v>
      </c>
      <c r="C78" s="450">
        <v>1197</v>
      </c>
      <c r="D78" s="450"/>
      <c r="E78" s="365"/>
    </row>
    <row r="79" spans="1:5" x14ac:dyDescent="0.25">
      <c r="A79" s="302">
        <v>44160</v>
      </c>
      <c r="B79" s="451">
        <v>84</v>
      </c>
      <c r="C79" s="450">
        <v>1156</v>
      </c>
      <c r="D79" s="450"/>
      <c r="E79" s="365"/>
    </row>
    <row r="80" spans="1:5" x14ac:dyDescent="0.25">
      <c r="A80" s="302">
        <v>44161</v>
      </c>
      <c r="B80" s="451">
        <v>90</v>
      </c>
      <c r="C80" s="450">
        <v>1125</v>
      </c>
      <c r="D80" s="450"/>
      <c r="E80" s="365"/>
    </row>
    <row r="81" spans="1:5" x14ac:dyDescent="0.25">
      <c r="A81" s="302">
        <v>44162</v>
      </c>
      <c r="B81" s="451">
        <v>80</v>
      </c>
      <c r="C81" s="450">
        <v>1099</v>
      </c>
      <c r="D81" s="450"/>
      <c r="E81" s="365"/>
    </row>
    <row r="82" spans="1:5" x14ac:dyDescent="0.25">
      <c r="A82" s="302">
        <v>44163</v>
      </c>
      <c r="B82" s="451">
        <v>77</v>
      </c>
      <c r="C82" s="450">
        <v>1074</v>
      </c>
      <c r="D82" s="450"/>
      <c r="E82" s="365"/>
    </row>
    <row r="83" spans="1:5" x14ac:dyDescent="0.25">
      <c r="A83" s="302">
        <v>44164</v>
      </c>
      <c r="B83" s="449">
        <v>76</v>
      </c>
      <c r="C83" s="450">
        <v>1049</v>
      </c>
      <c r="D83" s="450"/>
      <c r="E83" s="365"/>
    </row>
    <row r="84" spans="1:5" x14ac:dyDescent="0.25">
      <c r="A84" s="302">
        <v>44165</v>
      </c>
      <c r="B84" s="449">
        <v>75</v>
      </c>
      <c r="C84" s="450">
        <v>1041</v>
      </c>
      <c r="D84" s="450"/>
      <c r="E84" s="365"/>
    </row>
    <row r="85" spans="1:5" x14ac:dyDescent="0.25">
      <c r="A85" s="302">
        <v>44166</v>
      </c>
      <c r="B85" s="449">
        <v>70</v>
      </c>
      <c r="C85" s="450">
        <v>1021</v>
      </c>
      <c r="D85" s="450"/>
    </row>
    <row r="86" spans="1:5" x14ac:dyDescent="0.25">
      <c r="A86" s="302">
        <v>44167</v>
      </c>
      <c r="B86" s="449">
        <v>68</v>
      </c>
      <c r="C86" s="450">
        <v>991</v>
      </c>
      <c r="D86" s="450"/>
    </row>
    <row r="87" spans="1:5" x14ac:dyDescent="0.25">
      <c r="A87" s="302">
        <v>44168</v>
      </c>
      <c r="B87" s="449">
        <v>69</v>
      </c>
      <c r="C87" s="450">
        <v>982</v>
      </c>
      <c r="D87" s="450"/>
    </row>
    <row r="88" spans="1:5" x14ac:dyDescent="0.25">
      <c r="A88" s="302">
        <v>44169</v>
      </c>
      <c r="B88" s="451">
        <v>65</v>
      </c>
      <c r="C88" s="450">
        <v>965</v>
      </c>
      <c r="D88" s="450"/>
    </row>
    <row r="89" spans="1:5" x14ac:dyDescent="0.25">
      <c r="A89" s="302">
        <v>44170</v>
      </c>
      <c r="B89" s="451">
        <v>64</v>
      </c>
      <c r="C89" s="450">
        <v>945</v>
      </c>
      <c r="D89" s="450"/>
    </row>
    <row r="90" spans="1:5" x14ac:dyDescent="0.25">
      <c r="A90" s="302">
        <v>44171</v>
      </c>
      <c r="B90" s="451">
        <v>62</v>
      </c>
      <c r="C90" s="450">
        <v>951</v>
      </c>
      <c r="D90" s="450"/>
    </row>
    <row r="91" spans="1:5" x14ac:dyDescent="0.25">
      <c r="A91" s="302">
        <v>44172</v>
      </c>
      <c r="B91" s="451">
        <v>59</v>
      </c>
      <c r="C91" s="450">
        <v>974</v>
      </c>
      <c r="D91" s="450"/>
    </row>
    <row r="92" spans="1:5" x14ac:dyDescent="0.25">
      <c r="A92" s="302">
        <v>44173</v>
      </c>
      <c r="B92" s="451">
        <v>57</v>
      </c>
      <c r="C92" s="450">
        <v>983</v>
      </c>
      <c r="D92" s="450"/>
      <c r="E92" s="402"/>
    </row>
    <row r="93" spans="1:5" x14ac:dyDescent="0.25">
      <c r="A93" s="302">
        <v>44174</v>
      </c>
      <c r="B93" s="451">
        <v>50</v>
      </c>
      <c r="C93" s="450">
        <v>972</v>
      </c>
      <c r="D93" s="450"/>
    </row>
    <row r="94" spans="1:5" x14ac:dyDescent="0.25">
      <c r="A94" s="302">
        <v>44175</v>
      </c>
      <c r="B94" s="451">
        <v>52</v>
      </c>
      <c r="C94" s="450">
        <v>984</v>
      </c>
      <c r="D94" s="450"/>
    </row>
    <row r="95" spans="1:5" x14ac:dyDescent="0.25">
      <c r="A95" s="302">
        <v>44176</v>
      </c>
      <c r="B95" s="451">
        <v>53</v>
      </c>
      <c r="C95" s="450">
        <v>999</v>
      </c>
      <c r="D95" s="450"/>
    </row>
    <row r="96" spans="1:5" x14ac:dyDescent="0.25">
      <c r="A96" s="302">
        <v>44177</v>
      </c>
      <c r="B96" s="451">
        <v>52</v>
      </c>
      <c r="C96" s="450">
        <v>994</v>
      </c>
      <c r="D96" s="450"/>
    </row>
    <row r="97" spans="1:4" x14ac:dyDescent="0.25">
      <c r="A97" s="302">
        <v>44178</v>
      </c>
      <c r="B97" s="451">
        <v>47</v>
      </c>
      <c r="C97" s="450">
        <v>1015</v>
      </c>
      <c r="D97" s="450"/>
    </row>
    <row r="98" spans="1:4" x14ac:dyDescent="0.25">
      <c r="A98" s="302">
        <v>44179</v>
      </c>
      <c r="B98" s="451">
        <v>46</v>
      </c>
      <c r="C98" s="450">
        <v>1012</v>
      </c>
      <c r="D98" s="450"/>
    </row>
    <row r="99" spans="1:4" x14ac:dyDescent="0.25">
      <c r="A99" s="302">
        <v>44180</v>
      </c>
      <c r="B99" s="451">
        <v>45</v>
      </c>
      <c r="C99" s="450">
        <v>996</v>
      </c>
      <c r="D99" s="450"/>
    </row>
    <row r="100" spans="1:4" x14ac:dyDescent="0.25">
      <c r="A100" s="302">
        <v>44181</v>
      </c>
      <c r="B100" s="451">
        <v>49</v>
      </c>
      <c r="C100" s="450">
        <v>1031</v>
      </c>
      <c r="D100" s="450"/>
    </row>
    <row r="101" spans="1:4" x14ac:dyDescent="0.25">
      <c r="A101" s="302">
        <v>44182</v>
      </c>
      <c r="B101" s="451">
        <v>50</v>
      </c>
      <c r="C101" s="450">
        <v>1012</v>
      </c>
      <c r="D101" s="450"/>
    </row>
    <row r="102" spans="1:4" x14ac:dyDescent="0.25">
      <c r="A102" s="302">
        <v>44183</v>
      </c>
      <c r="B102" s="451">
        <v>50</v>
      </c>
      <c r="C102" s="450">
        <v>1032</v>
      </c>
      <c r="D102" s="450"/>
    </row>
    <row r="103" spans="1:4" x14ac:dyDescent="0.25">
      <c r="A103" s="302">
        <v>44184</v>
      </c>
      <c r="B103" s="452">
        <v>53</v>
      </c>
      <c r="C103" s="450">
        <v>1033</v>
      </c>
      <c r="D103" s="450"/>
    </row>
    <row r="104" spans="1:4" x14ac:dyDescent="0.25">
      <c r="A104" s="302">
        <v>44185</v>
      </c>
      <c r="B104" s="452">
        <v>58</v>
      </c>
      <c r="C104" s="450">
        <v>1061</v>
      </c>
      <c r="D104" s="450"/>
    </row>
    <row r="105" spans="1:4" x14ac:dyDescent="0.25">
      <c r="A105" s="302">
        <v>44186</v>
      </c>
      <c r="B105" s="452">
        <v>59</v>
      </c>
      <c r="C105" s="450">
        <v>1078</v>
      </c>
      <c r="D105" s="450"/>
    </row>
    <row r="106" spans="1:4" x14ac:dyDescent="0.25">
      <c r="A106" s="302">
        <v>44187</v>
      </c>
      <c r="B106" s="452">
        <v>60</v>
      </c>
      <c r="C106" s="450">
        <v>1045</v>
      </c>
      <c r="D106" s="450"/>
    </row>
    <row r="107" spans="1:4" x14ac:dyDescent="0.25">
      <c r="A107" s="302">
        <v>44188</v>
      </c>
      <c r="B107" s="451">
        <v>56</v>
      </c>
      <c r="C107" s="450">
        <v>1025</v>
      </c>
      <c r="D107" s="450"/>
    </row>
    <row r="108" spans="1:4" x14ac:dyDescent="0.25">
      <c r="A108" s="302">
        <v>44189</v>
      </c>
      <c r="B108" s="451">
        <v>56</v>
      </c>
      <c r="C108" s="450">
        <v>1008</v>
      </c>
      <c r="D108" s="450"/>
    </row>
    <row r="109" spans="1:4" x14ac:dyDescent="0.25">
      <c r="A109" s="302">
        <v>44190</v>
      </c>
      <c r="B109" s="451">
        <v>47</v>
      </c>
      <c r="C109" s="450">
        <v>973</v>
      </c>
      <c r="D109" s="450"/>
    </row>
    <row r="110" spans="1:4" x14ac:dyDescent="0.25">
      <c r="A110" s="302">
        <v>44191</v>
      </c>
      <c r="B110" s="451">
        <v>52</v>
      </c>
      <c r="C110" s="450">
        <v>985</v>
      </c>
      <c r="D110" s="450"/>
    </row>
    <row r="111" spans="1:4" x14ac:dyDescent="0.25">
      <c r="A111" s="302">
        <v>44192</v>
      </c>
      <c r="B111" s="451">
        <v>54</v>
      </c>
      <c r="C111" s="450">
        <v>993</v>
      </c>
      <c r="D111" s="450"/>
    </row>
    <row r="112" spans="1:4" x14ac:dyDescent="0.25">
      <c r="A112" s="302">
        <v>44193</v>
      </c>
      <c r="B112" s="451">
        <v>56</v>
      </c>
      <c r="C112" s="450">
        <v>1040</v>
      </c>
      <c r="D112" s="450"/>
    </row>
    <row r="113" spans="1:5" x14ac:dyDescent="0.25">
      <c r="A113" s="302">
        <v>44194</v>
      </c>
      <c r="B113" s="452">
        <v>65</v>
      </c>
      <c r="C113" s="450">
        <v>1092</v>
      </c>
      <c r="D113" s="450"/>
    </row>
    <row r="114" spans="1:5" x14ac:dyDescent="0.25">
      <c r="A114" s="302">
        <v>44195</v>
      </c>
      <c r="B114" s="452">
        <v>69</v>
      </c>
      <c r="C114" s="450">
        <v>1133</v>
      </c>
      <c r="D114" s="450"/>
    </row>
    <row r="115" spans="1:5" x14ac:dyDescent="0.25">
      <c r="A115" s="302">
        <v>44196</v>
      </c>
      <c r="B115" s="452">
        <v>70</v>
      </c>
      <c r="C115" s="450">
        <v>1174</v>
      </c>
      <c r="D115" s="450"/>
    </row>
    <row r="116" spans="1:5" x14ac:dyDescent="0.25">
      <c r="A116" s="302">
        <v>44197</v>
      </c>
      <c r="B116" s="452">
        <v>73</v>
      </c>
      <c r="C116" s="450">
        <v>1189</v>
      </c>
      <c r="D116" s="450"/>
    </row>
    <row r="117" spans="1:5" x14ac:dyDescent="0.25">
      <c r="A117" s="302">
        <v>44198</v>
      </c>
      <c r="B117" s="452">
        <v>78</v>
      </c>
      <c r="C117" s="450">
        <v>1212</v>
      </c>
      <c r="D117" s="450"/>
    </row>
    <row r="118" spans="1:5" x14ac:dyDescent="0.25">
      <c r="A118" s="302">
        <v>44199</v>
      </c>
      <c r="B118" s="452">
        <v>81</v>
      </c>
      <c r="C118" s="450">
        <v>1246</v>
      </c>
      <c r="D118" s="450"/>
    </row>
    <row r="119" spans="1:5" x14ac:dyDescent="0.25">
      <c r="A119" s="302">
        <v>44200</v>
      </c>
      <c r="B119" s="452">
        <v>83</v>
      </c>
      <c r="C119" s="450">
        <v>1282</v>
      </c>
      <c r="D119" s="450"/>
    </row>
    <row r="120" spans="1:5" x14ac:dyDescent="0.25">
      <c r="A120" s="302">
        <v>44201</v>
      </c>
      <c r="B120" s="452">
        <v>93</v>
      </c>
      <c r="C120" s="450">
        <v>1347</v>
      </c>
      <c r="D120" s="450"/>
    </row>
    <row r="121" spans="1:5" x14ac:dyDescent="0.25">
      <c r="A121" s="302">
        <v>44202</v>
      </c>
      <c r="B121" s="452">
        <v>95</v>
      </c>
      <c r="C121" s="450">
        <v>1384</v>
      </c>
      <c r="D121" s="450"/>
    </row>
    <row r="122" spans="1:5" x14ac:dyDescent="0.25">
      <c r="A122" s="302">
        <v>44203</v>
      </c>
      <c r="B122" s="452">
        <v>100</v>
      </c>
      <c r="C122" s="450">
        <v>1467</v>
      </c>
      <c r="D122" s="450"/>
    </row>
    <row r="123" spans="1:5" x14ac:dyDescent="0.25">
      <c r="A123" s="302">
        <v>44204</v>
      </c>
      <c r="B123" s="452">
        <v>102</v>
      </c>
      <c r="C123" s="450">
        <v>1530</v>
      </c>
      <c r="D123" s="450"/>
    </row>
    <row r="124" spans="1:5" x14ac:dyDescent="0.25">
      <c r="A124" s="302">
        <v>44205</v>
      </c>
      <c r="B124" s="452">
        <v>109</v>
      </c>
      <c r="C124" s="450">
        <v>1596</v>
      </c>
      <c r="D124" s="450"/>
    </row>
    <row r="125" spans="1:5" x14ac:dyDescent="0.25">
      <c r="A125" s="302">
        <v>44206</v>
      </c>
      <c r="B125" s="452">
        <v>123</v>
      </c>
      <c r="C125" s="450">
        <v>1598</v>
      </c>
      <c r="D125" s="450"/>
    </row>
    <row r="126" spans="1:5" x14ac:dyDescent="0.25">
      <c r="A126" s="302">
        <v>44207</v>
      </c>
      <c r="B126" s="452">
        <v>126</v>
      </c>
      <c r="C126" s="450">
        <v>1664</v>
      </c>
      <c r="D126" s="450"/>
    </row>
    <row r="127" spans="1:5" x14ac:dyDescent="0.25">
      <c r="A127" s="127">
        <v>44208</v>
      </c>
      <c r="B127" s="452">
        <v>133</v>
      </c>
      <c r="C127" s="450">
        <v>1717</v>
      </c>
      <c r="D127" s="450"/>
    </row>
    <row r="128" spans="1:5" x14ac:dyDescent="0.25">
      <c r="A128" s="302">
        <v>44209</v>
      </c>
      <c r="B128" s="452">
        <v>134</v>
      </c>
      <c r="C128" s="450">
        <v>1794</v>
      </c>
      <c r="D128" s="450"/>
      <c r="E128" s="367"/>
    </row>
    <row r="129" spans="1:5" x14ac:dyDescent="0.25">
      <c r="A129" s="302">
        <v>44210</v>
      </c>
      <c r="B129" s="452">
        <v>142</v>
      </c>
      <c r="C129" s="450">
        <v>1840</v>
      </c>
      <c r="D129" s="450"/>
      <c r="E129" s="367"/>
    </row>
    <row r="130" spans="1:5" x14ac:dyDescent="0.25">
      <c r="A130" s="302">
        <v>44211</v>
      </c>
      <c r="B130" s="452">
        <v>141</v>
      </c>
      <c r="C130" s="450">
        <v>1881</v>
      </c>
      <c r="D130" s="450"/>
    </row>
    <row r="131" spans="1:5" x14ac:dyDescent="0.25">
      <c r="A131" s="302">
        <v>44212</v>
      </c>
      <c r="B131" s="451">
        <v>145</v>
      </c>
      <c r="C131" s="450">
        <v>1893</v>
      </c>
      <c r="D131" s="450"/>
    </row>
    <row r="132" spans="1:5" x14ac:dyDescent="0.25">
      <c r="A132" s="302">
        <v>44213</v>
      </c>
      <c r="B132" s="451">
        <v>147</v>
      </c>
      <c r="C132" s="450">
        <v>1918</v>
      </c>
      <c r="D132" s="450"/>
    </row>
    <row r="133" spans="1:5" x14ac:dyDescent="0.25">
      <c r="A133" s="302">
        <v>44214</v>
      </c>
      <c r="B133" s="451">
        <v>146</v>
      </c>
      <c r="C133" s="450">
        <v>1959</v>
      </c>
      <c r="D133" s="450"/>
    </row>
    <row r="134" spans="1:5" x14ac:dyDescent="0.25">
      <c r="A134" s="302">
        <v>44215</v>
      </c>
      <c r="B134" s="451">
        <v>150</v>
      </c>
      <c r="C134" s="450">
        <v>1989</v>
      </c>
      <c r="D134" s="450"/>
    </row>
    <row r="135" spans="1:5" x14ac:dyDescent="0.25">
      <c r="A135" s="302">
        <v>44216</v>
      </c>
      <c r="B135" s="451">
        <v>156</v>
      </c>
      <c r="C135" s="450">
        <v>2003</v>
      </c>
      <c r="D135" s="450">
        <v>12</v>
      </c>
      <c r="E135" s="402"/>
    </row>
    <row r="136" spans="1:5" x14ac:dyDescent="0.25">
      <c r="A136" s="127">
        <v>44217</v>
      </c>
      <c r="B136" s="451">
        <v>161</v>
      </c>
      <c r="C136" s="450">
        <v>2004</v>
      </c>
      <c r="D136" s="450">
        <v>11</v>
      </c>
      <c r="E136" s="402"/>
    </row>
    <row r="137" spans="1:5" x14ac:dyDescent="0.25">
      <c r="A137" s="127">
        <v>44218</v>
      </c>
      <c r="B137" s="451">
        <v>161</v>
      </c>
      <c r="C137" s="450">
        <v>2053</v>
      </c>
      <c r="D137" s="450">
        <v>11</v>
      </c>
      <c r="E137" s="402"/>
    </row>
    <row r="138" spans="1:5" x14ac:dyDescent="0.25">
      <c r="A138" s="127">
        <v>44219</v>
      </c>
      <c r="B138" s="451">
        <v>159</v>
      </c>
      <c r="C138" s="450">
        <v>2026</v>
      </c>
      <c r="D138" s="450">
        <v>8</v>
      </c>
      <c r="E138" s="402"/>
    </row>
    <row r="139" spans="1:5" x14ac:dyDescent="0.25">
      <c r="A139" s="127">
        <v>44220</v>
      </c>
      <c r="B139" s="451">
        <v>157</v>
      </c>
      <c r="C139" s="450">
        <v>2010</v>
      </c>
      <c r="D139" s="450">
        <v>9</v>
      </c>
      <c r="E139" s="402"/>
    </row>
    <row r="140" spans="1:5" x14ac:dyDescent="0.25">
      <c r="A140" s="127">
        <v>44221</v>
      </c>
      <c r="B140" s="451">
        <v>151</v>
      </c>
      <c r="C140" s="450">
        <v>2016</v>
      </c>
      <c r="D140" s="450">
        <v>9</v>
      </c>
      <c r="E140" s="402"/>
    </row>
    <row r="141" spans="1:5" x14ac:dyDescent="0.25">
      <c r="A141" s="302">
        <v>44222</v>
      </c>
      <c r="B141" s="451">
        <v>149</v>
      </c>
      <c r="C141" s="450">
        <v>2010</v>
      </c>
      <c r="D141" s="450">
        <v>14</v>
      </c>
      <c r="E141" s="402"/>
    </row>
    <row r="142" spans="1:5" x14ac:dyDescent="0.25">
      <c r="A142" s="127">
        <v>44223</v>
      </c>
      <c r="B142" s="451">
        <v>145</v>
      </c>
      <c r="C142" s="450">
        <v>2016</v>
      </c>
      <c r="D142" s="450">
        <v>15</v>
      </c>
      <c r="E142" s="402"/>
    </row>
    <row r="143" spans="1:5" x14ac:dyDescent="0.25">
      <c r="A143" s="127">
        <v>44224</v>
      </c>
      <c r="B143" s="451">
        <v>142</v>
      </c>
      <c r="C143" s="450">
        <v>1983</v>
      </c>
      <c r="D143" s="450">
        <v>14</v>
      </c>
      <c r="E143" s="402"/>
    </row>
    <row r="144" spans="1:5" x14ac:dyDescent="0.25">
      <c r="A144" s="127">
        <v>44225</v>
      </c>
      <c r="B144" s="451">
        <v>144</v>
      </c>
      <c r="C144" s="450">
        <v>1958</v>
      </c>
      <c r="D144" s="450">
        <v>11</v>
      </c>
      <c r="E144" s="402"/>
    </row>
    <row r="145" spans="1:5" x14ac:dyDescent="0.25">
      <c r="A145" s="127">
        <v>44226</v>
      </c>
      <c r="B145" s="451">
        <v>142</v>
      </c>
      <c r="C145" s="450">
        <v>1952</v>
      </c>
      <c r="D145" s="450">
        <v>10</v>
      </c>
      <c r="E145" s="402"/>
    </row>
    <row r="146" spans="1:5" x14ac:dyDescent="0.25">
      <c r="A146" s="127">
        <v>44227</v>
      </c>
      <c r="B146" s="451">
        <v>143</v>
      </c>
      <c r="C146" s="450">
        <v>1941</v>
      </c>
      <c r="D146" s="450">
        <v>12</v>
      </c>
      <c r="E146" s="402"/>
    </row>
    <row r="147" spans="1:5" x14ac:dyDescent="0.25">
      <c r="A147" s="127">
        <v>44228</v>
      </c>
      <c r="B147" s="451">
        <v>143</v>
      </c>
      <c r="C147" s="450">
        <v>1958</v>
      </c>
      <c r="D147" s="450">
        <v>14</v>
      </c>
      <c r="E147" s="402"/>
    </row>
    <row r="148" spans="1:5" x14ac:dyDescent="0.25">
      <c r="A148" s="127">
        <v>44229</v>
      </c>
      <c r="B148" s="451">
        <v>140</v>
      </c>
      <c r="C148" s="450">
        <v>1934</v>
      </c>
      <c r="D148" s="450">
        <v>15</v>
      </c>
      <c r="E148" s="402"/>
    </row>
    <row r="149" spans="1:5" x14ac:dyDescent="0.25">
      <c r="A149" s="127">
        <v>44230</v>
      </c>
      <c r="B149" s="451">
        <v>131</v>
      </c>
      <c r="C149" s="450">
        <v>1865</v>
      </c>
      <c r="D149" s="450">
        <v>17</v>
      </c>
      <c r="E149" s="402"/>
    </row>
    <row r="150" spans="1:5" x14ac:dyDescent="0.25">
      <c r="A150" s="127">
        <v>44231</v>
      </c>
      <c r="B150" s="451">
        <v>127</v>
      </c>
      <c r="C150" s="450">
        <v>1812</v>
      </c>
      <c r="D150" s="450">
        <v>20</v>
      </c>
      <c r="E150" s="402"/>
    </row>
    <row r="151" spans="1:5" x14ac:dyDescent="0.25">
      <c r="A151" s="127">
        <v>44232</v>
      </c>
      <c r="B151" s="451">
        <v>123</v>
      </c>
      <c r="C151" s="450">
        <v>1794</v>
      </c>
      <c r="D151" s="450">
        <v>20</v>
      </c>
      <c r="E151" s="402"/>
    </row>
    <row r="152" spans="1:5" x14ac:dyDescent="0.25">
      <c r="A152" s="127">
        <v>44233</v>
      </c>
      <c r="B152" s="451">
        <v>117</v>
      </c>
      <c r="C152" s="450">
        <v>1729</v>
      </c>
      <c r="D152" s="450">
        <v>23</v>
      </c>
      <c r="E152" s="402"/>
    </row>
    <row r="153" spans="1:5" x14ac:dyDescent="0.25">
      <c r="A153" s="127">
        <v>44234</v>
      </c>
      <c r="B153" s="451">
        <v>108</v>
      </c>
      <c r="C153" s="450">
        <v>1710</v>
      </c>
      <c r="D153" s="450">
        <v>29</v>
      </c>
      <c r="E153" s="402"/>
    </row>
    <row r="154" spans="1:5" x14ac:dyDescent="0.25">
      <c r="A154" s="127">
        <v>44235</v>
      </c>
      <c r="B154" s="451">
        <v>108</v>
      </c>
      <c r="C154" s="450">
        <v>1672</v>
      </c>
      <c r="D154" s="450">
        <v>31</v>
      </c>
      <c r="E154" s="402"/>
    </row>
    <row r="155" spans="1:5" x14ac:dyDescent="0.25">
      <c r="A155" s="127">
        <v>44236</v>
      </c>
      <c r="B155" s="451">
        <v>112</v>
      </c>
      <c r="C155" s="450">
        <v>1618</v>
      </c>
      <c r="D155" s="450">
        <v>31</v>
      </c>
      <c r="E155" s="402"/>
    </row>
    <row r="156" spans="1:5" x14ac:dyDescent="0.25">
      <c r="A156" s="127">
        <v>44237</v>
      </c>
      <c r="B156" s="451">
        <v>113</v>
      </c>
      <c r="C156" s="450">
        <v>1542</v>
      </c>
      <c r="D156" s="450">
        <v>30</v>
      </c>
      <c r="E156" s="402"/>
    </row>
    <row r="157" spans="1:5" x14ac:dyDescent="0.25">
      <c r="A157" s="127">
        <v>44238</v>
      </c>
      <c r="B157" s="451">
        <v>109</v>
      </c>
      <c r="C157" s="364">
        <v>1499</v>
      </c>
      <c r="D157" s="456">
        <v>28</v>
      </c>
    </row>
    <row r="158" spans="1:5" x14ac:dyDescent="0.25">
      <c r="A158" s="127">
        <v>44239</v>
      </c>
      <c r="B158" s="451">
        <v>115</v>
      </c>
      <c r="C158" s="364">
        <v>1472</v>
      </c>
      <c r="D158" s="456">
        <v>30</v>
      </c>
    </row>
    <row r="159" spans="1:5" x14ac:dyDescent="0.25">
      <c r="A159" s="127">
        <v>44240</v>
      </c>
      <c r="B159" s="457">
        <v>110</v>
      </c>
      <c r="C159" s="456">
        <v>1449</v>
      </c>
      <c r="D159" s="456">
        <v>33</v>
      </c>
    </row>
    <row r="160" spans="1:5" x14ac:dyDescent="0.25">
      <c r="A160" s="127">
        <v>44241</v>
      </c>
      <c r="B160" s="457">
        <v>104</v>
      </c>
      <c r="C160" s="456">
        <v>1443</v>
      </c>
      <c r="D160" s="456">
        <v>31</v>
      </c>
    </row>
    <row r="161" spans="1:5" x14ac:dyDescent="0.25">
      <c r="A161" s="127">
        <v>44242</v>
      </c>
      <c r="B161" s="457">
        <v>102</v>
      </c>
      <c r="C161" s="456">
        <v>1428</v>
      </c>
      <c r="D161" s="456">
        <v>35</v>
      </c>
    </row>
    <row r="162" spans="1:5" x14ac:dyDescent="0.25">
      <c r="A162" s="127">
        <v>44243</v>
      </c>
      <c r="B162" s="457">
        <v>100</v>
      </c>
      <c r="C162" s="456">
        <v>1383</v>
      </c>
      <c r="D162" s="456">
        <v>36</v>
      </c>
    </row>
    <row r="163" spans="1:5" x14ac:dyDescent="0.25">
      <c r="A163" s="127">
        <v>44244</v>
      </c>
      <c r="B163" s="457">
        <v>99</v>
      </c>
      <c r="C163" s="456">
        <v>1317</v>
      </c>
      <c r="D163" s="456">
        <v>33</v>
      </c>
    </row>
    <row r="164" spans="1:5" x14ac:dyDescent="0.25">
      <c r="A164" s="127">
        <v>44245</v>
      </c>
      <c r="B164" s="457">
        <v>95</v>
      </c>
      <c r="C164" s="456">
        <v>1261</v>
      </c>
      <c r="D164" s="456">
        <v>30</v>
      </c>
    </row>
    <row r="165" spans="1:5" x14ac:dyDescent="0.25">
      <c r="A165" s="127">
        <v>44246</v>
      </c>
      <c r="B165" s="457">
        <v>98</v>
      </c>
      <c r="C165" s="456">
        <v>1222</v>
      </c>
      <c r="D165" s="456">
        <v>32</v>
      </c>
    </row>
    <row r="166" spans="1:5" x14ac:dyDescent="0.25">
      <c r="A166" s="127">
        <v>44247</v>
      </c>
      <c r="B166" s="457">
        <v>98</v>
      </c>
      <c r="C166" s="456">
        <v>1154</v>
      </c>
      <c r="D166" s="456">
        <v>32</v>
      </c>
    </row>
    <row r="167" spans="1:5" x14ac:dyDescent="0.25">
      <c r="A167" s="127">
        <v>44248</v>
      </c>
      <c r="B167" s="457">
        <v>99</v>
      </c>
      <c r="C167" s="456">
        <v>1132</v>
      </c>
      <c r="D167" s="456">
        <v>32</v>
      </c>
    </row>
    <row r="168" spans="1:5" x14ac:dyDescent="0.25">
      <c r="A168" s="127">
        <v>44249</v>
      </c>
      <c r="B168" s="457">
        <v>99</v>
      </c>
      <c r="C168" s="456">
        <v>1141</v>
      </c>
      <c r="D168" s="456">
        <v>32</v>
      </c>
    </row>
    <row r="169" spans="1:5" x14ac:dyDescent="0.25">
      <c r="A169" s="127">
        <v>44250</v>
      </c>
      <c r="B169" s="457">
        <v>93</v>
      </c>
      <c r="C169" s="456">
        <v>1076</v>
      </c>
      <c r="D169" s="456">
        <v>32</v>
      </c>
    </row>
    <row r="170" spans="1:5" x14ac:dyDescent="0.25">
      <c r="A170" s="127">
        <v>44251</v>
      </c>
      <c r="B170" s="457">
        <v>93</v>
      </c>
      <c r="C170" s="456">
        <v>1018</v>
      </c>
      <c r="D170" s="456">
        <v>31</v>
      </c>
      <c r="E170" s="368"/>
    </row>
    <row r="171" spans="1:5" x14ac:dyDescent="0.25">
      <c r="A171" s="127">
        <v>44252</v>
      </c>
      <c r="B171" s="457">
        <v>89</v>
      </c>
      <c r="C171" s="456">
        <v>967</v>
      </c>
      <c r="D171" s="456">
        <v>30</v>
      </c>
      <c r="E171" s="368"/>
    </row>
    <row r="172" spans="1:5" x14ac:dyDescent="0.25">
      <c r="A172" s="127">
        <v>44253</v>
      </c>
      <c r="B172" s="457">
        <v>80</v>
      </c>
      <c r="C172" s="456">
        <v>924</v>
      </c>
      <c r="D172" s="456">
        <v>31</v>
      </c>
    </row>
    <row r="173" spans="1:5" x14ac:dyDescent="0.25">
      <c r="A173" s="127">
        <v>44254</v>
      </c>
      <c r="B173" s="457">
        <v>74</v>
      </c>
      <c r="C173" s="456">
        <v>898</v>
      </c>
      <c r="D173" s="456">
        <v>31</v>
      </c>
    </row>
    <row r="174" spans="1:5" x14ac:dyDescent="0.25">
      <c r="A174" s="127">
        <v>44255</v>
      </c>
      <c r="B174" s="457">
        <v>78</v>
      </c>
      <c r="C174" s="456">
        <v>837</v>
      </c>
      <c r="D174" s="456">
        <v>31</v>
      </c>
    </row>
    <row r="175" spans="1:5" x14ac:dyDescent="0.25">
      <c r="A175" s="127">
        <v>44256</v>
      </c>
      <c r="B175" s="457">
        <v>71</v>
      </c>
      <c r="C175" s="456">
        <v>824</v>
      </c>
      <c r="D175" s="456">
        <v>32</v>
      </c>
    </row>
    <row r="176" spans="1:5" x14ac:dyDescent="0.25">
      <c r="A176" s="127">
        <v>44257</v>
      </c>
      <c r="B176" s="457">
        <v>71</v>
      </c>
      <c r="C176" s="456">
        <v>784</v>
      </c>
      <c r="D176" s="456">
        <v>32</v>
      </c>
    </row>
    <row r="177" spans="1:5" x14ac:dyDescent="0.25">
      <c r="A177" s="127">
        <v>44258</v>
      </c>
      <c r="B177" s="457">
        <v>69</v>
      </c>
      <c r="C177" s="456">
        <v>750</v>
      </c>
      <c r="D177" s="456">
        <v>29</v>
      </c>
    </row>
    <row r="178" spans="1:5" x14ac:dyDescent="0.25">
      <c r="A178" s="127">
        <v>44259</v>
      </c>
      <c r="B178" s="499">
        <v>67</v>
      </c>
      <c r="C178" s="500">
        <v>718</v>
      </c>
      <c r="D178" s="500">
        <v>27</v>
      </c>
      <c r="E178"/>
    </row>
    <row r="179" spans="1:5" x14ac:dyDescent="0.25">
      <c r="A179" s="127">
        <v>44260</v>
      </c>
      <c r="B179" s="499">
        <v>64</v>
      </c>
      <c r="C179" s="500">
        <v>666</v>
      </c>
      <c r="D179" s="500">
        <v>27</v>
      </c>
    </row>
    <row r="180" spans="1:5" x14ac:dyDescent="0.25">
      <c r="A180" s="127">
        <v>44261</v>
      </c>
      <c r="B180" s="499">
        <v>63</v>
      </c>
      <c r="C180" s="500">
        <v>639</v>
      </c>
      <c r="D180" s="500">
        <v>27</v>
      </c>
    </row>
    <row r="181" spans="1:5" x14ac:dyDescent="0.25">
      <c r="A181" s="127">
        <v>44262</v>
      </c>
      <c r="B181" s="499">
        <v>61</v>
      </c>
      <c r="C181" s="500">
        <v>628</v>
      </c>
      <c r="D181" s="500">
        <v>29</v>
      </c>
    </row>
    <row r="182" spans="1:5" x14ac:dyDescent="0.25">
      <c r="A182" s="127">
        <v>44263</v>
      </c>
      <c r="B182" s="499">
        <v>59</v>
      </c>
      <c r="C182" s="500">
        <v>654</v>
      </c>
      <c r="D182" s="500">
        <v>29</v>
      </c>
    </row>
    <row r="183" spans="1:5" x14ac:dyDescent="0.25">
      <c r="A183" s="127">
        <v>44264</v>
      </c>
      <c r="B183" s="499">
        <v>49</v>
      </c>
      <c r="C183" s="500">
        <v>614</v>
      </c>
      <c r="D183" s="500">
        <v>28</v>
      </c>
    </row>
    <row r="184" spans="1:5" x14ac:dyDescent="0.25">
      <c r="A184" s="127">
        <v>44265</v>
      </c>
      <c r="B184" s="499">
        <v>49</v>
      </c>
      <c r="C184" s="500">
        <v>582</v>
      </c>
      <c r="D184" s="500">
        <v>29</v>
      </c>
    </row>
    <row r="185" spans="1:5" x14ac:dyDescent="0.25">
      <c r="A185" s="127">
        <v>44266</v>
      </c>
      <c r="B185" s="499">
        <v>40</v>
      </c>
      <c r="C185" s="500">
        <v>525</v>
      </c>
      <c r="D185" s="500">
        <v>28</v>
      </c>
    </row>
    <row r="186" spans="1:5" x14ac:dyDescent="0.25">
      <c r="A186" s="127">
        <v>44267</v>
      </c>
      <c r="B186" s="499">
        <v>38</v>
      </c>
      <c r="C186" s="500">
        <v>512</v>
      </c>
      <c r="D186" s="500">
        <v>27</v>
      </c>
    </row>
  </sheetData>
  <hyperlinks>
    <hyperlink ref="J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331"/>
  <sheetViews>
    <sheetView showGridLines="0" zoomScaleNormal="100" workbookViewId="0">
      <pane xSplit="2" ySplit="3" topLeftCell="C303" activePane="bottomRight" state="frozen"/>
      <selection activeCell="C4" sqref="C4"/>
      <selection pane="topRight" activeCell="C4" sqref="C4"/>
      <selection pane="bottomLeft" activeCell="C4" sqref="C4"/>
      <selection pane="bottomRight" activeCell="B1" sqref="B1"/>
    </sheetView>
  </sheetViews>
  <sheetFormatPr defaultRowHeight="15" x14ac:dyDescent="0.25"/>
  <cols>
    <col min="1" max="1" width="1.5703125" customWidth="1"/>
    <col min="2" max="2" width="13.42578125" customWidth="1"/>
    <col min="3" max="3" width="19.42578125" style="2" customWidth="1"/>
    <col min="4" max="4" width="3.42578125" customWidth="1"/>
  </cols>
  <sheetData>
    <row r="1" spans="1:15" x14ac:dyDescent="0.25">
      <c r="A1" s="486" t="s">
        <v>324</v>
      </c>
      <c r="B1" s="1"/>
      <c r="C1" s="1"/>
      <c r="M1" s="22" t="s">
        <v>29</v>
      </c>
    </row>
    <row r="2" spans="1:15" x14ac:dyDescent="0.25">
      <c r="B2" s="2"/>
    </row>
    <row r="3" spans="1:15" ht="26.25" x14ac:dyDescent="0.25">
      <c r="A3" s="111">
        <f>LOOKUP(2,1/($B:$B),$B:$B)</f>
        <v>44265</v>
      </c>
      <c r="B3" s="14" t="s">
        <v>0</v>
      </c>
      <c r="C3" s="43" t="s">
        <v>15</v>
      </c>
      <c r="D3" s="42"/>
    </row>
    <row r="4" spans="1:15" x14ac:dyDescent="0.25">
      <c r="A4" s="10">
        <f>IF(B4=$A$3,B4,IF(MOD(B4-$B$4,7)=0,B4,""))</f>
        <v>43894</v>
      </c>
      <c r="B4" s="10">
        <v>43894</v>
      </c>
      <c r="C4" s="49">
        <v>1612</v>
      </c>
      <c r="D4" s="46"/>
    </row>
    <row r="5" spans="1:15" x14ac:dyDescent="0.25">
      <c r="A5" s="11" t="str">
        <f t="shared" ref="A5:A68" si="0">IF(B5=$A$3,B5,IF(MOD(B5-$B$4,7)=0,B5,""))</f>
        <v/>
      </c>
      <c r="B5" s="11">
        <v>43899</v>
      </c>
      <c r="C5" s="49">
        <v>1533</v>
      </c>
      <c r="D5" s="46"/>
    </row>
    <row r="6" spans="1:15" x14ac:dyDescent="0.25">
      <c r="A6" s="11" t="str">
        <f t="shared" si="0"/>
        <v/>
      </c>
      <c r="B6" s="11">
        <v>43900</v>
      </c>
      <c r="C6" s="49">
        <v>1553</v>
      </c>
      <c r="D6" s="46"/>
    </row>
    <row r="7" spans="1:15" x14ac:dyDescent="0.25">
      <c r="A7" s="11">
        <f t="shared" si="0"/>
        <v>43901</v>
      </c>
      <c r="B7" s="11">
        <v>43901</v>
      </c>
      <c r="C7" s="49">
        <v>1502</v>
      </c>
      <c r="D7" s="46"/>
    </row>
    <row r="8" spans="1:15" x14ac:dyDescent="0.25">
      <c r="A8" s="11" t="str">
        <f t="shared" si="0"/>
        <v/>
      </c>
      <c r="B8" s="11">
        <v>43902</v>
      </c>
      <c r="C8" s="49">
        <v>1549</v>
      </c>
      <c r="D8" s="46"/>
    </row>
    <row r="9" spans="1:15" x14ac:dyDescent="0.25">
      <c r="A9" s="11" t="str">
        <f t="shared" si="0"/>
        <v/>
      </c>
      <c r="B9" s="11">
        <v>43903</v>
      </c>
      <c r="C9" s="49">
        <v>1528</v>
      </c>
      <c r="D9" s="46"/>
      <c r="F9" s="30"/>
    </row>
    <row r="10" spans="1:15" x14ac:dyDescent="0.25">
      <c r="A10" s="11" t="str">
        <f t="shared" si="0"/>
        <v/>
      </c>
      <c r="B10" s="11">
        <v>43906</v>
      </c>
      <c r="C10" s="49">
        <v>1492</v>
      </c>
      <c r="D10" s="46"/>
      <c r="E10" s="7"/>
    </row>
    <row r="11" spans="1:15" x14ac:dyDescent="0.25">
      <c r="A11" s="11" t="str">
        <f t="shared" si="0"/>
        <v/>
      </c>
      <c r="B11" s="11">
        <v>43907</v>
      </c>
      <c r="C11" s="49">
        <v>1487</v>
      </c>
      <c r="D11" s="46"/>
      <c r="E11" s="7"/>
    </row>
    <row r="12" spans="1:15" x14ac:dyDescent="0.25">
      <c r="A12" s="11">
        <f t="shared" si="0"/>
        <v>43908</v>
      </c>
      <c r="B12" s="11">
        <v>43908</v>
      </c>
      <c r="C12" s="49">
        <v>1483</v>
      </c>
      <c r="D12" s="46"/>
      <c r="E12" s="7"/>
      <c r="F12" s="7"/>
      <c r="G12" s="7"/>
      <c r="H12" s="7"/>
      <c r="I12" s="7"/>
      <c r="J12" s="8"/>
      <c r="K12" s="8"/>
      <c r="L12" s="8"/>
      <c r="M12" s="8"/>
      <c r="N12" s="8"/>
      <c r="O12" s="8"/>
    </row>
    <row r="13" spans="1:15" x14ac:dyDescent="0.25">
      <c r="A13" s="11" t="str">
        <f t="shared" si="0"/>
        <v/>
      </c>
      <c r="B13" s="11">
        <v>43909</v>
      </c>
      <c r="C13" s="49">
        <v>1411</v>
      </c>
      <c r="D13" s="46"/>
      <c r="E13" s="7"/>
      <c r="F13" s="7"/>
      <c r="G13" s="7"/>
      <c r="H13" s="7"/>
      <c r="I13" s="7"/>
      <c r="J13" s="8"/>
      <c r="K13" s="8"/>
      <c r="L13" s="8"/>
      <c r="M13" s="8"/>
      <c r="N13" s="8"/>
      <c r="O13" s="8"/>
    </row>
    <row r="14" spans="1:15" x14ac:dyDescent="0.25">
      <c r="A14" s="11" t="str">
        <f t="shared" si="0"/>
        <v/>
      </c>
      <c r="B14" s="11">
        <v>43910</v>
      </c>
      <c r="C14" s="49">
        <v>1358</v>
      </c>
      <c r="D14" s="46"/>
      <c r="E14" s="7"/>
      <c r="F14" s="7"/>
      <c r="G14" s="7"/>
      <c r="H14" s="7"/>
      <c r="I14" s="7"/>
      <c r="J14" s="8"/>
      <c r="K14" s="8"/>
      <c r="L14" s="8"/>
      <c r="M14" s="8"/>
      <c r="N14" s="8"/>
      <c r="O14" s="8"/>
    </row>
    <row r="15" spans="1:15" x14ac:dyDescent="0.25">
      <c r="A15" s="11" t="str">
        <f t="shared" si="0"/>
        <v/>
      </c>
      <c r="B15" s="11">
        <v>43913</v>
      </c>
      <c r="C15" s="49">
        <v>1209</v>
      </c>
      <c r="D15" s="46"/>
      <c r="E15" s="7"/>
      <c r="F15" s="7"/>
      <c r="G15" s="7"/>
      <c r="H15" s="7"/>
      <c r="I15" s="7"/>
      <c r="J15" s="8"/>
      <c r="K15" s="8"/>
      <c r="L15" s="8"/>
      <c r="M15" s="8"/>
      <c r="N15" s="8"/>
      <c r="O15" s="8"/>
    </row>
    <row r="16" spans="1:15" x14ac:dyDescent="0.25">
      <c r="A16" s="11" t="str">
        <f t="shared" si="0"/>
        <v/>
      </c>
      <c r="B16" s="11">
        <v>43914</v>
      </c>
      <c r="C16" s="49">
        <v>1200</v>
      </c>
      <c r="D16" s="46"/>
      <c r="E16" s="7"/>
      <c r="F16" s="7"/>
      <c r="G16" s="7"/>
      <c r="H16" s="7"/>
      <c r="I16" s="7"/>
      <c r="J16" s="8"/>
      <c r="K16" s="8"/>
      <c r="L16" s="8"/>
      <c r="M16" s="8"/>
      <c r="N16" s="8"/>
      <c r="O16" s="8"/>
    </row>
    <row r="17" spans="1:15" x14ac:dyDescent="0.25">
      <c r="A17" s="11">
        <f t="shared" si="0"/>
        <v>43915</v>
      </c>
      <c r="B17" s="11">
        <v>43915</v>
      </c>
      <c r="C17" s="49">
        <v>1120</v>
      </c>
      <c r="D17" s="46"/>
      <c r="E17" s="7"/>
      <c r="F17" s="7"/>
      <c r="G17" s="7"/>
      <c r="H17" s="7"/>
      <c r="I17" s="7"/>
      <c r="J17" s="8"/>
      <c r="K17" s="8"/>
      <c r="L17" s="8"/>
      <c r="M17" s="8"/>
      <c r="N17" s="8"/>
      <c r="O17" s="8"/>
    </row>
    <row r="18" spans="1:15" x14ac:dyDescent="0.25">
      <c r="A18" s="11" t="str">
        <f t="shared" si="0"/>
        <v/>
      </c>
      <c r="B18" s="11">
        <v>43916</v>
      </c>
      <c r="C18" s="49">
        <v>1090</v>
      </c>
      <c r="D18" s="46"/>
      <c r="E18" s="7"/>
      <c r="F18" s="7"/>
      <c r="G18" s="7"/>
      <c r="H18" s="7"/>
      <c r="I18" s="7"/>
      <c r="J18" s="8"/>
      <c r="K18" s="8"/>
      <c r="L18" s="8"/>
      <c r="M18" s="8"/>
      <c r="N18" s="8"/>
      <c r="O18" s="8"/>
    </row>
    <row r="19" spans="1:15" x14ac:dyDescent="0.25">
      <c r="A19" s="11" t="str">
        <f t="shared" si="0"/>
        <v/>
      </c>
      <c r="B19" s="11">
        <v>43917</v>
      </c>
      <c r="C19" s="49">
        <v>1075</v>
      </c>
      <c r="D19" s="46"/>
      <c r="E19" s="7"/>
      <c r="F19" s="7"/>
      <c r="G19" s="7"/>
      <c r="H19" s="7"/>
      <c r="I19" s="7"/>
      <c r="J19" s="8"/>
      <c r="K19" s="8"/>
      <c r="L19" s="8"/>
      <c r="M19" s="8"/>
      <c r="N19" s="8"/>
      <c r="O19" s="8"/>
    </row>
    <row r="20" spans="1:15" x14ac:dyDescent="0.25">
      <c r="A20" s="11" t="str">
        <f t="shared" si="0"/>
        <v/>
      </c>
      <c r="B20" s="11">
        <v>43920</v>
      </c>
      <c r="C20" s="49">
        <v>1041</v>
      </c>
      <c r="D20" s="46"/>
      <c r="E20" s="7"/>
      <c r="F20" s="7"/>
      <c r="G20" s="7"/>
      <c r="H20" s="7"/>
      <c r="I20" s="7"/>
      <c r="J20" s="8"/>
      <c r="K20" s="8"/>
      <c r="L20" s="8"/>
      <c r="M20" s="8"/>
      <c r="N20" s="8"/>
      <c r="O20" s="8"/>
    </row>
    <row r="21" spans="1:15" x14ac:dyDescent="0.25">
      <c r="A21" s="11" t="str">
        <f t="shared" si="0"/>
        <v/>
      </c>
      <c r="B21" s="11">
        <v>43921</v>
      </c>
      <c r="C21" s="49">
        <v>987</v>
      </c>
      <c r="D21" s="46"/>
      <c r="E21" s="7"/>
      <c r="F21" s="7"/>
      <c r="G21" s="7"/>
      <c r="H21" s="7"/>
      <c r="I21" s="7"/>
      <c r="J21" s="8"/>
      <c r="K21" s="8"/>
      <c r="L21" s="8"/>
      <c r="M21" s="8"/>
      <c r="N21" s="8"/>
      <c r="O21" s="8"/>
    </row>
    <row r="22" spans="1:15" x14ac:dyDescent="0.25">
      <c r="A22" s="11">
        <f t="shared" si="0"/>
        <v>43922</v>
      </c>
      <c r="B22" s="11">
        <v>43922</v>
      </c>
      <c r="C22" s="49">
        <v>921</v>
      </c>
      <c r="D22" s="46"/>
      <c r="E22" s="7"/>
      <c r="F22" s="7"/>
      <c r="G22" s="7"/>
      <c r="H22" s="7"/>
      <c r="I22" s="7"/>
      <c r="J22" s="8"/>
      <c r="K22" s="8"/>
      <c r="L22" s="8"/>
      <c r="M22" s="8"/>
      <c r="N22" s="8"/>
      <c r="O22" s="8"/>
    </row>
    <row r="23" spans="1:15" x14ac:dyDescent="0.25">
      <c r="A23" s="11" t="str">
        <f t="shared" si="0"/>
        <v/>
      </c>
      <c r="B23" s="11">
        <v>43923</v>
      </c>
      <c r="C23" s="49">
        <v>890</v>
      </c>
      <c r="D23" s="46"/>
      <c r="E23" s="7"/>
      <c r="F23" s="7"/>
      <c r="G23" s="7"/>
      <c r="H23" s="7"/>
      <c r="I23" s="7"/>
      <c r="J23" s="8"/>
      <c r="K23" s="8"/>
      <c r="L23" s="8"/>
      <c r="M23" s="8"/>
      <c r="N23" s="8"/>
      <c r="O23" s="8"/>
    </row>
    <row r="24" spans="1:15" x14ac:dyDescent="0.25">
      <c r="A24" s="11" t="str">
        <f t="shared" si="0"/>
        <v/>
      </c>
      <c r="B24" s="11">
        <v>43924</v>
      </c>
      <c r="C24" s="49">
        <v>805</v>
      </c>
      <c r="D24" s="46"/>
      <c r="F24" s="7"/>
      <c r="G24" s="7"/>
      <c r="H24" s="7"/>
      <c r="I24" s="7"/>
      <c r="J24" s="8"/>
      <c r="K24" s="8"/>
      <c r="L24" s="8"/>
      <c r="M24" s="8"/>
      <c r="N24" s="8"/>
      <c r="O24" s="8"/>
    </row>
    <row r="25" spans="1:15" x14ac:dyDescent="0.25">
      <c r="A25" s="11" t="str">
        <f t="shared" si="0"/>
        <v/>
      </c>
      <c r="B25" s="11">
        <v>43927</v>
      </c>
      <c r="C25" s="49">
        <v>740</v>
      </c>
      <c r="D25" s="46"/>
      <c r="F25" s="7"/>
      <c r="G25" s="7"/>
      <c r="H25" s="7"/>
      <c r="I25" s="7"/>
      <c r="J25" s="8"/>
      <c r="K25" s="8"/>
      <c r="L25" s="8"/>
      <c r="M25" s="8"/>
      <c r="N25" s="8"/>
      <c r="O25" s="8"/>
    </row>
    <row r="26" spans="1:15" x14ac:dyDescent="0.25">
      <c r="A26" s="11" t="str">
        <f t="shared" si="0"/>
        <v/>
      </c>
      <c r="B26" s="11">
        <v>43928</v>
      </c>
      <c r="C26" s="49">
        <v>725</v>
      </c>
      <c r="D26" s="46"/>
      <c r="F26" s="7"/>
      <c r="G26" s="7"/>
      <c r="H26" s="7"/>
      <c r="I26" s="7"/>
      <c r="J26" s="8"/>
      <c r="K26" s="8"/>
      <c r="L26" s="8"/>
      <c r="M26" s="8"/>
      <c r="N26" s="8"/>
      <c r="O26" s="8"/>
    </row>
    <row r="27" spans="1:15" x14ac:dyDescent="0.25">
      <c r="A27" s="11">
        <f t="shared" si="0"/>
        <v>43929</v>
      </c>
      <c r="B27" s="11">
        <v>43929</v>
      </c>
      <c r="C27" s="49">
        <v>692</v>
      </c>
      <c r="D27" s="46"/>
      <c r="F27" s="7"/>
      <c r="G27" s="7"/>
      <c r="H27" s="7"/>
      <c r="I27" s="7"/>
      <c r="J27" s="8"/>
      <c r="K27" s="8"/>
      <c r="L27" s="8"/>
      <c r="M27" s="8"/>
      <c r="N27" s="8"/>
      <c r="O27" s="8"/>
    </row>
    <row r="28" spans="1:15" x14ac:dyDescent="0.25">
      <c r="A28" s="11" t="str">
        <f t="shared" si="0"/>
        <v/>
      </c>
      <c r="B28" s="11">
        <v>43930</v>
      </c>
      <c r="C28" s="49">
        <v>687</v>
      </c>
      <c r="D28" s="46"/>
      <c r="F28" s="7"/>
      <c r="G28" s="7"/>
      <c r="H28" s="7"/>
      <c r="I28" s="7"/>
      <c r="J28" s="8"/>
      <c r="K28" s="8"/>
      <c r="L28" s="8"/>
      <c r="M28" s="8"/>
      <c r="N28" s="8"/>
      <c r="O28" s="8"/>
    </row>
    <row r="29" spans="1:15" x14ac:dyDescent="0.25">
      <c r="A29" s="11" t="str">
        <f t="shared" si="0"/>
        <v/>
      </c>
      <c r="B29" s="11">
        <v>43931</v>
      </c>
      <c r="C29" s="49">
        <v>652</v>
      </c>
      <c r="D29" s="46"/>
      <c r="F29" s="7"/>
      <c r="G29" s="7"/>
      <c r="H29" s="7"/>
      <c r="I29" s="7"/>
      <c r="J29" s="8"/>
      <c r="K29" s="8"/>
      <c r="L29" s="8"/>
      <c r="M29" s="8"/>
      <c r="N29" s="8"/>
      <c r="O29" s="8"/>
    </row>
    <row r="30" spans="1:15" x14ac:dyDescent="0.25">
      <c r="A30" s="13" t="str">
        <f t="shared" si="0"/>
        <v/>
      </c>
      <c r="B30" s="13">
        <v>43934</v>
      </c>
      <c r="C30" s="49">
        <v>611</v>
      </c>
      <c r="D30" s="46"/>
    </row>
    <row r="31" spans="1:15" x14ac:dyDescent="0.25">
      <c r="A31" s="13" t="str">
        <f t="shared" si="0"/>
        <v/>
      </c>
      <c r="B31" s="13">
        <v>43935</v>
      </c>
      <c r="C31" s="49">
        <v>589</v>
      </c>
      <c r="D31" s="31"/>
    </row>
    <row r="32" spans="1:15" x14ac:dyDescent="0.25">
      <c r="A32" s="13">
        <f t="shared" si="0"/>
        <v>43936</v>
      </c>
      <c r="B32" s="13">
        <v>43936</v>
      </c>
      <c r="C32" s="49">
        <v>591</v>
      </c>
      <c r="D32" s="31"/>
    </row>
    <row r="33" spans="1:4" x14ac:dyDescent="0.25">
      <c r="A33" s="13" t="str">
        <f t="shared" si="0"/>
        <v/>
      </c>
      <c r="B33" s="13">
        <v>43937</v>
      </c>
      <c r="C33" s="75">
        <v>616</v>
      </c>
      <c r="D33" s="31"/>
    </row>
    <row r="34" spans="1:4" x14ac:dyDescent="0.25">
      <c r="A34" s="13" t="str">
        <f t="shared" si="0"/>
        <v/>
      </c>
      <c r="B34" s="13">
        <v>43938</v>
      </c>
      <c r="C34" s="75">
        <v>628</v>
      </c>
      <c r="D34" s="31"/>
    </row>
    <row r="35" spans="1:4" x14ac:dyDescent="0.25">
      <c r="A35" s="13" t="str">
        <f t="shared" si="0"/>
        <v/>
      </c>
      <c r="B35" s="13">
        <v>43941</v>
      </c>
      <c r="C35" s="75">
        <v>619</v>
      </c>
      <c r="D35" s="31"/>
    </row>
    <row r="36" spans="1:4" x14ac:dyDescent="0.25">
      <c r="A36" s="13" t="str">
        <f t="shared" si="0"/>
        <v/>
      </c>
      <c r="B36" s="13">
        <v>43942</v>
      </c>
      <c r="C36" s="75">
        <v>587</v>
      </c>
      <c r="D36" s="31"/>
    </row>
    <row r="37" spans="1:4" x14ac:dyDescent="0.25">
      <c r="A37" s="13">
        <f t="shared" si="0"/>
        <v>43943</v>
      </c>
      <c r="B37" s="13">
        <v>43943</v>
      </c>
      <c r="C37" s="75">
        <v>610</v>
      </c>
      <c r="D37" s="31"/>
    </row>
    <row r="38" spans="1:4" x14ac:dyDescent="0.25">
      <c r="A38" s="13" t="str">
        <f t="shared" si="0"/>
        <v/>
      </c>
      <c r="B38" s="13">
        <v>43944</v>
      </c>
      <c r="C38" s="75">
        <v>600</v>
      </c>
      <c r="D38" s="31"/>
    </row>
    <row r="39" spans="1:4" x14ac:dyDescent="0.25">
      <c r="A39" s="13" t="str">
        <f t="shared" si="0"/>
        <v/>
      </c>
      <c r="B39" s="13">
        <v>43945</v>
      </c>
      <c r="C39" s="75">
        <v>582</v>
      </c>
      <c r="D39" s="31"/>
    </row>
    <row r="40" spans="1:4" x14ac:dyDescent="0.25">
      <c r="A40" s="13" t="str">
        <f t="shared" si="0"/>
        <v/>
      </c>
      <c r="B40" s="13">
        <v>43948</v>
      </c>
      <c r="C40" s="75">
        <v>580</v>
      </c>
      <c r="D40" s="31"/>
    </row>
    <row r="41" spans="1:4" x14ac:dyDescent="0.25">
      <c r="A41" s="13" t="str">
        <f t="shared" si="0"/>
        <v/>
      </c>
      <c r="B41" s="13">
        <v>43949</v>
      </c>
      <c r="C41" s="75">
        <v>591</v>
      </c>
      <c r="D41" s="31"/>
    </row>
    <row r="42" spans="1:4" x14ac:dyDescent="0.25">
      <c r="A42" s="13">
        <f t="shared" si="0"/>
        <v>43950</v>
      </c>
      <c r="B42" s="13">
        <v>43950</v>
      </c>
      <c r="C42" s="75">
        <v>597</v>
      </c>
      <c r="D42" s="31"/>
    </row>
    <row r="43" spans="1:4" x14ac:dyDescent="0.25">
      <c r="A43" s="13" t="str">
        <f t="shared" si="0"/>
        <v/>
      </c>
      <c r="B43" s="13">
        <v>43951</v>
      </c>
      <c r="C43" s="75">
        <v>593</v>
      </c>
      <c r="D43" s="31"/>
    </row>
    <row r="44" spans="1:4" x14ac:dyDescent="0.25">
      <c r="A44" s="13" t="str">
        <f t="shared" si="0"/>
        <v/>
      </c>
      <c r="B44" s="13">
        <v>43952</v>
      </c>
      <c r="C44" s="75">
        <v>607</v>
      </c>
      <c r="D44" s="31"/>
    </row>
    <row r="45" spans="1:4" x14ac:dyDescent="0.25">
      <c r="A45" s="13" t="str">
        <f t="shared" si="0"/>
        <v/>
      </c>
      <c r="B45" s="13">
        <v>43955</v>
      </c>
      <c r="C45" s="75">
        <v>600</v>
      </c>
      <c r="D45" s="31"/>
    </row>
    <row r="46" spans="1:4" x14ac:dyDescent="0.25">
      <c r="A46" s="13" t="str">
        <f t="shared" si="0"/>
        <v/>
      </c>
      <c r="B46" s="13">
        <v>43956</v>
      </c>
      <c r="C46" s="75">
        <v>607</v>
      </c>
      <c r="D46" s="31"/>
    </row>
    <row r="47" spans="1:4" x14ac:dyDescent="0.25">
      <c r="A47" s="13">
        <f t="shared" si="0"/>
        <v>43957</v>
      </c>
      <c r="B47" s="13">
        <v>43957</v>
      </c>
      <c r="C47" s="75">
        <v>613</v>
      </c>
      <c r="D47" s="31"/>
    </row>
    <row r="48" spans="1:4" x14ac:dyDescent="0.25">
      <c r="A48" s="13" t="str">
        <f t="shared" si="0"/>
        <v/>
      </c>
      <c r="B48" s="13">
        <v>43958</v>
      </c>
      <c r="C48" s="75">
        <v>608</v>
      </c>
      <c r="D48" s="31"/>
    </row>
    <row r="49" spans="1:4" x14ac:dyDescent="0.25">
      <c r="A49" s="13" t="str">
        <f t="shared" si="0"/>
        <v/>
      </c>
      <c r="B49" s="13">
        <v>43959</v>
      </c>
      <c r="C49" s="75">
        <v>632</v>
      </c>
      <c r="D49" s="31"/>
    </row>
    <row r="50" spans="1:4" x14ac:dyDescent="0.25">
      <c r="A50" s="13" t="str">
        <f t="shared" si="0"/>
        <v/>
      </c>
      <c r="B50" s="13">
        <v>43962</v>
      </c>
      <c r="C50" s="75">
        <v>610</v>
      </c>
      <c r="D50" s="31"/>
    </row>
    <row r="51" spans="1:4" x14ac:dyDescent="0.25">
      <c r="A51" s="13" t="str">
        <f t="shared" si="0"/>
        <v/>
      </c>
      <c r="B51" s="13">
        <v>43963</v>
      </c>
      <c r="C51" s="75">
        <v>632</v>
      </c>
      <c r="D51" s="31"/>
    </row>
    <row r="52" spans="1:4" x14ac:dyDescent="0.25">
      <c r="A52" s="13">
        <f t="shared" si="0"/>
        <v>43964</v>
      </c>
      <c r="B52" s="13">
        <v>43964</v>
      </c>
      <c r="C52" s="75">
        <v>630</v>
      </c>
      <c r="D52" s="31"/>
    </row>
    <row r="53" spans="1:4" x14ac:dyDescent="0.25">
      <c r="A53" s="13" t="str">
        <f t="shared" si="0"/>
        <v/>
      </c>
      <c r="B53" s="13">
        <v>43965</v>
      </c>
      <c r="C53" s="75">
        <v>638</v>
      </c>
      <c r="D53" s="31"/>
    </row>
    <row r="54" spans="1:4" x14ac:dyDescent="0.25">
      <c r="A54" s="13" t="str">
        <f t="shared" si="0"/>
        <v/>
      </c>
      <c r="B54" s="13">
        <v>43966</v>
      </c>
      <c r="C54" s="75">
        <v>662</v>
      </c>
      <c r="D54" s="31"/>
    </row>
    <row r="55" spans="1:4" x14ac:dyDescent="0.25">
      <c r="A55" s="13" t="str">
        <f t="shared" si="0"/>
        <v/>
      </c>
      <c r="B55" s="13">
        <v>43969</v>
      </c>
      <c r="C55" s="75">
        <v>647</v>
      </c>
      <c r="D55" s="31"/>
    </row>
    <row r="56" spans="1:4" x14ac:dyDescent="0.25">
      <c r="A56" s="13" t="str">
        <f t="shared" si="0"/>
        <v/>
      </c>
      <c r="B56" s="13">
        <v>43970</v>
      </c>
      <c r="C56" s="75">
        <v>653</v>
      </c>
      <c r="D56" s="31"/>
    </row>
    <row r="57" spans="1:4" x14ac:dyDescent="0.25">
      <c r="A57" s="13">
        <f t="shared" si="0"/>
        <v>43971</v>
      </c>
      <c r="B57" s="13">
        <v>43971</v>
      </c>
      <c r="C57" s="75">
        <v>659</v>
      </c>
      <c r="D57" s="31"/>
    </row>
    <row r="58" spans="1:4" x14ac:dyDescent="0.25">
      <c r="A58" s="13" t="str">
        <f t="shared" si="0"/>
        <v/>
      </c>
      <c r="B58" s="13">
        <v>43972</v>
      </c>
      <c r="C58" s="75">
        <v>680</v>
      </c>
      <c r="D58" s="31"/>
    </row>
    <row r="59" spans="1:4" x14ac:dyDescent="0.25">
      <c r="A59" s="13" t="str">
        <f t="shared" si="0"/>
        <v/>
      </c>
      <c r="B59" s="13">
        <v>43973</v>
      </c>
      <c r="C59" s="75">
        <v>697</v>
      </c>
      <c r="D59" s="31"/>
    </row>
    <row r="60" spans="1:4" x14ac:dyDescent="0.25">
      <c r="A60" s="13" t="str">
        <f t="shared" si="0"/>
        <v/>
      </c>
      <c r="B60" s="13">
        <v>43976</v>
      </c>
      <c r="C60" s="75">
        <v>704</v>
      </c>
      <c r="D60" s="31"/>
    </row>
    <row r="61" spans="1:4" x14ac:dyDescent="0.25">
      <c r="A61" s="13" t="str">
        <f t="shared" si="0"/>
        <v/>
      </c>
      <c r="B61" s="13">
        <v>43977</v>
      </c>
      <c r="C61" s="75">
        <v>700</v>
      </c>
      <c r="D61" s="31"/>
    </row>
    <row r="62" spans="1:4" x14ac:dyDescent="0.25">
      <c r="A62" s="13">
        <f t="shared" si="0"/>
        <v>43978</v>
      </c>
      <c r="B62" s="13">
        <v>43978</v>
      </c>
      <c r="C62" s="75">
        <v>703</v>
      </c>
      <c r="D62" s="31"/>
    </row>
    <row r="63" spans="1:4" x14ac:dyDescent="0.25">
      <c r="A63" s="13" t="str">
        <f t="shared" si="0"/>
        <v/>
      </c>
      <c r="B63" s="13">
        <v>43979</v>
      </c>
      <c r="C63" s="75">
        <v>723</v>
      </c>
      <c r="D63" s="31"/>
    </row>
    <row r="64" spans="1:4" x14ac:dyDescent="0.25">
      <c r="A64" s="13" t="str">
        <f t="shared" si="0"/>
        <v/>
      </c>
      <c r="B64" s="13">
        <v>43980</v>
      </c>
      <c r="C64" s="75">
        <v>738</v>
      </c>
      <c r="D64" s="31"/>
    </row>
    <row r="65" spans="1:4" x14ac:dyDescent="0.25">
      <c r="A65" s="13" t="str">
        <f t="shared" si="0"/>
        <v/>
      </c>
      <c r="B65" s="13">
        <v>43983</v>
      </c>
      <c r="C65" s="75">
        <v>738</v>
      </c>
      <c r="D65" s="31"/>
    </row>
    <row r="66" spans="1:4" x14ac:dyDescent="0.25">
      <c r="A66" s="13" t="str">
        <f t="shared" si="0"/>
        <v/>
      </c>
      <c r="B66" s="13">
        <v>43984</v>
      </c>
      <c r="C66" s="75">
        <v>730</v>
      </c>
      <c r="D66" s="31"/>
    </row>
    <row r="67" spans="1:4" x14ac:dyDescent="0.25">
      <c r="A67" s="13">
        <f t="shared" si="0"/>
        <v>43985</v>
      </c>
      <c r="B67" s="13">
        <v>43985</v>
      </c>
      <c r="C67" s="75">
        <v>759</v>
      </c>
      <c r="D67" s="31"/>
    </row>
    <row r="68" spans="1:4" x14ac:dyDescent="0.25">
      <c r="A68" s="13" t="str">
        <f t="shared" si="0"/>
        <v/>
      </c>
      <c r="B68" s="13">
        <v>43986</v>
      </c>
      <c r="C68" s="75">
        <v>769</v>
      </c>
      <c r="D68" s="31"/>
    </row>
    <row r="69" spans="1:4" x14ac:dyDescent="0.25">
      <c r="A69" s="13" t="str">
        <f t="shared" ref="A69:A130" si="1">IF(B69=$A$3,B69,IF(MOD(B69-$B$4,7)=0,B69,""))</f>
        <v/>
      </c>
      <c r="B69" s="13">
        <v>43987</v>
      </c>
      <c r="C69" s="75">
        <v>774</v>
      </c>
      <c r="D69" s="31"/>
    </row>
    <row r="70" spans="1:4" x14ac:dyDescent="0.25">
      <c r="A70" s="13" t="str">
        <f t="shared" si="1"/>
        <v/>
      </c>
      <c r="B70" s="13">
        <v>43990</v>
      </c>
      <c r="C70" s="75">
        <v>768</v>
      </c>
      <c r="D70" s="31"/>
    </row>
    <row r="71" spans="1:4" x14ac:dyDescent="0.25">
      <c r="A71" s="13" t="str">
        <f t="shared" si="1"/>
        <v/>
      </c>
      <c r="B71" s="13">
        <v>43991</v>
      </c>
      <c r="C71" s="75">
        <v>737</v>
      </c>
      <c r="D71" s="31"/>
    </row>
    <row r="72" spans="1:4" x14ac:dyDescent="0.25">
      <c r="A72" s="13">
        <f t="shared" si="1"/>
        <v>43992</v>
      </c>
      <c r="B72" s="13">
        <v>43992</v>
      </c>
      <c r="C72" s="75">
        <v>747</v>
      </c>
      <c r="D72" s="31"/>
    </row>
    <row r="73" spans="1:4" x14ac:dyDescent="0.25">
      <c r="A73" s="13" t="str">
        <f t="shared" si="1"/>
        <v/>
      </c>
      <c r="B73" s="13">
        <v>43993</v>
      </c>
      <c r="C73" s="75">
        <v>748</v>
      </c>
      <c r="D73" s="31"/>
    </row>
    <row r="74" spans="1:4" x14ac:dyDescent="0.25">
      <c r="A74" s="13" t="str">
        <f t="shared" si="1"/>
        <v/>
      </c>
      <c r="B74" s="13">
        <v>43994</v>
      </c>
      <c r="C74" s="75">
        <v>766</v>
      </c>
      <c r="D74" s="31"/>
    </row>
    <row r="75" spans="1:4" x14ac:dyDescent="0.25">
      <c r="A75" s="13" t="str">
        <f t="shared" si="1"/>
        <v/>
      </c>
      <c r="B75" s="63">
        <v>43997</v>
      </c>
      <c r="C75" s="75">
        <v>739</v>
      </c>
      <c r="D75" s="31"/>
    </row>
    <row r="76" spans="1:4" x14ac:dyDescent="0.25">
      <c r="A76" s="13" t="str">
        <f t="shared" si="1"/>
        <v/>
      </c>
      <c r="B76" s="63">
        <v>43998</v>
      </c>
      <c r="C76" s="52">
        <v>745</v>
      </c>
      <c r="D76" s="31"/>
    </row>
    <row r="77" spans="1:4" x14ac:dyDescent="0.25">
      <c r="A77" s="13">
        <f t="shared" si="1"/>
        <v>43999</v>
      </c>
      <c r="B77" s="63">
        <v>43999</v>
      </c>
      <c r="C77" s="52">
        <v>754</v>
      </c>
    </row>
    <row r="78" spans="1:4" x14ac:dyDescent="0.25">
      <c r="A78" s="13" t="str">
        <f t="shared" si="1"/>
        <v/>
      </c>
      <c r="B78" s="63">
        <v>44000</v>
      </c>
      <c r="C78" s="52">
        <v>770</v>
      </c>
    </row>
    <row r="79" spans="1:4" x14ac:dyDescent="0.25">
      <c r="A79" s="13" t="str">
        <f t="shared" si="1"/>
        <v/>
      </c>
      <c r="B79" s="63">
        <v>44001</v>
      </c>
      <c r="C79" s="52">
        <v>777</v>
      </c>
    </row>
    <row r="80" spans="1:4" x14ac:dyDescent="0.25">
      <c r="A80" s="13" t="str">
        <f t="shared" si="1"/>
        <v/>
      </c>
      <c r="B80" s="63">
        <v>44004</v>
      </c>
      <c r="C80" s="52">
        <v>784</v>
      </c>
    </row>
    <row r="81" spans="1:3" x14ac:dyDescent="0.25">
      <c r="A81" s="13" t="str">
        <f t="shared" si="1"/>
        <v/>
      </c>
      <c r="B81" s="63">
        <v>44005</v>
      </c>
      <c r="C81" s="52">
        <v>765</v>
      </c>
    </row>
    <row r="82" spans="1:3" x14ac:dyDescent="0.25">
      <c r="A82" s="13">
        <f t="shared" si="1"/>
        <v>44006</v>
      </c>
      <c r="B82" s="63">
        <v>44006</v>
      </c>
      <c r="C82" s="52">
        <v>772</v>
      </c>
    </row>
    <row r="83" spans="1:3" x14ac:dyDescent="0.25">
      <c r="A83" s="13" t="str">
        <f t="shared" si="1"/>
        <v/>
      </c>
      <c r="B83" s="63">
        <v>44007</v>
      </c>
      <c r="C83" s="52">
        <v>776</v>
      </c>
    </row>
    <row r="84" spans="1:3" x14ac:dyDescent="0.25">
      <c r="A84" s="13" t="str">
        <f t="shared" si="1"/>
        <v/>
      </c>
      <c r="B84" s="63">
        <v>44008</v>
      </c>
      <c r="C84" s="52">
        <v>792</v>
      </c>
    </row>
    <row r="85" spans="1:3" x14ac:dyDescent="0.25">
      <c r="A85" s="13" t="str">
        <f t="shared" si="1"/>
        <v/>
      </c>
      <c r="B85" s="63">
        <v>44011</v>
      </c>
      <c r="C85" s="52">
        <v>793</v>
      </c>
    </row>
    <row r="86" spans="1:3" x14ac:dyDescent="0.25">
      <c r="A86" s="13" t="str">
        <f t="shared" si="1"/>
        <v/>
      </c>
      <c r="B86" s="63">
        <v>44012</v>
      </c>
      <c r="C86" s="52">
        <v>773</v>
      </c>
    </row>
    <row r="87" spans="1:3" x14ac:dyDescent="0.25">
      <c r="A87" s="13">
        <f t="shared" si="1"/>
        <v>44013</v>
      </c>
      <c r="B87" s="63">
        <v>44013</v>
      </c>
      <c r="C87" s="52">
        <v>795</v>
      </c>
    </row>
    <row r="88" spans="1:3" x14ac:dyDescent="0.25">
      <c r="A88" s="13" t="str">
        <f t="shared" si="1"/>
        <v/>
      </c>
      <c r="B88" s="63">
        <v>44014</v>
      </c>
      <c r="C88" s="52">
        <v>825</v>
      </c>
    </row>
    <row r="89" spans="1:3" x14ac:dyDescent="0.25">
      <c r="A89" s="13" t="str">
        <f t="shared" si="1"/>
        <v/>
      </c>
      <c r="B89" s="63">
        <v>44015</v>
      </c>
      <c r="C89" s="52">
        <v>833</v>
      </c>
    </row>
    <row r="90" spans="1:3" x14ac:dyDescent="0.25">
      <c r="A90" s="13" t="str">
        <f t="shared" si="1"/>
        <v/>
      </c>
      <c r="B90" s="63">
        <v>44018</v>
      </c>
      <c r="C90" s="52">
        <v>831</v>
      </c>
    </row>
    <row r="91" spans="1:3" x14ac:dyDescent="0.25">
      <c r="A91" s="13" t="str">
        <f t="shared" si="1"/>
        <v/>
      </c>
      <c r="B91" s="63">
        <v>44019</v>
      </c>
      <c r="C91" s="52">
        <v>834</v>
      </c>
    </row>
    <row r="92" spans="1:3" x14ac:dyDescent="0.25">
      <c r="A92" s="13">
        <f t="shared" si="1"/>
        <v>44020</v>
      </c>
      <c r="B92" s="63">
        <v>44020</v>
      </c>
      <c r="C92" s="52">
        <v>841</v>
      </c>
    </row>
    <row r="93" spans="1:3" x14ac:dyDescent="0.25">
      <c r="A93" s="13" t="str">
        <f t="shared" si="1"/>
        <v/>
      </c>
      <c r="B93" s="63">
        <v>44021</v>
      </c>
      <c r="C93" s="52">
        <v>855</v>
      </c>
    </row>
    <row r="94" spans="1:3" x14ac:dyDescent="0.25">
      <c r="A94" s="13" t="str">
        <f t="shared" si="1"/>
        <v/>
      </c>
      <c r="B94" s="63">
        <v>44022</v>
      </c>
      <c r="C94" s="52">
        <v>855</v>
      </c>
    </row>
    <row r="95" spans="1:3" x14ac:dyDescent="0.25">
      <c r="A95" s="13" t="str">
        <f t="shared" si="1"/>
        <v/>
      </c>
      <c r="B95" s="63">
        <v>44025</v>
      </c>
      <c r="C95" s="52">
        <v>833</v>
      </c>
    </row>
    <row r="96" spans="1:3" x14ac:dyDescent="0.25">
      <c r="A96" s="13" t="str">
        <f t="shared" si="1"/>
        <v/>
      </c>
      <c r="B96" s="63">
        <v>44026</v>
      </c>
      <c r="C96" s="52">
        <v>853</v>
      </c>
    </row>
    <row r="97" spans="1:3" x14ac:dyDescent="0.25">
      <c r="A97" s="13">
        <f t="shared" si="1"/>
        <v>44027</v>
      </c>
      <c r="B97" s="63">
        <v>44027</v>
      </c>
      <c r="C97" s="52">
        <v>856</v>
      </c>
    </row>
    <row r="98" spans="1:3" x14ac:dyDescent="0.25">
      <c r="A98" s="13" t="str">
        <f t="shared" si="1"/>
        <v/>
      </c>
      <c r="B98" s="63">
        <v>44028</v>
      </c>
      <c r="C98" s="52">
        <v>860</v>
      </c>
    </row>
    <row r="99" spans="1:3" x14ac:dyDescent="0.25">
      <c r="A99" s="13" t="str">
        <f t="shared" si="1"/>
        <v/>
      </c>
      <c r="B99" s="63">
        <v>44029</v>
      </c>
      <c r="C99" s="52">
        <v>871</v>
      </c>
    </row>
    <row r="100" spans="1:3" x14ac:dyDescent="0.25">
      <c r="A100" s="13" t="str">
        <f t="shared" si="1"/>
        <v/>
      </c>
      <c r="B100" s="63">
        <v>44032</v>
      </c>
      <c r="C100" s="52">
        <v>867</v>
      </c>
    </row>
    <row r="101" spans="1:3" x14ac:dyDescent="0.25">
      <c r="A101" s="13" t="str">
        <f t="shared" si="1"/>
        <v/>
      </c>
      <c r="B101" s="63">
        <v>44033</v>
      </c>
      <c r="C101" s="52">
        <v>872</v>
      </c>
    </row>
    <row r="102" spans="1:3" x14ac:dyDescent="0.25">
      <c r="A102" s="13">
        <f t="shared" si="1"/>
        <v>44034</v>
      </c>
      <c r="B102" s="63">
        <v>44034</v>
      </c>
      <c r="C102" s="52">
        <v>892</v>
      </c>
    </row>
    <row r="103" spans="1:3" x14ac:dyDescent="0.25">
      <c r="A103" s="13" t="str">
        <f t="shared" si="1"/>
        <v/>
      </c>
      <c r="B103" s="63">
        <v>44035</v>
      </c>
      <c r="C103" s="52">
        <v>902</v>
      </c>
    </row>
    <row r="104" spans="1:3" x14ac:dyDescent="0.25">
      <c r="A104" s="13" t="str">
        <f t="shared" si="1"/>
        <v/>
      </c>
      <c r="B104" s="63">
        <v>44036</v>
      </c>
      <c r="C104" s="52">
        <v>905</v>
      </c>
    </row>
    <row r="105" spans="1:3" x14ac:dyDescent="0.25">
      <c r="A105" s="13" t="str">
        <f t="shared" si="1"/>
        <v/>
      </c>
      <c r="B105" s="63">
        <v>44039</v>
      </c>
      <c r="C105" s="52">
        <v>921</v>
      </c>
    </row>
    <row r="106" spans="1:3" x14ac:dyDescent="0.25">
      <c r="A106" s="13" t="str">
        <f t="shared" si="1"/>
        <v/>
      </c>
      <c r="B106" s="63">
        <v>44040</v>
      </c>
      <c r="C106" s="52">
        <v>891</v>
      </c>
    </row>
    <row r="107" spans="1:3" x14ac:dyDescent="0.25">
      <c r="A107" s="13">
        <f t="shared" si="1"/>
        <v>44041</v>
      </c>
      <c r="B107" s="63">
        <v>44041</v>
      </c>
      <c r="C107" s="52">
        <v>920</v>
      </c>
    </row>
    <row r="108" spans="1:3" x14ac:dyDescent="0.25">
      <c r="A108" s="13" t="str">
        <f t="shared" si="1"/>
        <v/>
      </c>
      <c r="B108" s="63">
        <v>44042</v>
      </c>
      <c r="C108" s="52"/>
    </row>
    <row r="109" spans="1:3" x14ac:dyDescent="0.25">
      <c r="A109" s="13" t="str">
        <f t="shared" si="1"/>
        <v/>
      </c>
      <c r="B109" s="63">
        <v>44043</v>
      </c>
      <c r="C109" s="52"/>
    </row>
    <row r="110" spans="1:3" x14ac:dyDescent="0.25">
      <c r="A110" s="13" t="str">
        <f t="shared" si="1"/>
        <v/>
      </c>
      <c r="B110" s="63">
        <v>44044</v>
      </c>
      <c r="C110" s="52"/>
    </row>
    <row r="111" spans="1:3" x14ac:dyDescent="0.25">
      <c r="A111" s="13" t="str">
        <f t="shared" si="1"/>
        <v/>
      </c>
      <c r="B111" s="63">
        <v>44045</v>
      </c>
      <c r="C111" s="52"/>
    </row>
    <row r="112" spans="1:3" x14ac:dyDescent="0.25">
      <c r="A112" s="13" t="str">
        <f t="shared" si="1"/>
        <v/>
      </c>
      <c r="B112" s="63">
        <v>44046</v>
      </c>
      <c r="C112" s="52"/>
    </row>
    <row r="113" spans="1:3" x14ac:dyDescent="0.25">
      <c r="A113" s="13" t="str">
        <f t="shared" si="1"/>
        <v/>
      </c>
      <c r="B113" s="63">
        <v>44047</v>
      </c>
      <c r="C113" s="52"/>
    </row>
    <row r="114" spans="1:3" x14ac:dyDescent="0.25">
      <c r="A114" s="13">
        <f t="shared" si="1"/>
        <v>44048</v>
      </c>
      <c r="B114" s="63">
        <v>44048</v>
      </c>
      <c r="C114" s="52">
        <v>921</v>
      </c>
    </row>
    <row r="115" spans="1:3" x14ac:dyDescent="0.25">
      <c r="A115" s="13" t="str">
        <f t="shared" si="1"/>
        <v/>
      </c>
      <c r="B115" s="63">
        <v>44049</v>
      </c>
      <c r="C115" s="75"/>
    </row>
    <row r="116" spans="1:3" x14ac:dyDescent="0.25">
      <c r="A116" s="13" t="str">
        <f t="shared" si="1"/>
        <v/>
      </c>
      <c r="B116" s="63">
        <v>44050</v>
      </c>
      <c r="C116" s="75"/>
    </row>
    <row r="117" spans="1:3" x14ac:dyDescent="0.25">
      <c r="A117" s="13" t="str">
        <f t="shared" si="1"/>
        <v/>
      </c>
      <c r="B117" s="63">
        <v>44051</v>
      </c>
      <c r="C117" s="75"/>
    </row>
    <row r="118" spans="1:3" x14ac:dyDescent="0.25">
      <c r="A118" s="13" t="str">
        <f t="shared" si="1"/>
        <v/>
      </c>
      <c r="B118" s="63">
        <v>44052</v>
      </c>
      <c r="C118" s="75"/>
    </row>
    <row r="119" spans="1:3" x14ac:dyDescent="0.25">
      <c r="A119" s="13" t="str">
        <f t="shared" si="1"/>
        <v/>
      </c>
      <c r="B119" s="63">
        <v>44053</v>
      </c>
      <c r="C119" s="75"/>
    </row>
    <row r="120" spans="1:3" x14ac:dyDescent="0.25">
      <c r="A120" s="13" t="str">
        <f t="shared" si="1"/>
        <v/>
      </c>
      <c r="B120" s="63">
        <v>44054</v>
      </c>
      <c r="C120" s="75"/>
    </row>
    <row r="121" spans="1:3" x14ac:dyDescent="0.25">
      <c r="A121" s="13">
        <f t="shared" si="1"/>
        <v>44055</v>
      </c>
      <c r="B121" s="63">
        <v>44055</v>
      </c>
      <c r="C121" s="52">
        <v>937</v>
      </c>
    </row>
    <row r="122" spans="1:3" x14ac:dyDescent="0.25">
      <c r="A122" s="13" t="str">
        <f t="shared" si="1"/>
        <v/>
      </c>
      <c r="B122" s="63">
        <v>44056</v>
      </c>
      <c r="C122" s="75"/>
    </row>
    <row r="123" spans="1:3" x14ac:dyDescent="0.25">
      <c r="A123" s="13" t="str">
        <f t="shared" si="1"/>
        <v/>
      </c>
      <c r="B123" s="63">
        <v>44057</v>
      </c>
      <c r="C123" s="75"/>
    </row>
    <row r="124" spans="1:3" x14ac:dyDescent="0.25">
      <c r="A124" s="13" t="str">
        <f t="shared" si="1"/>
        <v/>
      </c>
      <c r="B124" s="63">
        <v>44058</v>
      </c>
      <c r="C124" s="75"/>
    </row>
    <row r="125" spans="1:3" x14ac:dyDescent="0.25">
      <c r="A125" s="13" t="str">
        <f t="shared" si="1"/>
        <v/>
      </c>
      <c r="B125" s="63">
        <v>44059</v>
      </c>
      <c r="C125" s="75"/>
    </row>
    <row r="126" spans="1:3" x14ac:dyDescent="0.25">
      <c r="A126" s="13" t="str">
        <f t="shared" si="1"/>
        <v/>
      </c>
      <c r="B126" s="63">
        <v>44060</v>
      </c>
      <c r="C126" s="75"/>
    </row>
    <row r="127" spans="1:3" x14ac:dyDescent="0.25">
      <c r="A127" s="13" t="str">
        <f t="shared" si="1"/>
        <v/>
      </c>
      <c r="B127" s="63">
        <v>44061</v>
      </c>
      <c r="C127" s="75"/>
    </row>
    <row r="128" spans="1:3" x14ac:dyDescent="0.25">
      <c r="A128" s="13">
        <f t="shared" si="1"/>
        <v>44062</v>
      </c>
      <c r="B128" s="63">
        <v>44062</v>
      </c>
      <c r="C128" s="52">
        <v>1031</v>
      </c>
    </row>
    <row r="129" spans="1:3" x14ac:dyDescent="0.25">
      <c r="A129" s="13" t="str">
        <f t="shared" si="1"/>
        <v/>
      </c>
      <c r="B129" s="63">
        <v>44063</v>
      </c>
      <c r="C129" s="75"/>
    </row>
    <row r="130" spans="1:3" x14ac:dyDescent="0.25">
      <c r="A130" s="13" t="str">
        <f t="shared" si="1"/>
        <v/>
      </c>
      <c r="B130" s="63">
        <v>44064</v>
      </c>
      <c r="C130" s="75"/>
    </row>
    <row r="131" spans="1:3" x14ac:dyDescent="0.25">
      <c r="A131" s="13" t="str">
        <f t="shared" ref="A131:A194" si="2">IF(B131=$A$3,B131,IF(MOD(B131-$B$4,7)=0,B131,""))</f>
        <v/>
      </c>
      <c r="B131" s="63">
        <v>44065</v>
      </c>
      <c r="C131" s="75"/>
    </row>
    <row r="132" spans="1:3" x14ac:dyDescent="0.25">
      <c r="A132" s="13" t="str">
        <f t="shared" si="2"/>
        <v/>
      </c>
      <c r="B132" s="63">
        <v>44066</v>
      </c>
      <c r="C132" s="75"/>
    </row>
    <row r="133" spans="1:3" x14ac:dyDescent="0.25">
      <c r="A133" s="13" t="str">
        <f t="shared" si="2"/>
        <v/>
      </c>
      <c r="B133" s="63">
        <v>44067</v>
      </c>
      <c r="C133" s="75"/>
    </row>
    <row r="134" spans="1:3" x14ac:dyDescent="0.25">
      <c r="A134" s="13" t="str">
        <f t="shared" si="2"/>
        <v/>
      </c>
      <c r="B134" s="63">
        <v>44068</v>
      </c>
      <c r="C134" s="75"/>
    </row>
    <row r="135" spans="1:3" x14ac:dyDescent="0.25">
      <c r="A135" s="13">
        <f t="shared" si="2"/>
        <v>44069</v>
      </c>
      <c r="B135" s="63">
        <v>44069</v>
      </c>
      <c r="C135" s="52">
        <v>1011</v>
      </c>
    </row>
    <row r="136" spans="1:3" x14ac:dyDescent="0.25">
      <c r="A136" s="13" t="str">
        <f t="shared" si="2"/>
        <v/>
      </c>
      <c r="B136" s="63">
        <v>44070</v>
      </c>
      <c r="C136" s="52"/>
    </row>
    <row r="137" spans="1:3" x14ac:dyDescent="0.25">
      <c r="A137" s="13" t="str">
        <f t="shared" si="2"/>
        <v/>
      </c>
      <c r="B137" s="63">
        <v>44071</v>
      </c>
      <c r="C137" s="52"/>
    </row>
    <row r="138" spans="1:3" x14ac:dyDescent="0.25">
      <c r="A138" s="13" t="str">
        <f t="shared" si="2"/>
        <v/>
      </c>
      <c r="B138" s="63">
        <v>44072</v>
      </c>
      <c r="C138" s="52"/>
    </row>
    <row r="139" spans="1:3" x14ac:dyDescent="0.25">
      <c r="A139" s="13" t="str">
        <f t="shared" si="2"/>
        <v/>
      </c>
      <c r="B139" s="63">
        <v>44073</v>
      </c>
      <c r="C139" s="52"/>
    </row>
    <row r="140" spans="1:3" x14ac:dyDescent="0.25">
      <c r="A140" s="13" t="str">
        <f t="shared" si="2"/>
        <v/>
      </c>
      <c r="B140" s="63">
        <v>44074</v>
      </c>
      <c r="C140" s="52"/>
    </row>
    <row r="141" spans="1:3" x14ac:dyDescent="0.25">
      <c r="A141" s="13" t="str">
        <f t="shared" si="2"/>
        <v/>
      </c>
      <c r="B141" s="63">
        <v>44075</v>
      </c>
      <c r="C141" s="52"/>
    </row>
    <row r="142" spans="1:3" x14ac:dyDescent="0.25">
      <c r="A142" s="13">
        <f t="shared" si="2"/>
        <v>44076</v>
      </c>
      <c r="B142" s="63">
        <v>44076</v>
      </c>
      <c r="C142" s="52">
        <v>1016</v>
      </c>
    </row>
    <row r="143" spans="1:3" x14ac:dyDescent="0.25">
      <c r="A143" s="13" t="str">
        <f t="shared" si="2"/>
        <v/>
      </c>
      <c r="B143" s="63">
        <v>44077</v>
      </c>
      <c r="C143" s="75"/>
    </row>
    <row r="144" spans="1:3" x14ac:dyDescent="0.25">
      <c r="A144" s="13" t="str">
        <f t="shared" si="2"/>
        <v/>
      </c>
      <c r="B144" s="63">
        <v>44078</v>
      </c>
      <c r="C144" s="75"/>
    </row>
    <row r="145" spans="1:3" x14ac:dyDescent="0.25">
      <c r="A145" s="13" t="str">
        <f t="shared" si="2"/>
        <v/>
      </c>
      <c r="B145" s="63">
        <v>44079</v>
      </c>
      <c r="C145" s="75"/>
    </row>
    <row r="146" spans="1:3" x14ac:dyDescent="0.25">
      <c r="A146" s="13" t="str">
        <f t="shared" si="2"/>
        <v/>
      </c>
      <c r="B146" s="63">
        <v>44080</v>
      </c>
      <c r="C146" s="75"/>
    </row>
    <row r="147" spans="1:3" x14ac:dyDescent="0.25">
      <c r="A147" s="13" t="str">
        <f t="shared" si="2"/>
        <v/>
      </c>
      <c r="B147" s="63">
        <v>44081</v>
      </c>
      <c r="C147" s="75"/>
    </row>
    <row r="148" spans="1:3" x14ac:dyDescent="0.25">
      <c r="A148" s="13" t="str">
        <f t="shared" si="2"/>
        <v/>
      </c>
      <c r="B148" s="63">
        <v>44082</v>
      </c>
      <c r="C148" s="75"/>
    </row>
    <row r="149" spans="1:3" x14ac:dyDescent="0.25">
      <c r="A149" s="13">
        <f t="shared" si="2"/>
        <v>44083</v>
      </c>
      <c r="B149" s="63">
        <v>44083</v>
      </c>
      <c r="C149" s="52">
        <v>1036</v>
      </c>
    </row>
    <row r="150" spans="1:3" x14ac:dyDescent="0.25">
      <c r="A150" s="13" t="str">
        <f t="shared" si="2"/>
        <v/>
      </c>
      <c r="B150" s="63">
        <v>44084</v>
      </c>
      <c r="C150" s="75"/>
    </row>
    <row r="151" spans="1:3" x14ac:dyDescent="0.25">
      <c r="A151" s="13" t="str">
        <f t="shared" si="2"/>
        <v/>
      </c>
      <c r="B151" s="63">
        <v>44085</v>
      </c>
      <c r="C151" s="75"/>
    </row>
    <row r="152" spans="1:3" x14ac:dyDescent="0.25">
      <c r="A152" s="13" t="str">
        <f t="shared" si="2"/>
        <v/>
      </c>
      <c r="B152" s="63">
        <v>44086</v>
      </c>
      <c r="C152" s="75"/>
    </row>
    <row r="153" spans="1:3" x14ac:dyDescent="0.25">
      <c r="A153" s="13" t="str">
        <f t="shared" si="2"/>
        <v/>
      </c>
      <c r="B153" s="63">
        <v>44087</v>
      </c>
      <c r="C153" s="75"/>
    </row>
    <row r="154" spans="1:3" x14ac:dyDescent="0.25">
      <c r="A154" s="13" t="str">
        <f t="shared" si="2"/>
        <v/>
      </c>
      <c r="B154" s="63">
        <v>44088</v>
      </c>
      <c r="C154" s="75"/>
    </row>
    <row r="155" spans="1:3" x14ac:dyDescent="0.25">
      <c r="A155" s="13" t="str">
        <f t="shared" si="2"/>
        <v/>
      </c>
      <c r="B155" s="63">
        <v>44089</v>
      </c>
      <c r="C155" s="75"/>
    </row>
    <row r="156" spans="1:3" x14ac:dyDescent="0.25">
      <c r="A156" s="13">
        <f t="shared" si="2"/>
        <v>44090</v>
      </c>
      <c r="B156" s="63">
        <v>44090</v>
      </c>
      <c r="C156" s="75">
        <v>1056</v>
      </c>
    </row>
    <row r="157" spans="1:3" x14ac:dyDescent="0.25">
      <c r="A157" s="13" t="str">
        <f t="shared" si="2"/>
        <v/>
      </c>
      <c r="B157" s="63">
        <v>44091</v>
      </c>
      <c r="C157" s="75"/>
    </row>
    <row r="158" spans="1:3" x14ac:dyDescent="0.25">
      <c r="A158" s="13" t="str">
        <f t="shared" si="2"/>
        <v/>
      </c>
      <c r="B158" s="63">
        <v>44092</v>
      </c>
      <c r="C158" s="75"/>
    </row>
    <row r="159" spans="1:3" x14ac:dyDescent="0.25">
      <c r="A159" s="13" t="str">
        <f t="shared" si="2"/>
        <v/>
      </c>
      <c r="B159" s="63">
        <v>44093</v>
      </c>
      <c r="C159" s="75"/>
    </row>
    <row r="160" spans="1:3" x14ac:dyDescent="0.25">
      <c r="A160" s="13" t="str">
        <f t="shared" si="2"/>
        <v/>
      </c>
      <c r="B160" s="63">
        <v>44094</v>
      </c>
      <c r="C160" s="75"/>
    </row>
    <row r="161" spans="1:3" x14ac:dyDescent="0.25">
      <c r="A161" s="13" t="str">
        <f t="shared" si="2"/>
        <v/>
      </c>
      <c r="B161" s="63">
        <v>44095</v>
      </c>
      <c r="C161" s="75"/>
    </row>
    <row r="162" spans="1:3" x14ac:dyDescent="0.25">
      <c r="A162" s="13" t="str">
        <f t="shared" si="2"/>
        <v/>
      </c>
      <c r="B162" s="63">
        <v>44096</v>
      </c>
      <c r="C162" s="75"/>
    </row>
    <row r="163" spans="1:3" x14ac:dyDescent="0.25">
      <c r="A163" s="13">
        <f t="shared" si="2"/>
        <v>44097</v>
      </c>
      <c r="B163" s="63">
        <v>44097</v>
      </c>
      <c r="C163" s="75">
        <v>1044</v>
      </c>
    </row>
    <row r="164" spans="1:3" x14ac:dyDescent="0.25">
      <c r="A164" s="13" t="str">
        <f t="shared" si="2"/>
        <v/>
      </c>
      <c r="B164" s="63">
        <v>44098</v>
      </c>
      <c r="C164" s="75"/>
    </row>
    <row r="165" spans="1:3" x14ac:dyDescent="0.25">
      <c r="A165" s="13" t="str">
        <f t="shared" si="2"/>
        <v/>
      </c>
      <c r="B165" s="63">
        <v>44099</v>
      </c>
      <c r="C165" s="75"/>
    </row>
    <row r="166" spans="1:3" x14ac:dyDescent="0.25">
      <c r="A166" s="13" t="str">
        <f t="shared" si="2"/>
        <v/>
      </c>
      <c r="B166" s="63">
        <v>44100</v>
      </c>
      <c r="C166" s="75"/>
    </row>
    <row r="167" spans="1:3" x14ac:dyDescent="0.25">
      <c r="A167" s="13" t="str">
        <f t="shared" si="2"/>
        <v/>
      </c>
      <c r="B167" s="63">
        <v>44101</v>
      </c>
      <c r="C167" s="75"/>
    </row>
    <row r="168" spans="1:3" x14ac:dyDescent="0.25">
      <c r="A168" s="13" t="str">
        <f t="shared" si="2"/>
        <v/>
      </c>
      <c r="B168" s="63">
        <v>44102</v>
      </c>
      <c r="C168" s="75"/>
    </row>
    <row r="169" spans="1:3" x14ac:dyDescent="0.25">
      <c r="A169" s="13" t="str">
        <f t="shared" si="2"/>
        <v/>
      </c>
      <c r="B169" s="63">
        <v>44103</v>
      </c>
      <c r="C169" s="75"/>
    </row>
    <row r="170" spans="1:3" x14ac:dyDescent="0.25">
      <c r="A170" s="13">
        <f t="shared" si="2"/>
        <v>44104</v>
      </c>
      <c r="B170" s="63">
        <v>44104</v>
      </c>
      <c r="C170" s="75">
        <v>1030</v>
      </c>
    </row>
    <row r="171" spans="1:3" x14ac:dyDescent="0.25">
      <c r="A171" s="13" t="str">
        <f t="shared" si="2"/>
        <v/>
      </c>
      <c r="B171" s="63">
        <v>44105</v>
      </c>
      <c r="C171" s="75"/>
    </row>
    <row r="172" spans="1:3" x14ac:dyDescent="0.25">
      <c r="A172" s="13" t="str">
        <f t="shared" si="2"/>
        <v/>
      </c>
      <c r="B172" s="63">
        <v>44106</v>
      </c>
      <c r="C172" s="75"/>
    </row>
    <row r="173" spans="1:3" x14ac:dyDescent="0.25">
      <c r="A173" s="13" t="str">
        <f t="shared" si="2"/>
        <v/>
      </c>
      <c r="B173" s="63">
        <v>44107</v>
      </c>
      <c r="C173" s="75"/>
    </row>
    <row r="174" spans="1:3" x14ac:dyDescent="0.25">
      <c r="A174" s="13" t="str">
        <f t="shared" si="2"/>
        <v/>
      </c>
      <c r="B174" s="63">
        <v>44108</v>
      </c>
      <c r="C174" s="75"/>
    </row>
    <row r="175" spans="1:3" x14ac:dyDescent="0.25">
      <c r="A175" s="13" t="str">
        <f t="shared" si="2"/>
        <v/>
      </c>
      <c r="B175" s="63">
        <v>44109</v>
      </c>
      <c r="C175" s="75"/>
    </row>
    <row r="176" spans="1:3" x14ac:dyDescent="0.25">
      <c r="A176" s="13" t="str">
        <f t="shared" si="2"/>
        <v/>
      </c>
      <c r="B176" s="63">
        <v>44110</v>
      </c>
      <c r="C176" s="75"/>
    </row>
    <row r="177" spans="1:3" x14ac:dyDescent="0.25">
      <c r="A177" s="13">
        <f t="shared" si="2"/>
        <v>44111</v>
      </c>
      <c r="B177" s="63">
        <v>44111</v>
      </c>
      <c r="C177" s="75">
        <v>1036</v>
      </c>
    </row>
    <row r="178" spans="1:3" x14ac:dyDescent="0.25">
      <c r="A178" s="13" t="str">
        <f t="shared" si="2"/>
        <v/>
      </c>
      <c r="B178" s="63">
        <v>44112</v>
      </c>
      <c r="C178" s="75"/>
    </row>
    <row r="179" spans="1:3" x14ac:dyDescent="0.25">
      <c r="A179" s="13" t="str">
        <f t="shared" si="2"/>
        <v/>
      </c>
      <c r="B179" s="63">
        <v>44113</v>
      </c>
      <c r="C179" s="75"/>
    </row>
    <row r="180" spans="1:3" x14ac:dyDescent="0.25">
      <c r="A180" s="13" t="str">
        <f t="shared" si="2"/>
        <v/>
      </c>
      <c r="B180" s="63">
        <v>44114</v>
      </c>
      <c r="C180" s="75"/>
    </row>
    <row r="181" spans="1:3" x14ac:dyDescent="0.25">
      <c r="A181" s="13" t="str">
        <f t="shared" si="2"/>
        <v/>
      </c>
      <c r="B181" s="63">
        <v>44115</v>
      </c>
      <c r="C181" s="75"/>
    </row>
    <row r="182" spans="1:3" x14ac:dyDescent="0.25">
      <c r="A182" s="13" t="str">
        <f t="shared" si="2"/>
        <v/>
      </c>
      <c r="B182" s="63">
        <v>44116</v>
      </c>
      <c r="C182" s="75"/>
    </row>
    <row r="183" spans="1:3" x14ac:dyDescent="0.25">
      <c r="A183" s="13" t="str">
        <f t="shared" si="2"/>
        <v/>
      </c>
      <c r="B183" s="63">
        <v>44117</v>
      </c>
      <c r="C183" s="75"/>
    </row>
    <row r="184" spans="1:3" x14ac:dyDescent="0.25">
      <c r="A184" s="13">
        <f t="shared" si="2"/>
        <v>44118</v>
      </c>
      <c r="B184" s="63">
        <v>44118</v>
      </c>
      <c r="C184" s="75">
        <v>1007</v>
      </c>
    </row>
    <row r="185" spans="1:3" x14ac:dyDescent="0.25">
      <c r="A185" s="13" t="str">
        <f t="shared" si="2"/>
        <v/>
      </c>
      <c r="B185" s="63">
        <v>44119</v>
      </c>
      <c r="C185" s="75"/>
    </row>
    <row r="186" spans="1:3" x14ac:dyDescent="0.25">
      <c r="A186" s="13" t="str">
        <f t="shared" si="2"/>
        <v/>
      </c>
      <c r="B186" s="63">
        <v>44120</v>
      </c>
      <c r="C186" s="75"/>
    </row>
    <row r="187" spans="1:3" x14ac:dyDescent="0.25">
      <c r="A187" s="13" t="str">
        <f t="shared" si="2"/>
        <v/>
      </c>
      <c r="B187" s="63">
        <v>44121</v>
      </c>
      <c r="C187" s="75"/>
    </row>
    <row r="188" spans="1:3" x14ac:dyDescent="0.25">
      <c r="A188" s="13" t="str">
        <f t="shared" si="2"/>
        <v/>
      </c>
      <c r="B188" s="63">
        <v>44122</v>
      </c>
      <c r="C188" s="75"/>
    </row>
    <row r="189" spans="1:3" x14ac:dyDescent="0.25">
      <c r="A189" s="13" t="str">
        <f t="shared" si="2"/>
        <v/>
      </c>
      <c r="B189" s="63">
        <v>44123</v>
      </c>
      <c r="C189" s="75"/>
    </row>
    <row r="190" spans="1:3" x14ac:dyDescent="0.25">
      <c r="A190" s="13" t="str">
        <f t="shared" si="2"/>
        <v/>
      </c>
      <c r="B190" s="63">
        <v>44124</v>
      </c>
      <c r="C190" s="75"/>
    </row>
    <row r="191" spans="1:3" x14ac:dyDescent="0.25">
      <c r="A191" s="13">
        <f t="shared" si="2"/>
        <v>44125</v>
      </c>
      <c r="B191" s="63">
        <v>44125</v>
      </c>
      <c r="C191" s="75">
        <v>1024</v>
      </c>
    </row>
    <row r="192" spans="1:3" x14ac:dyDescent="0.25">
      <c r="A192" s="13" t="str">
        <f t="shared" si="2"/>
        <v/>
      </c>
      <c r="B192" s="63">
        <v>44126</v>
      </c>
      <c r="C192" s="75"/>
    </row>
    <row r="193" spans="1:3" x14ac:dyDescent="0.25">
      <c r="A193" s="13" t="str">
        <f t="shared" si="2"/>
        <v/>
      </c>
      <c r="B193" s="63">
        <v>44127</v>
      </c>
      <c r="C193" s="75"/>
    </row>
    <row r="194" spans="1:3" x14ac:dyDescent="0.25">
      <c r="A194" s="13" t="str">
        <f t="shared" si="2"/>
        <v/>
      </c>
      <c r="B194" s="63">
        <v>44128</v>
      </c>
      <c r="C194" s="75"/>
    </row>
    <row r="195" spans="1:3" x14ac:dyDescent="0.25">
      <c r="A195" s="13" t="str">
        <f t="shared" ref="A195:A200" si="3">IF(B195=$A$3,B195,IF(MOD(B195-$B$4,7)=0,B195,""))</f>
        <v/>
      </c>
      <c r="B195" s="63">
        <v>44129</v>
      </c>
      <c r="C195" s="75"/>
    </row>
    <row r="196" spans="1:3" x14ac:dyDescent="0.25">
      <c r="A196" s="13" t="str">
        <f t="shared" si="3"/>
        <v/>
      </c>
      <c r="B196" s="63">
        <v>44130</v>
      </c>
      <c r="C196" s="75"/>
    </row>
    <row r="197" spans="1:3" x14ac:dyDescent="0.25">
      <c r="A197" s="13" t="str">
        <f t="shared" si="3"/>
        <v/>
      </c>
      <c r="B197" s="63">
        <v>44131</v>
      </c>
      <c r="C197" s="75"/>
    </row>
    <row r="198" spans="1:3" x14ac:dyDescent="0.25">
      <c r="A198" s="13">
        <f t="shared" si="3"/>
        <v>44132</v>
      </c>
      <c r="B198" s="63">
        <v>44132</v>
      </c>
      <c r="C198" s="75">
        <v>1011</v>
      </c>
    </row>
    <row r="199" spans="1:3" x14ac:dyDescent="0.25">
      <c r="A199" s="13" t="str">
        <f t="shared" si="3"/>
        <v/>
      </c>
      <c r="B199" s="63">
        <v>44133</v>
      </c>
      <c r="C199" s="75"/>
    </row>
    <row r="200" spans="1:3" x14ac:dyDescent="0.25">
      <c r="A200" s="13" t="str">
        <f t="shared" si="3"/>
        <v/>
      </c>
      <c r="B200" s="63">
        <v>44134</v>
      </c>
      <c r="C200" s="75"/>
    </row>
    <row r="201" spans="1:3" x14ac:dyDescent="0.25">
      <c r="A201" s="13" t="str">
        <f t="shared" ref="A201:A212" si="4">IF(B201=$A$3,B201,IF(MOD(B201-$B$4,7)=0,B201,""))</f>
        <v/>
      </c>
      <c r="B201" s="63">
        <v>44135</v>
      </c>
      <c r="C201" s="75"/>
    </row>
    <row r="202" spans="1:3" x14ac:dyDescent="0.25">
      <c r="A202" s="13" t="str">
        <f t="shared" si="4"/>
        <v/>
      </c>
      <c r="B202" s="63">
        <v>44136</v>
      </c>
      <c r="C202" s="75"/>
    </row>
    <row r="203" spans="1:3" x14ac:dyDescent="0.25">
      <c r="A203" s="13" t="str">
        <f t="shared" si="4"/>
        <v/>
      </c>
      <c r="B203" s="63">
        <v>44137</v>
      </c>
      <c r="C203" s="75"/>
    </row>
    <row r="204" spans="1:3" x14ac:dyDescent="0.25">
      <c r="A204" s="13" t="str">
        <f t="shared" si="4"/>
        <v/>
      </c>
      <c r="B204" s="63">
        <v>44138</v>
      </c>
      <c r="C204" s="75"/>
    </row>
    <row r="205" spans="1:3" x14ac:dyDescent="0.25">
      <c r="A205" s="13">
        <f t="shared" si="4"/>
        <v>44139</v>
      </c>
      <c r="B205" s="63">
        <v>44139</v>
      </c>
      <c r="C205" s="75">
        <v>1060</v>
      </c>
    </row>
    <row r="206" spans="1:3" x14ac:dyDescent="0.25">
      <c r="A206" s="13" t="str">
        <f t="shared" si="4"/>
        <v/>
      </c>
      <c r="B206" s="63">
        <v>44140</v>
      </c>
      <c r="C206" s="75"/>
    </row>
    <row r="207" spans="1:3" x14ac:dyDescent="0.25">
      <c r="A207" s="13" t="str">
        <f t="shared" si="4"/>
        <v/>
      </c>
      <c r="B207" s="63">
        <v>44141</v>
      </c>
      <c r="C207" s="75"/>
    </row>
    <row r="208" spans="1:3" x14ac:dyDescent="0.25">
      <c r="A208" s="13" t="str">
        <f t="shared" si="4"/>
        <v/>
      </c>
      <c r="B208" s="63">
        <v>44142</v>
      </c>
      <c r="C208" s="75"/>
    </row>
    <row r="209" spans="1:3" x14ac:dyDescent="0.25">
      <c r="A209" s="13" t="str">
        <f t="shared" si="4"/>
        <v/>
      </c>
      <c r="B209" s="63">
        <v>44143</v>
      </c>
      <c r="C209" s="75"/>
    </row>
    <row r="210" spans="1:3" x14ac:dyDescent="0.25">
      <c r="A210" s="13" t="str">
        <f t="shared" si="4"/>
        <v/>
      </c>
      <c r="B210" s="63">
        <v>44144</v>
      </c>
      <c r="C210" s="75"/>
    </row>
    <row r="211" spans="1:3" x14ac:dyDescent="0.25">
      <c r="A211" s="13" t="str">
        <f t="shared" si="4"/>
        <v/>
      </c>
      <c r="B211" s="63">
        <v>44145</v>
      </c>
      <c r="C211" s="75"/>
    </row>
    <row r="212" spans="1:3" x14ac:dyDescent="0.25">
      <c r="A212" s="13">
        <f t="shared" si="4"/>
        <v>44146</v>
      </c>
      <c r="B212" s="63">
        <v>44146</v>
      </c>
      <c r="C212" s="75">
        <v>1051</v>
      </c>
    </row>
    <row r="213" spans="1:3" x14ac:dyDescent="0.25">
      <c r="A213" s="13" t="str">
        <f t="shared" ref="A213:A219" si="5">IF(B213=$A$3,B213,IF(MOD(B213-$B$4,7)=0,B213,""))</f>
        <v/>
      </c>
      <c r="B213" s="63">
        <v>44147</v>
      </c>
    </row>
    <row r="214" spans="1:3" x14ac:dyDescent="0.25">
      <c r="A214" s="13" t="str">
        <f t="shared" si="5"/>
        <v/>
      </c>
      <c r="B214" s="63">
        <v>44148</v>
      </c>
    </row>
    <row r="215" spans="1:3" x14ac:dyDescent="0.25">
      <c r="A215" s="13" t="str">
        <f t="shared" si="5"/>
        <v/>
      </c>
      <c r="B215" s="63">
        <v>44149</v>
      </c>
    </row>
    <row r="216" spans="1:3" x14ac:dyDescent="0.25">
      <c r="A216" s="13" t="str">
        <f t="shared" si="5"/>
        <v/>
      </c>
      <c r="B216" s="63">
        <v>44150</v>
      </c>
    </row>
    <row r="217" spans="1:3" x14ac:dyDescent="0.25">
      <c r="A217" s="13" t="str">
        <f t="shared" si="5"/>
        <v/>
      </c>
      <c r="B217" s="63">
        <v>44151</v>
      </c>
    </row>
    <row r="218" spans="1:3" x14ac:dyDescent="0.25">
      <c r="A218" s="13" t="str">
        <f t="shared" si="5"/>
        <v/>
      </c>
      <c r="B218" s="63">
        <v>44152</v>
      </c>
    </row>
    <row r="219" spans="1:3" x14ac:dyDescent="0.25">
      <c r="A219" s="13">
        <f t="shared" si="5"/>
        <v>44153</v>
      </c>
      <c r="B219" s="63">
        <v>44153</v>
      </c>
      <c r="C219" s="75">
        <v>1063</v>
      </c>
    </row>
    <row r="220" spans="1:3" x14ac:dyDescent="0.25">
      <c r="A220" s="13" t="str">
        <f t="shared" ref="A220:A226" si="6">IF(B220=$A$3,B220,IF(MOD(B220-$B$4,7)=0,B220,""))</f>
        <v/>
      </c>
      <c r="B220" s="63">
        <v>44154</v>
      </c>
    </row>
    <row r="221" spans="1:3" x14ac:dyDescent="0.25">
      <c r="A221" s="13" t="str">
        <f t="shared" si="6"/>
        <v/>
      </c>
      <c r="B221" s="63">
        <v>44155</v>
      </c>
    </row>
    <row r="222" spans="1:3" x14ac:dyDescent="0.25">
      <c r="A222" s="13" t="str">
        <f t="shared" si="6"/>
        <v/>
      </c>
      <c r="B222" s="63">
        <v>44156</v>
      </c>
    </row>
    <row r="223" spans="1:3" x14ac:dyDescent="0.25">
      <c r="A223" s="13" t="str">
        <f t="shared" si="6"/>
        <v/>
      </c>
      <c r="B223" s="63">
        <v>44157</v>
      </c>
    </row>
    <row r="224" spans="1:3" x14ac:dyDescent="0.25">
      <c r="A224" s="13" t="str">
        <f t="shared" si="6"/>
        <v/>
      </c>
      <c r="B224" s="63">
        <v>44158</v>
      </c>
    </row>
    <row r="225" spans="1:3" x14ac:dyDescent="0.25">
      <c r="A225" s="13" t="str">
        <f t="shared" si="6"/>
        <v/>
      </c>
      <c r="B225" s="63">
        <v>44159</v>
      </c>
    </row>
    <row r="226" spans="1:3" x14ac:dyDescent="0.25">
      <c r="A226" s="13">
        <f t="shared" si="6"/>
        <v>44160</v>
      </c>
      <c r="B226" s="63">
        <v>44160</v>
      </c>
      <c r="C226" s="75">
        <v>1048</v>
      </c>
    </row>
    <row r="227" spans="1:3" x14ac:dyDescent="0.25">
      <c r="A227" s="13" t="str">
        <f t="shared" ref="A227:A233" si="7">IF(B227=$A$3,B227,IF(MOD(B227-$B$4,7)=0,B227,""))</f>
        <v/>
      </c>
      <c r="B227" s="63">
        <v>44161</v>
      </c>
    </row>
    <row r="228" spans="1:3" x14ac:dyDescent="0.25">
      <c r="A228" s="13" t="str">
        <f t="shared" si="7"/>
        <v/>
      </c>
      <c r="B228" s="63">
        <v>44162</v>
      </c>
    </row>
    <row r="229" spans="1:3" x14ac:dyDescent="0.25">
      <c r="A229" s="13" t="str">
        <f t="shared" si="7"/>
        <v/>
      </c>
      <c r="B229" s="63">
        <v>44163</v>
      </c>
    </row>
    <row r="230" spans="1:3" x14ac:dyDescent="0.25">
      <c r="A230" s="13" t="str">
        <f t="shared" si="7"/>
        <v/>
      </c>
      <c r="B230" s="63">
        <v>44164</v>
      </c>
    </row>
    <row r="231" spans="1:3" x14ac:dyDescent="0.25">
      <c r="A231" s="13" t="str">
        <f t="shared" si="7"/>
        <v/>
      </c>
      <c r="B231" s="63">
        <v>44165</v>
      </c>
    </row>
    <row r="232" spans="1:3" x14ac:dyDescent="0.25">
      <c r="A232" s="13" t="str">
        <f t="shared" si="7"/>
        <v/>
      </c>
      <c r="B232" s="63">
        <v>44166</v>
      </c>
    </row>
    <row r="233" spans="1:3" x14ac:dyDescent="0.25">
      <c r="A233" s="13">
        <f t="shared" si="7"/>
        <v>44167</v>
      </c>
      <c r="B233" s="63">
        <v>44167</v>
      </c>
      <c r="C233" s="75">
        <v>1068</v>
      </c>
    </row>
    <row r="234" spans="1:3" x14ac:dyDescent="0.25">
      <c r="A234" s="13" t="str">
        <f t="shared" ref="A234:A240" si="8">IF(B234=$A$3,B234,IF(MOD(B234-$B$4,7)=0,B234,""))</f>
        <v/>
      </c>
      <c r="B234" s="63">
        <v>44168</v>
      </c>
    </row>
    <row r="235" spans="1:3" x14ac:dyDescent="0.25">
      <c r="A235" s="13" t="str">
        <f t="shared" si="8"/>
        <v/>
      </c>
      <c r="B235" s="63">
        <v>44169</v>
      </c>
    </row>
    <row r="236" spans="1:3" x14ac:dyDescent="0.25">
      <c r="A236" s="13" t="str">
        <f t="shared" si="8"/>
        <v/>
      </c>
      <c r="B236" s="63">
        <v>44170</v>
      </c>
    </row>
    <row r="237" spans="1:3" x14ac:dyDescent="0.25">
      <c r="A237" s="13" t="str">
        <f t="shared" si="8"/>
        <v/>
      </c>
      <c r="B237" s="63">
        <v>44171</v>
      </c>
    </row>
    <row r="238" spans="1:3" x14ac:dyDescent="0.25">
      <c r="A238" s="13" t="str">
        <f t="shared" si="8"/>
        <v/>
      </c>
      <c r="B238" s="63">
        <v>44172</v>
      </c>
    </row>
    <row r="239" spans="1:3" x14ac:dyDescent="0.25">
      <c r="A239" s="13" t="str">
        <f t="shared" si="8"/>
        <v/>
      </c>
      <c r="B239" s="63">
        <v>44173</v>
      </c>
    </row>
    <row r="240" spans="1:3" x14ac:dyDescent="0.25">
      <c r="A240" s="13">
        <f t="shared" si="8"/>
        <v>44174</v>
      </c>
      <c r="B240" s="63">
        <v>44174</v>
      </c>
      <c r="C240" s="75">
        <v>1037</v>
      </c>
    </row>
    <row r="241" spans="1:3" x14ac:dyDescent="0.25">
      <c r="A241" s="13" t="str">
        <f t="shared" ref="A241:A253" si="9">IF(B241=$A$3,B241,IF(MOD(B241-$B$4,7)=0,B241,""))</f>
        <v/>
      </c>
      <c r="B241" s="63">
        <v>44175</v>
      </c>
      <c r="C241" s="75"/>
    </row>
    <row r="242" spans="1:3" x14ac:dyDescent="0.25">
      <c r="A242" s="13" t="str">
        <f t="shared" si="9"/>
        <v/>
      </c>
      <c r="B242" s="63">
        <v>44176</v>
      </c>
      <c r="C242" s="75"/>
    </row>
    <row r="243" spans="1:3" x14ac:dyDescent="0.25">
      <c r="A243" s="13" t="str">
        <f t="shared" si="9"/>
        <v/>
      </c>
      <c r="B243" s="63">
        <v>44177</v>
      </c>
      <c r="C243" s="75"/>
    </row>
    <row r="244" spans="1:3" x14ac:dyDescent="0.25">
      <c r="A244" s="13" t="str">
        <f t="shared" si="9"/>
        <v/>
      </c>
      <c r="B244" s="63">
        <v>44178</v>
      </c>
      <c r="C244" s="75"/>
    </row>
    <row r="245" spans="1:3" x14ac:dyDescent="0.25">
      <c r="A245" s="13" t="str">
        <f t="shared" si="9"/>
        <v/>
      </c>
      <c r="B245" s="63">
        <v>44179</v>
      </c>
      <c r="C245" s="75"/>
    </row>
    <row r="246" spans="1:3" x14ac:dyDescent="0.25">
      <c r="A246" s="13" t="str">
        <f t="shared" si="9"/>
        <v/>
      </c>
      <c r="B246" s="63">
        <v>44180</v>
      </c>
      <c r="C246" s="75"/>
    </row>
    <row r="247" spans="1:3" x14ac:dyDescent="0.25">
      <c r="A247" s="13">
        <f t="shared" si="9"/>
        <v>44181</v>
      </c>
      <c r="B247" s="63">
        <v>44181</v>
      </c>
      <c r="C247" s="75">
        <v>963</v>
      </c>
    </row>
    <row r="248" spans="1:3" x14ac:dyDescent="0.25">
      <c r="A248" s="13" t="str">
        <f t="shared" si="9"/>
        <v/>
      </c>
      <c r="B248" s="63">
        <v>44182</v>
      </c>
      <c r="C248" s="75"/>
    </row>
    <row r="249" spans="1:3" x14ac:dyDescent="0.25">
      <c r="A249" s="13" t="str">
        <f t="shared" si="9"/>
        <v/>
      </c>
      <c r="B249" s="63">
        <v>44183</v>
      </c>
      <c r="C249" s="75"/>
    </row>
    <row r="250" spans="1:3" x14ac:dyDescent="0.25">
      <c r="A250" s="13" t="str">
        <f t="shared" si="9"/>
        <v/>
      </c>
      <c r="B250" s="63">
        <v>44184</v>
      </c>
      <c r="C250" s="75"/>
    </row>
    <row r="251" spans="1:3" x14ac:dyDescent="0.25">
      <c r="A251" s="13" t="str">
        <f t="shared" si="9"/>
        <v/>
      </c>
      <c r="B251" s="63">
        <v>44185</v>
      </c>
      <c r="C251" s="75"/>
    </row>
    <row r="252" spans="1:3" x14ac:dyDescent="0.25">
      <c r="A252" s="13" t="str">
        <f t="shared" si="9"/>
        <v/>
      </c>
      <c r="B252" s="63">
        <v>44186</v>
      </c>
      <c r="C252" s="75"/>
    </row>
    <row r="253" spans="1:3" x14ac:dyDescent="0.25">
      <c r="A253" s="13" t="str">
        <f t="shared" si="9"/>
        <v/>
      </c>
      <c r="B253" s="63">
        <v>44187</v>
      </c>
      <c r="C253" s="75"/>
    </row>
    <row r="254" spans="1:3" x14ac:dyDescent="0.25">
      <c r="A254" s="63">
        <v>44188</v>
      </c>
      <c r="B254" s="63">
        <v>44188</v>
      </c>
      <c r="C254" s="75">
        <v>1013</v>
      </c>
    </row>
    <row r="255" spans="1:3" x14ac:dyDescent="0.25">
      <c r="B255" s="63">
        <v>44189</v>
      </c>
      <c r="C255" s="75"/>
    </row>
    <row r="256" spans="1:3" x14ac:dyDescent="0.25">
      <c r="B256" s="63">
        <v>44190</v>
      </c>
      <c r="C256" s="75"/>
    </row>
    <row r="257" spans="1:3" x14ac:dyDescent="0.25">
      <c r="B257" s="63">
        <v>44191</v>
      </c>
      <c r="C257" s="75"/>
    </row>
    <row r="258" spans="1:3" x14ac:dyDescent="0.25">
      <c r="B258" s="63">
        <v>44192</v>
      </c>
      <c r="C258" s="75"/>
    </row>
    <row r="259" spans="1:3" x14ac:dyDescent="0.25">
      <c r="B259" s="63">
        <v>44193</v>
      </c>
      <c r="C259" s="75"/>
    </row>
    <row r="260" spans="1:3" x14ac:dyDescent="0.25">
      <c r="A260" s="63">
        <v>44194</v>
      </c>
      <c r="B260" s="63">
        <v>44194</v>
      </c>
      <c r="C260" s="75">
        <v>967</v>
      </c>
    </row>
    <row r="261" spans="1:3" x14ac:dyDescent="0.25">
      <c r="B261" s="63">
        <v>44195</v>
      </c>
    </row>
    <row r="262" spans="1:3" x14ac:dyDescent="0.25">
      <c r="B262" s="63">
        <v>44196</v>
      </c>
    </row>
    <row r="263" spans="1:3" x14ac:dyDescent="0.25">
      <c r="B263" s="63">
        <v>44197</v>
      </c>
    </row>
    <row r="264" spans="1:3" x14ac:dyDescent="0.25">
      <c r="B264" s="63">
        <v>44198</v>
      </c>
    </row>
    <row r="265" spans="1:3" x14ac:dyDescent="0.25">
      <c r="B265" s="63">
        <v>44199</v>
      </c>
    </row>
    <row r="266" spans="1:3" x14ac:dyDescent="0.25">
      <c r="B266" s="63">
        <v>44200</v>
      </c>
    </row>
    <row r="267" spans="1:3" x14ac:dyDescent="0.25">
      <c r="A267" s="63">
        <v>44201</v>
      </c>
      <c r="B267" s="63">
        <v>44201</v>
      </c>
      <c r="C267" s="44">
        <v>1019</v>
      </c>
    </row>
    <row r="268" spans="1:3" x14ac:dyDescent="0.25">
      <c r="B268" s="63">
        <v>44202</v>
      </c>
    </row>
    <row r="269" spans="1:3" x14ac:dyDescent="0.25">
      <c r="B269" s="63">
        <v>44203</v>
      </c>
    </row>
    <row r="270" spans="1:3" x14ac:dyDescent="0.25">
      <c r="B270" s="63">
        <v>44204</v>
      </c>
    </row>
    <row r="271" spans="1:3" x14ac:dyDescent="0.25">
      <c r="B271" s="63">
        <v>44205</v>
      </c>
    </row>
    <row r="272" spans="1:3" x14ac:dyDescent="0.25">
      <c r="B272" s="63">
        <v>44206</v>
      </c>
    </row>
    <row r="273" spans="1:3" x14ac:dyDescent="0.25">
      <c r="B273" s="63">
        <v>44207</v>
      </c>
    </row>
    <row r="274" spans="1:3" x14ac:dyDescent="0.25">
      <c r="B274" s="63">
        <v>44208</v>
      </c>
    </row>
    <row r="275" spans="1:3" x14ac:dyDescent="0.25">
      <c r="A275" s="63">
        <v>44209</v>
      </c>
      <c r="B275" s="63">
        <v>44209</v>
      </c>
      <c r="C275" s="44">
        <v>1110</v>
      </c>
    </row>
    <row r="276" spans="1:3" x14ac:dyDescent="0.25">
      <c r="B276" s="63">
        <v>44210</v>
      </c>
      <c r="C276" s="44"/>
    </row>
    <row r="277" spans="1:3" x14ac:dyDescent="0.25">
      <c r="B277" s="63">
        <v>44211</v>
      </c>
      <c r="C277" s="44"/>
    </row>
    <row r="278" spans="1:3" x14ac:dyDescent="0.25">
      <c r="B278" s="63">
        <v>44212</v>
      </c>
      <c r="C278" s="44"/>
    </row>
    <row r="279" spans="1:3" x14ac:dyDescent="0.25">
      <c r="B279" s="63">
        <v>44213</v>
      </c>
      <c r="C279" s="44"/>
    </row>
    <row r="280" spans="1:3" x14ac:dyDescent="0.25">
      <c r="B280" s="63">
        <v>44214</v>
      </c>
      <c r="C280" s="44"/>
    </row>
    <row r="281" spans="1:3" x14ac:dyDescent="0.25">
      <c r="B281" s="63">
        <v>44215</v>
      </c>
      <c r="C281" s="44"/>
    </row>
    <row r="282" spans="1:3" x14ac:dyDescent="0.25">
      <c r="A282" s="63">
        <v>44216</v>
      </c>
      <c r="B282" s="63">
        <v>44216</v>
      </c>
      <c r="C282" s="44">
        <v>1100</v>
      </c>
    </row>
    <row r="283" spans="1:3" x14ac:dyDescent="0.25">
      <c r="B283" s="63">
        <v>44217</v>
      </c>
    </row>
    <row r="284" spans="1:3" x14ac:dyDescent="0.25">
      <c r="B284" s="63">
        <v>44218</v>
      </c>
    </row>
    <row r="285" spans="1:3" x14ac:dyDescent="0.25">
      <c r="B285" s="63">
        <v>44219</v>
      </c>
    </row>
    <row r="286" spans="1:3" x14ac:dyDescent="0.25">
      <c r="B286" s="63">
        <v>44220</v>
      </c>
    </row>
    <row r="287" spans="1:3" x14ac:dyDescent="0.25">
      <c r="B287" s="63">
        <v>44221</v>
      </c>
    </row>
    <row r="288" spans="1:3" x14ac:dyDescent="0.25">
      <c r="B288" s="63">
        <v>44222</v>
      </c>
    </row>
    <row r="289" spans="1:3" x14ac:dyDescent="0.25">
      <c r="A289" s="63">
        <v>44223</v>
      </c>
      <c r="B289" s="63">
        <v>44223</v>
      </c>
      <c r="C289" s="2">
        <v>1084</v>
      </c>
    </row>
    <row r="290" spans="1:3" x14ac:dyDescent="0.25">
      <c r="B290" s="63">
        <v>44224</v>
      </c>
    </row>
    <row r="291" spans="1:3" x14ac:dyDescent="0.25">
      <c r="B291" s="63">
        <v>44225</v>
      </c>
    </row>
    <row r="292" spans="1:3" x14ac:dyDescent="0.25">
      <c r="B292" s="63">
        <v>44226</v>
      </c>
    </row>
    <row r="293" spans="1:3" x14ac:dyDescent="0.25">
      <c r="B293" s="63">
        <v>44227</v>
      </c>
    </row>
    <row r="294" spans="1:3" x14ac:dyDescent="0.25">
      <c r="B294" s="63">
        <v>44228</v>
      </c>
    </row>
    <row r="295" spans="1:3" x14ac:dyDescent="0.25">
      <c r="B295" s="63">
        <v>44229</v>
      </c>
    </row>
    <row r="296" spans="1:3" x14ac:dyDescent="0.25">
      <c r="A296" s="63">
        <v>44230</v>
      </c>
      <c r="B296" s="63">
        <v>44230</v>
      </c>
      <c r="C296" s="2">
        <v>1097</v>
      </c>
    </row>
    <row r="297" spans="1:3" x14ac:dyDescent="0.25">
      <c r="B297" s="63">
        <v>44231</v>
      </c>
    </row>
    <row r="298" spans="1:3" x14ac:dyDescent="0.25">
      <c r="B298" s="63">
        <v>44232</v>
      </c>
    </row>
    <row r="299" spans="1:3" x14ac:dyDescent="0.25">
      <c r="B299" s="63">
        <v>44233</v>
      </c>
    </row>
    <row r="300" spans="1:3" x14ac:dyDescent="0.25">
      <c r="B300" s="63">
        <v>44234</v>
      </c>
    </row>
    <row r="301" spans="1:3" x14ac:dyDescent="0.25">
      <c r="B301" s="63">
        <v>44235</v>
      </c>
    </row>
    <row r="302" spans="1:3" x14ac:dyDescent="0.25">
      <c r="B302" s="63">
        <v>44236</v>
      </c>
    </row>
    <row r="303" spans="1:3" x14ac:dyDescent="0.25">
      <c r="A303" s="63">
        <v>44237</v>
      </c>
      <c r="B303" s="63">
        <v>44237</v>
      </c>
      <c r="C303" s="2">
        <v>1046</v>
      </c>
    </row>
    <row r="304" spans="1:3" x14ac:dyDescent="0.25">
      <c r="B304" s="63">
        <v>44238</v>
      </c>
    </row>
    <row r="305" spans="1:3" x14ac:dyDescent="0.25">
      <c r="B305" s="63">
        <v>44239</v>
      </c>
    </row>
    <row r="306" spans="1:3" x14ac:dyDescent="0.25">
      <c r="B306" s="63">
        <v>44240</v>
      </c>
    </row>
    <row r="307" spans="1:3" x14ac:dyDescent="0.25">
      <c r="B307" s="63">
        <v>44241</v>
      </c>
    </row>
    <row r="308" spans="1:3" x14ac:dyDescent="0.25">
      <c r="B308" s="63">
        <v>44242</v>
      </c>
    </row>
    <row r="309" spans="1:3" x14ac:dyDescent="0.25">
      <c r="B309" s="63">
        <v>44243</v>
      </c>
    </row>
    <row r="310" spans="1:3" x14ac:dyDescent="0.25">
      <c r="A310" s="63">
        <v>44244</v>
      </c>
      <c r="B310" s="63">
        <v>44244</v>
      </c>
      <c r="C310" s="2">
        <v>1009</v>
      </c>
    </row>
    <row r="311" spans="1:3" x14ac:dyDescent="0.25">
      <c r="B311" s="63">
        <v>44245</v>
      </c>
    </row>
    <row r="312" spans="1:3" x14ac:dyDescent="0.25">
      <c r="B312" s="63">
        <v>44246</v>
      </c>
    </row>
    <row r="313" spans="1:3" x14ac:dyDescent="0.25">
      <c r="B313" s="63">
        <v>44247</v>
      </c>
    </row>
    <row r="314" spans="1:3" x14ac:dyDescent="0.25">
      <c r="B314" s="63">
        <v>44248</v>
      </c>
    </row>
    <row r="315" spans="1:3" x14ac:dyDescent="0.25">
      <c r="B315" s="63">
        <v>44249</v>
      </c>
    </row>
    <row r="316" spans="1:3" x14ac:dyDescent="0.25">
      <c r="B316" s="63">
        <v>44250</v>
      </c>
    </row>
    <row r="317" spans="1:3" x14ac:dyDescent="0.25">
      <c r="A317" s="63">
        <v>44251</v>
      </c>
      <c r="B317" s="63">
        <v>44251</v>
      </c>
      <c r="C317" s="2">
        <v>944</v>
      </c>
    </row>
    <row r="318" spans="1:3" x14ac:dyDescent="0.25">
      <c r="B318" s="63">
        <v>44252</v>
      </c>
    </row>
    <row r="319" spans="1:3" x14ac:dyDescent="0.25">
      <c r="B319" s="63">
        <v>44253</v>
      </c>
    </row>
    <row r="320" spans="1:3" x14ac:dyDescent="0.25">
      <c r="B320" s="63">
        <v>44254</v>
      </c>
    </row>
    <row r="321" spans="1:3" x14ac:dyDescent="0.25">
      <c r="B321" s="63">
        <v>44255</v>
      </c>
    </row>
    <row r="322" spans="1:3" x14ac:dyDescent="0.25">
      <c r="B322" s="63">
        <v>44256</v>
      </c>
    </row>
    <row r="323" spans="1:3" x14ac:dyDescent="0.25">
      <c r="B323" s="63">
        <v>44257</v>
      </c>
    </row>
    <row r="324" spans="1:3" x14ac:dyDescent="0.25">
      <c r="A324" s="63">
        <v>44258</v>
      </c>
      <c r="B324" s="63">
        <v>44258</v>
      </c>
      <c r="C324" s="2">
        <v>1001</v>
      </c>
    </row>
    <row r="325" spans="1:3" x14ac:dyDescent="0.25">
      <c r="B325" s="63">
        <v>44259</v>
      </c>
    </row>
    <row r="326" spans="1:3" x14ac:dyDescent="0.25">
      <c r="B326" s="63">
        <v>44260</v>
      </c>
    </row>
    <row r="327" spans="1:3" x14ac:dyDescent="0.25">
      <c r="B327" s="63">
        <v>44261</v>
      </c>
    </row>
    <row r="328" spans="1:3" x14ac:dyDescent="0.25">
      <c r="B328" s="63">
        <v>44262</v>
      </c>
    </row>
    <row r="329" spans="1:3" x14ac:dyDescent="0.25">
      <c r="B329" s="63">
        <v>44263</v>
      </c>
    </row>
    <row r="330" spans="1:3" x14ac:dyDescent="0.25">
      <c r="B330" s="63">
        <v>44264</v>
      </c>
    </row>
    <row r="331" spans="1:3" x14ac:dyDescent="0.25">
      <c r="A331" s="63">
        <v>44265</v>
      </c>
      <c r="B331" s="63">
        <v>44265</v>
      </c>
      <c r="C331" s="2">
        <v>1020</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2578125" defaultRowHeight="15" x14ac:dyDescent="0.25"/>
  <cols>
    <col min="1" max="16384" width="9.42578125" style="3"/>
  </cols>
  <sheetData>
    <row r="1" spans="1:16" ht="15.75" x14ac:dyDescent="0.25">
      <c r="A1" s="4"/>
      <c r="P1" s="22" t="s">
        <v>29</v>
      </c>
    </row>
    <row r="28" spans="2:2" x14ac:dyDescent="0.25">
      <c r="B28" s="39" t="s">
        <v>43</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AA380"/>
  <sheetViews>
    <sheetView showGridLines="0" zoomScale="85" zoomScaleNormal="85" workbookViewId="0">
      <pane xSplit="1" ySplit="4" topLeftCell="B362" activePane="bottomRight" state="frozen"/>
      <selection pane="topRight" activeCell="B1" sqref="B1"/>
      <selection pane="bottomLeft" activeCell="A5" sqref="A5"/>
      <selection pane="bottomRight"/>
    </sheetView>
  </sheetViews>
  <sheetFormatPr defaultRowHeight="15" x14ac:dyDescent="0.25"/>
  <cols>
    <col min="1" max="1" width="12.5703125" customWidth="1"/>
    <col min="2" max="2" width="13.5703125" style="2" bestFit="1" customWidth="1"/>
    <col min="3" max="3" width="12.42578125" style="2" customWidth="1"/>
    <col min="4" max="4" width="13.42578125" style="2" customWidth="1"/>
    <col min="5" max="5" width="15.42578125" style="2" customWidth="1"/>
    <col min="6" max="6" width="15.42578125" style="392" customWidth="1"/>
    <col min="7" max="7" width="16.42578125" customWidth="1"/>
    <col min="8" max="8" width="16" customWidth="1"/>
    <col min="9" max="9" width="14.42578125" customWidth="1"/>
    <col min="10" max="10" width="18.42578125" style="31" customWidth="1"/>
    <col min="11" max="11" width="11.42578125" style="152" customWidth="1"/>
    <col min="12" max="13" width="11.42578125" style="397" customWidth="1"/>
    <col min="14" max="14" width="12.42578125" style="152" customWidth="1"/>
    <col min="15" max="15" width="11.42578125" style="152" customWidth="1"/>
    <col min="16" max="16" width="12.42578125" style="150" customWidth="1"/>
    <col min="17" max="18" width="12.42578125" style="395" customWidth="1"/>
    <col min="19" max="19" width="13.42578125" style="151" customWidth="1"/>
    <col min="20" max="20" width="6.42578125" customWidth="1"/>
  </cols>
  <sheetData>
    <row r="1" spans="1:27" x14ac:dyDescent="0.25">
      <c r="A1" s="1" t="s">
        <v>206</v>
      </c>
      <c r="B1" s="1"/>
      <c r="C1" s="1"/>
      <c r="I1" s="79"/>
      <c r="J1" s="147"/>
      <c r="K1" s="504" t="s">
        <v>119</v>
      </c>
      <c r="L1" s="505"/>
      <c r="M1" s="505"/>
      <c r="N1" s="505"/>
      <c r="O1" s="505"/>
      <c r="P1" s="505"/>
      <c r="W1" s="22" t="s">
        <v>29</v>
      </c>
    </row>
    <row r="2" spans="1:27" x14ac:dyDescent="0.25">
      <c r="A2" s="2"/>
      <c r="I2" s="512" t="s">
        <v>203</v>
      </c>
      <c r="J2" s="513"/>
      <c r="Q2" s="400"/>
      <c r="R2" s="400"/>
    </row>
    <row r="3" spans="1:27" ht="48.75" customHeight="1" x14ac:dyDescent="0.25">
      <c r="A3" s="514" t="s">
        <v>30</v>
      </c>
      <c r="B3" s="516" t="s">
        <v>201</v>
      </c>
      <c r="C3" s="517"/>
      <c r="D3" s="517"/>
      <c r="E3" s="105" t="s">
        <v>200</v>
      </c>
      <c r="F3" s="508" t="s">
        <v>215</v>
      </c>
      <c r="G3" s="518" t="s">
        <v>202</v>
      </c>
      <c r="H3" s="518"/>
      <c r="I3" s="512"/>
      <c r="J3" s="513"/>
      <c r="K3" s="506" t="s">
        <v>204</v>
      </c>
      <c r="L3" s="509" t="s">
        <v>216</v>
      </c>
      <c r="M3" s="510" t="s">
        <v>217</v>
      </c>
      <c r="N3" s="511" t="s">
        <v>205</v>
      </c>
      <c r="O3" s="506" t="s">
        <v>199</v>
      </c>
      <c r="P3" s="507" t="s">
        <v>207</v>
      </c>
      <c r="Q3" s="510" t="s">
        <v>218</v>
      </c>
      <c r="R3" s="510" t="s">
        <v>219</v>
      </c>
      <c r="S3" s="511" t="s">
        <v>198</v>
      </c>
    </row>
    <row r="4" spans="1:27" ht="30.6" customHeight="1" x14ac:dyDescent="0.25">
      <c r="A4" s="515"/>
      <c r="B4" s="23" t="s">
        <v>18</v>
      </c>
      <c r="C4" s="24" t="s">
        <v>17</v>
      </c>
      <c r="D4" s="28" t="s">
        <v>3</v>
      </c>
      <c r="E4" s="100" t="s">
        <v>63</v>
      </c>
      <c r="F4" s="508"/>
      <c r="G4" s="99" t="s">
        <v>63</v>
      </c>
      <c r="H4" s="80" t="s">
        <v>64</v>
      </c>
      <c r="I4" s="81" t="s">
        <v>63</v>
      </c>
      <c r="J4" s="148" t="s">
        <v>64</v>
      </c>
      <c r="K4" s="506"/>
      <c r="L4" s="509"/>
      <c r="M4" s="510"/>
      <c r="N4" s="511"/>
      <c r="O4" s="506"/>
      <c r="P4" s="507"/>
      <c r="Q4" s="510"/>
      <c r="R4" s="510"/>
      <c r="S4" s="511"/>
    </row>
    <row r="5" spans="1:27" x14ac:dyDescent="0.25">
      <c r="A5" s="25">
        <v>43892</v>
      </c>
      <c r="B5" s="26">
        <v>814</v>
      </c>
      <c r="C5" s="27">
        <v>1</v>
      </c>
      <c r="D5" s="27">
        <v>815</v>
      </c>
      <c r="E5" s="57">
        <v>1</v>
      </c>
      <c r="F5" s="394"/>
      <c r="G5" s="45"/>
      <c r="H5" s="7"/>
      <c r="I5" s="78"/>
      <c r="J5" s="149"/>
      <c r="K5" s="153"/>
      <c r="L5" s="52"/>
      <c r="M5" s="91"/>
      <c r="N5" s="91"/>
      <c r="O5" s="91"/>
      <c r="P5" s="153"/>
      <c r="Q5" s="92"/>
      <c r="R5" s="92"/>
      <c r="S5" s="92"/>
      <c r="T5" s="7"/>
      <c r="U5" s="7"/>
      <c r="V5" s="8"/>
      <c r="W5" s="8"/>
      <c r="X5" s="8"/>
      <c r="Y5" s="8"/>
      <c r="Z5" s="8"/>
      <c r="AA5" s="8"/>
    </row>
    <row r="6" spans="1:27" x14ac:dyDescent="0.25">
      <c r="A6" s="25">
        <v>43893</v>
      </c>
      <c r="B6" s="26">
        <v>914</v>
      </c>
      <c r="C6" s="27">
        <v>1</v>
      </c>
      <c r="D6" s="27">
        <v>915</v>
      </c>
      <c r="E6" s="57">
        <v>0</v>
      </c>
      <c r="F6" s="393">
        <f>E6/(D6-D5)</f>
        <v>0</v>
      </c>
      <c r="G6" s="45"/>
      <c r="H6" s="7"/>
      <c r="I6" s="78"/>
      <c r="J6" s="149"/>
      <c r="K6" s="153"/>
      <c r="L6" s="52"/>
      <c r="M6" s="91"/>
      <c r="N6" s="91"/>
      <c r="O6" s="91"/>
      <c r="P6" s="153"/>
      <c r="Q6" s="92"/>
      <c r="R6" s="92"/>
      <c r="S6" s="92"/>
      <c r="T6" s="7"/>
      <c r="U6" s="8"/>
      <c r="V6" s="8"/>
      <c r="W6" s="8"/>
      <c r="X6" s="8"/>
      <c r="Y6" s="8"/>
      <c r="Z6" s="8"/>
      <c r="AA6" s="8"/>
    </row>
    <row r="7" spans="1:27" x14ac:dyDescent="0.25">
      <c r="A7" s="25">
        <v>43894</v>
      </c>
      <c r="B7" s="26">
        <v>1043</v>
      </c>
      <c r="C7" s="27">
        <v>3</v>
      </c>
      <c r="D7" s="27">
        <v>1046</v>
      </c>
      <c r="E7" s="57">
        <v>2</v>
      </c>
      <c r="F7" s="393">
        <f t="shared" ref="F7:F70" si="0">E7/(D7-D6)</f>
        <v>1.5267175572519083E-2</v>
      </c>
      <c r="G7" s="45"/>
      <c r="H7" s="7"/>
      <c r="I7" s="78"/>
      <c r="J7" s="149"/>
      <c r="K7" s="153"/>
      <c r="L7" s="52"/>
      <c r="M7" s="91"/>
      <c r="N7" s="91"/>
      <c r="O7" s="91"/>
      <c r="P7" s="153"/>
      <c r="Q7" s="92"/>
      <c r="R7" s="92"/>
      <c r="S7" s="92"/>
      <c r="T7" s="7"/>
      <c r="U7" s="8"/>
      <c r="V7" s="8"/>
      <c r="W7" s="8"/>
      <c r="X7" s="8"/>
      <c r="Y7" s="8"/>
      <c r="Z7" s="8"/>
      <c r="AA7" s="8"/>
    </row>
    <row r="8" spans="1:27" x14ac:dyDescent="0.25">
      <c r="A8" s="25">
        <v>43895</v>
      </c>
      <c r="B8" s="26">
        <v>1250</v>
      </c>
      <c r="C8" s="27">
        <v>6</v>
      </c>
      <c r="D8" s="27">
        <v>1256</v>
      </c>
      <c r="E8" s="57">
        <v>3</v>
      </c>
      <c r="F8" s="393">
        <f t="shared" si="0"/>
        <v>1.4285714285714285E-2</v>
      </c>
      <c r="G8" s="45"/>
      <c r="H8" s="7"/>
      <c r="I8" s="78"/>
      <c r="J8" s="149"/>
      <c r="K8" s="153"/>
      <c r="L8" s="52"/>
      <c r="M8" s="91"/>
      <c r="N8" s="91"/>
      <c r="O8" s="91"/>
      <c r="P8" s="153"/>
      <c r="Q8" s="92"/>
      <c r="R8" s="92"/>
      <c r="S8" s="92"/>
      <c r="T8" s="7"/>
      <c r="U8" s="8"/>
      <c r="V8" s="8"/>
      <c r="W8" s="8"/>
      <c r="X8" s="8"/>
      <c r="Y8" s="8"/>
      <c r="Z8" s="8"/>
      <c r="AA8" s="8"/>
    </row>
    <row r="9" spans="1:27" x14ac:dyDescent="0.25">
      <c r="A9" s="25">
        <v>43896</v>
      </c>
      <c r="B9" s="26">
        <v>1514</v>
      </c>
      <c r="C9" s="27">
        <v>11</v>
      </c>
      <c r="D9" s="27">
        <v>1525</v>
      </c>
      <c r="E9" s="57">
        <v>5</v>
      </c>
      <c r="F9" s="393">
        <f t="shared" si="0"/>
        <v>1.858736059479554E-2</v>
      </c>
      <c r="G9" s="45"/>
      <c r="H9" s="7"/>
      <c r="I9" s="78"/>
      <c r="J9" s="149"/>
      <c r="K9" s="153"/>
      <c r="L9" s="52"/>
      <c r="M9" s="91"/>
      <c r="N9" s="91"/>
      <c r="O9" s="91"/>
      <c r="P9" s="153"/>
      <c r="Q9" s="92"/>
      <c r="R9" s="92"/>
      <c r="S9" s="92"/>
      <c r="T9" s="7"/>
      <c r="U9" s="8"/>
      <c r="V9" s="8"/>
      <c r="W9" s="8"/>
      <c r="X9" s="8"/>
      <c r="Y9" s="8"/>
      <c r="Z9" s="8"/>
      <c r="AA9" s="8"/>
    </row>
    <row r="10" spans="1:27" x14ac:dyDescent="0.25">
      <c r="A10" s="25">
        <v>43897</v>
      </c>
      <c r="B10" s="26">
        <v>1664</v>
      </c>
      <c r="C10" s="27">
        <v>16</v>
      </c>
      <c r="D10" s="27">
        <v>1680</v>
      </c>
      <c r="E10" s="57">
        <v>5</v>
      </c>
      <c r="F10" s="393">
        <f t="shared" si="0"/>
        <v>3.2258064516129031E-2</v>
      </c>
      <c r="G10" s="45"/>
      <c r="H10" s="7"/>
      <c r="I10" s="78"/>
      <c r="J10" s="149"/>
      <c r="K10" s="153"/>
      <c r="L10" s="52"/>
      <c r="M10" s="91"/>
      <c r="N10" s="91"/>
      <c r="O10" s="91"/>
      <c r="P10" s="153"/>
      <c r="Q10" s="92"/>
      <c r="R10" s="92"/>
      <c r="S10" s="92"/>
      <c r="T10" s="7"/>
      <c r="U10" s="8"/>
      <c r="V10" s="8"/>
      <c r="W10" s="8"/>
      <c r="X10" s="8"/>
      <c r="Y10" s="8"/>
      <c r="Z10" s="8"/>
      <c r="AA10" s="8"/>
    </row>
    <row r="11" spans="1:27" x14ac:dyDescent="0.25">
      <c r="A11" s="25">
        <v>43898</v>
      </c>
      <c r="B11" s="26">
        <v>1939</v>
      </c>
      <c r="C11" s="27">
        <v>18</v>
      </c>
      <c r="D11" s="27">
        <v>1957</v>
      </c>
      <c r="E11" s="57">
        <v>2</v>
      </c>
      <c r="F11" s="393">
        <f t="shared" si="0"/>
        <v>7.2202166064981952E-3</v>
      </c>
      <c r="G11" s="45"/>
      <c r="H11" s="7"/>
      <c r="I11" s="78"/>
      <c r="J11" s="149"/>
      <c r="K11" s="153"/>
      <c r="L11" s="52"/>
      <c r="M11" s="91"/>
      <c r="N11" s="91"/>
      <c r="O11" s="91"/>
      <c r="P11" s="153"/>
      <c r="Q11" s="92"/>
      <c r="R11" s="92"/>
      <c r="S11" s="92"/>
      <c r="T11" s="7"/>
      <c r="U11" s="8"/>
      <c r="V11" s="8"/>
      <c r="W11" s="8"/>
      <c r="X11" s="8"/>
      <c r="Y11" s="8"/>
      <c r="Z11" s="8"/>
      <c r="AA11" s="8"/>
    </row>
    <row r="12" spans="1:27" x14ac:dyDescent="0.25">
      <c r="A12" s="25">
        <v>43899</v>
      </c>
      <c r="B12" s="26">
        <v>2078</v>
      </c>
      <c r="C12" s="27">
        <v>23</v>
      </c>
      <c r="D12" s="27">
        <v>2101</v>
      </c>
      <c r="E12" s="57">
        <v>5</v>
      </c>
      <c r="F12" s="393">
        <f t="shared" si="0"/>
        <v>3.4722222222222224E-2</v>
      </c>
      <c r="G12" s="45"/>
      <c r="H12" s="7"/>
      <c r="I12" s="78"/>
      <c r="J12" s="149"/>
      <c r="K12" s="153"/>
      <c r="L12" s="52"/>
      <c r="M12" s="91"/>
      <c r="N12" s="91"/>
      <c r="O12" s="91"/>
      <c r="P12" s="153"/>
      <c r="Q12" s="92"/>
      <c r="R12" s="92"/>
      <c r="S12" s="92"/>
      <c r="T12" s="7"/>
      <c r="U12" s="8"/>
      <c r="V12" s="8"/>
      <c r="W12" s="8"/>
      <c r="X12" s="8"/>
      <c r="Y12" s="8"/>
      <c r="Z12" s="8"/>
      <c r="AA12" s="8"/>
    </row>
    <row r="13" spans="1:27" x14ac:dyDescent="0.25">
      <c r="A13" s="25">
        <v>43900</v>
      </c>
      <c r="B13" s="26">
        <v>2207</v>
      </c>
      <c r="C13" s="27">
        <v>27</v>
      </c>
      <c r="D13" s="27">
        <v>2234</v>
      </c>
      <c r="E13" s="57">
        <v>4</v>
      </c>
      <c r="F13" s="393">
        <f t="shared" si="0"/>
        <v>3.007518796992481E-2</v>
      </c>
      <c r="G13" s="45"/>
      <c r="H13" s="7"/>
      <c r="I13" s="78"/>
      <c r="J13" s="149"/>
      <c r="K13" s="153"/>
      <c r="L13" s="52"/>
      <c r="M13" s="91"/>
      <c r="N13" s="91"/>
      <c r="O13" s="91"/>
      <c r="P13" s="153"/>
      <c r="Q13" s="92"/>
      <c r="R13" s="92"/>
      <c r="S13" s="92"/>
      <c r="T13" s="7"/>
      <c r="U13" s="8"/>
      <c r="V13" s="8"/>
      <c r="W13" s="8"/>
      <c r="X13" s="8"/>
      <c r="Y13" s="8"/>
      <c r="Z13" s="8"/>
      <c r="AA13" s="8"/>
    </row>
    <row r="14" spans="1:27" x14ac:dyDescent="0.25">
      <c r="A14" s="25">
        <v>43901</v>
      </c>
      <c r="B14" s="26">
        <v>2280</v>
      </c>
      <c r="C14" s="27">
        <v>36</v>
      </c>
      <c r="D14" s="27">
        <v>2316</v>
      </c>
      <c r="E14" s="57">
        <v>9</v>
      </c>
      <c r="F14" s="393">
        <f t="shared" si="0"/>
        <v>0.10975609756097561</v>
      </c>
      <c r="G14" s="45"/>
      <c r="H14" s="7"/>
      <c r="I14" s="78"/>
      <c r="J14" s="149"/>
      <c r="K14" s="153"/>
      <c r="L14" s="52"/>
      <c r="M14" s="91"/>
      <c r="N14" s="91"/>
      <c r="O14" s="91"/>
      <c r="P14" s="153"/>
      <c r="Q14" s="92"/>
      <c r="R14" s="92"/>
      <c r="S14" s="92"/>
      <c r="T14" s="7"/>
      <c r="U14" s="8"/>
      <c r="V14" s="8"/>
      <c r="W14" s="8"/>
      <c r="X14" s="8"/>
      <c r="Y14" s="8"/>
      <c r="Z14" s="8"/>
      <c r="AA14" s="8"/>
    </row>
    <row r="15" spans="1:27" x14ac:dyDescent="0.25">
      <c r="A15" s="25">
        <v>43902</v>
      </c>
      <c r="B15" s="26">
        <v>2832</v>
      </c>
      <c r="C15" s="27">
        <v>60</v>
      </c>
      <c r="D15" s="27">
        <v>2892</v>
      </c>
      <c r="E15" s="57">
        <v>24</v>
      </c>
      <c r="F15" s="393">
        <f t="shared" si="0"/>
        <v>4.1666666666666664E-2</v>
      </c>
      <c r="G15" s="45"/>
      <c r="H15" s="7"/>
      <c r="I15" s="78"/>
      <c r="J15" s="149"/>
      <c r="K15" s="153"/>
      <c r="L15" s="52"/>
      <c r="M15" s="91"/>
      <c r="N15" s="91"/>
      <c r="O15" s="91"/>
      <c r="P15" s="153"/>
      <c r="Q15" s="92"/>
      <c r="R15" s="92"/>
      <c r="S15" s="92"/>
      <c r="T15" s="7"/>
      <c r="U15" s="8"/>
      <c r="V15" s="8"/>
      <c r="W15" s="8"/>
      <c r="X15" s="8"/>
      <c r="Y15" s="8"/>
      <c r="Z15" s="8"/>
      <c r="AA15" s="8"/>
    </row>
    <row r="16" spans="1:27" x14ac:dyDescent="0.25">
      <c r="A16" s="25">
        <v>43903</v>
      </c>
      <c r="B16" s="26">
        <v>3229</v>
      </c>
      <c r="C16" s="27">
        <v>85</v>
      </c>
      <c r="D16" s="27">
        <v>3314</v>
      </c>
      <c r="E16" s="57">
        <v>25</v>
      </c>
      <c r="F16" s="393">
        <f t="shared" si="0"/>
        <v>5.9241706161137442E-2</v>
      </c>
      <c r="G16" s="45"/>
      <c r="H16" s="7"/>
      <c r="I16" s="78"/>
      <c r="J16" s="149"/>
      <c r="K16" s="153"/>
      <c r="L16" s="52"/>
      <c r="M16" s="91"/>
      <c r="N16" s="91"/>
      <c r="O16" s="91"/>
      <c r="P16" s="153"/>
      <c r="Q16" s="92"/>
      <c r="R16" s="92"/>
      <c r="S16" s="92"/>
      <c r="T16" s="7"/>
      <c r="U16" s="8"/>
      <c r="V16" s="8"/>
      <c r="W16" s="8"/>
      <c r="X16" s="8"/>
      <c r="Y16" s="8"/>
      <c r="Z16" s="8"/>
      <c r="AA16" s="8"/>
    </row>
    <row r="17" spans="1:27" x14ac:dyDescent="0.25">
      <c r="A17" s="25">
        <v>43904</v>
      </c>
      <c r="B17" s="26">
        <v>3594</v>
      </c>
      <c r="C17" s="27">
        <v>121</v>
      </c>
      <c r="D17" s="27">
        <v>3715</v>
      </c>
      <c r="E17" s="57">
        <v>36</v>
      </c>
      <c r="F17" s="393">
        <f t="shared" si="0"/>
        <v>8.9775561097256859E-2</v>
      </c>
      <c r="G17" s="45"/>
      <c r="H17" s="7"/>
      <c r="I17" s="78"/>
      <c r="J17" s="149"/>
      <c r="K17" s="153"/>
      <c r="L17" s="52"/>
      <c r="M17" s="91"/>
      <c r="N17" s="91"/>
      <c r="O17" s="91"/>
      <c r="P17" s="153"/>
      <c r="Q17" s="92"/>
      <c r="R17" s="92"/>
      <c r="S17" s="92"/>
      <c r="T17" s="7"/>
      <c r="U17" s="8"/>
      <c r="V17" s="8"/>
      <c r="W17" s="8"/>
      <c r="X17" s="8"/>
      <c r="Y17" s="8"/>
      <c r="Z17" s="8"/>
      <c r="AA17" s="8"/>
    </row>
    <row r="18" spans="1:27" x14ac:dyDescent="0.25">
      <c r="A18" s="25">
        <v>43905</v>
      </c>
      <c r="B18" s="26">
        <v>4087</v>
      </c>
      <c r="C18" s="27">
        <v>153</v>
      </c>
      <c r="D18" s="27">
        <v>4240</v>
      </c>
      <c r="E18" s="57">
        <v>32</v>
      </c>
      <c r="F18" s="393">
        <f t="shared" si="0"/>
        <v>6.0952380952380952E-2</v>
      </c>
      <c r="G18" s="45"/>
      <c r="H18" s="7"/>
      <c r="I18" s="78"/>
      <c r="J18" s="149"/>
      <c r="K18" s="153"/>
      <c r="L18" s="52"/>
      <c r="M18" s="91"/>
      <c r="N18" s="91"/>
      <c r="O18" s="91"/>
      <c r="P18" s="153"/>
      <c r="Q18" s="92"/>
      <c r="R18" s="92"/>
      <c r="S18" s="92"/>
      <c r="T18" s="7"/>
      <c r="U18" s="8"/>
      <c r="V18" s="8"/>
      <c r="W18" s="8"/>
      <c r="X18" s="8"/>
      <c r="Y18" s="8"/>
      <c r="Z18" s="8"/>
      <c r="AA18" s="8"/>
    </row>
    <row r="19" spans="1:27" x14ac:dyDescent="0.25">
      <c r="A19" s="25">
        <v>43906</v>
      </c>
      <c r="B19" s="26">
        <v>4724</v>
      </c>
      <c r="C19" s="27">
        <v>171</v>
      </c>
      <c r="D19" s="27">
        <v>4895</v>
      </c>
      <c r="E19" s="57">
        <v>18</v>
      </c>
      <c r="F19" s="393">
        <f t="shared" si="0"/>
        <v>2.748091603053435E-2</v>
      </c>
      <c r="G19" s="45"/>
      <c r="H19" s="86"/>
      <c r="I19" s="78"/>
      <c r="J19" s="149"/>
      <c r="K19" s="153"/>
      <c r="L19" s="52"/>
      <c r="M19" s="91"/>
      <c r="N19" s="91"/>
      <c r="O19" s="91"/>
      <c r="P19" s="153"/>
      <c r="Q19" s="92"/>
      <c r="R19" s="92"/>
      <c r="S19" s="92"/>
      <c r="T19" s="7"/>
      <c r="U19" s="8"/>
      <c r="V19" s="8"/>
      <c r="W19" s="8"/>
      <c r="X19" s="8"/>
      <c r="Y19" s="8"/>
      <c r="Z19" s="8"/>
      <c r="AA19" s="8"/>
    </row>
    <row r="20" spans="1:27" x14ac:dyDescent="0.25">
      <c r="A20" s="25">
        <v>43907</v>
      </c>
      <c r="B20" s="26">
        <v>5051</v>
      </c>
      <c r="C20" s="27">
        <v>195</v>
      </c>
      <c r="D20" s="27">
        <v>5246</v>
      </c>
      <c r="E20" s="57">
        <v>24</v>
      </c>
      <c r="F20" s="393">
        <f t="shared" si="0"/>
        <v>6.8376068376068383E-2</v>
      </c>
      <c r="G20" s="45"/>
      <c r="H20" s="7"/>
      <c r="I20" s="78"/>
      <c r="J20" s="149"/>
      <c r="K20" s="153"/>
      <c r="L20" s="52"/>
      <c r="M20" s="91"/>
      <c r="N20" s="91"/>
      <c r="O20" s="91"/>
      <c r="P20" s="153"/>
      <c r="Q20" s="92"/>
      <c r="R20" s="92"/>
      <c r="S20" s="92"/>
      <c r="T20" s="7"/>
      <c r="U20" s="8"/>
      <c r="V20" s="8"/>
      <c r="W20" s="8"/>
      <c r="X20" s="8"/>
      <c r="Y20" s="8"/>
      <c r="Z20" s="8"/>
      <c r="AA20" s="8"/>
    </row>
    <row r="21" spans="1:27" x14ac:dyDescent="0.25">
      <c r="A21" s="25">
        <v>43908</v>
      </c>
      <c r="B21" s="26">
        <v>5864</v>
      </c>
      <c r="C21" s="27">
        <v>227</v>
      </c>
      <c r="D21" s="27">
        <v>6091</v>
      </c>
      <c r="E21" s="57">
        <v>32</v>
      </c>
      <c r="F21" s="393">
        <f t="shared" si="0"/>
        <v>3.7869822485207101E-2</v>
      </c>
      <c r="G21" s="45"/>
      <c r="H21" s="7"/>
      <c r="I21" s="78"/>
      <c r="J21" s="149"/>
      <c r="K21" s="153"/>
      <c r="L21" s="52"/>
      <c r="M21" s="91"/>
      <c r="N21" s="91"/>
      <c r="O21" s="91"/>
      <c r="P21" s="153"/>
      <c r="Q21" s="92"/>
      <c r="R21" s="92"/>
      <c r="S21" s="92"/>
      <c r="T21" s="7"/>
      <c r="U21" s="8"/>
      <c r="V21" s="8"/>
      <c r="W21" s="8"/>
      <c r="X21" s="8"/>
      <c r="Y21" s="8"/>
      <c r="Z21" s="8"/>
      <c r="AA21" s="8"/>
    </row>
    <row r="22" spans="1:27" x14ac:dyDescent="0.25">
      <c r="A22" s="25">
        <v>43909</v>
      </c>
      <c r="B22" s="26">
        <v>6506</v>
      </c>
      <c r="C22" s="27">
        <v>266</v>
      </c>
      <c r="D22" s="27">
        <v>6772</v>
      </c>
      <c r="E22" s="57">
        <v>39</v>
      </c>
      <c r="F22" s="393">
        <f t="shared" si="0"/>
        <v>5.7268722466960353E-2</v>
      </c>
      <c r="G22" s="45"/>
      <c r="H22" s="7"/>
      <c r="I22" s="78"/>
      <c r="J22" s="149"/>
      <c r="K22" s="153"/>
      <c r="L22" s="52"/>
      <c r="M22" s="91"/>
      <c r="N22" s="91"/>
      <c r="O22" s="91"/>
      <c r="P22" s="153"/>
      <c r="Q22" s="92"/>
      <c r="R22" s="92"/>
      <c r="S22" s="92"/>
      <c r="T22" s="7"/>
      <c r="U22" s="8"/>
      <c r="V22" s="8"/>
      <c r="W22" s="8"/>
      <c r="X22" s="8"/>
      <c r="Y22" s="8"/>
      <c r="Z22" s="8"/>
      <c r="AA22" s="8"/>
    </row>
    <row r="23" spans="1:27" x14ac:dyDescent="0.25">
      <c r="A23" s="25">
        <v>43910</v>
      </c>
      <c r="B23" s="26">
        <v>7228</v>
      </c>
      <c r="C23" s="27">
        <v>322</v>
      </c>
      <c r="D23" s="27">
        <v>7550</v>
      </c>
      <c r="E23" s="57">
        <v>56</v>
      </c>
      <c r="F23" s="393">
        <f t="shared" si="0"/>
        <v>7.1979434447300775E-2</v>
      </c>
      <c r="G23" s="45"/>
      <c r="H23" s="7"/>
      <c r="I23" s="78"/>
      <c r="J23" s="149"/>
      <c r="K23" s="153"/>
      <c r="L23" s="52"/>
      <c r="M23" s="91"/>
      <c r="N23" s="91"/>
      <c r="O23" s="91"/>
      <c r="P23" s="153"/>
      <c r="Q23" s="92"/>
      <c r="R23" s="92"/>
      <c r="S23" s="92"/>
      <c r="T23" s="7"/>
      <c r="U23" s="8"/>
      <c r="V23" s="8"/>
      <c r="W23" s="8"/>
      <c r="X23" s="8"/>
      <c r="Y23" s="8"/>
      <c r="Z23" s="8"/>
      <c r="AA23" s="8"/>
    </row>
    <row r="24" spans="1:27" x14ac:dyDescent="0.25">
      <c r="A24" s="25">
        <v>43911</v>
      </c>
      <c r="B24" s="26">
        <v>7886</v>
      </c>
      <c r="C24" s="27">
        <v>373</v>
      </c>
      <c r="D24" s="27">
        <v>8259</v>
      </c>
      <c r="E24" s="57">
        <v>51</v>
      </c>
      <c r="F24" s="393">
        <f t="shared" si="0"/>
        <v>7.1932299012693934E-2</v>
      </c>
      <c r="G24" s="45"/>
      <c r="H24" s="7"/>
      <c r="I24" s="78"/>
      <c r="J24" s="149"/>
      <c r="K24" s="153"/>
      <c r="L24" s="52"/>
      <c r="M24" s="91"/>
      <c r="N24" s="91"/>
      <c r="O24" s="91"/>
      <c r="P24" s="153"/>
      <c r="Q24" s="92"/>
      <c r="R24" s="92"/>
      <c r="S24" s="92"/>
      <c r="T24" s="7"/>
      <c r="U24" s="8"/>
      <c r="V24" s="8"/>
      <c r="W24" s="8"/>
      <c r="X24" s="8"/>
      <c r="Y24" s="8"/>
      <c r="Z24" s="8"/>
      <c r="AA24" s="8"/>
    </row>
    <row r="25" spans="1:27" x14ac:dyDescent="0.25">
      <c r="A25" s="25">
        <v>43912</v>
      </c>
      <c r="B25" s="26">
        <v>8263</v>
      </c>
      <c r="C25" s="27">
        <v>416</v>
      </c>
      <c r="D25" s="27">
        <v>8679</v>
      </c>
      <c r="E25" s="57">
        <v>43</v>
      </c>
      <c r="F25" s="393">
        <f t="shared" si="0"/>
        <v>0.10238095238095238</v>
      </c>
      <c r="G25" s="45"/>
      <c r="H25" s="7"/>
      <c r="I25" s="78"/>
      <c r="J25" s="149"/>
      <c r="K25" s="153"/>
      <c r="L25" s="52"/>
      <c r="M25" s="91"/>
      <c r="N25" s="91"/>
      <c r="O25" s="91"/>
      <c r="P25" s="153"/>
      <c r="Q25" s="92"/>
      <c r="R25" s="92"/>
      <c r="S25" s="92"/>
      <c r="T25" s="7"/>
      <c r="U25" s="8"/>
      <c r="V25" s="8"/>
      <c r="W25" s="8"/>
      <c r="X25" s="8"/>
      <c r="Y25" s="8"/>
      <c r="Z25" s="8"/>
      <c r="AA25" s="8"/>
    </row>
    <row r="26" spans="1:27" x14ac:dyDescent="0.25">
      <c r="A26" s="25">
        <v>43913</v>
      </c>
      <c r="B26" s="26">
        <v>8865</v>
      </c>
      <c r="C26" s="27">
        <v>499</v>
      </c>
      <c r="D26" s="27">
        <v>9364</v>
      </c>
      <c r="E26" s="57">
        <v>83</v>
      </c>
      <c r="F26" s="393">
        <f t="shared" si="0"/>
        <v>0.12116788321167883</v>
      </c>
      <c r="G26" s="45"/>
      <c r="H26" s="7"/>
      <c r="I26" s="78"/>
      <c r="J26" s="149"/>
      <c r="K26" s="153"/>
      <c r="L26" s="52"/>
      <c r="M26" s="91"/>
      <c r="N26" s="91"/>
      <c r="O26" s="91"/>
      <c r="P26" s="153"/>
      <c r="Q26" s="92"/>
      <c r="R26" s="92"/>
      <c r="S26" s="92"/>
      <c r="T26" s="7"/>
      <c r="U26" s="8"/>
      <c r="V26" s="8"/>
      <c r="W26" s="8"/>
      <c r="X26" s="8"/>
      <c r="Y26" s="8"/>
      <c r="Z26" s="8"/>
      <c r="AA26" s="8"/>
    </row>
    <row r="27" spans="1:27" x14ac:dyDescent="0.25">
      <c r="A27" s="25">
        <v>43914</v>
      </c>
      <c r="B27" s="64">
        <v>9384</v>
      </c>
      <c r="C27" s="65">
        <v>584</v>
      </c>
      <c r="D27" s="65">
        <v>9968</v>
      </c>
      <c r="E27" s="101">
        <v>85</v>
      </c>
      <c r="F27" s="393">
        <f t="shared" si="0"/>
        <v>0.14072847682119205</v>
      </c>
      <c r="G27" s="45"/>
      <c r="H27" s="7"/>
      <c r="I27" s="78"/>
      <c r="J27" s="149"/>
      <c r="K27" s="153"/>
      <c r="L27" s="52"/>
      <c r="M27" s="91"/>
      <c r="N27" s="91"/>
      <c r="O27" s="91"/>
      <c r="P27" s="153"/>
      <c r="Q27" s="92"/>
      <c r="R27" s="92"/>
      <c r="S27" s="92"/>
      <c r="T27" s="7"/>
      <c r="U27" s="8"/>
      <c r="V27" s="8"/>
      <c r="W27" s="8"/>
      <c r="X27" s="8"/>
      <c r="Y27" s="8"/>
      <c r="Z27" s="8"/>
      <c r="AA27" s="8"/>
    </row>
    <row r="28" spans="1:27" x14ac:dyDescent="0.25">
      <c r="A28" s="25">
        <v>43915</v>
      </c>
      <c r="B28" s="65">
        <v>9957</v>
      </c>
      <c r="C28" s="65">
        <v>719</v>
      </c>
      <c r="D28" s="65">
        <v>10676</v>
      </c>
      <c r="E28" s="101">
        <v>135</v>
      </c>
      <c r="F28" s="393">
        <f t="shared" si="0"/>
        <v>0.19067796610169491</v>
      </c>
      <c r="G28" s="45"/>
      <c r="H28" s="7"/>
      <c r="I28" s="78"/>
      <c r="J28" s="149"/>
      <c r="K28" s="153"/>
      <c r="L28" s="52"/>
      <c r="M28" s="91"/>
      <c r="N28" s="91"/>
      <c r="O28" s="91"/>
      <c r="P28" s="153"/>
      <c r="Q28" s="92"/>
      <c r="R28" s="92"/>
      <c r="S28" s="92"/>
      <c r="T28" s="7"/>
      <c r="U28" s="8"/>
      <c r="V28" s="8"/>
      <c r="W28" s="8"/>
      <c r="X28" s="8"/>
      <c r="Y28" s="8"/>
      <c r="Z28" s="8"/>
      <c r="AA28" s="8"/>
    </row>
    <row r="29" spans="1:27" x14ac:dyDescent="0.25">
      <c r="A29" s="25">
        <v>43916</v>
      </c>
      <c r="B29" s="27">
        <v>10593</v>
      </c>
      <c r="C29" s="27">
        <v>894</v>
      </c>
      <c r="D29" s="27">
        <v>11487</v>
      </c>
      <c r="E29" s="57">
        <v>175</v>
      </c>
      <c r="F29" s="393">
        <f t="shared" si="0"/>
        <v>0.21578298397040691</v>
      </c>
      <c r="G29" s="45"/>
      <c r="H29" s="7"/>
      <c r="I29" s="78"/>
      <c r="J29" s="149"/>
      <c r="K29" s="153"/>
      <c r="L29" s="52"/>
      <c r="M29" s="91"/>
      <c r="N29" s="91"/>
      <c r="O29" s="91"/>
      <c r="P29" s="153"/>
      <c r="Q29" s="92"/>
      <c r="R29" s="92"/>
      <c r="S29" s="92"/>
      <c r="T29" s="7"/>
      <c r="U29" s="8"/>
      <c r="V29" s="8"/>
      <c r="W29" s="8"/>
      <c r="X29" s="8"/>
      <c r="Y29" s="8"/>
      <c r="Z29" s="8"/>
      <c r="AA29" s="8"/>
    </row>
    <row r="30" spans="1:27" x14ac:dyDescent="0.25">
      <c r="A30" s="25">
        <v>43917</v>
      </c>
      <c r="B30" s="27">
        <v>11214</v>
      </c>
      <c r="C30" s="27">
        <v>1059</v>
      </c>
      <c r="D30" s="27">
        <v>12273</v>
      </c>
      <c r="E30" s="57">
        <v>165</v>
      </c>
      <c r="F30" s="393">
        <f t="shared" si="0"/>
        <v>0.20992366412213739</v>
      </c>
      <c r="G30" s="31"/>
      <c r="I30" s="79"/>
      <c r="J30" s="147"/>
      <c r="K30" s="153"/>
      <c r="L30" s="52"/>
      <c r="M30" s="91"/>
      <c r="N30" s="91"/>
      <c r="O30" s="91"/>
      <c r="P30" s="153"/>
      <c r="Q30" s="92"/>
      <c r="R30" s="92"/>
      <c r="S30" s="92"/>
      <c r="U30" s="8"/>
    </row>
    <row r="31" spans="1:27" x14ac:dyDescent="0.25">
      <c r="A31" s="25">
        <v>43918</v>
      </c>
      <c r="B31" s="64">
        <v>11888</v>
      </c>
      <c r="C31" s="65">
        <v>1245</v>
      </c>
      <c r="D31" s="65">
        <v>13133</v>
      </c>
      <c r="E31" s="101">
        <v>186</v>
      </c>
      <c r="F31" s="393">
        <f t="shared" si="0"/>
        <v>0.21627906976744185</v>
      </c>
      <c r="G31" s="31"/>
      <c r="I31" s="79"/>
      <c r="J31" s="147"/>
      <c r="K31" s="153"/>
      <c r="L31" s="52"/>
      <c r="M31" s="91"/>
      <c r="N31" s="91"/>
      <c r="O31" s="91"/>
      <c r="P31" s="153"/>
      <c r="Q31" s="92"/>
      <c r="R31" s="92"/>
      <c r="S31" s="92"/>
      <c r="U31" s="8"/>
    </row>
    <row r="32" spans="1:27" x14ac:dyDescent="0.25">
      <c r="A32" s="25">
        <v>43919</v>
      </c>
      <c r="B32" s="64">
        <v>12505</v>
      </c>
      <c r="C32" s="65">
        <v>1384</v>
      </c>
      <c r="D32" s="65">
        <v>13889</v>
      </c>
      <c r="E32" s="101">
        <v>139</v>
      </c>
      <c r="F32" s="393">
        <f t="shared" si="0"/>
        <v>0.18386243386243387</v>
      </c>
      <c r="G32" s="31"/>
      <c r="I32" s="79"/>
      <c r="J32" s="147"/>
      <c r="K32" s="153"/>
      <c r="L32" s="52"/>
      <c r="M32" s="91"/>
      <c r="N32" s="91"/>
      <c r="O32" s="91"/>
      <c r="P32" s="153"/>
      <c r="Q32" s="92"/>
      <c r="R32" s="92"/>
      <c r="S32" s="92"/>
      <c r="U32" s="8"/>
    </row>
    <row r="33" spans="1:21" x14ac:dyDescent="0.25">
      <c r="A33" s="25">
        <v>43920</v>
      </c>
      <c r="B33" s="64">
        <v>13061</v>
      </c>
      <c r="C33" s="65">
        <v>1563</v>
      </c>
      <c r="D33" s="65">
        <v>14624</v>
      </c>
      <c r="E33" s="101">
        <v>179</v>
      </c>
      <c r="F33" s="393">
        <f t="shared" si="0"/>
        <v>0.24353741496598638</v>
      </c>
      <c r="G33" s="31"/>
      <c r="I33" s="79"/>
      <c r="J33" s="147"/>
      <c r="K33" s="153"/>
      <c r="L33" s="52"/>
      <c r="M33" s="91"/>
      <c r="N33" s="91"/>
      <c r="O33" s="91"/>
      <c r="P33" s="153"/>
      <c r="Q33" s="92"/>
      <c r="R33" s="92"/>
      <c r="S33" s="92"/>
      <c r="U33" s="8"/>
    </row>
    <row r="34" spans="1:21" x14ac:dyDescent="0.25">
      <c r="A34" s="25">
        <v>43921</v>
      </c>
      <c r="B34" s="64">
        <v>13902</v>
      </c>
      <c r="C34" s="65">
        <v>1993</v>
      </c>
      <c r="D34" s="65">
        <v>15895</v>
      </c>
      <c r="E34" s="101">
        <v>430</v>
      </c>
      <c r="F34" s="393">
        <f t="shared" si="0"/>
        <v>0.33831628638867034</v>
      </c>
      <c r="G34" s="31"/>
      <c r="I34" s="79"/>
      <c r="J34" s="147"/>
      <c r="K34" s="153"/>
      <c r="L34" s="52"/>
      <c r="M34" s="91"/>
      <c r="N34" s="91"/>
      <c r="O34" s="91"/>
      <c r="P34" s="153"/>
      <c r="Q34" s="92"/>
      <c r="R34" s="92"/>
      <c r="S34" s="92"/>
      <c r="U34" s="8"/>
    </row>
    <row r="35" spans="1:21" x14ac:dyDescent="0.25">
      <c r="A35" s="25">
        <v>43922</v>
      </c>
      <c r="B35" s="64">
        <v>14697</v>
      </c>
      <c r="C35" s="65">
        <v>2310</v>
      </c>
      <c r="D35" s="65">
        <v>17007</v>
      </c>
      <c r="E35" s="101">
        <v>317</v>
      </c>
      <c r="F35" s="393">
        <f t="shared" si="0"/>
        <v>0.28507194244604317</v>
      </c>
      <c r="G35" s="65">
        <v>1710</v>
      </c>
      <c r="H35" s="65">
        <v>23324</v>
      </c>
      <c r="I35" s="79"/>
      <c r="J35" s="147"/>
      <c r="K35" s="153">
        <f>G35+I35</f>
        <v>1710</v>
      </c>
      <c r="L35" s="52"/>
      <c r="M35" s="91"/>
      <c r="N35" s="91">
        <f>D35-D28</f>
        <v>6331</v>
      </c>
      <c r="O35" s="91">
        <f t="shared" ref="O35:O98" si="1">SUM(E29:E35)</f>
        <v>1591</v>
      </c>
      <c r="P35" s="153"/>
      <c r="Q35" s="92"/>
      <c r="R35" s="92"/>
      <c r="S35" s="92"/>
      <c r="U35" s="8"/>
    </row>
    <row r="36" spans="1:21" x14ac:dyDescent="0.25">
      <c r="A36" s="25">
        <v>43923</v>
      </c>
      <c r="B36" s="64">
        <v>15526</v>
      </c>
      <c r="C36" s="65">
        <v>2602</v>
      </c>
      <c r="D36" s="65">
        <v>18128</v>
      </c>
      <c r="E36" s="101">
        <v>292</v>
      </c>
      <c r="F36" s="393">
        <f t="shared" si="0"/>
        <v>0.26048171275646742</v>
      </c>
      <c r="G36" s="65">
        <v>1118</v>
      </c>
      <c r="H36" s="65">
        <v>24442</v>
      </c>
      <c r="I36" s="79"/>
      <c r="J36" s="147"/>
      <c r="K36" s="153">
        <f t="shared" ref="K36:K99" si="2">G36+I36</f>
        <v>1118</v>
      </c>
      <c r="L36" s="52"/>
      <c r="M36" s="91"/>
      <c r="N36" s="91">
        <f t="shared" ref="N36:N99" si="3">D36-D29</f>
        <v>6641</v>
      </c>
      <c r="O36" s="91">
        <f t="shared" si="1"/>
        <v>1708</v>
      </c>
      <c r="P36" s="153"/>
      <c r="Q36" s="92"/>
      <c r="R36" s="92"/>
      <c r="S36" s="92"/>
      <c r="U36" s="8"/>
    </row>
    <row r="37" spans="1:21" x14ac:dyDescent="0.25">
      <c r="A37" s="25">
        <v>43924</v>
      </c>
      <c r="B37" s="64">
        <v>16534</v>
      </c>
      <c r="C37" s="65">
        <v>3001</v>
      </c>
      <c r="D37" s="65">
        <v>19535</v>
      </c>
      <c r="E37" s="101">
        <v>399</v>
      </c>
      <c r="F37" s="393">
        <f t="shared" si="0"/>
        <v>0.28358208955223879</v>
      </c>
      <c r="G37" s="65">
        <v>1526</v>
      </c>
      <c r="H37" s="65">
        <v>25968</v>
      </c>
      <c r="I37" s="79"/>
      <c r="J37" s="147"/>
      <c r="K37" s="153">
        <f t="shared" si="2"/>
        <v>1526</v>
      </c>
      <c r="L37" s="52"/>
      <c r="M37" s="91"/>
      <c r="N37" s="91">
        <f t="shared" si="3"/>
        <v>7262</v>
      </c>
      <c r="O37" s="91">
        <f t="shared" si="1"/>
        <v>1942</v>
      </c>
      <c r="P37" s="153"/>
      <c r="Q37" s="92"/>
      <c r="R37" s="92"/>
      <c r="S37" s="92"/>
      <c r="U37" s="8"/>
    </row>
    <row r="38" spans="1:21" x14ac:dyDescent="0.25">
      <c r="A38" s="25">
        <v>43925</v>
      </c>
      <c r="B38" s="64">
        <v>17453</v>
      </c>
      <c r="C38" s="65">
        <v>3345</v>
      </c>
      <c r="D38" s="65">
        <v>20798</v>
      </c>
      <c r="E38" s="101">
        <v>344</v>
      </c>
      <c r="F38" s="393">
        <f t="shared" si="0"/>
        <v>0.27236737925574028</v>
      </c>
      <c r="G38" s="65">
        <v>1522</v>
      </c>
      <c r="H38" s="65">
        <v>27490</v>
      </c>
      <c r="I38" s="79"/>
      <c r="J38" s="147"/>
      <c r="K38" s="153">
        <f t="shared" si="2"/>
        <v>1522</v>
      </c>
      <c r="L38" s="52"/>
      <c r="M38" s="91"/>
      <c r="N38" s="91">
        <f t="shared" si="3"/>
        <v>7665</v>
      </c>
      <c r="O38" s="91">
        <f t="shared" si="1"/>
        <v>2100</v>
      </c>
      <c r="P38" s="153"/>
      <c r="Q38" s="92"/>
      <c r="R38" s="92"/>
      <c r="S38" s="92"/>
      <c r="U38" s="8"/>
    </row>
    <row r="39" spans="1:21" x14ac:dyDescent="0.25">
      <c r="A39" s="25">
        <v>43926</v>
      </c>
      <c r="B39" s="64">
        <v>19437</v>
      </c>
      <c r="C39" s="65">
        <v>3706</v>
      </c>
      <c r="D39" s="65">
        <v>23143</v>
      </c>
      <c r="E39" s="101">
        <v>361</v>
      </c>
      <c r="F39" s="393">
        <f t="shared" si="0"/>
        <v>0.15394456289978678</v>
      </c>
      <c r="G39" s="65">
        <v>3018</v>
      </c>
      <c r="H39" s="65">
        <v>30508</v>
      </c>
      <c r="I39" s="79"/>
      <c r="J39" s="147"/>
      <c r="K39" s="153">
        <f t="shared" si="2"/>
        <v>3018</v>
      </c>
      <c r="L39" s="52"/>
      <c r="M39" s="91"/>
      <c r="N39" s="91">
        <f t="shared" si="3"/>
        <v>9254</v>
      </c>
      <c r="O39" s="91">
        <f t="shared" si="1"/>
        <v>2322</v>
      </c>
      <c r="P39" s="153"/>
      <c r="Q39" s="92"/>
      <c r="R39" s="92"/>
      <c r="S39" s="92"/>
      <c r="U39" s="8"/>
    </row>
    <row r="40" spans="1:21" x14ac:dyDescent="0.25">
      <c r="A40" s="25">
        <v>43927</v>
      </c>
      <c r="B40" s="64">
        <v>20075</v>
      </c>
      <c r="C40" s="65">
        <v>3961</v>
      </c>
      <c r="D40" s="65">
        <v>24036</v>
      </c>
      <c r="E40" s="101">
        <v>255</v>
      </c>
      <c r="F40" s="393">
        <f t="shared" si="0"/>
        <v>0.28555431131019038</v>
      </c>
      <c r="G40" s="65">
        <v>1006</v>
      </c>
      <c r="H40" s="65">
        <v>31514</v>
      </c>
      <c r="I40" s="89">
        <v>42</v>
      </c>
      <c r="J40" s="90">
        <v>42</v>
      </c>
      <c r="K40" s="153">
        <f t="shared" si="2"/>
        <v>1048</v>
      </c>
      <c r="L40" s="52"/>
      <c r="M40" s="91"/>
      <c r="N40" s="91">
        <f t="shared" si="3"/>
        <v>9412</v>
      </c>
      <c r="O40" s="91">
        <f t="shared" si="1"/>
        <v>2398</v>
      </c>
      <c r="P40" s="153"/>
      <c r="Q40" s="92"/>
      <c r="R40" s="92"/>
      <c r="S40" s="92"/>
      <c r="U40" s="8"/>
    </row>
    <row r="41" spans="1:21" x14ac:dyDescent="0.25">
      <c r="A41" s="25">
        <v>43928</v>
      </c>
      <c r="B41" s="64">
        <v>20793</v>
      </c>
      <c r="C41" s="65">
        <v>4229</v>
      </c>
      <c r="D41" s="65">
        <v>25022</v>
      </c>
      <c r="E41" s="101">
        <v>268</v>
      </c>
      <c r="F41" s="393">
        <f t="shared" si="0"/>
        <v>0.27180527383367142</v>
      </c>
      <c r="G41" s="65">
        <v>1097</v>
      </c>
      <c r="H41" s="65">
        <v>32611</v>
      </c>
      <c r="I41" s="89">
        <v>124</v>
      </c>
      <c r="J41" s="90">
        <v>166</v>
      </c>
      <c r="K41" s="153">
        <f t="shared" si="2"/>
        <v>1221</v>
      </c>
      <c r="L41" s="52"/>
      <c r="M41" s="91"/>
      <c r="N41" s="91">
        <f t="shared" si="3"/>
        <v>9127</v>
      </c>
      <c r="O41" s="91">
        <f t="shared" si="1"/>
        <v>2236</v>
      </c>
      <c r="P41" s="153">
        <f t="shared" ref="P41:P72" si="4">SUM(K35:K41)</f>
        <v>11163</v>
      </c>
      <c r="Q41" s="92"/>
      <c r="R41" s="92"/>
      <c r="S41" s="92">
        <f t="shared" ref="S41:S104" si="5">P41/5463.3</f>
        <v>2.0432705507660205</v>
      </c>
      <c r="U41" s="8"/>
    </row>
    <row r="42" spans="1:21" x14ac:dyDescent="0.25">
      <c r="A42" s="25">
        <v>43929</v>
      </c>
      <c r="B42" s="64">
        <v>21661</v>
      </c>
      <c r="C42" s="65">
        <v>4565</v>
      </c>
      <c r="D42" s="65">
        <v>26226</v>
      </c>
      <c r="E42" s="101">
        <v>336</v>
      </c>
      <c r="F42" s="393">
        <f t="shared" si="0"/>
        <v>0.27906976744186046</v>
      </c>
      <c r="G42" s="65">
        <v>1555</v>
      </c>
      <c r="H42" s="65">
        <v>34166</v>
      </c>
      <c r="I42" s="89">
        <v>154</v>
      </c>
      <c r="J42" s="90">
        <v>320</v>
      </c>
      <c r="K42" s="153">
        <f t="shared" si="2"/>
        <v>1709</v>
      </c>
      <c r="L42" s="52"/>
      <c r="M42" s="91"/>
      <c r="N42" s="91">
        <f t="shared" si="3"/>
        <v>9219</v>
      </c>
      <c r="O42" s="91">
        <f t="shared" si="1"/>
        <v>2255</v>
      </c>
      <c r="P42" s="153">
        <f t="shared" si="4"/>
        <v>11162</v>
      </c>
      <c r="Q42" s="92"/>
      <c r="R42" s="92"/>
      <c r="S42" s="92">
        <f t="shared" si="5"/>
        <v>2.0430875112111728</v>
      </c>
      <c r="U42" s="8"/>
    </row>
    <row r="43" spans="1:21" x14ac:dyDescent="0.25">
      <c r="A43" s="25">
        <v>43930</v>
      </c>
      <c r="B43" s="64">
        <v>22561</v>
      </c>
      <c r="C43" s="65">
        <v>4957</v>
      </c>
      <c r="D43" s="65">
        <v>27518</v>
      </c>
      <c r="E43" s="101">
        <v>392</v>
      </c>
      <c r="F43" s="393">
        <f t="shared" si="0"/>
        <v>0.30340557275541796</v>
      </c>
      <c r="G43" s="65">
        <v>1644</v>
      </c>
      <c r="H43" s="65">
        <v>35810</v>
      </c>
      <c r="I43" s="89">
        <v>130</v>
      </c>
      <c r="J43" s="90">
        <v>450</v>
      </c>
      <c r="K43" s="153">
        <f t="shared" si="2"/>
        <v>1774</v>
      </c>
      <c r="L43" s="52"/>
      <c r="M43" s="91"/>
      <c r="N43" s="91">
        <f t="shared" si="3"/>
        <v>9390</v>
      </c>
      <c r="O43" s="91">
        <f t="shared" si="1"/>
        <v>2355</v>
      </c>
      <c r="P43" s="153">
        <f t="shared" si="4"/>
        <v>11818</v>
      </c>
      <c r="Q43" s="92"/>
      <c r="R43" s="92"/>
      <c r="S43" s="92">
        <f t="shared" si="5"/>
        <v>2.1631614591913313</v>
      </c>
      <c r="U43" s="8"/>
    </row>
    <row r="44" spans="1:21" x14ac:dyDescent="0.25">
      <c r="A44" s="25">
        <v>43931</v>
      </c>
      <c r="B44" s="64">
        <v>23377</v>
      </c>
      <c r="C44" s="65">
        <v>5275</v>
      </c>
      <c r="D44" s="65">
        <v>28652</v>
      </c>
      <c r="E44" s="101">
        <v>318</v>
      </c>
      <c r="F44" s="393">
        <f t="shared" si="0"/>
        <v>0.28042328042328041</v>
      </c>
      <c r="G44" s="65">
        <v>1391</v>
      </c>
      <c r="H44" s="65">
        <v>37201</v>
      </c>
      <c r="I44" s="89">
        <v>176</v>
      </c>
      <c r="J44" s="90">
        <v>626</v>
      </c>
      <c r="K44" s="153">
        <f t="shared" si="2"/>
        <v>1567</v>
      </c>
      <c r="L44" s="52"/>
      <c r="M44" s="91"/>
      <c r="N44" s="91">
        <f t="shared" si="3"/>
        <v>9117</v>
      </c>
      <c r="O44" s="91">
        <f t="shared" si="1"/>
        <v>2274</v>
      </c>
      <c r="P44" s="153">
        <f t="shared" si="4"/>
        <v>11859</v>
      </c>
      <c r="Q44" s="92"/>
      <c r="R44" s="92"/>
      <c r="S44" s="92">
        <f t="shared" si="5"/>
        <v>2.1706660809400913</v>
      </c>
      <c r="U44" s="8"/>
    </row>
    <row r="45" spans="1:21" x14ac:dyDescent="0.25">
      <c r="A45" s="25">
        <v>43932</v>
      </c>
      <c r="B45" s="64">
        <v>24313</v>
      </c>
      <c r="C45" s="65">
        <v>5590</v>
      </c>
      <c r="D45" s="65">
        <v>29903</v>
      </c>
      <c r="E45" s="101">
        <v>315</v>
      </c>
      <c r="F45" s="393">
        <f t="shared" si="0"/>
        <v>0.25179856115107913</v>
      </c>
      <c r="G45" s="65">
        <v>1580</v>
      </c>
      <c r="H45" s="65">
        <v>38781</v>
      </c>
      <c r="I45" s="89">
        <v>207</v>
      </c>
      <c r="J45" s="90">
        <v>833</v>
      </c>
      <c r="K45" s="153">
        <f t="shared" si="2"/>
        <v>1787</v>
      </c>
      <c r="L45" s="52"/>
      <c r="M45" s="91"/>
      <c r="N45" s="91">
        <f t="shared" si="3"/>
        <v>9105</v>
      </c>
      <c r="O45" s="91">
        <f t="shared" si="1"/>
        <v>2245</v>
      </c>
      <c r="P45" s="153">
        <f t="shared" si="4"/>
        <v>12124</v>
      </c>
      <c r="Q45" s="92"/>
      <c r="R45" s="92"/>
      <c r="S45" s="92">
        <f t="shared" si="5"/>
        <v>2.2191715629747586</v>
      </c>
      <c r="U45" s="8"/>
    </row>
    <row r="46" spans="1:21" x14ac:dyDescent="0.25">
      <c r="A46" s="25">
        <v>43933</v>
      </c>
      <c r="B46" s="65">
        <v>25202</v>
      </c>
      <c r="C46" s="65">
        <v>5912</v>
      </c>
      <c r="D46" s="65">
        <v>31114</v>
      </c>
      <c r="E46" s="101">
        <v>322</v>
      </c>
      <c r="F46" s="393">
        <f t="shared" si="0"/>
        <v>0.26589595375722541</v>
      </c>
      <c r="G46" s="65">
        <v>1475</v>
      </c>
      <c r="H46" s="65">
        <v>40256</v>
      </c>
      <c r="I46" s="89">
        <v>142</v>
      </c>
      <c r="J46" s="90">
        <v>975</v>
      </c>
      <c r="K46" s="153">
        <f t="shared" si="2"/>
        <v>1617</v>
      </c>
      <c r="L46" s="52"/>
      <c r="M46" s="91"/>
      <c r="N46" s="91">
        <f t="shared" si="3"/>
        <v>7971</v>
      </c>
      <c r="O46" s="91">
        <f t="shared" si="1"/>
        <v>2206</v>
      </c>
      <c r="P46" s="153">
        <f t="shared" si="4"/>
        <v>10723</v>
      </c>
      <c r="Q46" s="92"/>
      <c r="R46" s="92"/>
      <c r="S46" s="92">
        <f t="shared" si="5"/>
        <v>1.9627331466329874</v>
      </c>
      <c r="U46" s="8"/>
    </row>
    <row r="47" spans="1:21" x14ac:dyDescent="0.25">
      <c r="A47" s="25">
        <v>43934</v>
      </c>
      <c r="B47" s="65">
        <v>25746</v>
      </c>
      <c r="C47" s="65">
        <v>6067</v>
      </c>
      <c r="D47" s="65">
        <v>31813</v>
      </c>
      <c r="E47" s="101">
        <v>155</v>
      </c>
      <c r="F47" s="393">
        <f t="shared" si="0"/>
        <v>0.22174535050071531</v>
      </c>
      <c r="G47" s="65">
        <v>873</v>
      </c>
      <c r="H47" s="65">
        <v>41129</v>
      </c>
      <c r="I47" s="89">
        <v>84</v>
      </c>
      <c r="J47" s="90">
        <v>1059</v>
      </c>
      <c r="K47" s="153">
        <f t="shared" si="2"/>
        <v>957</v>
      </c>
      <c r="L47" s="52"/>
      <c r="M47" s="91"/>
      <c r="N47" s="91">
        <f t="shared" si="3"/>
        <v>7777</v>
      </c>
      <c r="O47" s="91">
        <f t="shared" si="1"/>
        <v>2106</v>
      </c>
      <c r="P47" s="153">
        <f t="shared" si="4"/>
        <v>10632</v>
      </c>
      <c r="Q47" s="92"/>
      <c r="R47" s="92"/>
      <c r="S47" s="92">
        <f t="shared" si="5"/>
        <v>1.9460765471418373</v>
      </c>
      <c r="U47" s="8"/>
    </row>
    <row r="48" spans="1:21" x14ac:dyDescent="0.25">
      <c r="A48" s="41">
        <v>43935</v>
      </c>
      <c r="B48" s="66">
        <v>26497</v>
      </c>
      <c r="C48" s="67">
        <v>6358</v>
      </c>
      <c r="D48" s="67">
        <v>32855</v>
      </c>
      <c r="E48" s="102">
        <v>291</v>
      </c>
      <c r="F48" s="393">
        <f t="shared" si="0"/>
        <v>0.27927063339731284</v>
      </c>
      <c r="G48" s="65">
        <v>1370</v>
      </c>
      <c r="H48" s="65">
        <v>42499</v>
      </c>
      <c r="I48" s="89">
        <v>59</v>
      </c>
      <c r="J48" s="90">
        <v>1118</v>
      </c>
      <c r="K48" s="153">
        <f t="shared" si="2"/>
        <v>1429</v>
      </c>
      <c r="L48" s="52"/>
      <c r="M48" s="91"/>
      <c r="N48" s="91">
        <f t="shared" si="3"/>
        <v>7833</v>
      </c>
      <c r="O48" s="91">
        <f t="shared" si="1"/>
        <v>2129</v>
      </c>
      <c r="P48" s="153">
        <f t="shared" si="4"/>
        <v>10840</v>
      </c>
      <c r="Q48" s="92"/>
      <c r="R48" s="92"/>
      <c r="S48" s="92">
        <f t="shared" si="5"/>
        <v>1.9841487745501802</v>
      </c>
      <c r="U48" s="8"/>
    </row>
    <row r="49" spans="1:21" x14ac:dyDescent="0.25">
      <c r="A49" s="13">
        <v>43936</v>
      </c>
      <c r="B49" s="67">
        <v>27316</v>
      </c>
      <c r="C49" s="67">
        <v>6748</v>
      </c>
      <c r="D49" s="67">
        <v>34064</v>
      </c>
      <c r="E49" s="102">
        <v>390</v>
      </c>
      <c r="F49" s="393">
        <f t="shared" si="0"/>
        <v>0.32258064516129031</v>
      </c>
      <c r="G49" s="65">
        <v>1610</v>
      </c>
      <c r="H49" s="65">
        <v>44109</v>
      </c>
      <c r="I49" s="89">
        <v>124</v>
      </c>
      <c r="J49" s="90">
        <v>1242</v>
      </c>
      <c r="K49" s="153">
        <f t="shared" si="2"/>
        <v>1734</v>
      </c>
      <c r="L49" s="52"/>
      <c r="M49" s="91"/>
      <c r="N49" s="91">
        <f t="shared" si="3"/>
        <v>7838</v>
      </c>
      <c r="O49" s="91">
        <f t="shared" si="1"/>
        <v>2183</v>
      </c>
      <c r="P49" s="153">
        <f t="shared" si="4"/>
        <v>10865</v>
      </c>
      <c r="Q49" s="92"/>
      <c r="R49" s="92"/>
      <c r="S49" s="92">
        <f t="shared" si="5"/>
        <v>1.9887247634213754</v>
      </c>
      <c r="U49" s="8"/>
    </row>
    <row r="50" spans="1:21" x14ac:dyDescent="0.25">
      <c r="A50" s="13">
        <v>43937</v>
      </c>
      <c r="B50" s="65">
        <v>28290</v>
      </c>
      <c r="C50" s="67">
        <v>7102</v>
      </c>
      <c r="D50" s="67">
        <v>35392</v>
      </c>
      <c r="E50" s="102">
        <v>354</v>
      </c>
      <c r="F50" s="393">
        <f t="shared" si="0"/>
        <v>0.26656626506024095</v>
      </c>
      <c r="G50" s="65">
        <v>1707</v>
      </c>
      <c r="H50" s="65">
        <v>45816</v>
      </c>
      <c r="I50" s="89">
        <v>129</v>
      </c>
      <c r="J50" s="90">
        <v>1371</v>
      </c>
      <c r="K50" s="153">
        <f t="shared" si="2"/>
        <v>1836</v>
      </c>
      <c r="L50" s="52"/>
      <c r="M50" s="91"/>
      <c r="N50" s="91">
        <f t="shared" si="3"/>
        <v>7874</v>
      </c>
      <c r="O50" s="91">
        <f t="shared" si="1"/>
        <v>2145</v>
      </c>
      <c r="P50" s="153">
        <f t="shared" si="4"/>
        <v>10927</v>
      </c>
      <c r="Q50" s="92"/>
      <c r="R50" s="92"/>
      <c r="S50" s="92">
        <f t="shared" si="5"/>
        <v>2.000073215821939</v>
      </c>
      <c r="U50" s="8"/>
    </row>
    <row r="51" spans="1:21" x14ac:dyDescent="0.25">
      <c r="A51" s="13">
        <v>43938</v>
      </c>
      <c r="B51" s="68">
        <v>29228</v>
      </c>
      <c r="C51" s="68">
        <v>7409</v>
      </c>
      <c r="D51" s="68">
        <v>36637</v>
      </c>
      <c r="E51" s="102">
        <v>307</v>
      </c>
      <c r="F51" s="393">
        <f t="shared" si="0"/>
        <v>0.2465863453815261</v>
      </c>
      <c r="G51" s="65">
        <v>1541</v>
      </c>
      <c r="H51" s="65">
        <v>47357</v>
      </c>
      <c r="I51" s="89">
        <v>141</v>
      </c>
      <c r="J51" s="90">
        <v>1512</v>
      </c>
      <c r="K51" s="153">
        <f t="shared" si="2"/>
        <v>1682</v>
      </c>
      <c r="L51" s="52"/>
      <c r="M51" s="91"/>
      <c r="N51" s="91">
        <f t="shared" si="3"/>
        <v>7985</v>
      </c>
      <c r="O51" s="91">
        <f t="shared" si="1"/>
        <v>2134</v>
      </c>
      <c r="P51" s="153">
        <f t="shared" si="4"/>
        <v>11042</v>
      </c>
      <c r="Q51" s="92"/>
      <c r="R51" s="92"/>
      <c r="S51" s="92">
        <f t="shared" si="5"/>
        <v>2.0211227646294363</v>
      </c>
      <c r="U51" s="8"/>
    </row>
    <row r="52" spans="1:21" x14ac:dyDescent="0.25">
      <c r="A52" s="13">
        <v>43939</v>
      </c>
      <c r="B52" s="68">
        <v>30413</v>
      </c>
      <c r="C52" s="68">
        <v>7820</v>
      </c>
      <c r="D52" s="68">
        <v>38233</v>
      </c>
      <c r="E52" s="102">
        <v>411</v>
      </c>
      <c r="F52" s="393">
        <f t="shared" si="0"/>
        <v>0.2575187969924812</v>
      </c>
      <c r="G52" s="65">
        <v>1907</v>
      </c>
      <c r="H52" s="65">
        <v>49264</v>
      </c>
      <c r="I52" s="89">
        <v>108</v>
      </c>
      <c r="J52" s="90">
        <v>1620</v>
      </c>
      <c r="K52" s="153">
        <f t="shared" si="2"/>
        <v>2015</v>
      </c>
      <c r="L52" s="52"/>
      <c r="M52" s="91"/>
      <c r="N52" s="91">
        <f t="shared" si="3"/>
        <v>8330</v>
      </c>
      <c r="O52" s="91">
        <f t="shared" si="1"/>
        <v>2230</v>
      </c>
      <c r="P52" s="153">
        <f t="shared" si="4"/>
        <v>11270</v>
      </c>
      <c r="Q52" s="92"/>
      <c r="R52" s="92"/>
      <c r="S52" s="92">
        <f t="shared" si="5"/>
        <v>2.0628557831347352</v>
      </c>
      <c r="U52" s="8"/>
    </row>
    <row r="53" spans="1:21" x14ac:dyDescent="0.25">
      <c r="A53" s="13">
        <v>43940</v>
      </c>
      <c r="B53" s="68">
        <v>31425</v>
      </c>
      <c r="C53" s="68">
        <v>8187</v>
      </c>
      <c r="D53" s="68">
        <v>39612</v>
      </c>
      <c r="E53" s="102">
        <v>367</v>
      </c>
      <c r="F53" s="393">
        <f t="shared" si="0"/>
        <v>0.26613488034807831</v>
      </c>
      <c r="G53" s="65">
        <v>1555</v>
      </c>
      <c r="H53" s="65">
        <v>50819</v>
      </c>
      <c r="I53" s="89">
        <v>154</v>
      </c>
      <c r="J53" s="90">
        <v>1774</v>
      </c>
      <c r="K53" s="153">
        <f t="shared" si="2"/>
        <v>1709</v>
      </c>
      <c r="L53" s="52"/>
      <c r="M53" s="91"/>
      <c r="N53" s="91">
        <f t="shared" si="3"/>
        <v>8498</v>
      </c>
      <c r="O53" s="91">
        <f t="shared" si="1"/>
        <v>2275</v>
      </c>
      <c r="P53" s="153">
        <f t="shared" si="4"/>
        <v>11362</v>
      </c>
      <c r="Q53" s="92"/>
      <c r="R53" s="92"/>
      <c r="S53" s="92">
        <f t="shared" si="5"/>
        <v>2.0796954221807331</v>
      </c>
      <c r="U53" s="8"/>
    </row>
    <row r="54" spans="1:21" x14ac:dyDescent="0.25">
      <c r="A54" s="13">
        <v>43941</v>
      </c>
      <c r="B54" s="68">
        <v>32250</v>
      </c>
      <c r="C54" s="68">
        <v>8450</v>
      </c>
      <c r="D54" s="68">
        <v>40700</v>
      </c>
      <c r="E54" s="102">
        <v>263</v>
      </c>
      <c r="F54" s="393">
        <f t="shared" si="0"/>
        <v>0.24172794117647059</v>
      </c>
      <c r="G54" s="65">
        <v>1255</v>
      </c>
      <c r="H54" s="65">
        <v>52074</v>
      </c>
      <c r="I54" s="89">
        <v>77</v>
      </c>
      <c r="J54" s="90">
        <v>1851</v>
      </c>
      <c r="K54" s="153">
        <f t="shared" si="2"/>
        <v>1332</v>
      </c>
      <c r="L54" s="52"/>
      <c r="M54" s="91"/>
      <c r="N54" s="91">
        <f t="shared" si="3"/>
        <v>8887</v>
      </c>
      <c r="O54" s="91">
        <f t="shared" si="1"/>
        <v>2383</v>
      </c>
      <c r="P54" s="153">
        <f t="shared" si="4"/>
        <v>11737</v>
      </c>
      <c r="Q54" s="92"/>
      <c r="R54" s="92"/>
      <c r="S54" s="92">
        <f t="shared" si="5"/>
        <v>2.148335255248659</v>
      </c>
      <c r="U54" s="8"/>
    </row>
    <row r="55" spans="1:21" x14ac:dyDescent="0.25">
      <c r="A55" s="13">
        <v>43942</v>
      </c>
      <c r="B55" s="69">
        <v>33027</v>
      </c>
      <c r="C55" s="69">
        <v>8672</v>
      </c>
      <c r="D55" s="69">
        <v>41699</v>
      </c>
      <c r="E55" s="103">
        <v>222</v>
      </c>
      <c r="F55" s="393">
        <f t="shared" si="0"/>
        <v>0.22222222222222221</v>
      </c>
      <c r="G55" s="65">
        <v>1333</v>
      </c>
      <c r="H55" s="65">
        <v>53407</v>
      </c>
      <c r="I55" s="89">
        <v>68</v>
      </c>
      <c r="J55" s="90">
        <v>1919</v>
      </c>
      <c r="K55" s="153">
        <f t="shared" si="2"/>
        <v>1401</v>
      </c>
      <c r="L55" s="52"/>
      <c r="M55" s="91"/>
      <c r="N55" s="91">
        <f t="shared" si="3"/>
        <v>8844</v>
      </c>
      <c r="O55" s="91">
        <f t="shared" si="1"/>
        <v>2314</v>
      </c>
      <c r="P55" s="153">
        <f t="shared" si="4"/>
        <v>11709</v>
      </c>
      <c r="Q55" s="92"/>
      <c r="R55" s="92"/>
      <c r="S55" s="92">
        <f t="shared" si="5"/>
        <v>2.1432101477129208</v>
      </c>
      <c r="U55" s="8"/>
    </row>
    <row r="56" spans="1:21" x14ac:dyDescent="0.25">
      <c r="A56" s="13">
        <v>43943</v>
      </c>
      <c r="B56" s="69">
        <v>34271</v>
      </c>
      <c r="C56" s="69">
        <v>9038</v>
      </c>
      <c r="D56" s="67">
        <v>43309</v>
      </c>
      <c r="E56" s="102">
        <v>366</v>
      </c>
      <c r="F56" s="393">
        <f t="shared" si="0"/>
        <v>0.22732919254658385</v>
      </c>
      <c r="G56" s="65">
        <v>2099</v>
      </c>
      <c r="H56" s="65">
        <v>55506</v>
      </c>
      <c r="I56" s="89">
        <v>125</v>
      </c>
      <c r="J56" s="90">
        <v>2044</v>
      </c>
      <c r="K56" s="153">
        <f t="shared" si="2"/>
        <v>2224</v>
      </c>
      <c r="L56" s="52"/>
      <c r="M56" s="91"/>
      <c r="N56" s="91">
        <f t="shared" si="3"/>
        <v>9245</v>
      </c>
      <c r="O56" s="91">
        <f t="shared" si="1"/>
        <v>2290</v>
      </c>
      <c r="P56" s="153">
        <f t="shared" si="4"/>
        <v>12199</v>
      </c>
      <c r="Q56" s="92"/>
      <c r="R56" s="92"/>
      <c r="S56" s="92">
        <f t="shared" si="5"/>
        <v>2.232899529588344</v>
      </c>
      <c r="U56" s="8"/>
    </row>
    <row r="57" spans="1:21" x14ac:dyDescent="0.25">
      <c r="A57" s="13">
        <v>43944</v>
      </c>
      <c r="B57" s="69">
        <v>35390</v>
      </c>
      <c r="C57" s="69">
        <v>9409</v>
      </c>
      <c r="D57" s="67">
        <v>44799</v>
      </c>
      <c r="E57" s="102">
        <v>371</v>
      </c>
      <c r="F57" s="393">
        <f t="shared" si="0"/>
        <v>0.24899328859060402</v>
      </c>
      <c r="G57" s="65">
        <v>2033</v>
      </c>
      <c r="H57" s="65">
        <v>57539</v>
      </c>
      <c r="I57" s="89">
        <v>151</v>
      </c>
      <c r="J57" s="90">
        <v>2195</v>
      </c>
      <c r="K57" s="153">
        <f t="shared" si="2"/>
        <v>2184</v>
      </c>
      <c r="L57" s="52"/>
      <c r="M57" s="91"/>
      <c r="N57" s="91">
        <f t="shared" si="3"/>
        <v>9407</v>
      </c>
      <c r="O57" s="91">
        <f t="shared" si="1"/>
        <v>2307</v>
      </c>
      <c r="P57" s="153">
        <f t="shared" si="4"/>
        <v>12547</v>
      </c>
      <c r="Q57" s="92"/>
      <c r="R57" s="92"/>
      <c r="S57" s="92">
        <f t="shared" si="5"/>
        <v>2.2965972946753794</v>
      </c>
      <c r="U57" s="8"/>
    </row>
    <row r="58" spans="1:21" x14ac:dyDescent="0.25">
      <c r="A58" s="13">
        <v>43945</v>
      </c>
      <c r="B58" s="69">
        <v>36392</v>
      </c>
      <c r="C58" s="69">
        <v>9697</v>
      </c>
      <c r="D58" s="67">
        <v>46089</v>
      </c>
      <c r="E58" s="102">
        <v>288</v>
      </c>
      <c r="F58" s="393">
        <f t="shared" si="0"/>
        <v>0.22325581395348837</v>
      </c>
      <c r="G58" s="65">
        <v>1624</v>
      </c>
      <c r="H58" s="65">
        <v>59163</v>
      </c>
      <c r="I58" s="89">
        <v>148</v>
      </c>
      <c r="J58" s="90">
        <v>2343</v>
      </c>
      <c r="K58" s="153">
        <f t="shared" si="2"/>
        <v>1772</v>
      </c>
      <c r="L58" s="52"/>
      <c r="M58" s="91"/>
      <c r="N58" s="91">
        <f t="shared" si="3"/>
        <v>9452</v>
      </c>
      <c r="O58" s="91">
        <f t="shared" si="1"/>
        <v>2288</v>
      </c>
      <c r="P58" s="153">
        <f t="shared" si="4"/>
        <v>12637</v>
      </c>
      <c r="Q58" s="92"/>
      <c r="R58" s="92"/>
      <c r="S58" s="92">
        <f t="shared" si="5"/>
        <v>2.3130708546116816</v>
      </c>
      <c r="U58" s="8"/>
    </row>
    <row r="59" spans="1:21" x14ac:dyDescent="0.25">
      <c r="A59" s="13">
        <v>43946</v>
      </c>
      <c r="B59" s="69">
        <v>37698</v>
      </c>
      <c r="C59" s="69">
        <v>10051</v>
      </c>
      <c r="D59" s="69">
        <v>47749</v>
      </c>
      <c r="E59" s="103">
        <v>354</v>
      </c>
      <c r="F59" s="393">
        <f t="shared" si="0"/>
        <v>0.21325301204819277</v>
      </c>
      <c r="G59" s="65">
        <v>2059</v>
      </c>
      <c r="H59" s="65">
        <v>61222</v>
      </c>
      <c r="I59" s="89">
        <v>163</v>
      </c>
      <c r="J59" s="90">
        <v>2506</v>
      </c>
      <c r="K59" s="153">
        <f t="shared" si="2"/>
        <v>2222</v>
      </c>
      <c r="L59" s="52"/>
      <c r="M59" s="91"/>
      <c r="N59" s="91">
        <f t="shared" si="3"/>
        <v>9516</v>
      </c>
      <c r="O59" s="91">
        <f t="shared" si="1"/>
        <v>2231</v>
      </c>
      <c r="P59" s="153">
        <f t="shared" si="4"/>
        <v>12844</v>
      </c>
      <c r="Q59" s="92"/>
      <c r="R59" s="92"/>
      <c r="S59" s="92">
        <f t="shared" si="5"/>
        <v>2.3509600424651764</v>
      </c>
      <c r="U59" s="8"/>
    </row>
    <row r="60" spans="1:21" x14ac:dyDescent="0.25">
      <c r="A60" s="13">
        <v>43947</v>
      </c>
      <c r="B60" s="69">
        <v>38833</v>
      </c>
      <c r="C60" s="69">
        <v>10324</v>
      </c>
      <c r="D60" s="69">
        <v>49157</v>
      </c>
      <c r="E60" s="103">
        <v>273</v>
      </c>
      <c r="F60" s="393">
        <f t="shared" si="0"/>
        <v>0.19389204545454544</v>
      </c>
      <c r="G60" s="65">
        <v>1455</v>
      </c>
      <c r="H60" s="65">
        <v>62677</v>
      </c>
      <c r="I60" s="89">
        <v>643</v>
      </c>
      <c r="J60" s="90">
        <v>3149</v>
      </c>
      <c r="K60" s="153">
        <f t="shared" si="2"/>
        <v>2098</v>
      </c>
      <c r="L60" s="52"/>
      <c r="M60" s="91"/>
      <c r="N60" s="91">
        <f t="shared" si="3"/>
        <v>9545</v>
      </c>
      <c r="O60" s="91">
        <f t="shared" si="1"/>
        <v>2137</v>
      </c>
      <c r="P60" s="153">
        <f t="shared" si="4"/>
        <v>13233</v>
      </c>
      <c r="Q60" s="92"/>
      <c r="R60" s="92"/>
      <c r="S60" s="92">
        <f t="shared" si="5"/>
        <v>2.4221624293009718</v>
      </c>
      <c r="U60" s="8"/>
    </row>
    <row r="61" spans="1:21" x14ac:dyDescent="0.25">
      <c r="A61" s="13">
        <v>43948</v>
      </c>
      <c r="B61" s="69">
        <v>39773</v>
      </c>
      <c r="C61" s="69">
        <v>10521</v>
      </c>
      <c r="D61" s="69">
        <v>50294</v>
      </c>
      <c r="E61" s="103">
        <v>197</v>
      </c>
      <c r="F61" s="393">
        <f t="shared" si="0"/>
        <v>0.17326297273526825</v>
      </c>
      <c r="G61" s="65">
        <v>1265</v>
      </c>
      <c r="H61" s="65">
        <v>63942</v>
      </c>
      <c r="I61" s="89">
        <v>1343</v>
      </c>
      <c r="J61" s="90">
        <v>4492</v>
      </c>
      <c r="K61" s="153">
        <f t="shared" si="2"/>
        <v>2608</v>
      </c>
      <c r="L61" s="52"/>
      <c r="M61" s="91"/>
      <c r="N61" s="91">
        <f t="shared" si="3"/>
        <v>9594</v>
      </c>
      <c r="O61" s="91">
        <f t="shared" si="1"/>
        <v>2071</v>
      </c>
      <c r="P61" s="153">
        <f t="shared" si="4"/>
        <v>14509</v>
      </c>
      <c r="Q61" s="92"/>
      <c r="R61" s="92"/>
      <c r="S61" s="92">
        <f t="shared" si="5"/>
        <v>2.655720901286768</v>
      </c>
      <c r="U61" s="8"/>
    </row>
    <row r="62" spans="1:21" x14ac:dyDescent="0.25">
      <c r="A62" s="13">
        <v>43949</v>
      </c>
      <c r="B62" s="69">
        <v>40728</v>
      </c>
      <c r="C62" s="69">
        <v>10721</v>
      </c>
      <c r="D62" s="69">
        <v>51449</v>
      </c>
      <c r="E62" s="103">
        <v>200</v>
      </c>
      <c r="F62" s="393">
        <f t="shared" si="0"/>
        <v>0.17316017316017315</v>
      </c>
      <c r="G62" s="65">
        <v>1557</v>
      </c>
      <c r="H62" s="65">
        <v>65499</v>
      </c>
      <c r="I62" s="89">
        <v>1070</v>
      </c>
      <c r="J62" s="90">
        <v>5562</v>
      </c>
      <c r="K62" s="153">
        <f t="shared" si="2"/>
        <v>2627</v>
      </c>
      <c r="L62" s="52"/>
      <c r="M62" s="91"/>
      <c r="N62" s="91">
        <f t="shared" si="3"/>
        <v>9750</v>
      </c>
      <c r="O62" s="91">
        <f t="shared" si="1"/>
        <v>2049</v>
      </c>
      <c r="P62" s="153">
        <f t="shared" si="4"/>
        <v>15735</v>
      </c>
      <c r="Q62" s="92"/>
      <c r="R62" s="92"/>
      <c r="S62" s="92">
        <f t="shared" si="5"/>
        <v>2.8801273955301738</v>
      </c>
      <c r="U62" s="8"/>
    </row>
    <row r="63" spans="1:21" x14ac:dyDescent="0.25">
      <c r="A63" s="13">
        <v>43950</v>
      </c>
      <c r="B63" s="69">
        <v>42048</v>
      </c>
      <c r="C63" s="69">
        <v>11034</v>
      </c>
      <c r="D63" s="69">
        <v>53082</v>
      </c>
      <c r="E63" s="103">
        <v>313</v>
      </c>
      <c r="F63" s="393">
        <f t="shared" si="0"/>
        <v>0.19167176974892836</v>
      </c>
      <c r="G63" s="65">
        <v>2405</v>
      </c>
      <c r="H63" s="65">
        <v>67904</v>
      </c>
      <c r="I63" s="89">
        <v>1066</v>
      </c>
      <c r="J63" s="90">
        <v>6628</v>
      </c>
      <c r="K63" s="153">
        <f t="shared" si="2"/>
        <v>3471</v>
      </c>
      <c r="L63" s="52"/>
      <c r="M63" s="91"/>
      <c r="N63" s="91">
        <f t="shared" si="3"/>
        <v>9773</v>
      </c>
      <c r="O63" s="91">
        <f t="shared" si="1"/>
        <v>1996</v>
      </c>
      <c r="P63" s="153">
        <f t="shared" si="4"/>
        <v>16982</v>
      </c>
      <c r="Q63" s="92"/>
      <c r="R63" s="92"/>
      <c r="S63" s="92">
        <f t="shared" si="5"/>
        <v>3.1083777204253837</v>
      </c>
      <c r="U63" s="8"/>
    </row>
    <row r="64" spans="1:21" x14ac:dyDescent="0.25">
      <c r="A64" s="13">
        <v>43951</v>
      </c>
      <c r="B64" s="44">
        <v>43286</v>
      </c>
      <c r="C64" s="44">
        <v>11353</v>
      </c>
      <c r="D64" s="44">
        <v>54639</v>
      </c>
      <c r="E64" s="104">
        <v>319</v>
      </c>
      <c r="F64" s="393">
        <f t="shared" si="0"/>
        <v>0.20488118175979447</v>
      </c>
      <c r="G64" s="65">
        <v>2406</v>
      </c>
      <c r="H64" s="65">
        <v>72447</v>
      </c>
      <c r="I64" s="89">
        <v>2016</v>
      </c>
      <c r="J64" s="90">
        <v>8644</v>
      </c>
      <c r="K64" s="153">
        <f t="shared" si="2"/>
        <v>4422</v>
      </c>
      <c r="L64" s="52"/>
      <c r="M64" s="91"/>
      <c r="N64" s="91">
        <f t="shared" si="3"/>
        <v>9840</v>
      </c>
      <c r="O64" s="91">
        <f t="shared" si="1"/>
        <v>1944</v>
      </c>
      <c r="P64" s="153">
        <f t="shared" si="4"/>
        <v>19220</v>
      </c>
      <c r="Q64" s="92"/>
      <c r="R64" s="92"/>
      <c r="S64" s="92">
        <f t="shared" si="5"/>
        <v>3.5180202441747661</v>
      </c>
      <c r="U64" s="8"/>
    </row>
    <row r="65" spans="1:21" x14ac:dyDescent="0.25">
      <c r="A65" s="13">
        <v>43952</v>
      </c>
      <c r="B65" s="69">
        <v>45048</v>
      </c>
      <c r="C65" s="69">
        <v>11654</v>
      </c>
      <c r="D65" s="69">
        <v>56702</v>
      </c>
      <c r="E65" s="103">
        <v>301</v>
      </c>
      <c r="F65" s="393">
        <f t="shared" si="0"/>
        <v>0.14590402326708676</v>
      </c>
      <c r="G65" s="65">
        <v>2537</v>
      </c>
      <c r="H65" s="65">
        <v>74984</v>
      </c>
      <c r="I65" s="89">
        <v>2124</v>
      </c>
      <c r="J65" s="90">
        <v>10768</v>
      </c>
      <c r="K65" s="153">
        <f t="shared" si="2"/>
        <v>4661</v>
      </c>
      <c r="L65" s="52"/>
      <c r="M65" s="91"/>
      <c r="N65" s="91">
        <f t="shared" si="3"/>
        <v>10613</v>
      </c>
      <c r="O65" s="91">
        <f t="shared" si="1"/>
        <v>1957</v>
      </c>
      <c r="P65" s="153">
        <f t="shared" si="4"/>
        <v>22109</v>
      </c>
      <c r="Q65" s="92"/>
      <c r="R65" s="92"/>
      <c r="S65" s="92">
        <f t="shared" si="5"/>
        <v>4.0468215181300682</v>
      </c>
      <c r="U65" s="8"/>
    </row>
    <row r="66" spans="1:21" x14ac:dyDescent="0.25">
      <c r="A66" s="13">
        <v>43953</v>
      </c>
      <c r="B66" s="69">
        <v>46906</v>
      </c>
      <c r="C66" s="69">
        <v>11927</v>
      </c>
      <c r="D66" s="69">
        <v>58833</v>
      </c>
      <c r="E66" s="103">
        <v>273</v>
      </c>
      <c r="F66" s="393">
        <f t="shared" si="0"/>
        <v>0.12810886907555138</v>
      </c>
      <c r="G66" s="65">
        <v>2921</v>
      </c>
      <c r="H66" s="65">
        <v>77905</v>
      </c>
      <c r="I66" s="89">
        <v>2392</v>
      </c>
      <c r="J66" s="90">
        <v>13160</v>
      </c>
      <c r="K66" s="153">
        <f t="shared" si="2"/>
        <v>5313</v>
      </c>
      <c r="L66" s="52"/>
      <c r="M66" s="91"/>
      <c r="N66" s="91">
        <f t="shared" si="3"/>
        <v>11084</v>
      </c>
      <c r="O66" s="91">
        <f t="shared" si="1"/>
        <v>1876</v>
      </c>
      <c r="P66" s="153">
        <f t="shared" si="4"/>
        <v>25200</v>
      </c>
      <c r="Q66" s="92"/>
      <c r="R66" s="92"/>
      <c r="S66" s="92">
        <f t="shared" si="5"/>
        <v>4.6125967821646254</v>
      </c>
      <c r="U66" s="8"/>
    </row>
    <row r="67" spans="1:21" x14ac:dyDescent="0.25">
      <c r="A67" s="13">
        <v>43954</v>
      </c>
      <c r="B67" s="44">
        <v>48198</v>
      </c>
      <c r="C67" s="44">
        <v>12097</v>
      </c>
      <c r="D67" s="44">
        <v>60295</v>
      </c>
      <c r="E67" s="104">
        <v>170</v>
      </c>
      <c r="F67" s="393">
        <f t="shared" si="0"/>
        <v>0.11627906976744186</v>
      </c>
      <c r="G67" s="65">
        <v>1986</v>
      </c>
      <c r="H67" s="65">
        <v>79891</v>
      </c>
      <c r="I67" s="89">
        <v>1734</v>
      </c>
      <c r="J67" s="90">
        <v>14894</v>
      </c>
      <c r="K67" s="153">
        <f t="shared" si="2"/>
        <v>3720</v>
      </c>
      <c r="L67" s="52"/>
      <c r="M67" s="91"/>
      <c r="N67" s="91">
        <f t="shared" si="3"/>
        <v>11138</v>
      </c>
      <c r="O67" s="91">
        <f t="shared" si="1"/>
        <v>1773</v>
      </c>
      <c r="P67" s="153">
        <f t="shared" si="4"/>
        <v>26822</v>
      </c>
      <c r="Q67" s="92"/>
      <c r="R67" s="92"/>
      <c r="S67" s="92">
        <f t="shared" si="5"/>
        <v>4.9094869401277617</v>
      </c>
      <c r="U67" s="8"/>
    </row>
    <row r="68" spans="1:21" x14ac:dyDescent="0.25">
      <c r="A68" s="13">
        <v>43955</v>
      </c>
      <c r="B68" s="44">
        <v>49430</v>
      </c>
      <c r="C68" s="44">
        <v>12266</v>
      </c>
      <c r="D68" s="44">
        <v>61696</v>
      </c>
      <c r="E68" s="104">
        <v>169</v>
      </c>
      <c r="F68" s="393">
        <f t="shared" si="0"/>
        <v>0.1206281227694504</v>
      </c>
      <c r="G68" s="65">
        <v>1949</v>
      </c>
      <c r="H68" s="65">
        <v>81840</v>
      </c>
      <c r="I68" s="89">
        <v>1845</v>
      </c>
      <c r="J68" s="90">
        <v>16739</v>
      </c>
      <c r="K68" s="153">
        <f t="shared" si="2"/>
        <v>3794</v>
      </c>
      <c r="L68" s="52"/>
      <c r="M68" s="91"/>
      <c r="N68" s="91">
        <f t="shared" si="3"/>
        <v>11402</v>
      </c>
      <c r="O68" s="91">
        <f t="shared" si="1"/>
        <v>1745</v>
      </c>
      <c r="P68" s="153">
        <f t="shared" si="4"/>
        <v>28008</v>
      </c>
      <c r="Q68" s="92"/>
      <c r="R68" s="92"/>
      <c r="S68" s="92">
        <f t="shared" si="5"/>
        <v>5.1265718521772552</v>
      </c>
      <c r="U68" s="8"/>
    </row>
    <row r="69" spans="1:21" x14ac:dyDescent="0.25">
      <c r="A69" s="13">
        <v>43956</v>
      </c>
      <c r="B69" s="44">
        <v>50874</v>
      </c>
      <c r="C69" s="44">
        <v>12437</v>
      </c>
      <c r="D69" s="44">
        <v>63311</v>
      </c>
      <c r="E69" s="104">
        <v>171</v>
      </c>
      <c r="F69" s="393">
        <f t="shared" si="0"/>
        <v>0.10588235294117647</v>
      </c>
      <c r="G69" s="65">
        <v>2445</v>
      </c>
      <c r="H69" s="65">
        <v>84285</v>
      </c>
      <c r="I69" s="89">
        <v>1478</v>
      </c>
      <c r="J69" s="90">
        <v>18217</v>
      </c>
      <c r="K69" s="153">
        <f t="shared" si="2"/>
        <v>3923</v>
      </c>
      <c r="L69" s="52"/>
      <c r="M69" s="91"/>
      <c r="N69" s="91">
        <f t="shared" si="3"/>
        <v>11862</v>
      </c>
      <c r="O69" s="91">
        <f t="shared" si="1"/>
        <v>1716</v>
      </c>
      <c r="P69" s="153">
        <f t="shared" si="4"/>
        <v>29304</v>
      </c>
      <c r="Q69" s="92"/>
      <c r="R69" s="92"/>
      <c r="S69" s="92">
        <f t="shared" si="5"/>
        <v>5.3637911152600077</v>
      </c>
      <c r="U69" s="8"/>
    </row>
    <row r="70" spans="1:21" x14ac:dyDescent="0.25">
      <c r="A70" s="13">
        <v>43957</v>
      </c>
      <c r="B70" s="44">
        <v>52416</v>
      </c>
      <c r="C70" s="44">
        <v>12709</v>
      </c>
      <c r="D70" s="44">
        <v>65125</v>
      </c>
      <c r="E70" s="104">
        <v>272</v>
      </c>
      <c r="F70" s="393">
        <f t="shared" si="0"/>
        <v>0.14994487320837926</v>
      </c>
      <c r="G70" s="65">
        <v>3036</v>
      </c>
      <c r="H70" s="65">
        <v>87321</v>
      </c>
      <c r="I70" s="89">
        <v>1647</v>
      </c>
      <c r="J70" s="90">
        <v>19864</v>
      </c>
      <c r="K70" s="153">
        <f t="shared" si="2"/>
        <v>4683</v>
      </c>
      <c r="L70" s="52"/>
      <c r="M70" s="91"/>
      <c r="N70" s="91">
        <f t="shared" si="3"/>
        <v>12043</v>
      </c>
      <c r="O70" s="91">
        <f t="shared" si="1"/>
        <v>1675</v>
      </c>
      <c r="P70" s="153">
        <f t="shared" si="4"/>
        <v>30516</v>
      </c>
      <c r="Q70" s="92"/>
      <c r="R70" s="92"/>
      <c r="S70" s="92">
        <f t="shared" si="5"/>
        <v>5.5856350557355441</v>
      </c>
      <c r="U70" s="8"/>
    </row>
    <row r="71" spans="1:21" x14ac:dyDescent="0.25">
      <c r="A71" s="13">
        <v>43958</v>
      </c>
      <c r="B71" s="44">
        <v>54173</v>
      </c>
      <c r="C71" s="44">
        <v>12924</v>
      </c>
      <c r="D71" s="44">
        <v>67097</v>
      </c>
      <c r="E71" s="104">
        <v>215</v>
      </c>
      <c r="F71" s="393">
        <f t="shared" ref="F71:F134" si="6">E71/(D71-D70)</f>
        <v>0.10902636916835699</v>
      </c>
      <c r="G71" s="65">
        <v>3174</v>
      </c>
      <c r="H71" s="65">
        <v>90495</v>
      </c>
      <c r="I71" s="89">
        <v>1905</v>
      </c>
      <c r="J71" s="90">
        <v>21769</v>
      </c>
      <c r="K71" s="153">
        <f t="shared" si="2"/>
        <v>5079</v>
      </c>
      <c r="L71" s="52"/>
      <c r="M71" s="91"/>
      <c r="N71" s="91">
        <f t="shared" si="3"/>
        <v>12458</v>
      </c>
      <c r="O71" s="91">
        <f t="shared" si="1"/>
        <v>1571</v>
      </c>
      <c r="P71" s="153">
        <f t="shared" si="4"/>
        <v>31173</v>
      </c>
      <c r="Q71" s="92"/>
      <c r="R71" s="92"/>
      <c r="S71" s="92">
        <f t="shared" si="5"/>
        <v>5.7058920432705502</v>
      </c>
      <c r="U71" s="8"/>
    </row>
    <row r="72" spans="1:21" x14ac:dyDescent="0.25">
      <c r="A72" s="13">
        <v>43959</v>
      </c>
      <c r="B72" s="44">
        <v>56042</v>
      </c>
      <c r="C72" s="44">
        <v>13149</v>
      </c>
      <c r="D72" s="44">
        <v>69191</v>
      </c>
      <c r="E72" s="104">
        <v>225</v>
      </c>
      <c r="F72" s="393">
        <f t="shared" si="6"/>
        <v>0.10744985673352435</v>
      </c>
      <c r="G72" s="65">
        <v>3075</v>
      </c>
      <c r="H72" s="65">
        <v>93570</v>
      </c>
      <c r="I72" s="89">
        <v>1657</v>
      </c>
      <c r="J72" s="90">
        <v>23426</v>
      </c>
      <c r="K72" s="153">
        <f t="shared" si="2"/>
        <v>4732</v>
      </c>
      <c r="L72" s="52"/>
      <c r="M72" s="91"/>
      <c r="N72" s="91">
        <f t="shared" si="3"/>
        <v>12489</v>
      </c>
      <c r="O72" s="91">
        <f t="shared" si="1"/>
        <v>1495</v>
      </c>
      <c r="P72" s="153">
        <f t="shared" si="4"/>
        <v>31244</v>
      </c>
      <c r="Q72" s="92"/>
      <c r="R72" s="92"/>
      <c r="S72" s="92">
        <f t="shared" si="5"/>
        <v>5.7188878516647446</v>
      </c>
      <c r="U72" s="8"/>
    </row>
    <row r="73" spans="1:21" x14ac:dyDescent="0.25">
      <c r="A73" s="13">
        <v>43960</v>
      </c>
      <c r="B73" s="44">
        <v>57787</v>
      </c>
      <c r="C73" s="44">
        <v>13305</v>
      </c>
      <c r="D73" s="44">
        <v>71092</v>
      </c>
      <c r="E73" s="104">
        <v>156</v>
      </c>
      <c r="F73" s="393">
        <f t="shared" si="6"/>
        <v>8.2062072593371907E-2</v>
      </c>
      <c r="G73" s="65">
        <v>2769</v>
      </c>
      <c r="H73" s="65">
        <v>96339</v>
      </c>
      <c r="I73" s="89">
        <v>1628</v>
      </c>
      <c r="J73" s="90">
        <v>25054</v>
      </c>
      <c r="K73" s="153">
        <f t="shared" si="2"/>
        <v>4397</v>
      </c>
      <c r="L73" s="52"/>
      <c r="M73" s="91"/>
      <c r="N73" s="91">
        <f t="shared" si="3"/>
        <v>12259</v>
      </c>
      <c r="O73" s="91">
        <f t="shared" si="1"/>
        <v>1378</v>
      </c>
      <c r="P73" s="153">
        <f t="shared" ref="P73:P104" si="7">SUM(K67:K73)</f>
        <v>30328</v>
      </c>
      <c r="Q73" s="92"/>
      <c r="R73" s="92"/>
      <c r="S73" s="92">
        <f t="shared" si="5"/>
        <v>5.5512236194241575</v>
      </c>
      <c r="U73" s="8"/>
    </row>
    <row r="74" spans="1:21" x14ac:dyDescent="0.25">
      <c r="A74" s="13">
        <v>43961</v>
      </c>
      <c r="B74" s="44">
        <v>59197</v>
      </c>
      <c r="C74" s="44">
        <v>13486</v>
      </c>
      <c r="D74" s="44">
        <v>72683</v>
      </c>
      <c r="E74" s="104">
        <v>181</v>
      </c>
      <c r="F74" s="393">
        <f t="shared" si="6"/>
        <v>0.11376492771841609</v>
      </c>
      <c r="G74" s="65">
        <v>2437</v>
      </c>
      <c r="H74" s="65">
        <v>98776</v>
      </c>
      <c r="I74" s="89">
        <v>1355</v>
      </c>
      <c r="J74" s="90">
        <v>26409</v>
      </c>
      <c r="K74" s="153">
        <f t="shared" si="2"/>
        <v>3792</v>
      </c>
      <c r="L74" s="52"/>
      <c r="M74" s="91"/>
      <c r="N74" s="91">
        <f t="shared" si="3"/>
        <v>12388</v>
      </c>
      <c r="O74" s="91">
        <f t="shared" si="1"/>
        <v>1389</v>
      </c>
      <c r="P74" s="153">
        <f t="shared" si="7"/>
        <v>30400</v>
      </c>
      <c r="Q74" s="92"/>
      <c r="R74" s="92"/>
      <c r="S74" s="92">
        <f t="shared" si="5"/>
        <v>5.5644024673731991</v>
      </c>
      <c r="U74" s="8"/>
    </row>
    <row r="75" spans="1:21" x14ac:dyDescent="0.25">
      <c r="A75" s="13">
        <v>43962</v>
      </c>
      <c r="B75" s="44">
        <v>60436</v>
      </c>
      <c r="C75" s="44">
        <v>13627</v>
      </c>
      <c r="D75" s="44">
        <v>74063</v>
      </c>
      <c r="E75" s="104">
        <v>141</v>
      </c>
      <c r="F75" s="393">
        <f t="shared" si="6"/>
        <v>0.10217391304347827</v>
      </c>
      <c r="G75" s="65">
        <v>2346</v>
      </c>
      <c r="H75" s="65">
        <v>101122</v>
      </c>
      <c r="I75" s="89">
        <v>1238</v>
      </c>
      <c r="J75" s="90">
        <v>27647</v>
      </c>
      <c r="K75" s="153">
        <f t="shared" si="2"/>
        <v>3584</v>
      </c>
      <c r="L75" s="52"/>
      <c r="M75" s="91"/>
      <c r="N75" s="91">
        <f t="shared" si="3"/>
        <v>12367</v>
      </c>
      <c r="O75" s="91">
        <f t="shared" si="1"/>
        <v>1361</v>
      </c>
      <c r="P75" s="153">
        <f t="shared" si="7"/>
        <v>30190</v>
      </c>
      <c r="Q75" s="92"/>
      <c r="R75" s="92"/>
      <c r="S75" s="92">
        <f t="shared" si="5"/>
        <v>5.5259641608551604</v>
      </c>
      <c r="U75" s="8"/>
    </row>
    <row r="76" spans="1:21" x14ac:dyDescent="0.25">
      <c r="A76" s="13">
        <v>43963</v>
      </c>
      <c r="B76" s="44">
        <v>61807</v>
      </c>
      <c r="C76" s="44">
        <v>13763</v>
      </c>
      <c r="D76" s="44">
        <v>75570</v>
      </c>
      <c r="E76" s="104">
        <v>136</v>
      </c>
      <c r="F76" s="393">
        <f t="shared" si="6"/>
        <v>9.0245520902455204E-2</v>
      </c>
      <c r="G76" s="65">
        <v>2539</v>
      </c>
      <c r="H76" s="65">
        <v>103661</v>
      </c>
      <c r="I76" s="89">
        <v>1544</v>
      </c>
      <c r="J76" s="90">
        <v>29191</v>
      </c>
      <c r="K76" s="153">
        <f t="shared" si="2"/>
        <v>4083</v>
      </c>
      <c r="L76" s="52"/>
      <c r="M76" s="91"/>
      <c r="N76" s="91">
        <f t="shared" si="3"/>
        <v>12259</v>
      </c>
      <c r="O76" s="91">
        <f t="shared" si="1"/>
        <v>1326</v>
      </c>
      <c r="P76" s="153">
        <f t="shared" si="7"/>
        <v>30350</v>
      </c>
      <c r="Q76" s="92"/>
      <c r="R76" s="92"/>
      <c r="S76" s="92">
        <f t="shared" si="5"/>
        <v>5.5552504896308088</v>
      </c>
      <c r="U76" s="8"/>
    </row>
    <row r="77" spans="1:21" x14ac:dyDescent="0.25">
      <c r="A77" s="13">
        <v>43964</v>
      </c>
      <c r="B77" s="44">
        <v>63821</v>
      </c>
      <c r="C77" s="44">
        <v>13929</v>
      </c>
      <c r="D77" s="44">
        <v>77750</v>
      </c>
      <c r="E77" s="104">
        <v>166</v>
      </c>
      <c r="F77" s="393">
        <f t="shared" si="6"/>
        <v>7.6146788990825692E-2</v>
      </c>
      <c r="G77" s="65">
        <v>3591</v>
      </c>
      <c r="H77" s="65">
        <v>107252</v>
      </c>
      <c r="I77" s="89">
        <v>1517</v>
      </c>
      <c r="J77" s="90">
        <v>30708</v>
      </c>
      <c r="K77" s="153">
        <f t="shared" si="2"/>
        <v>5108</v>
      </c>
      <c r="L77" s="52"/>
      <c r="M77" s="91"/>
      <c r="N77" s="91">
        <f t="shared" si="3"/>
        <v>12625</v>
      </c>
      <c r="O77" s="91">
        <f t="shared" si="1"/>
        <v>1220</v>
      </c>
      <c r="P77" s="153">
        <f t="shared" si="7"/>
        <v>30775</v>
      </c>
      <c r="Q77" s="92"/>
      <c r="R77" s="92"/>
      <c r="S77" s="92">
        <f t="shared" si="5"/>
        <v>5.633042300441125</v>
      </c>
      <c r="U77" s="8"/>
    </row>
    <row r="78" spans="1:21" x14ac:dyDescent="0.25">
      <c r="A78" s="13">
        <v>43965</v>
      </c>
      <c r="B78" s="44">
        <v>66158</v>
      </c>
      <c r="C78" s="44">
        <v>14117</v>
      </c>
      <c r="D78" s="44">
        <v>80275</v>
      </c>
      <c r="E78" s="104">
        <v>188</v>
      </c>
      <c r="F78" s="393">
        <f t="shared" si="6"/>
        <v>7.4455445544554452E-2</v>
      </c>
      <c r="G78" s="65">
        <v>4009</v>
      </c>
      <c r="H78" s="65">
        <v>111261</v>
      </c>
      <c r="I78" s="89">
        <v>1820</v>
      </c>
      <c r="J78" s="90">
        <v>32528</v>
      </c>
      <c r="K78" s="153">
        <f t="shared" si="2"/>
        <v>5829</v>
      </c>
      <c r="L78" s="52"/>
      <c r="M78" s="91"/>
      <c r="N78" s="91">
        <f t="shared" si="3"/>
        <v>13178</v>
      </c>
      <c r="O78" s="91">
        <f t="shared" si="1"/>
        <v>1193</v>
      </c>
      <c r="P78" s="153">
        <f t="shared" si="7"/>
        <v>31525</v>
      </c>
      <c r="Q78" s="92"/>
      <c r="R78" s="92"/>
      <c r="S78" s="92">
        <f t="shared" si="5"/>
        <v>5.7703219665769767</v>
      </c>
      <c r="U78" s="8"/>
    </row>
    <row r="79" spans="1:21" x14ac:dyDescent="0.25">
      <c r="A79" s="13">
        <v>43966</v>
      </c>
      <c r="B79" s="44">
        <v>68006</v>
      </c>
      <c r="C79" s="44">
        <v>14260</v>
      </c>
      <c r="D79" s="44">
        <v>82266</v>
      </c>
      <c r="E79" s="104">
        <v>143</v>
      </c>
      <c r="F79" s="393">
        <f t="shared" si="6"/>
        <v>7.18232044198895E-2</v>
      </c>
      <c r="G79" s="65">
        <v>3221</v>
      </c>
      <c r="H79" s="65">
        <v>114482</v>
      </c>
      <c r="I79" s="89">
        <v>1992</v>
      </c>
      <c r="J79" s="90">
        <v>34520</v>
      </c>
      <c r="K79" s="153">
        <f t="shared" si="2"/>
        <v>5213</v>
      </c>
      <c r="L79" s="52"/>
      <c r="M79" s="91"/>
      <c r="N79" s="91">
        <f t="shared" si="3"/>
        <v>13075</v>
      </c>
      <c r="O79" s="91">
        <f t="shared" si="1"/>
        <v>1111</v>
      </c>
      <c r="P79" s="153">
        <f t="shared" si="7"/>
        <v>32006</v>
      </c>
      <c r="Q79" s="92"/>
      <c r="R79" s="92"/>
      <c r="S79" s="92">
        <f t="shared" si="5"/>
        <v>5.85836399245877</v>
      </c>
      <c r="U79" s="8"/>
    </row>
    <row r="80" spans="1:21" x14ac:dyDescent="0.25">
      <c r="A80" s="13">
        <v>43967</v>
      </c>
      <c r="B80" s="44">
        <v>71157</v>
      </c>
      <c r="C80" s="44">
        <v>14447</v>
      </c>
      <c r="D80" s="44">
        <v>85604</v>
      </c>
      <c r="E80" s="104">
        <v>187</v>
      </c>
      <c r="F80" s="393">
        <f t="shared" si="6"/>
        <v>5.6021569802276815E-2</v>
      </c>
      <c r="G80" s="65">
        <v>4840</v>
      </c>
      <c r="H80" s="65">
        <v>119322</v>
      </c>
      <c r="I80" s="89">
        <v>1679</v>
      </c>
      <c r="J80" s="90">
        <v>36199</v>
      </c>
      <c r="K80" s="153">
        <f t="shared" si="2"/>
        <v>6519</v>
      </c>
      <c r="L80" s="52"/>
      <c r="M80" s="91"/>
      <c r="N80" s="91">
        <f t="shared" si="3"/>
        <v>14512</v>
      </c>
      <c r="O80" s="91">
        <f t="shared" si="1"/>
        <v>1142</v>
      </c>
      <c r="P80" s="153">
        <f t="shared" si="7"/>
        <v>34128</v>
      </c>
      <c r="Q80" s="92"/>
      <c r="R80" s="92"/>
      <c r="S80" s="92">
        <f t="shared" si="5"/>
        <v>6.2467739278458074</v>
      </c>
      <c r="U80" s="8"/>
    </row>
    <row r="81" spans="1:21" x14ac:dyDescent="0.25">
      <c r="A81" s="13">
        <v>43968</v>
      </c>
      <c r="B81" s="44">
        <v>73123</v>
      </c>
      <c r="C81" s="44">
        <v>14537</v>
      </c>
      <c r="D81" s="44">
        <v>87660</v>
      </c>
      <c r="E81" s="104">
        <v>90</v>
      </c>
      <c r="F81" s="393">
        <f t="shared" si="6"/>
        <v>4.3774319066147857E-2</v>
      </c>
      <c r="G81" s="65">
        <v>3043</v>
      </c>
      <c r="H81" s="65">
        <v>122365</v>
      </c>
      <c r="I81" s="89">
        <v>1678</v>
      </c>
      <c r="J81" s="90">
        <v>37877</v>
      </c>
      <c r="K81" s="153">
        <f t="shared" si="2"/>
        <v>4721</v>
      </c>
      <c r="L81" s="52"/>
      <c r="M81" s="91"/>
      <c r="N81" s="91">
        <f t="shared" si="3"/>
        <v>14977</v>
      </c>
      <c r="O81" s="91">
        <f t="shared" si="1"/>
        <v>1051</v>
      </c>
      <c r="P81" s="153">
        <f t="shared" si="7"/>
        <v>35057</v>
      </c>
      <c r="Q81" s="92"/>
      <c r="R81" s="92"/>
      <c r="S81" s="92">
        <f t="shared" si="5"/>
        <v>6.4168176742994163</v>
      </c>
      <c r="U81" s="8"/>
    </row>
    <row r="82" spans="1:21" x14ac:dyDescent="0.25">
      <c r="A82" s="13">
        <v>43969</v>
      </c>
      <c r="B82" s="44">
        <v>74346</v>
      </c>
      <c r="C82" s="44">
        <v>14594</v>
      </c>
      <c r="D82" s="44">
        <v>88940</v>
      </c>
      <c r="E82" s="104">
        <v>57</v>
      </c>
      <c r="F82" s="393">
        <f t="shared" si="6"/>
        <v>4.4531250000000001E-2</v>
      </c>
      <c r="G82" s="65">
        <v>2317</v>
      </c>
      <c r="H82" s="93">
        <v>124682</v>
      </c>
      <c r="I82" s="89">
        <v>1158</v>
      </c>
      <c r="J82" s="90">
        <v>39035</v>
      </c>
      <c r="K82" s="153">
        <f t="shared" si="2"/>
        <v>3475</v>
      </c>
      <c r="L82" s="52"/>
      <c r="M82" s="91"/>
      <c r="N82" s="91">
        <f t="shared" si="3"/>
        <v>14877</v>
      </c>
      <c r="O82" s="91">
        <f t="shared" si="1"/>
        <v>967</v>
      </c>
      <c r="P82" s="153">
        <f t="shared" si="7"/>
        <v>34948</v>
      </c>
      <c r="Q82" s="92"/>
      <c r="R82" s="92"/>
      <c r="S82" s="92">
        <f t="shared" si="5"/>
        <v>6.3968663628210054</v>
      </c>
      <c r="U82" s="8"/>
    </row>
    <row r="83" spans="1:21" x14ac:dyDescent="0.25">
      <c r="A83" s="13">
        <v>43970</v>
      </c>
      <c r="B83" s="44">
        <v>75766</v>
      </c>
      <c r="C83" s="44">
        <v>14655</v>
      </c>
      <c r="D83" s="44">
        <v>90421</v>
      </c>
      <c r="E83" s="104">
        <v>61</v>
      </c>
      <c r="F83" s="393">
        <f t="shared" si="6"/>
        <v>4.1188386225523295E-2</v>
      </c>
      <c r="G83" s="65">
        <v>2854</v>
      </c>
      <c r="H83" s="65">
        <v>127536</v>
      </c>
      <c r="I83" s="89">
        <v>1705</v>
      </c>
      <c r="J83" s="90">
        <v>40740</v>
      </c>
      <c r="K83" s="153">
        <f t="shared" si="2"/>
        <v>4559</v>
      </c>
      <c r="L83" s="52"/>
      <c r="M83" s="91"/>
      <c r="N83" s="91">
        <f t="shared" si="3"/>
        <v>14851</v>
      </c>
      <c r="O83" s="91">
        <f t="shared" si="1"/>
        <v>892</v>
      </c>
      <c r="P83" s="153">
        <f t="shared" si="7"/>
        <v>35424</v>
      </c>
      <c r="Q83" s="92"/>
      <c r="R83" s="92"/>
      <c r="S83" s="92">
        <f t="shared" si="5"/>
        <v>6.4839931909285591</v>
      </c>
      <c r="U83" s="8"/>
    </row>
    <row r="84" spans="1:21" x14ac:dyDescent="0.25">
      <c r="A84" s="13">
        <v>43971</v>
      </c>
      <c r="B84" s="44">
        <v>77843</v>
      </c>
      <c r="C84" s="44">
        <v>14751</v>
      </c>
      <c r="D84" s="44">
        <v>92594</v>
      </c>
      <c r="E84" s="104">
        <v>96</v>
      </c>
      <c r="F84" s="393">
        <f t="shared" si="6"/>
        <v>4.4178554993097099E-2</v>
      </c>
      <c r="G84" s="65">
        <v>3699</v>
      </c>
      <c r="H84" s="65">
        <v>131235</v>
      </c>
      <c r="I84" s="89">
        <v>2653</v>
      </c>
      <c r="J84" s="90">
        <v>43393</v>
      </c>
      <c r="K84" s="153">
        <f t="shared" si="2"/>
        <v>6352</v>
      </c>
      <c r="L84" s="52"/>
      <c r="M84" s="91"/>
      <c r="N84" s="91">
        <f t="shared" si="3"/>
        <v>14844</v>
      </c>
      <c r="O84" s="91">
        <f t="shared" si="1"/>
        <v>822</v>
      </c>
      <c r="P84" s="153">
        <f t="shared" si="7"/>
        <v>36668</v>
      </c>
      <c r="Q84" s="92"/>
      <c r="R84" s="92"/>
      <c r="S84" s="92">
        <f t="shared" si="5"/>
        <v>6.711694397159226</v>
      </c>
      <c r="U84" s="8"/>
    </row>
    <row r="85" spans="1:21" x14ac:dyDescent="0.25">
      <c r="A85" s="13">
        <v>43972</v>
      </c>
      <c r="B85" s="44">
        <v>80317</v>
      </c>
      <c r="C85" s="44">
        <v>14856</v>
      </c>
      <c r="D85" s="9">
        <v>95173</v>
      </c>
      <c r="E85" s="104">
        <v>105</v>
      </c>
      <c r="F85" s="393">
        <f t="shared" si="6"/>
        <v>4.0713454827452498E-2</v>
      </c>
      <c r="G85" s="44">
        <v>4090</v>
      </c>
      <c r="H85" s="44">
        <v>135325</v>
      </c>
      <c r="I85" s="89">
        <v>2428</v>
      </c>
      <c r="J85" s="90">
        <v>45767</v>
      </c>
      <c r="K85" s="153">
        <f t="shared" si="2"/>
        <v>6518</v>
      </c>
      <c r="L85" s="52"/>
      <c r="M85" s="91"/>
      <c r="N85" s="91">
        <f t="shared" si="3"/>
        <v>14898</v>
      </c>
      <c r="O85" s="91">
        <f t="shared" si="1"/>
        <v>739</v>
      </c>
      <c r="P85" s="153">
        <f t="shared" si="7"/>
        <v>37357</v>
      </c>
      <c r="Q85" s="92"/>
      <c r="R85" s="92"/>
      <c r="S85" s="92">
        <f t="shared" si="5"/>
        <v>6.8378086504493618</v>
      </c>
      <c r="U85" s="8"/>
    </row>
    <row r="86" spans="1:21" x14ac:dyDescent="0.25">
      <c r="A86" s="13">
        <v>43973</v>
      </c>
      <c r="B86" s="44">
        <v>82638</v>
      </c>
      <c r="C86" s="44">
        <v>14969</v>
      </c>
      <c r="D86" s="9">
        <v>97607</v>
      </c>
      <c r="E86" s="104">
        <v>113</v>
      </c>
      <c r="F86" s="393">
        <f t="shared" si="6"/>
        <v>4.6425636811832371E-2</v>
      </c>
      <c r="G86" s="65">
        <v>3858</v>
      </c>
      <c r="H86" s="65">
        <v>139183</v>
      </c>
      <c r="I86" s="89">
        <v>1884</v>
      </c>
      <c r="J86" s="90">
        <v>47651</v>
      </c>
      <c r="K86" s="153">
        <f t="shared" si="2"/>
        <v>5742</v>
      </c>
      <c r="L86" s="52"/>
      <c r="M86" s="91"/>
      <c r="N86" s="91">
        <f t="shared" si="3"/>
        <v>15341</v>
      </c>
      <c r="O86" s="91">
        <f t="shared" si="1"/>
        <v>709</v>
      </c>
      <c r="P86" s="153">
        <f t="shared" si="7"/>
        <v>37886</v>
      </c>
      <c r="Q86" s="92"/>
      <c r="R86" s="92"/>
      <c r="S86" s="92">
        <f t="shared" si="5"/>
        <v>6.9346365749638492</v>
      </c>
      <c r="U86" s="8"/>
    </row>
    <row r="87" spans="1:21" x14ac:dyDescent="0.25">
      <c r="A87" s="13">
        <v>43974</v>
      </c>
      <c r="B87" s="44">
        <v>84891</v>
      </c>
      <c r="C87" s="44">
        <v>15041</v>
      </c>
      <c r="D87" s="9">
        <v>99932</v>
      </c>
      <c r="E87" s="104">
        <v>72</v>
      </c>
      <c r="F87" s="393">
        <f t="shared" si="6"/>
        <v>3.0967741935483871E-2</v>
      </c>
      <c r="G87" s="65">
        <v>3755</v>
      </c>
      <c r="H87" s="65">
        <v>142938</v>
      </c>
      <c r="I87" s="89">
        <v>1651</v>
      </c>
      <c r="J87" s="90">
        <v>49245</v>
      </c>
      <c r="K87" s="153">
        <f t="shared" si="2"/>
        <v>5406</v>
      </c>
      <c r="L87" s="52"/>
      <c r="M87" s="91"/>
      <c r="N87" s="91">
        <f t="shared" si="3"/>
        <v>14328</v>
      </c>
      <c r="O87" s="91">
        <f t="shared" si="1"/>
        <v>594</v>
      </c>
      <c r="P87" s="153">
        <f t="shared" si="7"/>
        <v>36773</v>
      </c>
      <c r="Q87" s="92"/>
      <c r="R87" s="92"/>
      <c r="S87" s="92">
        <f t="shared" si="5"/>
        <v>6.7309135504182454</v>
      </c>
      <c r="U87" s="8"/>
    </row>
    <row r="88" spans="1:21" x14ac:dyDescent="0.25">
      <c r="A88" s="13">
        <v>43975</v>
      </c>
      <c r="B88" s="44">
        <v>86612</v>
      </c>
      <c r="C88" s="44">
        <v>15101</v>
      </c>
      <c r="D88" s="9">
        <v>101713</v>
      </c>
      <c r="E88" s="104">
        <v>60</v>
      </c>
      <c r="F88" s="393">
        <f t="shared" si="6"/>
        <v>3.3688938798427846E-2</v>
      </c>
      <c r="G88" s="65">
        <v>2886</v>
      </c>
      <c r="H88" s="65">
        <v>145824</v>
      </c>
      <c r="I88" s="91">
        <v>1225</v>
      </c>
      <c r="J88" s="92">
        <v>50470</v>
      </c>
      <c r="K88" s="153">
        <f t="shared" si="2"/>
        <v>4111</v>
      </c>
      <c r="L88" s="52"/>
      <c r="M88" s="91"/>
      <c r="N88" s="91">
        <f t="shared" si="3"/>
        <v>14053</v>
      </c>
      <c r="O88" s="91">
        <f t="shared" si="1"/>
        <v>564</v>
      </c>
      <c r="P88" s="153">
        <f t="shared" si="7"/>
        <v>36163</v>
      </c>
      <c r="Q88" s="92"/>
      <c r="R88" s="92"/>
      <c r="S88" s="92">
        <f t="shared" si="5"/>
        <v>6.6192594219610852</v>
      </c>
      <c r="U88" s="8"/>
    </row>
    <row r="89" spans="1:21" x14ac:dyDescent="0.25">
      <c r="A89" s="13">
        <v>43976</v>
      </c>
      <c r="B89" s="44">
        <v>88352</v>
      </c>
      <c r="C89" s="44">
        <v>15156</v>
      </c>
      <c r="D89" s="9">
        <v>103508</v>
      </c>
      <c r="E89" s="104">
        <v>55</v>
      </c>
      <c r="F89" s="393">
        <f t="shared" si="6"/>
        <v>3.0640668523676879E-2</v>
      </c>
      <c r="G89" s="65">
        <v>3401</v>
      </c>
      <c r="H89" s="65">
        <v>149225</v>
      </c>
      <c r="I89" s="91">
        <v>1341</v>
      </c>
      <c r="J89" s="92">
        <v>51811</v>
      </c>
      <c r="K89" s="153">
        <f t="shared" si="2"/>
        <v>4742</v>
      </c>
      <c r="L89" s="52"/>
      <c r="M89" s="91"/>
      <c r="N89" s="91">
        <f t="shared" si="3"/>
        <v>14568</v>
      </c>
      <c r="O89" s="91">
        <f t="shared" si="1"/>
        <v>562</v>
      </c>
      <c r="P89" s="153">
        <f t="shared" si="7"/>
        <v>37430</v>
      </c>
      <c r="Q89" s="92"/>
      <c r="R89" s="92"/>
      <c r="S89" s="92">
        <f t="shared" si="5"/>
        <v>6.8511705379532515</v>
      </c>
      <c r="T89" s="107"/>
      <c r="U89" s="8"/>
    </row>
    <row r="90" spans="1:21" x14ac:dyDescent="0.25">
      <c r="A90" s="13">
        <v>43977</v>
      </c>
      <c r="B90" s="44">
        <v>89695</v>
      </c>
      <c r="C90" s="44">
        <v>15185</v>
      </c>
      <c r="D90" s="9">
        <v>104880</v>
      </c>
      <c r="E90" s="104">
        <v>29</v>
      </c>
      <c r="F90" s="393">
        <f t="shared" si="6"/>
        <v>2.1137026239067054E-2</v>
      </c>
      <c r="G90" s="65">
        <v>2977</v>
      </c>
      <c r="H90" s="65">
        <v>152202</v>
      </c>
      <c r="I90" s="91">
        <v>1448</v>
      </c>
      <c r="J90" s="92">
        <v>53259</v>
      </c>
      <c r="K90" s="153">
        <f t="shared" si="2"/>
        <v>4425</v>
      </c>
      <c r="L90" s="52"/>
      <c r="M90" s="91"/>
      <c r="N90" s="91">
        <f t="shared" si="3"/>
        <v>14459</v>
      </c>
      <c r="O90" s="91">
        <f t="shared" si="1"/>
        <v>530</v>
      </c>
      <c r="P90" s="153">
        <f t="shared" si="7"/>
        <v>37296</v>
      </c>
      <c r="Q90" s="92"/>
      <c r="R90" s="92"/>
      <c r="S90" s="92">
        <f t="shared" si="5"/>
        <v>6.8266432376036459</v>
      </c>
      <c r="T90" s="107"/>
      <c r="U90" s="8"/>
    </row>
    <row r="91" spans="1:21" x14ac:dyDescent="0.25">
      <c r="A91" s="13">
        <v>43978</v>
      </c>
      <c r="B91" s="44">
        <v>91744</v>
      </c>
      <c r="C91" s="44">
        <v>15240</v>
      </c>
      <c r="D91" s="9">
        <v>106984</v>
      </c>
      <c r="E91" s="104">
        <v>55</v>
      </c>
      <c r="F91" s="393">
        <f t="shared" si="6"/>
        <v>2.6140684410646389E-2</v>
      </c>
      <c r="G91" s="65">
        <v>3750</v>
      </c>
      <c r="H91" s="65">
        <v>155952</v>
      </c>
      <c r="I91" s="91">
        <v>1428</v>
      </c>
      <c r="J91" s="92">
        <v>54687</v>
      </c>
      <c r="K91" s="153">
        <f t="shared" si="2"/>
        <v>5178</v>
      </c>
      <c r="L91" s="52"/>
      <c r="M91" s="91"/>
      <c r="N91" s="91">
        <f t="shared" si="3"/>
        <v>14390</v>
      </c>
      <c r="O91" s="91">
        <f t="shared" si="1"/>
        <v>489</v>
      </c>
      <c r="P91" s="153">
        <f t="shared" si="7"/>
        <v>36122</v>
      </c>
      <c r="Q91" s="92"/>
      <c r="R91" s="92"/>
      <c r="S91" s="92">
        <f t="shared" si="5"/>
        <v>6.6117548002123261</v>
      </c>
      <c r="T91" s="107"/>
      <c r="U91" s="8"/>
    </row>
    <row r="92" spans="1:21" x14ac:dyDescent="0.25">
      <c r="A92" s="13">
        <v>43979</v>
      </c>
      <c r="B92" s="44">
        <v>93743</v>
      </c>
      <c r="C92" s="44">
        <v>15288</v>
      </c>
      <c r="D92" s="44">
        <v>109031</v>
      </c>
      <c r="E92" s="104">
        <v>48</v>
      </c>
      <c r="F92" s="393">
        <f t="shared" si="6"/>
        <v>2.3448949682462139E-2</v>
      </c>
      <c r="G92" s="65">
        <v>3575</v>
      </c>
      <c r="H92" s="65">
        <v>159527</v>
      </c>
      <c r="I92" s="91">
        <v>1425</v>
      </c>
      <c r="J92" s="92">
        <v>56112</v>
      </c>
      <c r="K92" s="153">
        <f t="shared" si="2"/>
        <v>5000</v>
      </c>
      <c r="L92" s="52"/>
      <c r="M92" s="91"/>
      <c r="N92" s="91">
        <f t="shared" si="3"/>
        <v>13858</v>
      </c>
      <c r="O92" s="91">
        <f t="shared" si="1"/>
        <v>432</v>
      </c>
      <c r="P92" s="153">
        <f t="shared" si="7"/>
        <v>34604</v>
      </c>
      <c r="Q92" s="92"/>
      <c r="R92" s="92"/>
      <c r="S92" s="92">
        <f t="shared" si="5"/>
        <v>6.3339007559533611</v>
      </c>
      <c r="T92" s="107"/>
      <c r="U92" s="8"/>
    </row>
    <row r="93" spans="1:21" x14ac:dyDescent="0.25">
      <c r="A93" s="13">
        <v>43980</v>
      </c>
      <c r="B93" s="44">
        <v>95758</v>
      </c>
      <c r="C93" s="44">
        <v>15327</v>
      </c>
      <c r="D93" s="106">
        <v>111085</v>
      </c>
      <c r="E93" s="104">
        <v>39</v>
      </c>
      <c r="F93" s="393">
        <f t="shared" si="6"/>
        <v>1.8987341772151899E-2</v>
      </c>
      <c r="G93" s="65">
        <v>4235</v>
      </c>
      <c r="H93" s="93">
        <v>163762</v>
      </c>
      <c r="I93" s="91">
        <v>1237</v>
      </c>
      <c r="J93" s="92">
        <v>57349</v>
      </c>
      <c r="K93" s="153">
        <f t="shared" si="2"/>
        <v>5472</v>
      </c>
      <c r="L93" s="52"/>
      <c r="M93" s="91"/>
      <c r="N93" s="91">
        <f t="shared" si="3"/>
        <v>13478</v>
      </c>
      <c r="O93" s="91">
        <f t="shared" si="1"/>
        <v>358</v>
      </c>
      <c r="P93" s="153">
        <f t="shared" si="7"/>
        <v>34334</v>
      </c>
      <c r="Q93" s="92"/>
      <c r="R93" s="92"/>
      <c r="S93" s="92">
        <f t="shared" si="5"/>
        <v>6.2844800761444546</v>
      </c>
      <c r="T93" s="107"/>
      <c r="U93" s="8"/>
    </row>
    <row r="94" spans="1:21" x14ac:dyDescent="0.25">
      <c r="A94" s="13">
        <v>43981</v>
      </c>
      <c r="B94" s="44">
        <v>97602</v>
      </c>
      <c r="C94" s="44">
        <v>15382</v>
      </c>
      <c r="D94" s="106">
        <v>112984</v>
      </c>
      <c r="E94" s="104">
        <v>55</v>
      </c>
      <c r="F94" s="393">
        <f t="shared" si="6"/>
        <v>2.8962611901000527E-2</v>
      </c>
      <c r="G94" s="65">
        <v>3299</v>
      </c>
      <c r="H94" s="93">
        <v>167061</v>
      </c>
      <c r="I94" s="91">
        <v>1026</v>
      </c>
      <c r="J94" s="109">
        <v>58375</v>
      </c>
      <c r="K94" s="153">
        <f t="shared" si="2"/>
        <v>4325</v>
      </c>
      <c r="L94" s="52"/>
      <c r="M94" s="91"/>
      <c r="N94" s="91">
        <f t="shared" si="3"/>
        <v>13052</v>
      </c>
      <c r="O94" s="91">
        <f t="shared" si="1"/>
        <v>341</v>
      </c>
      <c r="P94" s="153">
        <f t="shared" si="7"/>
        <v>33253</v>
      </c>
      <c r="Q94" s="92"/>
      <c r="R94" s="92"/>
      <c r="S94" s="92">
        <f t="shared" si="5"/>
        <v>6.0866143173539804</v>
      </c>
      <c r="U94" s="8"/>
    </row>
    <row r="95" spans="1:21" x14ac:dyDescent="0.25">
      <c r="A95" s="13">
        <v>43982</v>
      </c>
      <c r="B95" s="44">
        <v>98922</v>
      </c>
      <c r="C95" s="44">
        <v>15400</v>
      </c>
      <c r="D95" s="106">
        <v>114322</v>
      </c>
      <c r="E95" s="104">
        <v>18</v>
      </c>
      <c r="F95" s="393">
        <f t="shared" si="6"/>
        <v>1.3452914798206279E-2</v>
      </c>
      <c r="G95" s="65">
        <v>2588</v>
      </c>
      <c r="H95" s="106">
        <v>169649</v>
      </c>
      <c r="I95" s="76">
        <v>641</v>
      </c>
      <c r="J95" s="51">
        <v>59016</v>
      </c>
      <c r="K95" s="153">
        <f t="shared" si="2"/>
        <v>3229</v>
      </c>
      <c r="L95" s="52"/>
      <c r="M95" s="91"/>
      <c r="N95" s="91">
        <f t="shared" si="3"/>
        <v>12609</v>
      </c>
      <c r="O95" s="91">
        <f t="shared" si="1"/>
        <v>299</v>
      </c>
      <c r="P95" s="153">
        <f t="shared" si="7"/>
        <v>32371</v>
      </c>
      <c r="Q95" s="92"/>
      <c r="R95" s="92"/>
      <c r="S95" s="92">
        <f t="shared" si="5"/>
        <v>5.9251734299782184</v>
      </c>
      <c r="U95" s="8"/>
    </row>
    <row r="96" spans="1:21" x14ac:dyDescent="0.25">
      <c r="A96" s="13">
        <v>43983</v>
      </c>
      <c r="B96" s="44">
        <v>99841</v>
      </c>
      <c r="C96" s="44">
        <v>15418</v>
      </c>
      <c r="D96" s="106">
        <v>115259</v>
      </c>
      <c r="E96" s="106">
        <v>18</v>
      </c>
      <c r="F96" s="393">
        <f t="shared" si="6"/>
        <v>1.9210245464247599E-2</v>
      </c>
      <c r="G96" s="44">
        <v>2096</v>
      </c>
      <c r="H96" s="106">
        <v>171745</v>
      </c>
      <c r="I96" s="76">
        <v>633</v>
      </c>
      <c r="J96" s="51">
        <v>59649</v>
      </c>
      <c r="K96" s="153">
        <f t="shared" si="2"/>
        <v>2729</v>
      </c>
      <c r="L96" s="52"/>
      <c r="M96" s="91"/>
      <c r="N96" s="91">
        <f t="shared" si="3"/>
        <v>11751</v>
      </c>
      <c r="O96" s="91">
        <f t="shared" si="1"/>
        <v>262</v>
      </c>
      <c r="P96" s="153">
        <f t="shared" si="7"/>
        <v>30358</v>
      </c>
      <c r="Q96" s="92"/>
      <c r="R96" s="92"/>
      <c r="S96" s="92">
        <f t="shared" si="5"/>
        <v>5.5567148060695919</v>
      </c>
      <c r="U96" s="8"/>
    </row>
    <row r="97" spans="1:21" x14ac:dyDescent="0.25">
      <c r="A97" s="13">
        <v>43984</v>
      </c>
      <c r="B97" s="44">
        <v>101377</v>
      </c>
      <c r="C97" s="44">
        <v>15471</v>
      </c>
      <c r="D97" s="106">
        <v>116848</v>
      </c>
      <c r="E97" s="106">
        <v>53</v>
      </c>
      <c r="F97" s="393">
        <f t="shared" si="6"/>
        <v>3.3354310887350538E-2</v>
      </c>
      <c r="G97" s="44">
        <v>3435</v>
      </c>
      <c r="H97" s="106">
        <v>175180</v>
      </c>
      <c r="I97" s="76">
        <v>971</v>
      </c>
      <c r="J97" s="51">
        <v>60583</v>
      </c>
      <c r="K97" s="153">
        <f t="shared" si="2"/>
        <v>4406</v>
      </c>
      <c r="L97" s="52"/>
      <c r="M97" s="91"/>
      <c r="N97" s="91">
        <f t="shared" si="3"/>
        <v>11968</v>
      </c>
      <c r="O97" s="91">
        <f t="shared" si="1"/>
        <v>286</v>
      </c>
      <c r="P97" s="153">
        <f t="shared" si="7"/>
        <v>30339</v>
      </c>
      <c r="Q97" s="92"/>
      <c r="R97" s="92"/>
      <c r="S97" s="92">
        <f t="shared" si="5"/>
        <v>5.5532370545274832</v>
      </c>
      <c r="U97" s="8"/>
    </row>
    <row r="98" spans="1:21" x14ac:dyDescent="0.25">
      <c r="A98" s="13">
        <v>43985</v>
      </c>
      <c r="B98" s="44">
        <v>103069</v>
      </c>
      <c r="C98" s="44">
        <v>15504</v>
      </c>
      <c r="D98" s="106">
        <v>118573</v>
      </c>
      <c r="E98" s="106">
        <v>33</v>
      </c>
      <c r="F98" s="393">
        <f t="shared" si="6"/>
        <v>1.9130434782608695E-2</v>
      </c>
      <c r="G98" s="44">
        <v>3641</v>
      </c>
      <c r="H98" s="106">
        <v>178821</v>
      </c>
      <c r="I98" s="76">
        <v>1150</v>
      </c>
      <c r="J98" s="51">
        <v>61770</v>
      </c>
      <c r="K98" s="153">
        <f t="shared" si="2"/>
        <v>4791</v>
      </c>
      <c r="L98" s="52"/>
      <c r="M98" s="91"/>
      <c r="N98" s="91">
        <f t="shared" si="3"/>
        <v>11589</v>
      </c>
      <c r="O98" s="91">
        <f t="shared" si="1"/>
        <v>264</v>
      </c>
      <c r="P98" s="153">
        <f t="shared" si="7"/>
        <v>29952</v>
      </c>
      <c r="Q98" s="92"/>
      <c r="R98" s="92"/>
      <c r="S98" s="92">
        <f t="shared" si="5"/>
        <v>5.4824007468013836</v>
      </c>
      <c r="U98" s="8"/>
    </row>
    <row r="99" spans="1:21" x14ac:dyDescent="0.25">
      <c r="A99" s="13">
        <v>43986</v>
      </c>
      <c r="B99" s="44">
        <v>105048</v>
      </c>
      <c r="C99" s="44">
        <v>15553</v>
      </c>
      <c r="D99" s="106">
        <v>120601</v>
      </c>
      <c r="E99" s="106">
        <v>49</v>
      </c>
      <c r="F99" s="393">
        <f t="shared" si="6"/>
        <v>2.4161735700197237E-2</v>
      </c>
      <c r="G99" s="44">
        <v>3834</v>
      </c>
      <c r="H99" s="106">
        <v>182655</v>
      </c>
      <c r="I99" s="76">
        <v>1368</v>
      </c>
      <c r="J99" s="51">
        <v>63138</v>
      </c>
      <c r="K99" s="153">
        <f t="shared" si="2"/>
        <v>5202</v>
      </c>
      <c r="L99" s="52"/>
      <c r="M99" s="91"/>
      <c r="N99" s="91">
        <f t="shared" si="3"/>
        <v>11570</v>
      </c>
      <c r="O99" s="91">
        <f t="shared" ref="O99:O117" si="8">SUM(E93:E99)</f>
        <v>265</v>
      </c>
      <c r="P99" s="153">
        <f t="shared" si="7"/>
        <v>30154</v>
      </c>
      <c r="Q99" s="92"/>
      <c r="R99" s="92"/>
      <c r="S99" s="92">
        <f t="shared" si="5"/>
        <v>5.5193747368806401</v>
      </c>
      <c r="U99" s="8"/>
    </row>
    <row r="100" spans="1:21" x14ac:dyDescent="0.25">
      <c r="A100" s="13">
        <v>43987</v>
      </c>
      <c r="B100" s="44">
        <v>107180</v>
      </c>
      <c r="C100" s="44">
        <v>15582</v>
      </c>
      <c r="D100" s="106">
        <v>122762</v>
      </c>
      <c r="E100" s="106">
        <v>29</v>
      </c>
      <c r="F100" s="393">
        <f t="shared" si="6"/>
        <v>1.3419713095788986E-2</v>
      </c>
      <c r="G100" s="44">
        <v>4180</v>
      </c>
      <c r="H100" s="106">
        <v>186835</v>
      </c>
      <c r="I100" s="49">
        <v>1346</v>
      </c>
      <c r="J100" s="51">
        <v>64484</v>
      </c>
      <c r="K100" s="153">
        <f t="shared" ref="K100:K147" si="9">G100+I100</f>
        <v>5526</v>
      </c>
      <c r="L100" s="52"/>
      <c r="M100" s="91"/>
      <c r="N100" s="91">
        <f t="shared" ref="N100:N147" si="10">D100-D93</f>
        <v>11677</v>
      </c>
      <c r="O100" s="91">
        <f t="shared" si="8"/>
        <v>255</v>
      </c>
      <c r="P100" s="153">
        <f t="shared" si="7"/>
        <v>30208</v>
      </c>
      <c r="Q100" s="92"/>
      <c r="R100" s="92"/>
      <c r="S100" s="92">
        <f t="shared" si="5"/>
        <v>5.529258872842421</v>
      </c>
      <c r="U100" s="8"/>
    </row>
    <row r="101" spans="1:21" x14ac:dyDescent="0.25">
      <c r="A101" s="13">
        <v>43988</v>
      </c>
      <c r="B101" s="44">
        <v>108940</v>
      </c>
      <c r="C101" s="44">
        <v>15603</v>
      </c>
      <c r="D101" s="106">
        <v>124543</v>
      </c>
      <c r="E101" s="106">
        <v>21</v>
      </c>
      <c r="F101" s="393">
        <f t="shared" si="6"/>
        <v>1.1791128579449747E-2</v>
      </c>
      <c r="G101" s="44">
        <v>3552</v>
      </c>
      <c r="H101" s="106">
        <v>190387</v>
      </c>
      <c r="I101" s="49">
        <v>1422</v>
      </c>
      <c r="J101" s="51">
        <v>65906</v>
      </c>
      <c r="K101" s="153">
        <f t="shared" si="9"/>
        <v>4974</v>
      </c>
      <c r="L101" s="52"/>
      <c r="M101" s="91"/>
      <c r="N101" s="91">
        <f t="shared" si="10"/>
        <v>11559</v>
      </c>
      <c r="O101" s="91">
        <f t="shared" si="8"/>
        <v>221</v>
      </c>
      <c r="P101" s="153">
        <f t="shared" si="7"/>
        <v>30857</v>
      </c>
      <c r="Q101" s="92"/>
      <c r="R101" s="92"/>
      <c r="S101" s="92">
        <f t="shared" si="5"/>
        <v>5.6480515439386449</v>
      </c>
      <c r="U101" s="8"/>
    </row>
    <row r="102" spans="1:21" x14ac:dyDescent="0.25">
      <c r="A102" s="13">
        <v>43989</v>
      </c>
      <c r="B102" s="44">
        <v>110391</v>
      </c>
      <c r="C102" s="44">
        <v>15621</v>
      </c>
      <c r="D102" s="106">
        <v>126012</v>
      </c>
      <c r="E102" s="106">
        <v>18</v>
      </c>
      <c r="F102" s="393">
        <f t="shared" si="6"/>
        <v>1.2253233492171545E-2</v>
      </c>
      <c r="G102" s="44">
        <v>2908</v>
      </c>
      <c r="H102" s="106">
        <v>193295</v>
      </c>
      <c r="I102" s="49">
        <v>1036</v>
      </c>
      <c r="J102" s="51">
        <v>66942</v>
      </c>
      <c r="K102" s="153">
        <f t="shared" si="9"/>
        <v>3944</v>
      </c>
      <c r="L102" s="52"/>
      <c r="M102" s="91"/>
      <c r="N102" s="91">
        <f t="shared" si="10"/>
        <v>11690</v>
      </c>
      <c r="O102" s="91">
        <f t="shared" si="8"/>
        <v>221</v>
      </c>
      <c r="P102" s="153">
        <f t="shared" si="7"/>
        <v>31572</v>
      </c>
      <c r="Q102" s="92"/>
      <c r="R102" s="92"/>
      <c r="S102" s="92">
        <f t="shared" si="5"/>
        <v>5.7789248256548236</v>
      </c>
      <c r="U102" s="8"/>
    </row>
    <row r="103" spans="1:21" x14ac:dyDescent="0.25">
      <c r="A103" s="13">
        <v>43990</v>
      </c>
      <c r="B103" s="44">
        <v>111565</v>
      </c>
      <c r="C103" s="44">
        <v>15639</v>
      </c>
      <c r="D103" s="106">
        <v>127204</v>
      </c>
      <c r="E103" s="106">
        <v>18</v>
      </c>
      <c r="F103" s="393">
        <f t="shared" si="6"/>
        <v>1.5100671140939598E-2</v>
      </c>
      <c r="G103" s="44">
        <v>2651</v>
      </c>
      <c r="H103" s="106">
        <v>195946</v>
      </c>
      <c r="I103" s="49">
        <v>774</v>
      </c>
      <c r="J103" s="51">
        <v>67716</v>
      </c>
      <c r="K103" s="153">
        <f t="shared" si="9"/>
        <v>3425</v>
      </c>
      <c r="L103" s="52"/>
      <c r="M103" s="91"/>
      <c r="N103" s="91">
        <f t="shared" si="10"/>
        <v>11945</v>
      </c>
      <c r="O103" s="91">
        <f t="shared" si="8"/>
        <v>221</v>
      </c>
      <c r="P103" s="153">
        <f t="shared" si="7"/>
        <v>32268</v>
      </c>
      <c r="Q103" s="92"/>
      <c r="R103" s="92"/>
      <c r="S103" s="92">
        <f t="shared" si="5"/>
        <v>5.9063203558288944</v>
      </c>
      <c r="U103" s="8"/>
    </row>
    <row r="104" spans="1:21" x14ac:dyDescent="0.25">
      <c r="A104" s="13">
        <v>43991</v>
      </c>
      <c r="B104" s="44">
        <v>112842</v>
      </c>
      <c r="C104" s="44">
        <v>15653</v>
      </c>
      <c r="D104" s="106">
        <v>128495</v>
      </c>
      <c r="E104" s="106">
        <v>14</v>
      </c>
      <c r="F104" s="393">
        <f t="shared" si="6"/>
        <v>1.0844306738962044E-2</v>
      </c>
      <c r="G104" s="44">
        <v>3059</v>
      </c>
      <c r="H104" s="106">
        <v>199005</v>
      </c>
      <c r="I104" s="49">
        <v>1503</v>
      </c>
      <c r="J104" s="51">
        <v>69219</v>
      </c>
      <c r="K104" s="153">
        <f t="shared" si="9"/>
        <v>4562</v>
      </c>
      <c r="L104" s="52"/>
      <c r="M104" s="91"/>
      <c r="N104" s="91">
        <f t="shared" si="10"/>
        <v>11647</v>
      </c>
      <c r="O104" s="91">
        <f t="shared" si="8"/>
        <v>182</v>
      </c>
      <c r="P104" s="153">
        <f t="shared" si="7"/>
        <v>32424</v>
      </c>
      <c r="Q104" s="92"/>
      <c r="R104" s="92"/>
      <c r="S104" s="92">
        <f t="shared" si="5"/>
        <v>5.9348745263851512</v>
      </c>
      <c r="U104" s="8"/>
    </row>
    <row r="105" spans="1:21" x14ac:dyDescent="0.25">
      <c r="A105" s="13">
        <v>43992</v>
      </c>
      <c r="B105" s="44">
        <v>114439</v>
      </c>
      <c r="C105" s="44">
        <v>15665</v>
      </c>
      <c r="D105" s="106">
        <v>130104</v>
      </c>
      <c r="E105" s="106">
        <v>12</v>
      </c>
      <c r="F105" s="393">
        <f t="shared" si="6"/>
        <v>7.4580484773151025E-3</v>
      </c>
      <c r="G105" s="44">
        <v>3335</v>
      </c>
      <c r="H105" s="106">
        <v>202340</v>
      </c>
      <c r="I105" s="49">
        <v>1412</v>
      </c>
      <c r="J105" s="51">
        <v>70631</v>
      </c>
      <c r="K105" s="153">
        <f t="shared" si="9"/>
        <v>4747</v>
      </c>
      <c r="L105" s="52"/>
      <c r="M105" s="91"/>
      <c r="N105" s="91">
        <f t="shared" si="10"/>
        <v>11531</v>
      </c>
      <c r="O105" s="91">
        <f t="shared" si="8"/>
        <v>161</v>
      </c>
      <c r="P105" s="153">
        <f t="shared" ref="P105:P136" si="11">SUM(K99:K105)</f>
        <v>32380</v>
      </c>
      <c r="Q105" s="92"/>
      <c r="R105" s="92"/>
      <c r="S105" s="92">
        <f t="shared" ref="S105:S168" si="12">P105/5463.3</f>
        <v>5.9268207859718487</v>
      </c>
      <c r="U105" s="8"/>
    </row>
    <row r="106" spans="1:21" x14ac:dyDescent="0.25">
      <c r="A106" s="13">
        <v>43993</v>
      </c>
      <c r="B106" s="44">
        <v>116319</v>
      </c>
      <c r="C106" s="44">
        <v>15682</v>
      </c>
      <c r="D106" s="106">
        <v>132001</v>
      </c>
      <c r="E106" s="106">
        <v>17</v>
      </c>
      <c r="F106" s="393">
        <f t="shared" si="6"/>
        <v>8.9615181866104371E-3</v>
      </c>
      <c r="G106" s="44">
        <v>3896</v>
      </c>
      <c r="H106" s="106">
        <v>206236</v>
      </c>
      <c r="I106" s="49">
        <v>1777</v>
      </c>
      <c r="J106" s="51">
        <v>72408</v>
      </c>
      <c r="K106" s="153">
        <f t="shared" si="9"/>
        <v>5673</v>
      </c>
      <c r="L106" s="52"/>
      <c r="M106" s="91"/>
      <c r="N106" s="91">
        <f t="shared" si="10"/>
        <v>11400</v>
      </c>
      <c r="O106" s="91">
        <f t="shared" si="8"/>
        <v>129</v>
      </c>
      <c r="P106" s="153">
        <f t="shared" si="11"/>
        <v>32851</v>
      </c>
      <c r="Q106" s="92"/>
      <c r="R106" s="92"/>
      <c r="S106" s="92">
        <f t="shared" si="12"/>
        <v>6.0130324163051636</v>
      </c>
      <c r="U106" s="8"/>
    </row>
    <row r="107" spans="1:21" x14ac:dyDescent="0.25">
      <c r="A107" s="13">
        <v>43994</v>
      </c>
      <c r="B107" s="44">
        <v>118185</v>
      </c>
      <c r="C107" s="44">
        <v>15709</v>
      </c>
      <c r="D107" s="106">
        <v>133894</v>
      </c>
      <c r="E107" s="106">
        <v>27</v>
      </c>
      <c r="F107" s="393">
        <f t="shared" si="6"/>
        <v>1.4263074484944533E-2</v>
      </c>
      <c r="G107" s="44">
        <v>3917</v>
      </c>
      <c r="H107" s="106">
        <v>210153</v>
      </c>
      <c r="I107" s="49">
        <v>1460</v>
      </c>
      <c r="J107" s="51">
        <v>73868</v>
      </c>
      <c r="K107" s="153">
        <f t="shared" si="9"/>
        <v>5377</v>
      </c>
      <c r="L107" s="52"/>
      <c r="M107" s="91"/>
      <c r="N107" s="91">
        <f t="shared" si="10"/>
        <v>11132</v>
      </c>
      <c r="O107" s="91">
        <f t="shared" si="8"/>
        <v>127</v>
      </c>
      <c r="P107" s="153">
        <f t="shared" si="11"/>
        <v>32702</v>
      </c>
      <c r="Q107" s="92"/>
      <c r="R107" s="92"/>
      <c r="S107" s="92">
        <f t="shared" si="12"/>
        <v>5.9857595226328408</v>
      </c>
      <c r="U107" s="8"/>
    </row>
    <row r="108" spans="1:21" x14ac:dyDescent="0.25">
      <c r="A108" s="13">
        <v>43995</v>
      </c>
      <c r="B108" s="44">
        <v>120416</v>
      </c>
      <c r="C108" s="44">
        <v>15730</v>
      </c>
      <c r="D108" s="106">
        <v>136146</v>
      </c>
      <c r="E108" s="106">
        <v>21</v>
      </c>
      <c r="F108" s="393">
        <f t="shared" si="6"/>
        <v>9.3250444049733563E-3</v>
      </c>
      <c r="G108" s="44">
        <v>4323</v>
      </c>
      <c r="H108" s="106">
        <v>214476</v>
      </c>
      <c r="I108" s="49">
        <v>1413</v>
      </c>
      <c r="J108" s="51">
        <v>75281</v>
      </c>
      <c r="K108" s="153">
        <f t="shared" si="9"/>
        <v>5736</v>
      </c>
      <c r="L108" s="52"/>
      <c r="M108" s="91"/>
      <c r="N108" s="91">
        <f t="shared" si="10"/>
        <v>11603</v>
      </c>
      <c r="O108" s="91">
        <f t="shared" si="8"/>
        <v>127</v>
      </c>
      <c r="P108" s="153">
        <f t="shared" si="11"/>
        <v>33464</v>
      </c>
      <c r="Q108" s="92"/>
      <c r="R108" s="92"/>
      <c r="S108" s="92">
        <f t="shared" si="12"/>
        <v>6.1252356634268663</v>
      </c>
      <c r="U108" s="8"/>
    </row>
    <row r="109" spans="1:21" x14ac:dyDescent="0.25">
      <c r="A109" s="116">
        <v>43996</v>
      </c>
      <c r="B109" s="117">
        <v>121883</v>
      </c>
      <c r="C109" s="117">
        <v>15755</v>
      </c>
      <c r="D109" s="118">
        <v>137638</v>
      </c>
      <c r="E109" s="118">
        <v>25</v>
      </c>
      <c r="F109" s="393">
        <f t="shared" si="6"/>
        <v>1.675603217158177E-2</v>
      </c>
      <c r="G109" s="117">
        <v>3138</v>
      </c>
      <c r="H109" s="119">
        <v>217614</v>
      </c>
      <c r="I109" s="126">
        <v>1279</v>
      </c>
      <c r="J109" s="154">
        <v>76560</v>
      </c>
      <c r="K109" s="156">
        <f t="shared" si="9"/>
        <v>4417</v>
      </c>
      <c r="L109" s="396"/>
      <c r="M109" s="155"/>
      <c r="N109" s="155">
        <f t="shared" si="10"/>
        <v>11626</v>
      </c>
      <c r="O109" s="155">
        <f t="shared" si="8"/>
        <v>134</v>
      </c>
      <c r="P109" s="156">
        <f t="shared" si="11"/>
        <v>33937</v>
      </c>
      <c r="Q109" s="383"/>
      <c r="R109" s="383"/>
      <c r="S109" s="383">
        <f t="shared" si="12"/>
        <v>6.2118133728698766</v>
      </c>
      <c r="T109" s="114"/>
      <c r="U109" s="8"/>
    </row>
    <row r="110" spans="1:21" x14ac:dyDescent="0.25">
      <c r="A110" s="13">
        <v>43997</v>
      </c>
      <c r="B110" s="44">
        <v>192929</v>
      </c>
      <c r="C110" s="44">
        <v>18030</v>
      </c>
      <c r="D110" s="106">
        <v>210959</v>
      </c>
      <c r="E110" s="106">
        <v>29</v>
      </c>
      <c r="F110" s="393">
        <f t="shared" si="6"/>
        <v>3.9552106490637061E-4</v>
      </c>
      <c r="G110" s="44">
        <v>2963</v>
      </c>
      <c r="H110" s="113">
        <v>220577</v>
      </c>
      <c r="I110" s="49">
        <v>1013</v>
      </c>
      <c r="J110" s="51">
        <v>77573</v>
      </c>
      <c r="K110" s="153">
        <f t="shared" si="9"/>
        <v>3976</v>
      </c>
      <c r="L110" s="52"/>
      <c r="M110" s="91"/>
      <c r="N110" s="91">
        <f t="shared" si="10"/>
        <v>83755</v>
      </c>
      <c r="O110" s="91">
        <f t="shared" si="8"/>
        <v>145</v>
      </c>
      <c r="P110" s="153">
        <f t="shared" si="11"/>
        <v>34488</v>
      </c>
      <c r="Q110" s="92"/>
      <c r="R110" s="92"/>
      <c r="S110" s="92">
        <f t="shared" si="12"/>
        <v>6.3126681675910161</v>
      </c>
      <c r="U110" s="8"/>
    </row>
    <row r="111" spans="1:21" x14ac:dyDescent="0.25">
      <c r="A111" s="13">
        <v>43998</v>
      </c>
      <c r="B111" s="44">
        <v>195482</v>
      </c>
      <c r="C111" s="44">
        <v>18045</v>
      </c>
      <c r="D111" s="106">
        <v>213527</v>
      </c>
      <c r="E111" s="106">
        <v>15</v>
      </c>
      <c r="F111" s="393">
        <f t="shared" si="6"/>
        <v>5.8411214953271026E-3</v>
      </c>
      <c r="G111" s="44">
        <v>3598</v>
      </c>
      <c r="H111" s="113">
        <v>224175</v>
      </c>
      <c r="I111" s="49">
        <v>1137</v>
      </c>
      <c r="J111" s="51">
        <v>78710</v>
      </c>
      <c r="K111" s="153">
        <f t="shared" si="9"/>
        <v>4735</v>
      </c>
      <c r="L111" s="52"/>
      <c r="M111" s="91"/>
      <c r="N111" s="91">
        <f t="shared" si="10"/>
        <v>85032</v>
      </c>
      <c r="O111" s="91">
        <f t="shared" si="8"/>
        <v>146</v>
      </c>
      <c r="P111" s="153">
        <f t="shared" si="11"/>
        <v>34661</v>
      </c>
      <c r="Q111" s="92"/>
      <c r="R111" s="92"/>
      <c r="S111" s="92">
        <f t="shared" si="12"/>
        <v>6.3443340105796864</v>
      </c>
      <c r="U111" s="8"/>
    </row>
    <row r="112" spans="1:21" x14ac:dyDescent="0.25">
      <c r="A112" s="13">
        <v>43999</v>
      </c>
      <c r="B112" s="44">
        <v>198677</v>
      </c>
      <c r="C112" s="44">
        <v>18066</v>
      </c>
      <c r="D112" s="106">
        <v>216743</v>
      </c>
      <c r="E112" s="106">
        <v>21</v>
      </c>
      <c r="F112" s="393">
        <f t="shared" si="6"/>
        <v>6.5298507462686565E-3</v>
      </c>
      <c r="G112" s="44">
        <v>3885</v>
      </c>
      <c r="H112" s="113">
        <v>228060</v>
      </c>
      <c r="I112" s="49">
        <v>1148</v>
      </c>
      <c r="J112" s="51">
        <v>79858</v>
      </c>
      <c r="K112" s="153">
        <f t="shared" si="9"/>
        <v>5033</v>
      </c>
      <c r="L112" s="52"/>
      <c r="M112" s="91"/>
      <c r="N112" s="91">
        <f t="shared" si="10"/>
        <v>86639</v>
      </c>
      <c r="O112" s="91">
        <f t="shared" si="8"/>
        <v>155</v>
      </c>
      <c r="P112" s="153">
        <f t="shared" si="11"/>
        <v>34947</v>
      </c>
      <c r="Q112" s="92"/>
      <c r="R112" s="92"/>
      <c r="S112" s="92">
        <f t="shared" si="12"/>
        <v>6.3966833232661573</v>
      </c>
      <c r="U112" s="8"/>
    </row>
    <row r="113" spans="1:21" x14ac:dyDescent="0.25">
      <c r="A113" s="13">
        <v>44000</v>
      </c>
      <c r="B113" s="44">
        <v>202121</v>
      </c>
      <c r="C113" s="44">
        <v>18077</v>
      </c>
      <c r="D113" s="106">
        <v>220198</v>
      </c>
      <c r="E113" s="106">
        <v>11</v>
      </c>
      <c r="F113" s="393">
        <f t="shared" si="6"/>
        <v>3.1837916063675834E-3</v>
      </c>
      <c r="G113" s="44">
        <v>4200</v>
      </c>
      <c r="H113" s="113">
        <v>232260</v>
      </c>
      <c r="I113" s="49">
        <v>1053</v>
      </c>
      <c r="J113" s="51">
        <v>80911</v>
      </c>
      <c r="K113" s="153">
        <f t="shared" si="9"/>
        <v>5253</v>
      </c>
      <c r="L113" s="52"/>
      <c r="M113" s="91"/>
      <c r="N113" s="91">
        <f t="shared" si="10"/>
        <v>88197</v>
      </c>
      <c r="O113" s="91">
        <f t="shared" si="8"/>
        <v>149</v>
      </c>
      <c r="P113" s="153">
        <f t="shared" si="11"/>
        <v>34527</v>
      </c>
      <c r="Q113" s="92"/>
      <c r="R113" s="92"/>
      <c r="S113" s="92">
        <f t="shared" si="12"/>
        <v>6.3198067102300808</v>
      </c>
      <c r="U113" s="8"/>
    </row>
    <row r="114" spans="1:21" x14ac:dyDescent="0.25">
      <c r="A114" s="13">
        <v>44001</v>
      </c>
      <c r="B114" s="44">
        <v>204412</v>
      </c>
      <c r="C114" s="44">
        <v>18104</v>
      </c>
      <c r="D114" s="106">
        <v>222516</v>
      </c>
      <c r="E114" s="106">
        <v>27</v>
      </c>
      <c r="F114" s="393">
        <f t="shared" si="6"/>
        <v>1.1647972389991372E-2</v>
      </c>
      <c r="G114" s="44">
        <v>3794</v>
      </c>
      <c r="H114" s="113">
        <v>236054</v>
      </c>
      <c r="I114" s="49">
        <v>859</v>
      </c>
      <c r="J114" s="51">
        <v>81770</v>
      </c>
      <c r="K114" s="153">
        <f t="shared" si="9"/>
        <v>4653</v>
      </c>
      <c r="L114" s="52"/>
      <c r="M114" s="91"/>
      <c r="N114" s="91">
        <f t="shared" si="10"/>
        <v>88622</v>
      </c>
      <c r="O114" s="91">
        <f t="shared" si="8"/>
        <v>149</v>
      </c>
      <c r="P114" s="153">
        <f t="shared" si="11"/>
        <v>33803</v>
      </c>
      <c r="Q114" s="92"/>
      <c r="R114" s="92"/>
      <c r="S114" s="92">
        <f t="shared" si="12"/>
        <v>6.1872860725202719</v>
      </c>
      <c r="U114" s="8"/>
    </row>
    <row r="115" spans="1:21" x14ac:dyDescent="0.25">
      <c r="A115" s="13">
        <v>44002</v>
      </c>
      <c r="B115" s="44">
        <v>209953</v>
      </c>
      <c r="C115" s="44">
        <v>18130</v>
      </c>
      <c r="D115" s="106">
        <v>228083</v>
      </c>
      <c r="E115" s="106">
        <v>26</v>
      </c>
      <c r="F115" s="393">
        <f t="shared" si="6"/>
        <v>4.6703790192204062E-3</v>
      </c>
      <c r="G115" s="44">
        <v>3695</v>
      </c>
      <c r="H115" s="113">
        <v>239749</v>
      </c>
      <c r="I115" s="49">
        <v>863</v>
      </c>
      <c r="J115" s="51">
        <v>82633</v>
      </c>
      <c r="K115" s="153">
        <f t="shared" si="9"/>
        <v>4558</v>
      </c>
      <c r="L115" s="52"/>
      <c r="M115" s="91"/>
      <c r="N115" s="91">
        <f t="shared" si="10"/>
        <v>91937</v>
      </c>
      <c r="O115" s="91">
        <f t="shared" si="8"/>
        <v>154</v>
      </c>
      <c r="P115" s="153">
        <f t="shared" si="11"/>
        <v>32625</v>
      </c>
      <c r="Q115" s="92"/>
      <c r="R115" s="92"/>
      <c r="S115" s="92">
        <f t="shared" si="12"/>
        <v>5.9716654769095596</v>
      </c>
      <c r="U115" s="8"/>
    </row>
    <row r="116" spans="1:21" x14ac:dyDescent="0.25">
      <c r="A116" s="13">
        <v>44003</v>
      </c>
      <c r="B116" s="9">
        <v>213369</v>
      </c>
      <c r="C116" s="9">
        <v>18156</v>
      </c>
      <c r="D116" s="106">
        <v>231525</v>
      </c>
      <c r="E116" s="104">
        <v>26</v>
      </c>
      <c r="F116" s="393">
        <f t="shared" si="6"/>
        <v>7.5537478210342826E-3</v>
      </c>
      <c r="G116" s="44">
        <v>3187</v>
      </c>
      <c r="H116" s="113">
        <v>242936</v>
      </c>
      <c r="I116" s="49">
        <v>626</v>
      </c>
      <c r="J116" s="74">
        <v>83259</v>
      </c>
      <c r="K116" s="153">
        <f t="shared" si="9"/>
        <v>3813</v>
      </c>
      <c r="L116" s="52"/>
      <c r="M116" s="91"/>
      <c r="N116" s="91">
        <f t="shared" si="10"/>
        <v>93887</v>
      </c>
      <c r="O116" s="91">
        <f t="shared" si="8"/>
        <v>155</v>
      </c>
      <c r="P116" s="153">
        <f t="shared" si="11"/>
        <v>32021</v>
      </c>
      <c r="Q116" s="92"/>
      <c r="R116" s="92"/>
      <c r="S116" s="92">
        <f t="shared" si="12"/>
        <v>5.8611095857814872</v>
      </c>
      <c r="U116" s="8"/>
    </row>
    <row r="117" spans="1:21" x14ac:dyDescent="0.25">
      <c r="A117" s="13">
        <v>44004</v>
      </c>
      <c r="B117" s="9">
        <v>215365</v>
      </c>
      <c r="C117" s="9">
        <v>18170</v>
      </c>
      <c r="D117" s="106">
        <v>233535</v>
      </c>
      <c r="E117" s="104">
        <v>14</v>
      </c>
      <c r="F117" s="393">
        <f t="shared" si="6"/>
        <v>6.965174129353234E-3</v>
      </c>
      <c r="G117" s="44">
        <v>2858</v>
      </c>
      <c r="H117" s="113">
        <v>245794</v>
      </c>
      <c r="I117" s="49">
        <v>558</v>
      </c>
      <c r="J117" s="74">
        <v>83817</v>
      </c>
      <c r="K117" s="153">
        <f t="shared" si="9"/>
        <v>3416</v>
      </c>
      <c r="L117" s="52"/>
      <c r="M117" s="91"/>
      <c r="N117" s="91">
        <f t="shared" si="10"/>
        <v>22576</v>
      </c>
      <c r="O117" s="91">
        <f t="shared" si="8"/>
        <v>140</v>
      </c>
      <c r="P117" s="153">
        <f t="shared" si="11"/>
        <v>31461</v>
      </c>
      <c r="Q117" s="92"/>
      <c r="R117" s="92"/>
      <c r="S117" s="92">
        <f t="shared" si="12"/>
        <v>5.7586074350667174</v>
      </c>
      <c r="U117" s="8"/>
    </row>
    <row r="118" spans="1:21" x14ac:dyDescent="0.25">
      <c r="A118" s="13">
        <v>44005</v>
      </c>
      <c r="B118" s="9">
        <v>217177</v>
      </c>
      <c r="C118" s="9">
        <v>18182</v>
      </c>
      <c r="D118" s="106">
        <v>235359</v>
      </c>
      <c r="E118" s="104">
        <v>12</v>
      </c>
      <c r="F118" s="393">
        <f t="shared" si="6"/>
        <v>6.5789473684210523E-3</v>
      </c>
      <c r="G118" s="44">
        <v>2962</v>
      </c>
      <c r="H118" s="113">
        <v>248756</v>
      </c>
      <c r="I118" s="49">
        <v>1213</v>
      </c>
      <c r="J118" s="74">
        <v>85030</v>
      </c>
      <c r="K118" s="153">
        <f t="shared" si="9"/>
        <v>4175</v>
      </c>
      <c r="L118" s="52"/>
      <c r="M118" s="91"/>
      <c r="N118" s="91">
        <f t="shared" si="10"/>
        <v>21832</v>
      </c>
      <c r="O118" s="91">
        <f t="shared" ref="O118:O131" si="13">SUM(E112:E118)</f>
        <v>137</v>
      </c>
      <c r="P118" s="153">
        <f t="shared" si="11"/>
        <v>30901</v>
      </c>
      <c r="Q118" s="92"/>
      <c r="R118" s="92"/>
      <c r="S118" s="92">
        <f t="shared" si="12"/>
        <v>5.6561052843519484</v>
      </c>
      <c r="U118" s="8"/>
    </row>
    <row r="119" spans="1:21" x14ac:dyDescent="0.25">
      <c r="A119" s="13">
        <v>44006</v>
      </c>
      <c r="B119" s="9">
        <v>219885</v>
      </c>
      <c r="C119" s="9">
        <v>18191</v>
      </c>
      <c r="D119" s="106">
        <v>238076</v>
      </c>
      <c r="E119" s="104">
        <v>9</v>
      </c>
      <c r="F119" s="393">
        <f t="shared" si="6"/>
        <v>3.3124769966875228E-3</v>
      </c>
      <c r="G119" s="44">
        <v>3745</v>
      </c>
      <c r="H119" s="113">
        <v>252501</v>
      </c>
      <c r="I119" s="49">
        <v>1118</v>
      </c>
      <c r="J119" s="74">
        <v>86148</v>
      </c>
      <c r="K119" s="153">
        <f t="shared" si="9"/>
        <v>4863</v>
      </c>
      <c r="L119" s="52"/>
      <c r="M119" s="91"/>
      <c r="N119" s="91">
        <f t="shared" si="10"/>
        <v>21333</v>
      </c>
      <c r="O119" s="91">
        <f t="shared" si="13"/>
        <v>125</v>
      </c>
      <c r="P119" s="153">
        <f t="shared" si="11"/>
        <v>30731</v>
      </c>
      <c r="Q119" s="92"/>
      <c r="R119" s="92"/>
      <c r="S119" s="92">
        <f t="shared" si="12"/>
        <v>5.6249885600278215</v>
      </c>
      <c r="U119" s="8"/>
    </row>
    <row r="120" spans="1:21" x14ac:dyDescent="0.25">
      <c r="A120" s="13">
        <v>44007</v>
      </c>
      <c r="B120" s="9">
        <v>224314</v>
      </c>
      <c r="C120" s="9">
        <v>18196</v>
      </c>
      <c r="D120" s="106">
        <v>242510</v>
      </c>
      <c r="E120" s="104">
        <v>5</v>
      </c>
      <c r="F120" s="393">
        <f t="shared" si="6"/>
        <v>1.1276499774470004E-3</v>
      </c>
      <c r="G120" s="44">
        <v>3247</v>
      </c>
      <c r="H120" s="113">
        <v>255748</v>
      </c>
      <c r="I120" s="49">
        <v>1006</v>
      </c>
      <c r="J120" s="74">
        <v>87154</v>
      </c>
      <c r="K120" s="153">
        <f t="shared" si="9"/>
        <v>4253</v>
      </c>
      <c r="L120" s="52"/>
      <c r="M120" s="91"/>
      <c r="N120" s="91">
        <f t="shared" si="10"/>
        <v>22312</v>
      </c>
      <c r="O120" s="91">
        <f t="shared" si="13"/>
        <v>119</v>
      </c>
      <c r="P120" s="153">
        <f t="shared" si="11"/>
        <v>29731</v>
      </c>
      <c r="Q120" s="92"/>
      <c r="R120" s="92"/>
      <c r="S120" s="92">
        <f t="shared" si="12"/>
        <v>5.4419490051800192</v>
      </c>
      <c r="U120" s="8"/>
    </row>
    <row r="121" spans="1:21" x14ac:dyDescent="0.25">
      <c r="A121" s="13">
        <v>44008</v>
      </c>
      <c r="B121" s="9">
        <v>230168</v>
      </c>
      <c r="C121" s="9">
        <v>18213</v>
      </c>
      <c r="D121" s="106">
        <v>248381</v>
      </c>
      <c r="E121" s="104">
        <v>17</v>
      </c>
      <c r="F121" s="393">
        <f t="shared" si="6"/>
        <v>2.8955884857775507E-3</v>
      </c>
      <c r="G121" s="44">
        <v>4351</v>
      </c>
      <c r="H121" s="113">
        <v>260099</v>
      </c>
      <c r="I121" s="49">
        <v>1035</v>
      </c>
      <c r="J121" s="74">
        <v>88189</v>
      </c>
      <c r="K121" s="153">
        <f t="shared" si="9"/>
        <v>5386</v>
      </c>
      <c r="L121" s="52"/>
      <c r="M121" s="91"/>
      <c r="N121" s="91">
        <f t="shared" si="10"/>
        <v>25865</v>
      </c>
      <c r="O121" s="91">
        <f t="shared" si="13"/>
        <v>109</v>
      </c>
      <c r="P121" s="153">
        <f t="shared" si="11"/>
        <v>30464</v>
      </c>
      <c r="Q121" s="92"/>
      <c r="R121" s="92"/>
      <c r="S121" s="92">
        <f t="shared" si="12"/>
        <v>5.5761169988834585</v>
      </c>
      <c r="U121" s="8"/>
    </row>
    <row r="122" spans="1:21" x14ac:dyDescent="0.25">
      <c r="A122" s="13">
        <v>44009</v>
      </c>
      <c r="B122" s="9">
        <v>232995</v>
      </c>
      <c r="C122" s="9">
        <v>18228</v>
      </c>
      <c r="D122" s="106">
        <v>251223</v>
      </c>
      <c r="E122" s="104">
        <v>15</v>
      </c>
      <c r="F122" s="393">
        <f t="shared" si="6"/>
        <v>5.2779732582688248E-3</v>
      </c>
      <c r="G122" s="44">
        <v>3401</v>
      </c>
      <c r="H122" s="113">
        <v>263500</v>
      </c>
      <c r="I122" s="49">
        <v>1056</v>
      </c>
      <c r="J122" s="74">
        <v>89245</v>
      </c>
      <c r="K122" s="153">
        <f t="shared" si="9"/>
        <v>4457</v>
      </c>
      <c r="L122" s="52"/>
      <c r="M122" s="91"/>
      <c r="N122" s="91">
        <f t="shared" si="10"/>
        <v>23140</v>
      </c>
      <c r="O122" s="91">
        <f t="shared" si="13"/>
        <v>98</v>
      </c>
      <c r="P122" s="153">
        <f t="shared" si="11"/>
        <v>30363</v>
      </c>
      <c r="Q122" s="92"/>
      <c r="R122" s="92"/>
      <c r="S122" s="92">
        <f t="shared" si="12"/>
        <v>5.5576300038438307</v>
      </c>
      <c r="U122" s="8"/>
    </row>
    <row r="123" spans="1:21" x14ac:dyDescent="0.25">
      <c r="A123" s="13">
        <v>44010</v>
      </c>
      <c r="B123" s="9">
        <v>237191</v>
      </c>
      <c r="C123" s="9">
        <v>18236</v>
      </c>
      <c r="D123" s="106">
        <v>255427</v>
      </c>
      <c r="E123" s="104">
        <v>8</v>
      </c>
      <c r="F123" s="393">
        <f t="shared" si="6"/>
        <v>1.9029495718363464E-3</v>
      </c>
      <c r="G123" s="44">
        <v>2982</v>
      </c>
      <c r="H123" s="113">
        <v>266482</v>
      </c>
      <c r="I123" s="49">
        <v>756</v>
      </c>
      <c r="J123" s="74">
        <f>J122+I123</f>
        <v>90001</v>
      </c>
      <c r="K123" s="153">
        <f t="shared" si="9"/>
        <v>3738</v>
      </c>
      <c r="L123" s="52"/>
      <c r="M123" s="91"/>
      <c r="N123" s="91">
        <f t="shared" si="10"/>
        <v>23902</v>
      </c>
      <c r="O123" s="91">
        <f t="shared" si="13"/>
        <v>80</v>
      </c>
      <c r="P123" s="153">
        <f t="shared" si="11"/>
        <v>30288</v>
      </c>
      <c r="Q123" s="92"/>
      <c r="R123" s="92"/>
      <c r="S123" s="92">
        <f t="shared" si="12"/>
        <v>5.5439020372302457</v>
      </c>
      <c r="U123" s="8"/>
    </row>
    <row r="124" spans="1:21" x14ac:dyDescent="0.25">
      <c r="A124" s="13">
        <v>44011</v>
      </c>
      <c r="B124" s="9">
        <v>240158</v>
      </c>
      <c r="C124" s="9">
        <v>18241</v>
      </c>
      <c r="D124" s="106">
        <v>258399</v>
      </c>
      <c r="E124" s="104">
        <v>5</v>
      </c>
      <c r="F124" s="393">
        <f t="shared" si="6"/>
        <v>1.6823687752355316E-3</v>
      </c>
      <c r="G124" s="44">
        <v>2836</v>
      </c>
      <c r="H124" s="113">
        <v>269318</v>
      </c>
      <c r="I124" s="49">
        <v>694</v>
      </c>
      <c r="J124" s="74">
        <v>90695</v>
      </c>
      <c r="K124" s="153">
        <f t="shared" si="9"/>
        <v>3530</v>
      </c>
      <c r="L124" s="52"/>
      <c r="M124" s="91"/>
      <c r="N124" s="91">
        <f t="shared" si="10"/>
        <v>24864</v>
      </c>
      <c r="O124" s="91">
        <f t="shared" si="13"/>
        <v>71</v>
      </c>
      <c r="P124" s="153">
        <f t="shared" si="11"/>
        <v>30402</v>
      </c>
      <c r="Q124" s="92"/>
      <c r="R124" s="92"/>
      <c r="S124" s="92">
        <f t="shared" si="12"/>
        <v>5.5647685464828944</v>
      </c>
      <c r="U124" s="8"/>
    </row>
    <row r="125" spans="1:21" x14ac:dyDescent="0.25">
      <c r="A125" s="13">
        <v>44012</v>
      </c>
      <c r="B125" s="9">
        <v>242085</v>
      </c>
      <c r="C125" s="9">
        <v>18251</v>
      </c>
      <c r="D125" s="106">
        <v>260336</v>
      </c>
      <c r="E125" s="104">
        <v>10</v>
      </c>
      <c r="F125" s="393">
        <f t="shared" si="6"/>
        <v>5.1626226122870418E-3</v>
      </c>
      <c r="G125" s="44">
        <v>3243</v>
      </c>
      <c r="H125" s="113">
        <v>272561</v>
      </c>
      <c r="I125" s="49">
        <v>967</v>
      </c>
      <c r="J125" s="74">
        <v>91662</v>
      </c>
      <c r="K125" s="153">
        <f t="shared" si="9"/>
        <v>4210</v>
      </c>
      <c r="L125" s="52"/>
      <c r="M125" s="91"/>
      <c r="N125" s="91">
        <f t="shared" si="10"/>
        <v>24977</v>
      </c>
      <c r="O125" s="91">
        <f t="shared" si="13"/>
        <v>69</v>
      </c>
      <c r="P125" s="153">
        <f t="shared" si="11"/>
        <v>30437</v>
      </c>
      <c r="Q125" s="92"/>
      <c r="R125" s="92"/>
      <c r="S125" s="92">
        <f t="shared" si="12"/>
        <v>5.5711749309025675</v>
      </c>
      <c r="U125" s="8"/>
    </row>
    <row r="126" spans="1:21" x14ac:dyDescent="0.25">
      <c r="A126" s="13">
        <v>44013</v>
      </c>
      <c r="B126" s="9">
        <v>245341</v>
      </c>
      <c r="C126" s="9">
        <v>18259</v>
      </c>
      <c r="D126" s="106">
        <v>263600</v>
      </c>
      <c r="E126" s="104">
        <v>8</v>
      </c>
      <c r="F126" s="393">
        <f t="shared" si="6"/>
        <v>2.4509803921568627E-3</v>
      </c>
      <c r="G126" s="44">
        <v>3409</v>
      </c>
      <c r="H126" s="113">
        <v>275970</v>
      </c>
      <c r="I126" s="49">
        <v>956</v>
      </c>
      <c r="J126" s="74">
        <v>92618</v>
      </c>
      <c r="K126" s="153">
        <f t="shared" si="9"/>
        <v>4365</v>
      </c>
      <c r="L126" s="52"/>
      <c r="M126" s="91"/>
      <c r="N126" s="91">
        <f t="shared" si="10"/>
        <v>25524</v>
      </c>
      <c r="O126" s="91">
        <f t="shared" si="13"/>
        <v>68</v>
      </c>
      <c r="P126" s="153">
        <f t="shared" si="11"/>
        <v>29939</v>
      </c>
      <c r="Q126" s="92"/>
      <c r="R126" s="92"/>
      <c r="S126" s="92">
        <f t="shared" si="12"/>
        <v>5.4800212325883626</v>
      </c>
      <c r="U126" s="8"/>
    </row>
    <row r="127" spans="1:21" x14ac:dyDescent="0.25">
      <c r="A127" s="13">
        <v>44014</v>
      </c>
      <c r="B127" s="9">
        <v>249107</v>
      </c>
      <c r="C127" s="9">
        <v>18264</v>
      </c>
      <c r="D127" s="106">
        <v>267371</v>
      </c>
      <c r="E127" s="104">
        <v>5</v>
      </c>
      <c r="F127" s="393">
        <f t="shared" si="6"/>
        <v>1.3259082471492973E-3</v>
      </c>
      <c r="G127" s="44">
        <v>3715</v>
      </c>
      <c r="H127" s="113">
        <v>279685</v>
      </c>
      <c r="I127" s="49">
        <v>973</v>
      </c>
      <c r="J127" s="74">
        <v>93591</v>
      </c>
      <c r="K127" s="153">
        <f t="shared" si="9"/>
        <v>4688</v>
      </c>
      <c r="L127" s="52"/>
      <c r="M127" s="91"/>
      <c r="N127" s="91">
        <f t="shared" si="10"/>
        <v>24861</v>
      </c>
      <c r="O127" s="91">
        <f t="shared" si="13"/>
        <v>68</v>
      </c>
      <c r="P127" s="153">
        <f t="shared" si="11"/>
        <v>30374</v>
      </c>
      <c r="Q127" s="92"/>
      <c r="R127" s="92"/>
      <c r="S127" s="92">
        <f t="shared" si="12"/>
        <v>5.5596434389471563</v>
      </c>
      <c r="U127" s="8"/>
    </row>
    <row r="128" spans="1:21" x14ac:dyDescent="0.25">
      <c r="A128" s="13">
        <v>44015</v>
      </c>
      <c r="B128" s="9">
        <v>253738</v>
      </c>
      <c r="C128" s="9">
        <v>18276</v>
      </c>
      <c r="D128" s="106">
        <v>272014</v>
      </c>
      <c r="E128" s="104">
        <v>12</v>
      </c>
      <c r="F128" s="393">
        <f t="shared" si="6"/>
        <v>2.5845358604350637E-3</v>
      </c>
      <c r="G128" s="44">
        <v>3827</v>
      </c>
      <c r="H128" s="113">
        <v>283512</v>
      </c>
      <c r="I128" s="49">
        <v>1263</v>
      </c>
      <c r="J128" s="74">
        <v>94854</v>
      </c>
      <c r="K128" s="153">
        <f t="shared" si="9"/>
        <v>5090</v>
      </c>
      <c r="L128" s="52"/>
      <c r="M128" s="91"/>
      <c r="N128" s="91">
        <f t="shared" si="10"/>
        <v>23633</v>
      </c>
      <c r="O128" s="91">
        <f t="shared" si="13"/>
        <v>63</v>
      </c>
      <c r="P128" s="153">
        <f t="shared" si="11"/>
        <v>30078</v>
      </c>
      <c r="Q128" s="92"/>
      <c r="R128" s="92"/>
      <c r="S128" s="92">
        <f t="shared" si="12"/>
        <v>5.505463730712207</v>
      </c>
      <c r="U128" s="8"/>
    </row>
    <row r="129" spans="1:21" x14ac:dyDescent="0.25">
      <c r="A129" s="13">
        <v>44016</v>
      </c>
      <c r="B129" s="44">
        <v>257464</v>
      </c>
      <c r="C129" s="44">
        <v>18287</v>
      </c>
      <c r="D129" s="44">
        <v>275751</v>
      </c>
      <c r="E129" s="104">
        <v>11</v>
      </c>
      <c r="F129" s="393">
        <f t="shared" si="6"/>
        <v>2.9435375970029436E-3</v>
      </c>
      <c r="G129" s="44">
        <v>4086</v>
      </c>
      <c r="H129" s="113">
        <v>287598</v>
      </c>
      <c r="I129" s="49">
        <v>1270</v>
      </c>
      <c r="J129" s="74">
        <v>96124</v>
      </c>
      <c r="K129" s="153">
        <f t="shared" si="9"/>
        <v>5356</v>
      </c>
      <c r="L129" s="52"/>
      <c r="M129" s="91"/>
      <c r="N129" s="91">
        <f t="shared" si="10"/>
        <v>24528</v>
      </c>
      <c r="O129" s="91">
        <f t="shared" si="13"/>
        <v>59</v>
      </c>
      <c r="P129" s="153">
        <f t="shared" si="11"/>
        <v>30977</v>
      </c>
      <c r="Q129" s="92"/>
      <c r="R129" s="92"/>
      <c r="S129" s="92">
        <f t="shared" si="12"/>
        <v>5.6700162905203815</v>
      </c>
      <c r="U129" s="8"/>
    </row>
    <row r="130" spans="1:21" x14ac:dyDescent="0.25">
      <c r="A130" s="13">
        <v>44017</v>
      </c>
      <c r="B130" s="44">
        <v>260587</v>
      </c>
      <c r="C130" s="44">
        <v>18296</v>
      </c>
      <c r="D130" s="44">
        <v>278883</v>
      </c>
      <c r="E130" s="104">
        <v>9</v>
      </c>
      <c r="F130" s="393">
        <f t="shared" si="6"/>
        <v>2.8735632183908046E-3</v>
      </c>
      <c r="G130" s="44">
        <v>2917</v>
      </c>
      <c r="H130" s="113">
        <v>290515</v>
      </c>
      <c r="I130" s="49">
        <v>833</v>
      </c>
      <c r="J130" s="74">
        <v>96957</v>
      </c>
      <c r="K130" s="153">
        <f t="shared" si="9"/>
        <v>3750</v>
      </c>
      <c r="L130" s="52"/>
      <c r="M130" s="91"/>
      <c r="N130" s="91">
        <f t="shared" si="10"/>
        <v>23456</v>
      </c>
      <c r="O130" s="91">
        <f t="shared" si="13"/>
        <v>60</v>
      </c>
      <c r="P130" s="153">
        <f t="shared" si="11"/>
        <v>30989</v>
      </c>
      <c r="Q130" s="92"/>
      <c r="R130" s="92"/>
      <c r="S130" s="92">
        <f t="shared" si="12"/>
        <v>5.6722127651785552</v>
      </c>
      <c r="U130" s="8"/>
    </row>
    <row r="131" spans="1:21" x14ac:dyDescent="0.25">
      <c r="A131" s="13">
        <v>44018</v>
      </c>
      <c r="B131" s="44">
        <v>263441</v>
      </c>
      <c r="C131" s="44">
        <v>18300</v>
      </c>
      <c r="D131" s="44">
        <v>281741</v>
      </c>
      <c r="E131" s="104">
        <v>4</v>
      </c>
      <c r="F131" s="393">
        <f t="shared" si="6"/>
        <v>1.3995801259622112E-3</v>
      </c>
      <c r="G131" s="44">
        <v>2823</v>
      </c>
      <c r="H131" s="113">
        <v>293338</v>
      </c>
      <c r="I131" s="49">
        <v>703</v>
      </c>
      <c r="J131" s="74">
        <v>97660</v>
      </c>
      <c r="K131" s="153">
        <f t="shared" si="9"/>
        <v>3526</v>
      </c>
      <c r="L131" s="52"/>
      <c r="M131" s="91"/>
      <c r="N131" s="91">
        <f t="shared" si="10"/>
        <v>23342</v>
      </c>
      <c r="O131" s="91">
        <f t="shared" si="13"/>
        <v>59</v>
      </c>
      <c r="P131" s="153">
        <f t="shared" si="11"/>
        <v>30985</v>
      </c>
      <c r="Q131" s="92"/>
      <c r="R131" s="92"/>
      <c r="S131" s="92">
        <f t="shared" si="12"/>
        <v>5.6714806069591637</v>
      </c>
      <c r="U131" s="8"/>
    </row>
    <row r="132" spans="1:21" x14ac:dyDescent="0.25">
      <c r="A132" s="13">
        <v>44019</v>
      </c>
      <c r="B132" s="44">
        <v>265202</v>
      </c>
      <c r="C132" s="44">
        <v>18302</v>
      </c>
      <c r="D132" s="44">
        <v>283504</v>
      </c>
      <c r="E132" s="104">
        <v>2</v>
      </c>
      <c r="F132" s="393">
        <f t="shared" si="6"/>
        <v>1.1344299489506524E-3</v>
      </c>
      <c r="G132" s="44">
        <v>2884</v>
      </c>
      <c r="H132" s="113">
        <v>296222</v>
      </c>
      <c r="I132" s="49">
        <v>1158</v>
      </c>
      <c r="J132" s="74">
        <v>98818</v>
      </c>
      <c r="K132" s="153">
        <f t="shared" si="9"/>
        <v>4042</v>
      </c>
      <c r="L132" s="52"/>
      <c r="M132" s="91"/>
      <c r="N132" s="91">
        <f t="shared" si="10"/>
        <v>23168</v>
      </c>
      <c r="O132" s="91">
        <f>SUM(E126:E132)</f>
        <v>51</v>
      </c>
      <c r="P132" s="153">
        <f t="shared" si="11"/>
        <v>30817</v>
      </c>
      <c r="Q132" s="92"/>
      <c r="R132" s="92"/>
      <c r="S132" s="92">
        <f t="shared" si="12"/>
        <v>5.6407299617447331</v>
      </c>
      <c r="U132" s="8"/>
    </row>
    <row r="133" spans="1:21" x14ac:dyDescent="0.25">
      <c r="A133" s="41">
        <v>44020</v>
      </c>
      <c r="B133" s="9">
        <v>267598</v>
      </c>
      <c r="C133" s="44">
        <v>18309</v>
      </c>
      <c r="D133" s="106">
        <v>285907</v>
      </c>
      <c r="E133" s="106">
        <v>7</v>
      </c>
      <c r="F133" s="393">
        <f t="shared" si="6"/>
        <v>2.9130253849354972E-3</v>
      </c>
      <c r="G133" s="44">
        <v>3331</v>
      </c>
      <c r="H133" s="113">
        <v>299553</v>
      </c>
      <c r="I133" s="49">
        <v>2491</v>
      </c>
      <c r="J133" s="74">
        <v>164903</v>
      </c>
      <c r="K133" s="153">
        <f t="shared" si="9"/>
        <v>5822</v>
      </c>
      <c r="L133" s="52"/>
      <c r="M133" s="91"/>
      <c r="N133" s="91">
        <f t="shared" si="10"/>
        <v>22307</v>
      </c>
      <c r="O133" s="91">
        <f t="shared" ref="O133:O147" si="14">SUM(E127:E133)</f>
        <v>50</v>
      </c>
      <c r="P133" s="153">
        <f t="shared" si="11"/>
        <v>32274</v>
      </c>
      <c r="Q133" s="92"/>
      <c r="R133" s="92"/>
      <c r="S133" s="92">
        <f t="shared" si="12"/>
        <v>5.9074185931579812</v>
      </c>
      <c r="U133" s="8"/>
    </row>
    <row r="134" spans="1:21" x14ac:dyDescent="0.25">
      <c r="A134" s="41">
        <v>44021</v>
      </c>
      <c r="B134" s="9">
        <v>271331</v>
      </c>
      <c r="C134" s="44">
        <v>18315</v>
      </c>
      <c r="D134" s="106">
        <v>289646</v>
      </c>
      <c r="E134" s="106">
        <v>6</v>
      </c>
      <c r="F134" s="393">
        <f t="shared" si="6"/>
        <v>1.6047071409467772E-3</v>
      </c>
      <c r="G134" s="44">
        <v>4057</v>
      </c>
      <c r="H134" s="113">
        <v>303610</v>
      </c>
      <c r="I134" s="49">
        <v>6551</v>
      </c>
      <c r="J134" s="74">
        <v>171454</v>
      </c>
      <c r="K134" s="153">
        <f t="shared" si="9"/>
        <v>10608</v>
      </c>
      <c r="L134" s="52"/>
      <c r="M134" s="91"/>
      <c r="N134" s="91">
        <f t="shared" si="10"/>
        <v>22275</v>
      </c>
      <c r="O134" s="91">
        <f t="shared" si="14"/>
        <v>51</v>
      </c>
      <c r="P134" s="153">
        <f t="shared" si="11"/>
        <v>38194</v>
      </c>
      <c r="Q134" s="92"/>
      <c r="R134" s="92"/>
      <c r="S134" s="92">
        <f t="shared" si="12"/>
        <v>6.9910127578569723</v>
      </c>
      <c r="U134" s="8"/>
    </row>
    <row r="135" spans="1:21" x14ac:dyDescent="0.25">
      <c r="A135" s="41">
        <v>44022</v>
      </c>
      <c r="B135" s="9">
        <v>276042</v>
      </c>
      <c r="C135" s="44">
        <v>18333</v>
      </c>
      <c r="D135" s="106">
        <v>294375</v>
      </c>
      <c r="E135" s="106">
        <v>18</v>
      </c>
      <c r="F135" s="393">
        <f t="shared" ref="F135:F198" si="15">E135/(D135-D134)</f>
        <v>3.8063015436667373E-3</v>
      </c>
      <c r="G135" s="44">
        <v>4111</v>
      </c>
      <c r="H135" s="113">
        <v>307721</v>
      </c>
      <c r="I135" s="76">
        <v>13462</v>
      </c>
      <c r="J135" s="74">
        <v>184916</v>
      </c>
      <c r="K135" s="153">
        <f t="shared" si="9"/>
        <v>17573</v>
      </c>
      <c r="L135" s="52"/>
      <c r="M135" s="91"/>
      <c r="N135" s="91">
        <f t="shared" si="10"/>
        <v>22361</v>
      </c>
      <c r="O135" s="91">
        <f t="shared" si="14"/>
        <v>57</v>
      </c>
      <c r="P135" s="153">
        <f t="shared" si="11"/>
        <v>50677</v>
      </c>
      <c r="Q135" s="92"/>
      <c r="R135" s="92"/>
      <c r="S135" s="92">
        <f t="shared" si="12"/>
        <v>9.2758955210220932</v>
      </c>
      <c r="U135" s="8"/>
    </row>
    <row r="136" spans="1:21" x14ac:dyDescent="0.25">
      <c r="A136" s="41">
        <v>44023</v>
      </c>
      <c r="B136" s="9">
        <v>278962</v>
      </c>
      <c r="C136" s="44">
        <v>18340</v>
      </c>
      <c r="D136" s="106">
        <v>297302</v>
      </c>
      <c r="E136" s="106">
        <v>7</v>
      </c>
      <c r="F136" s="393">
        <f t="shared" si="15"/>
        <v>2.3915271609156134E-3</v>
      </c>
      <c r="G136" s="44">
        <v>3870</v>
      </c>
      <c r="H136" s="113">
        <v>311591</v>
      </c>
      <c r="I136" s="76">
        <v>5430</v>
      </c>
      <c r="J136" s="74">
        <v>190346</v>
      </c>
      <c r="K136" s="153">
        <f t="shared" si="9"/>
        <v>9300</v>
      </c>
      <c r="L136" s="52"/>
      <c r="M136" s="91"/>
      <c r="N136" s="91">
        <f t="shared" si="10"/>
        <v>21551</v>
      </c>
      <c r="O136" s="91">
        <f t="shared" si="14"/>
        <v>53</v>
      </c>
      <c r="P136" s="153">
        <f t="shared" si="11"/>
        <v>54621</v>
      </c>
      <c r="Q136" s="92"/>
      <c r="R136" s="92"/>
      <c r="S136" s="92">
        <f t="shared" si="12"/>
        <v>9.9978035253418263</v>
      </c>
      <c r="U136" s="8"/>
    </row>
    <row r="137" spans="1:21" x14ac:dyDescent="0.25">
      <c r="A137" s="41">
        <v>44024</v>
      </c>
      <c r="B137" s="9">
        <v>282499</v>
      </c>
      <c r="C137" s="44">
        <v>18359</v>
      </c>
      <c r="D137" s="106">
        <v>300858</v>
      </c>
      <c r="E137" s="106">
        <v>19</v>
      </c>
      <c r="F137" s="393">
        <f t="shared" si="15"/>
        <v>5.3430821147356583E-3</v>
      </c>
      <c r="G137" s="44">
        <v>3149</v>
      </c>
      <c r="H137" s="113">
        <v>314740</v>
      </c>
      <c r="I137" s="76">
        <v>8292</v>
      </c>
      <c r="J137" s="74">
        <v>198638</v>
      </c>
      <c r="K137" s="153">
        <f t="shared" si="9"/>
        <v>11441</v>
      </c>
      <c r="L137" s="52"/>
      <c r="M137" s="91"/>
      <c r="N137" s="91">
        <f t="shared" si="10"/>
        <v>21975</v>
      </c>
      <c r="O137" s="91">
        <f t="shared" si="14"/>
        <v>63</v>
      </c>
      <c r="P137" s="153">
        <f t="shared" ref="P137:P168" si="16">SUM(K131:K137)</f>
        <v>62312</v>
      </c>
      <c r="Q137" s="92"/>
      <c r="R137" s="92"/>
      <c r="S137" s="92">
        <f t="shared" si="12"/>
        <v>11.405560741676275</v>
      </c>
      <c r="U137" s="8"/>
    </row>
    <row r="138" spans="1:21" x14ac:dyDescent="0.25">
      <c r="A138" s="41">
        <v>44025</v>
      </c>
      <c r="B138" s="44">
        <v>284447</v>
      </c>
      <c r="C138" s="44">
        <v>18365</v>
      </c>
      <c r="D138" s="106">
        <v>302812</v>
      </c>
      <c r="E138" s="106">
        <v>6</v>
      </c>
      <c r="F138" s="393">
        <f t="shared" si="15"/>
        <v>3.0706243602865915E-3</v>
      </c>
      <c r="G138" s="44">
        <v>2456</v>
      </c>
      <c r="H138" s="113">
        <v>317196</v>
      </c>
      <c r="I138" s="76">
        <v>2017</v>
      </c>
      <c r="J138" s="74">
        <v>200655</v>
      </c>
      <c r="K138" s="153">
        <f t="shared" si="9"/>
        <v>4473</v>
      </c>
      <c r="L138" s="52"/>
      <c r="M138" s="91"/>
      <c r="N138" s="91">
        <f t="shared" si="10"/>
        <v>21071</v>
      </c>
      <c r="O138" s="91">
        <f t="shared" si="14"/>
        <v>65</v>
      </c>
      <c r="P138" s="153">
        <f t="shared" si="16"/>
        <v>63259</v>
      </c>
      <c r="Q138" s="92"/>
      <c r="R138" s="92"/>
      <c r="S138" s="92">
        <f t="shared" si="12"/>
        <v>11.578899200117146</v>
      </c>
      <c r="U138" s="8"/>
    </row>
    <row r="139" spans="1:21" x14ac:dyDescent="0.25">
      <c r="A139" s="41">
        <v>44026</v>
      </c>
      <c r="B139" s="44">
        <v>286605</v>
      </c>
      <c r="C139" s="44">
        <v>18368</v>
      </c>
      <c r="D139" s="106">
        <v>304973</v>
      </c>
      <c r="E139" s="104">
        <v>3</v>
      </c>
      <c r="F139" s="393">
        <f t="shared" si="15"/>
        <v>1.3882461823229986E-3</v>
      </c>
      <c r="G139" s="44">
        <v>3425</v>
      </c>
      <c r="H139" s="113">
        <v>320621</v>
      </c>
      <c r="I139" s="76">
        <v>1483</v>
      </c>
      <c r="J139" s="74">
        <v>202138</v>
      </c>
      <c r="K139" s="153">
        <f t="shared" si="9"/>
        <v>4908</v>
      </c>
      <c r="L139" s="52"/>
      <c r="M139" s="91"/>
      <c r="N139" s="91">
        <f t="shared" si="10"/>
        <v>21469</v>
      </c>
      <c r="O139" s="91">
        <f t="shared" si="14"/>
        <v>66</v>
      </c>
      <c r="P139" s="153">
        <f t="shared" si="16"/>
        <v>64125</v>
      </c>
      <c r="Q139" s="92"/>
      <c r="R139" s="92"/>
      <c r="S139" s="92">
        <f t="shared" si="12"/>
        <v>11.737411454615343</v>
      </c>
      <c r="U139" s="8"/>
    </row>
    <row r="140" spans="1:21" x14ac:dyDescent="0.25">
      <c r="A140" s="41">
        <v>44027</v>
      </c>
      <c r="B140" s="44">
        <v>289673</v>
      </c>
      <c r="C140" s="44">
        <v>18373</v>
      </c>
      <c r="D140" s="106">
        <v>308046</v>
      </c>
      <c r="E140" s="104">
        <v>5</v>
      </c>
      <c r="F140" s="393">
        <f t="shared" si="15"/>
        <v>1.6270745200130166E-3</v>
      </c>
      <c r="G140" s="44">
        <v>3853</v>
      </c>
      <c r="H140" s="113">
        <v>324474</v>
      </c>
      <c r="I140" s="76">
        <v>2984</v>
      </c>
      <c r="J140" s="74">
        <v>205123</v>
      </c>
      <c r="K140" s="153">
        <f t="shared" si="9"/>
        <v>6837</v>
      </c>
      <c r="L140" s="52"/>
      <c r="M140" s="91"/>
      <c r="N140" s="91">
        <f t="shared" si="10"/>
        <v>22139</v>
      </c>
      <c r="O140" s="91">
        <f t="shared" si="14"/>
        <v>64</v>
      </c>
      <c r="P140" s="153">
        <f t="shared" si="16"/>
        <v>65140</v>
      </c>
      <c r="Q140" s="92"/>
      <c r="R140" s="92"/>
      <c r="S140" s="92">
        <f t="shared" si="12"/>
        <v>11.923196602785861</v>
      </c>
      <c r="U140" s="8"/>
    </row>
    <row r="141" spans="1:21" x14ac:dyDescent="0.25">
      <c r="A141" s="41">
        <v>44028</v>
      </c>
      <c r="B141" s="44">
        <v>292260</v>
      </c>
      <c r="C141" s="44">
        <v>18384</v>
      </c>
      <c r="D141" s="106">
        <v>310644</v>
      </c>
      <c r="E141" s="104">
        <v>11</v>
      </c>
      <c r="F141" s="393">
        <f t="shared" si="15"/>
        <v>4.2340261739799842E-3</v>
      </c>
      <c r="G141" s="44">
        <v>4754</v>
      </c>
      <c r="H141" s="113">
        <v>329228</v>
      </c>
      <c r="I141" s="76">
        <v>2557</v>
      </c>
      <c r="J141" s="74">
        <v>207679</v>
      </c>
      <c r="K141" s="153">
        <f t="shared" si="9"/>
        <v>7311</v>
      </c>
      <c r="L141" s="52"/>
      <c r="M141" s="91"/>
      <c r="N141" s="91">
        <f t="shared" si="10"/>
        <v>20998</v>
      </c>
      <c r="O141" s="91">
        <f t="shared" si="14"/>
        <v>69</v>
      </c>
      <c r="P141" s="153">
        <f t="shared" si="16"/>
        <v>61843</v>
      </c>
      <c r="Q141" s="92"/>
      <c r="R141" s="92"/>
      <c r="S141" s="92">
        <f t="shared" si="12"/>
        <v>11.319715190452657</v>
      </c>
      <c r="U141" s="8"/>
    </row>
    <row r="142" spans="1:21" x14ac:dyDescent="0.25">
      <c r="A142" s="41">
        <v>44029</v>
      </c>
      <c r="B142" s="44">
        <v>296497</v>
      </c>
      <c r="C142" s="44">
        <v>18401</v>
      </c>
      <c r="D142" s="106">
        <v>314898</v>
      </c>
      <c r="E142" s="104">
        <v>17</v>
      </c>
      <c r="F142" s="393">
        <f t="shared" si="15"/>
        <v>3.9962388340385518E-3</v>
      </c>
      <c r="G142" s="44">
        <v>4344</v>
      </c>
      <c r="H142" s="113">
        <v>333572</v>
      </c>
      <c r="I142" s="76">
        <v>10312</v>
      </c>
      <c r="J142" s="74">
        <v>217991</v>
      </c>
      <c r="K142" s="153">
        <f t="shared" si="9"/>
        <v>14656</v>
      </c>
      <c r="L142" s="52"/>
      <c r="M142" s="91"/>
      <c r="N142" s="91">
        <f t="shared" si="10"/>
        <v>20523</v>
      </c>
      <c r="O142" s="91">
        <f t="shared" si="14"/>
        <v>68</v>
      </c>
      <c r="P142" s="153">
        <f t="shared" si="16"/>
        <v>58926</v>
      </c>
      <c r="Q142" s="92"/>
      <c r="R142" s="92"/>
      <c r="S142" s="92">
        <f t="shared" si="12"/>
        <v>10.785788808961616</v>
      </c>
      <c r="U142" s="8"/>
    </row>
    <row r="143" spans="1:21" x14ac:dyDescent="0.25">
      <c r="A143" s="41">
        <v>44030</v>
      </c>
      <c r="B143" s="44">
        <v>299939</v>
      </c>
      <c r="C143" s="44">
        <v>18422</v>
      </c>
      <c r="D143" s="44">
        <v>318361</v>
      </c>
      <c r="E143" s="104">
        <v>21</v>
      </c>
      <c r="F143" s="393">
        <f t="shared" si="15"/>
        <v>6.0641062662431418E-3</v>
      </c>
      <c r="G143" s="44">
        <v>4461</v>
      </c>
      <c r="H143" s="106">
        <v>338033</v>
      </c>
      <c r="I143" s="49">
        <v>12086</v>
      </c>
      <c r="J143" s="51">
        <v>230077</v>
      </c>
      <c r="K143" s="153">
        <f t="shared" si="9"/>
        <v>16547</v>
      </c>
      <c r="L143" s="52"/>
      <c r="M143" s="91"/>
      <c r="N143" s="91">
        <f t="shared" si="10"/>
        <v>21059</v>
      </c>
      <c r="O143" s="91">
        <f t="shared" si="14"/>
        <v>82</v>
      </c>
      <c r="P143" s="153">
        <f t="shared" si="16"/>
        <v>66173</v>
      </c>
      <c r="Q143" s="92"/>
      <c r="R143" s="92"/>
      <c r="S143" s="92">
        <f t="shared" si="12"/>
        <v>12.112276462943642</v>
      </c>
      <c r="U143" s="8"/>
    </row>
    <row r="144" spans="1:21" x14ac:dyDescent="0.25">
      <c r="A144" s="41">
        <v>44031</v>
      </c>
      <c r="B144" s="44">
        <v>303309</v>
      </c>
      <c r="C144" s="44">
        <v>18445</v>
      </c>
      <c r="D144" s="44">
        <v>321754</v>
      </c>
      <c r="E144" s="104">
        <v>23</v>
      </c>
      <c r="F144" s="393">
        <f t="shared" si="15"/>
        <v>6.7786619510757443E-3</v>
      </c>
      <c r="G144" s="44">
        <v>2771</v>
      </c>
      <c r="H144" s="106">
        <v>340804</v>
      </c>
      <c r="I144" s="49">
        <v>9366</v>
      </c>
      <c r="J144" s="51">
        <v>239443</v>
      </c>
      <c r="K144" s="153">
        <f t="shared" si="9"/>
        <v>12137</v>
      </c>
      <c r="L144" s="52"/>
      <c r="M144" s="91"/>
      <c r="N144" s="91">
        <f t="shared" si="10"/>
        <v>20896</v>
      </c>
      <c r="O144" s="91">
        <f t="shared" si="14"/>
        <v>86</v>
      </c>
      <c r="P144" s="153">
        <f t="shared" si="16"/>
        <v>66869</v>
      </c>
      <c r="Q144" s="92"/>
      <c r="R144" s="92"/>
      <c r="S144" s="92">
        <f t="shared" si="12"/>
        <v>12.239671993117712</v>
      </c>
      <c r="U144" s="8"/>
    </row>
    <row r="145" spans="1:21" x14ac:dyDescent="0.25">
      <c r="A145" s="41">
        <v>44032</v>
      </c>
      <c r="B145" s="44">
        <v>305000</v>
      </c>
      <c r="C145" s="44">
        <v>18452</v>
      </c>
      <c r="D145" s="44">
        <v>323452</v>
      </c>
      <c r="E145" s="104">
        <v>7</v>
      </c>
      <c r="F145" s="393">
        <f t="shared" si="15"/>
        <v>4.122497055359246E-3</v>
      </c>
      <c r="G145" s="44">
        <v>2455</v>
      </c>
      <c r="H145" s="106">
        <v>343259</v>
      </c>
      <c r="I145" s="49">
        <v>1651</v>
      </c>
      <c r="J145" s="51">
        <v>241094</v>
      </c>
      <c r="K145" s="153">
        <f t="shared" si="9"/>
        <v>4106</v>
      </c>
      <c r="L145" s="52"/>
      <c r="M145" s="91"/>
      <c r="N145" s="91">
        <f t="shared" si="10"/>
        <v>20640</v>
      </c>
      <c r="O145" s="91">
        <f t="shared" si="14"/>
        <v>87</v>
      </c>
      <c r="P145" s="153">
        <f t="shared" si="16"/>
        <v>66502</v>
      </c>
      <c r="Q145" s="92"/>
      <c r="R145" s="92"/>
      <c r="S145" s="92">
        <f t="shared" si="12"/>
        <v>12.172496476488568</v>
      </c>
      <c r="U145" s="8"/>
    </row>
    <row r="146" spans="1:21" x14ac:dyDescent="0.25">
      <c r="A146" s="41">
        <v>44033</v>
      </c>
      <c r="B146" s="44">
        <v>307893</v>
      </c>
      <c r="C146" s="44">
        <v>18474</v>
      </c>
      <c r="D146" s="44">
        <v>326367</v>
      </c>
      <c r="E146" s="104">
        <v>22</v>
      </c>
      <c r="F146" s="393">
        <f t="shared" si="15"/>
        <v>7.5471698113207548E-3</v>
      </c>
      <c r="G146" s="44">
        <v>4010</v>
      </c>
      <c r="H146" s="106">
        <v>347269</v>
      </c>
      <c r="I146" s="49">
        <v>2118</v>
      </c>
      <c r="J146" s="51">
        <v>243212</v>
      </c>
      <c r="K146" s="153">
        <f t="shared" si="9"/>
        <v>6128</v>
      </c>
      <c r="L146" s="52"/>
      <c r="M146" s="91"/>
      <c r="N146" s="91">
        <f t="shared" si="10"/>
        <v>21394</v>
      </c>
      <c r="O146" s="91">
        <f t="shared" si="14"/>
        <v>106</v>
      </c>
      <c r="P146" s="153">
        <f t="shared" si="16"/>
        <v>67722</v>
      </c>
      <c r="Q146" s="92"/>
      <c r="R146" s="92"/>
      <c r="S146" s="92">
        <f t="shared" si="12"/>
        <v>12.395804733402889</v>
      </c>
      <c r="U146" s="8"/>
    </row>
    <row r="147" spans="1:21" x14ac:dyDescent="0.25">
      <c r="A147" s="41">
        <v>44034</v>
      </c>
      <c r="B147" s="44">
        <v>311478</v>
      </c>
      <c r="C147" s="44">
        <v>18484</v>
      </c>
      <c r="D147" s="44">
        <v>329962</v>
      </c>
      <c r="E147" s="104">
        <v>10</v>
      </c>
      <c r="F147" s="393">
        <f t="shared" si="15"/>
        <v>2.7816411682892906E-3</v>
      </c>
      <c r="G147" s="44">
        <v>4594</v>
      </c>
      <c r="H147" s="106">
        <v>351863</v>
      </c>
      <c r="I147" s="49">
        <v>5126</v>
      </c>
      <c r="J147" s="51">
        <v>248338</v>
      </c>
      <c r="K147" s="153">
        <f t="shared" si="9"/>
        <v>9720</v>
      </c>
      <c r="L147" s="52"/>
      <c r="M147" s="91"/>
      <c r="N147" s="91">
        <f t="shared" si="10"/>
        <v>21916</v>
      </c>
      <c r="O147" s="91">
        <f t="shared" si="14"/>
        <v>111</v>
      </c>
      <c r="P147" s="153">
        <f t="shared" si="16"/>
        <v>70605</v>
      </c>
      <c r="Q147" s="92"/>
      <c r="R147" s="92"/>
      <c r="S147" s="92">
        <f t="shared" si="12"/>
        <v>12.923507770029103</v>
      </c>
      <c r="U147" s="8"/>
    </row>
    <row r="148" spans="1:21" x14ac:dyDescent="0.25">
      <c r="A148" s="41">
        <v>44035</v>
      </c>
      <c r="B148" s="44">
        <v>315113</v>
      </c>
      <c r="C148" s="44">
        <v>18500</v>
      </c>
      <c r="D148" s="44">
        <v>333613</v>
      </c>
      <c r="E148" s="104">
        <v>16</v>
      </c>
      <c r="F148" s="393">
        <f t="shared" si="15"/>
        <v>4.3823609969871266E-3</v>
      </c>
      <c r="G148" s="44">
        <v>4920</v>
      </c>
      <c r="H148" s="106">
        <v>356783</v>
      </c>
      <c r="I148" s="49">
        <v>6650</v>
      </c>
      <c r="J148" s="51">
        <v>254988</v>
      </c>
      <c r="K148" s="153">
        <f t="shared" ref="K148" si="17">G148+I148</f>
        <v>11570</v>
      </c>
      <c r="L148" s="52"/>
      <c r="M148" s="91"/>
      <c r="N148" s="91">
        <f t="shared" ref="N148:N153" si="18">D148-D141</f>
        <v>22969</v>
      </c>
      <c r="O148" s="91">
        <f t="shared" ref="O148:O153" si="19">SUM(E142:E148)</f>
        <v>116</v>
      </c>
      <c r="P148" s="153">
        <f t="shared" si="16"/>
        <v>74864</v>
      </c>
      <c r="Q148" s="92"/>
      <c r="R148" s="92"/>
      <c r="S148" s="92">
        <f t="shared" si="12"/>
        <v>13.703073234125894</v>
      </c>
      <c r="U148" s="8"/>
    </row>
    <row r="149" spans="1:21" x14ac:dyDescent="0.25">
      <c r="A149" s="41">
        <v>44036</v>
      </c>
      <c r="B149" s="44">
        <v>318999</v>
      </c>
      <c r="C149" s="44">
        <v>18520</v>
      </c>
      <c r="D149" s="44">
        <v>337519</v>
      </c>
      <c r="E149" s="104">
        <v>20</v>
      </c>
      <c r="F149" s="393">
        <f t="shared" si="15"/>
        <v>5.1203277009728623E-3</v>
      </c>
      <c r="G149" s="44">
        <v>4641</v>
      </c>
      <c r="H149" s="106">
        <v>361424</v>
      </c>
      <c r="I149" s="49">
        <v>11697</v>
      </c>
      <c r="J149" s="51">
        <v>266685</v>
      </c>
      <c r="K149" s="153">
        <f t="shared" ref="K149:K154" si="20">G149+I149</f>
        <v>16338</v>
      </c>
      <c r="L149" s="52"/>
      <c r="M149" s="91"/>
      <c r="N149" s="91">
        <f t="shared" si="18"/>
        <v>22621</v>
      </c>
      <c r="O149" s="91">
        <f t="shared" si="19"/>
        <v>119</v>
      </c>
      <c r="P149" s="153">
        <f t="shared" si="16"/>
        <v>76546</v>
      </c>
      <c r="Q149" s="92"/>
      <c r="R149" s="92"/>
      <c r="S149" s="92">
        <f t="shared" si="12"/>
        <v>14.010945765379898</v>
      </c>
      <c r="U149" s="8"/>
    </row>
    <row r="150" spans="1:21" x14ac:dyDescent="0.25">
      <c r="A150" s="41">
        <v>44037</v>
      </c>
      <c r="B150" s="157">
        <v>323004</v>
      </c>
      <c r="C150" s="157">
        <v>18547</v>
      </c>
      <c r="D150" s="158">
        <v>341551</v>
      </c>
      <c r="E150" s="104">
        <v>27</v>
      </c>
      <c r="F150" s="393">
        <f t="shared" si="15"/>
        <v>6.6964285714285711E-3</v>
      </c>
      <c r="G150" s="44">
        <v>4308</v>
      </c>
      <c r="H150" s="106">
        <v>365732</v>
      </c>
      <c r="I150" s="75">
        <v>10466</v>
      </c>
      <c r="J150" s="51">
        <v>277151</v>
      </c>
      <c r="K150" s="407">
        <f t="shared" si="20"/>
        <v>14774</v>
      </c>
      <c r="L150" s="74"/>
      <c r="M150" s="398"/>
      <c r="N150" s="91">
        <f t="shared" si="18"/>
        <v>23190</v>
      </c>
      <c r="O150" s="91">
        <f t="shared" si="19"/>
        <v>125</v>
      </c>
      <c r="P150" s="153">
        <f t="shared" si="16"/>
        <v>74773</v>
      </c>
      <c r="Q150" s="92"/>
      <c r="R150" s="92"/>
      <c r="S150" s="92">
        <f t="shared" si="12"/>
        <v>13.686416634634744</v>
      </c>
      <c r="U150" s="8"/>
    </row>
    <row r="151" spans="1:21" s="2" customFormat="1" x14ac:dyDescent="0.25">
      <c r="A151" s="41">
        <v>44038</v>
      </c>
      <c r="B151" s="44">
        <v>325436</v>
      </c>
      <c r="C151" s="44">
        <v>18551</v>
      </c>
      <c r="D151" s="44">
        <v>343987</v>
      </c>
      <c r="E151" s="104">
        <v>4</v>
      </c>
      <c r="F151" s="393">
        <f t="shared" si="15"/>
        <v>1.6420361247947454E-3</v>
      </c>
      <c r="G151" s="44">
        <v>3505</v>
      </c>
      <c r="H151" s="44">
        <v>369237</v>
      </c>
      <c r="I151" s="76">
        <v>5601</v>
      </c>
      <c r="J151" s="159">
        <v>282752</v>
      </c>
      <c r="K151" s="407">
        <f t="shared" si="20"/>
        <v>9106</v>
      </c>
      <c r="L151" s="74"/>
      <c r="M151" s="398"/>
      <c r="N151" s="91">
        <f t="shared" si="18"/>
        <v>22233</v>
      </c>
      <c r="O151" s="91">
        <f t="shared" si="19"/>
        <v>106</v>
      </c>
      <c r="P151" s="153">
        <f t="shared" si="16"/>
        <v>71742</v>
      </c>
      <c r="Q151" s="92"/>
      <c r="R151" s="92"/>
      <c r="S151" s="92">
        <f t="shared" si="12"/>
        <v>13.131623743891055</v>
      </c>
      <c r="T151"/>
      <c r="U151" s="8"/>
    </row>
    <row r="152" spans="1:21" x14ac:dyDescent="0.25">
      <c r="A152" s="41">
        <v>44039</v>
      </c>
      <c r="B152" s="44">
        <v>327701</v>
      </c>
      <c r="C152" s="44">
        <v>18554</v>
      </c>
      <c r="D152" s="44">
        <v>346255</v>
      </c>
      <c r="E152" s="104">
        <v>3</v>
      </c>
      <c r="F152" s="393">
        <f t="shared" si="15"/>
        <v>1.3227513227513227E-3</v>
      </c>
      <c r="G152" s="44">
        <v>2708</v>
      </c>
      <c r="H152" s="44">
        <v>371945</v>
      </c>
      <c r="I152" s="76">
        <v>1607</v>
      </c>
      <c r="J152" s="159">
        <v>284359</v>
      </c>
      <c r="K152" s="407">
        <f t="shared" si="20"/>
        <v>4315</v>
      </c>
      <c r="L152" s="74"/>
      <c r="M152" s="398"/>
      <c r="N152" s="91">
        <f t="shared" si="18"/>
        <v>22803</v>
      </c>
      <c r="O152" s="91">
        <f t="shared" si="19"/>
        <v>102</v>
      </c>
      <c r="P152" s="153">
        <f t="shared" si="16"/>
        <v>71951</v>
      </c>
      <c r="Q152" s="92"/>
      <c r="R152" s="92"/>
      <c r="S152" s="92">
        <f t="shared" si="12"/>
        <v>13.169879010854245</v>
      </c>
      <c r="U152" s="8"/>
    </row>
    <row r="153" spans="1:21" x14ac:dyDescent="0.25">
      <c r="A153" s="41">
        <v>44040</v>
      </c>
      <c r="B153" s="44">
        <v>330665</v>
      </c>
      <c r="C153" s="44">
        <v>18558</v>
      </c>
      <c r="D153" s="44">
        <v>349223</v>
      </c>
      <c r="E153" s="104">
        <v>4</v>
      </c>
      <c r="F153" s="393">
        <f t="shared" si="15"/>
        <v>1.3477088948787063E-3</v>
      </c>
      <c r="G153" s="44">
        <v>3595</v>
      </c>
      <c r="H153" s="44">
        <v>375540</v>
      </c>
      <c r="I153" s="76">
        <v>3095</v>
      </c>
      <c r="J153" s="159">
        <v>287454</v>
      </c>
      <c r="K153" s="407">
        <f t="shared" si="20"/>
        <v>6690</v>
      </c>
      <c r="L153" s="74"/>
      <c r="M153" s="398"/>
      <c r="N153" s="91">
        <f t="shared" si="18"/>
        <v>22856</v>
      </c>
      <c r="O153" s="91">
        <f t="shared" si="19"/>
        <v>84</v>
      </c>
      <c r="P153" s="153">
        <f t="shared" si="16"/>
        <v>72513</v>
      </c>
      <c r="Q153" s="92"/>
      <c r="R153" s="92"/>
      <c r="S153" s="92">
        <f t="shared" si="12"/>
        <v>13.27274724067871</v>
      </c>
      <c r="U153" s="8"/>
    </row>
    <row r="154" spans="1:21" x14ac:dyDescent="0.25">
      <c r="A154" s="41">
        <v>44041</v>
      </c>
      <c r="B154" s="44">
        <v>333914</v>
      </c>
      <c r="C154" s="44">
        <v>18580</v>
      </c>
      <c r="D154" s="44">
        <v>352494</v>
      </c>
      <c r="E154" s="104">
        <v>22</v>
      </c>
      <c r="F154" s="393">
        <f t="shared" si="15"/>
        <v>6.7257719351880157E-3</v>
      </c>
      <c r="G154" s="44">
        <v>4653</v>
      </c>
      <c r="H154" s="44">
        <v>380193</v>
      </c>
      <c r="I154" s="76">
        <v>4907</v>
      </c>
      <c r="J154" s="159">
        <v>292361</v>
      </c>
      <c r="K154" s="407">
        <f t="shared" si="20"/>
        <v>9560</v>
      </c>
      <c r="L154" s="74"/>
      <c r="M154" s="398"/>
      <c r="N154" s="91">
        <f t="shared" ref="N154" si="21">D154-D147</f>
        <v>22532</v>
      </c>
      <c r="O154" s="91">
        <f t="shared" ref="O154" si="22">SUM(E148:E154)</f>
        <v>96</v>
      </c>
      <c r="P154" s="153">
        <f t="shared" si="16"/>
        <v>72353</v>
      </c>
      <c r="Q154" s="92"/>
      <c r="R154" s="92"/>
      <c r="S154" s="92">
        <f t="shared" si="12"/>
        <v>13.243460911903062</v>
      </c>
      <c r="U154" s="8"/>
    </row>
    <row r="155" spans="1:21" x14ac:dyDescent="0.25">
      <c r="A155" s="41">
        <v>44042</v>
      </c>
      <c r="B155" s="44">
        <v>337301</v>
      </c>
      <c r="C155" s="44">
        <v>18597</v>
      </c>
      <c r="D155" s="44">
        <v>355898</v>
      </c>
      <c r="E155" s="104">
        <v>17</v>
      </c>
      <c r="F155" s="393">
        <f t="shared" si="15"/>
        <v>4.9941245593419503E-3</v>
      </c>
      <c r="G155" s="44">
        <v>4456</v>
      </c>
      <c r="H155" s="44">
        <v>384649</v>
      </c>
      <c r="I155" s="76">
        <v>8752</v>
      </c>
      <c r="J155" s="159">
        <v>301113</v>
      </c>
      <c r="K155" s="407">
        <f t="shared" ref="K155:K160" si="23">G155+I155</f>
        <v>13208</v>
      </c>
      <c r="L155" s="74"/>
      <c r="M155" s="398"/>
      <c r="N155" s="91">
        <f t="shared" ref="N155:N160" si="24">D155-D148</f>
        <v>22285</v>
      </c>
      <c r="O155" s="91">
        <f t="shared" ref="O155:O160" si="25">SUM(E149:E155)</f>
        <v>97</v>
      </c>
      <c r="P155" s="153">
        <f t="shared" si="16"/>
        <v>73991</v>
      </c>
      <c r="Q155" s="92"/>
      <c r="R155" s="92"/>
      <c r="S155" s="92">
        <f t="shared" si="12"/>
        <v>13.543279702743762</v>
      </c>
      <c r="U155" s="8"/>
    </row>
    <row r="156" spans="1:21" x14ac:dyDescent="0.25">
      <c r="A156" s="41">
        <v>44043</v>
      </c>
      <c r="B156" s="44">
        <v>340910</v>
      </c>
      <c r="C156" s="44">
        <v>18627</v>
      </c>
      <c r="D156" s="44">
        <v>359537</v>
      </c>
      <c r="E156" s="104">
        <v>30</v>
      </c>
      <c r="F156" s="393">
        <f t="shared" si="15"/>
        <v>8.2440230832646327E-3</v>
      </c>
      <c r="G156" s="44">
        <v>4864</v>
      </c>
      <c r="H156" s="44">
        <v>389513</v>
      </c>
      <c r="I156" s="76">
        <v>10443</v>
      </c>
      <c r="J156" s="159">
        <v>311556</v>
      </c>
      <c r="K156" s="407">
        <f t="shared" si="23"/>
        <v>15307</v>
      </c>
      <c r="L156" s="74"/>
      <c r="M156" s="398"/>
      <c r="N156" s="91">
        <f t="shared" si="24"/>
        <v>22018</v>
      </c>
      <c r="O156" s="91">
        <f t="shared" si="25"/>
        <v>107</v>
      </c>
      <c r="P156" s="153">
        <f t="shared" si="16"/>
        <v>72960</v>
      </c>
      <c r="Q156" s="92"/>
      <c r="R156" s="92"/>
      <c r="S156" s="92">
        <f t="shared" si="12"/>
        <v>13.354565921695677</v>
      </c>
      <c r="U156" s="8"/>
    </row>
    <row r="157" spans="1:21" x14ac:dyDescent="0.25">
      <c r="A157" s="41">
        <v>44044</v>
      </c>
      <c r="B157" s="44">
        <v>344594</v>
      </c>
      <c r="C157" s="44">
        <v>18645</v>
      </c>
      <c r="D157" s="44">
        <v>363239</v>
      </c>
      <c r="E157" s="104">
        <v>18</v>
      </c>
      <c r="F157" s="393">
        <f t="shared" si="15"/>
        <v>4.8622366288492711E-3</v>
      </c>
      <c r="G157" s="44">
        <v>4310</v>
      </c>
      <c r="H157" s="44">
        <v>393823</v>
      </c>
      <c r="I157" s="76">
        <v>11072</v>
      </c>
      <c r="J157" s="159">
        <v>322628</v>
      </c>
      <c r="K157" s="407">
        <f t="shared" si="23"/>
        <v>15382</v>
      </c>
      <c r="L157" s="74"/>
      <c r="M157" s="398"/>
      <c r="N157" s="91">
        <f t="shared" si="24"/>
        <v>21688</v>
      </c>
      <c r="O157" s="91">
        <f t="shared" si="25"/>
        <v>98</v>
      </c>
      <c r="P157" s="153">
        <f t="shared" si="16"/>
        <v>73568</v>
      </c>
      <c r="Q157" s="92"/>
      <c r="R157" s="92"/>
      <c r="S157" s="92">
        <f t="shared" si="12"/>
        <v>13.465853971043142</v>
      </c>
      <c r="U157" s="8"/>
    </row>
    <row r="158" spans="1:21" x14ac:dyDescent="0.25">
      <c r="A158" s="41">
        <v>44045</v>
      </c>
      <c r="B158" s="44">
        <v>347349</v>
      </c>
      <c r="C158" s="44">
        <v>18676</v>
      </c>
      <c r="D158" s="106">
        <v>366025</v>
      </c>
      <c r="E158" s="104">
        <v>31</v>
      </c>
      <c r="F158" s="393">
        <f t="shared" si="15"/>
        <v>1.1127063890882987E-2</v>
      </c>
      <c r="G158" s="44">
        <v>2934</v>
      </c>
      <c r="H158" s="44">
        <v>396757</v>
      </c>
      <c r="I158" s="76">
        <v>5309</v>
      </c>
      <c r="J158" s="199">
        <v>327937</v>
      </c>
      <c r="K158" s="407">
        <f t="shared" si="23"/>
        <v>8243</v>
      </c>
      <c r="L158" s="74"/>
      <c r="M158" s="398"/>
      <c r="N158" s="91">
        <f t="shared" si="24"/>
        <v>22038</v>
      </c>
      <c r="O158" s="91">
        <f t="shared" si="25"/>
        <v>125</v>
      </c>
      <c r="P158" s="153">
        <f t="shared" si="16"/>
        <v>72705</v>
      </c>
      <c r="Q158" s="92"/>
      <c r="R158" s="92"/>
      <c r="S158" s="92">
        <f t="shared" si="12"/>
        <v>13.307890835209488</v>
      </c>
      <c r="U158" s="8"/>
    </row>
    <row r="159" spans="1:21" x14ac:dyDescent="0.25">
      <c r="A159" s="41">
        <v>44046</v>
      </c>
      <c r="B159" s="44">
        <v>349786</v>
      </c>
      <c r="C159" s="44">
        <v>18694</v>
      </c>
      <c r="D159" s="106">
        <v>368480</v>
      </c>
      <c r="E159" s="104">
        <v>18</v>
      </c>
      <c r="F159" s="393">
        <f t="shared" si="15"/>
        <v>7.3319755600814666E-3</v>
      </c>
      <c r="G159" s="44">
        <v>2730</v>
      </c>
      <c r="H159" s="44">
        <v>399487</v>
      </c>
      <c r="I159" s="76">
        <v>3948</v>
      </c>
      <c r="J159" s="199">
        <v>331885</v>
      </c>
      <c r="K159" s="407">
        <f t="shared" si="23"/>
        <v>6678</v>
      </c>
      <c r="L159" s="74"/>
      <c r="M159" s="398"/>
      <c r="N159" s="91">
        <f t="shared" si="24"/>
        <v>22225</v>
      </c>
      <c r="O159" s="91">
        <f t="shared" si="25"/>
        <v>140</v>
      </c>
      <c r="P159" s="153">
        <f t="shared" si="16"/>
        <v>75068</v>
      </c>
      <c r="Q159" s="92"/>
      <c r="R159" s="92"/>
      <c r="S159" s="92">
        <f t="shared" si="12"/>
        <v>13.740413303314845</v>
      </c>
      <c r="U159" s="8"/>
    </row>
    <row r="160" spans="1:21" x14ac:dyDescent="0.25">
      <c r="A160" s="41">
        <v>44047</v>
      </c>
      <c r="B160" s="44">
        <v>352348</v>
      </c>
      <c r="C160" s="44">
        <v>18717</v>
      </c>
      <c r="D160" s="106">
        <v>371065</v>
      </c>
      <c r="E160" s="104">
        <v>23</v>
      </c>
      <c r="F160" s="393">
        <f t="shared" si="15"/>
        <v>8.8974854932301738E-3</v>
      </c>
      <c r="G160" s="44">
        <v>3971</v>
      </c>
      <c r="H160" s="44">
        <v>403458</v>
      </c>
      <c r="I160" s="76">
        <v>1908</v>
      </c>
      <c r="J160" s="199">
        <v>333793</v>
      </c>
      <c r="K160" s="407">
        <f t="shared" si="23"/>
        <v>5879</v>
      </c>
      <c r="L160" s="74"/>
      <c r="M160" s="398"/>
      <c r="N160" s="91">
        <f t="shared" si="24"/>
        <v>21842</v>
      </c>
      <c r="O160" s="91">
        <f t="shared" si="25"/>
        <v>159</v>
      </c>
      <c r="P160" s="153">
        <f t="shared" si="16"/>
        <v>74257</v>
      </c>
      <c r="Q160" s="92"/>
      <c r="R160" s="92"/>
      <c r="S160" s="92">
        <f t="shared" si="12"/>
        <v>13.591968224333279</v>
      </c>
      <c r="U160" s="8"/>
    </row>
    <row r="161" spans="1:21" x14ac:dyDescent="0.25">
      <c r="A161" s="41">
        <v>44048</v>
      </c>
      <c r="B161" s="44">
        <v>357067</v>
      </c>
      <c r="C161" s="44">
        <v>18781</v>
      </c>
      <c r="D161" s="106">
        <v>375848</v>
      </c>
      <c r="E161" s="104">
        <v>64</v>
      </c>
      <c r="F161" s="393">
        <f t="shared" si="15"/>
        <v>1.3380723395358561E-2</v>
      </c>
      <c r="G161" s="44">
        <v>4676</v>
      </c>
      <c r="H161" s="44">
        <v>408134</v>
      </c>
      <c r="I161" s="76">
        <v>7104</v>
      </c>
      <c r="J161" s="199">
        <v>340897</v>
      </c>
      <c r="K161" s="407">
        <f t="shared" ref="K161" si="26">G161+I161</f>
        <v>11780</v>
      </c>
      <c r="L161" s="74"/>
      <c r="M161" s="398"/>
      <c r="N161" s="91">
        <f t="shared" ref="N161" si="27">D161-D154</f>
        <v>23354</v>
      </c>
      <c r="O161" s="91">
        <f t="shared" ref="O161" si="28">SUM(E155:E161)</f>
        <v>201</v>
      </c>
      <c r="P161" s="153">
        <f t="shared" si="16"/>
        <v>76477</v>
      </c>
      <c r="Q161" s="92"/>
      <c r="R161" s="92"/>
      <c r="S161" s="92">
        <f t="shared" si="12"/>
        <v>13.9983160360954</v>
      </c>
      <c r="U161" s="8"/>
    </row>
    <row r="162" spans="1:21" x14ac:dyDescent="0.25">
      <c r="A162" s="41">
        <v>44049</v>
      </c>
      <c r="B162" s="44">
        <v>362624</v>
      </c>
      <c r="C162" s="44">
        <v>18847</v>
      </c>
      <c r="D162" s="106">
        <v>381471</v>
      </c>
      <c r="E162" s="104">
        <v>66</v>
      </c>
      <c r="F162" s="393">
        <f t="shared" si="15"/>
        <v>1.1737506669037881E-2</v>
      </c>
      <c r="G162" s="44">
        <v>5086</v>
      </c>
      <c r="H162" s="44">
        <v>413220</v>
      </c>
      <c r="I162" s="76">
        <v>10832</v>
      </c>
      <c r="J162" s="199">
        <v>351729</v>
      </c>
      <c r="K162" s="407">
        <f t="shared" ref="K162" si="29">G162+I162</f>
        <v>15918</v>
      </c>
      <c r="L162" s="74"/>
      <c r="M162" s="398"/>
      <c r="N162" s="91">
        <f t="shared" ref="N162" si="30">D162-D155</f>
        <v>25573</v>
      </c>
      <c r="O162" s="91">
        <f t="shared" ref="O162" si="31">SUM(E156:E162)</f>
        <v>250</v>
      </c>
      <c r="P162" s="153">
        <f t="shared" si="16"/>
        <v>79187</v>
      </c>
      <c r="Q162" s="92"/>
      <c r="R162" s="92"/>
      <c r="S162" s="92">
        <f t="shared" si="12"/>
        <v>14.494353229732944</v>
      </c>
      <c r="U162" s="8"/>
    </row>
    <row r="163" spans="1:21" x14ac:dyDescent="0.25">
      <c r="A163" s="41">
        <v>44050</v>
      </c>
      <c r="B163" s="44">
        <v>367323</v>
      </c>
      <c r="C163" s="44">
        <v>18890</v>
      </c>
      <c r="D163" s="106">
        <v>386213</v>
      </c>
      <c r="E163" s="104">
        <v>43</v>
      </c>
      <c r="F163" s="393">
        <f t="shared" si="15"/>
        <v>9.0679038380430191E-3</v>
      </c>
      <c r="G163" s="44">
        <v>4667</v>
      </c>
      <c r="H163" s="44">
        <v>417887</v>
      </c>
      <c r="I163" s="76">
        <v>8590</v>
      </c>
      <c r="J163" s="199">
        <v>360319</v>
      </c>
      <c r="K163" s="407">
        <f t="shared" ref="K163:K164" si="32">G163+I163</f>
        <v>13257</v>
      </c>
      <c r="L163" s="74"/>
      <c r="M163" s="398"/>
      <c r="N163" s="91">
        <f t="shared" ref="N163" si="33">D163-D156</f>
        <v>26676</v>
      </c>
      <c r="O163" s="91">
        <f t="shared" ref="O163" si="34">SUM(E157:E163)</f>
        <v>263</v>
      </c>
      <c r="P163" s="153">
        <f t="shared" si="16"/>
        <v>77137</v>
      </c>
      <c r="Q163" s="92"/>
      <c r="R163" s="92"/>
      <c r="S163" s="92">
        <f t="shared" si="12"/>
        <v>14.11912214229495</v>
      </c>
      <c r="U163" s="8"/>
    </row>
    <row r="164" spans="1:21" x14ac:dyDescent="0.25">
      <c r="A164" s="63">
        <v>44051</v>
      </c>
      <c r="B164" s="44">
        <v>371825</v>
      </c>
      <c r="C164" s="44">
        <v>18950</v>
      </c>
      <c r="D164" s="106">
        <v>390775</v>
      </c>
      <c r="E164" s="106">
        <v>60</v>
      </c>
      <c r="F164" s="393">
        <f t="shared" si="15"/>
        <v>1.31521262604121E-2</v>
      </c>
      <c r="G164" s="44">
        <v>3863</v>
      </c>
      <c r="H164" s="44">
        <v>421750</v>
      </c>
      <c r="I164" s="76">
        <v>10774</v>
      </c>
      <c r="J164" s="199">
        <v>371093</v>
      </c>
      <c r="K164" s="407">
        <f t="shared" si="32"/>
        <v>14637</v>
      </c>
      <c r="L164" s="74"/>
      <c r="M164" s="398"/>
      <c r="N164" s="91">
        <f t="shared" ref="N164:N165" si="35">D164-D157</f>
        <v>27536</v>
      </c>
      <c r="O164" s="91">
        <f t="shared" ref="O164:O165" si="36">SUM(E158:E164)</f>
        <v>305</v>
      </c>
      <c r="P164" s="153">
        <f t="shared" si="16"/>
        <v>76392</v>
      </c>
      <c r="Q164" s="92"/>
      <c r="R164" s="92"/>
      <c r="S164" s="92">
        <f t="shared" si="12"/>
        <v>13.982757673933337</v>
      </c>
      <c r="U164" s="8"/>
    </row>
    <row r="165" spans="1:21" x14ac:dyDescent="0.25">
      <c r="A165" s="63">
        <v>44052</v>
      </c>
      <c r="B165" s="44">
        <v>375457</v>
      </c>
      <c r="C165" s="44">
        <v>18998</v>
      </c>
      <c r="D165" s="106">
        <v>394455</v>
      </c>
      <c r="E165" s="106">
        <v>48</v>
      </c>
      <c r="F165" s="393">
        <f t="shared" si="15"/>
        <v>1.3043478260869565E-2</v>
      </c>
      <c r="G165" s="44">
        <v>3618</v>
      </c>
      <c r="H165" s="106">
        <v>425368</v>
      </c>
      <c r="I165" s="75">
        <v>8673</v>
      </c>
      <c r="J165" s="199">
        <v>379766</v>
      </c>
      <c r="K165" s="407">
        <f t="shared" ref="K165:K170" si="37">G165+I165</f>
        <v>12291</v>
      </c>
      <c r="L165" s="74"/>
      <c r="M165" s="398"/>
      <c r="N165" s="91">
        <f t="shared" si="35"/>
        <v>28430</v>
      </c>
      <c r="O165" s="91">
        <f t="shared" si="36"/>
        <v>322</v>
      </c>
      <c r="P165" s="153">
        <f t="shared" si="16"/>
        <v>80440</v>
      </c>
      <c r="Q165" s="92"/>
      <c r="R165" s="92"/>
      <c r="S165" s="92">
        <f t="shared" si="12"/>
        <v>14.723701791957241</v>
      </c>
      <c r="U165" s="8"/>
    </row>
    <row r="166" spans="1:21" x14ac:dyDescent="0.25">
      <c r="A166" s="63">
        <v>44053</v>
      </c>
      <c r="B166" s="44">
        <v>379133</v>
      </c>
      <c r="C166" s="44">
        <v>19027</v>
      </c>
      <c r="D166" s="106">
        <v>398160</v>
      </c>
      <c r="E166" s="106">
        <v>29</v>
      </c>
      <c r="F166" s="393">
        <f t="shared" si="15"/>
        <v>7.8272604588394065E-3</v>
      </c>
      <c r="G166" s="44">
        <v>2946</v>
      </c>
      <c r="H166" s="106">
        <v>428314</v>
      </c>
      <c r="I166" s="75">
        <v>7373</v>
      </c>
      <c r="J166" s="199">
        <v>387139</v>
      </c>
      <c r="K166" s="407">
        <f t="shared" si="37"/>
        <v>10319</v>
      </c>
      <c r="L166" s="74"/>
      <c r="M166" s="398"/>
      <c r="N166" s="91">
        <f t="shared" ref="N166" si="38">D166-D159</f>
        <v>29680</v>
      </c>
      <c r="O166" s="91">
        <f t="shared" ref="O166" si="39">SUM(E160:E166)</f>
        <v>333</v>
      </c>
      <c r="P166" s="153">
        <f t="shared" si="16"/>
        <v>84081</v>
      </c>
      <c r="Q166" s="92"/>
      <c r="R166" s="92"/>
      <c r="S166" s="92">
        <f t="shared" si="12"/>
        <v>15.39014881115809</v>
      </c>
      <c r="U166" s="8"/>
    </row>
    <row r="167" spans="1:21" x14ac:dyDescent="0.25">
      <c r="A167" s="63">
        <v>44054</v>
      </c>
      <c r="B167" s="44">
        <v>383463</v>
      </c>
      <c r="C167" s="44">
        <v>19079</v>
      </c>
      <c r="D167" s="106">
        <v>402542</v>
      </c>
      <c r="E167" s="106">
        <v>52</v>
      </c>
      <c r="F167" s="393">
        <f t="shared" si="15"/>
        <v>1.1866727521679598E-2</v>
      </c>
      <c r="G167" s="44">
        <v>3997</v>
      </c>
      <c r="H167" s="106">
        <v>432311</v>
      </c>
      <c r="I167" s="75">
        <v>5588</v>
      </c>
      <c r="J167" s="199">
        <v>392727</v>
      </c>
      <c r="K167" s="407">
        <f t="shared" si="37"/>
        <v>9585</v>
      </c>
      <c r="L167" s="74"/>
      <c r="M167" s="398"/>
      <c r="N167" s="91">
        <f t="shared" ref="N167" si="40">D167-D160</f>
        <v>31477</v>
      </c>
      <c r="O167" s="91">
        <f t="shared" ref="O167" si="41">SUM(E161:E167)</f>
        <v>362</v>
      </c>
      <c r="P167" s="153">
        <f t="shared" si="16"/>
        <v>87787</v>
      </c>
      <c r="Q167" s="92"/>
      <c r="R167" s="92"/>
      <c r="S167" s="92">
        <f t="shared" si="12"/>
        <v>16.068493401424046</v>
      </c>
      <c r="U167" s="8"/>
    </row>
    <row r="168" spans="1:21" x14ac:dyDescent="0.25">
      <c r="A168" s="63">
        <v>44055</v>
      </c>
      <c r="B168" s="44">
        <v>388097</v>
      </c>
      <c r="C168" s="44">
        <v>19126</v>
      </c>
      <c r="D168" s="106">
        <v>407223</v>
      </c>
      <c r="E168" s="106">
        <v>47</v>
      </c>
      <c r="F168" s="393">
        <f t="shared" si="15"/>
        <v>1.0040589617603077E-2</v>
      </c>
      <c r="G168" s="44">
        <v>4699</v>
      </c>
      <c r="H168" s="106">
        <v>437010</v>
      </c>
      <c r="I168" s="75">
        <v>7179</v>
      </c>
      <c r="J168" s="199">
        <v>399906</v>
      </c>
      <c r="K168" s="407">
        <f t="shared" si="37"/>
        <v>11878</v>
      </c>
      <c r="L168" s="74"/>
      <c r="M168" s="398"/>
      <c r="N168" s="91">
        <f t="shared" ref="N168:N173" si="42">D168-D161</f>
        <v>31375</v>
      </c>
      <c r="O168" s="91">
        <f t="shared" ref="O168" si="43">SUM(E162:E168)</f>
        <v>345</v>
      </c>
      <c r="P168" s="153">
        <f t="shared" si="16"/>
        <v>87885</v>
      </c>
      <c r="Q168" s="92"/>
      <c r="R168" s="92"/>
      <c r="S168" s="92">
        <f t="shared" si="12"/>
        <v>16.086431277799132</v>
      </c>
      <c r="U168" s="8"/>
    </row>
    <row r="169" spans="1:21" x14ac:dyDescent="0.25">
      <c r="A169" s="63">
        <v>44056</v>
      </c>
      <c r="B169" s="44">
        <v>392530</v>
      </c>
      <c r="C169" s="44">
        <v>19173</v>
      </c>
      <c r="D169" s="106">
        <v>411703</v>
      </c>
      <c r="E169" s="106">
        <v>47</v>
      </c>
      <c r="F169" s="393">
        <f t="shared" si="15"/>
        <v>1.0491071428571428E-2</v>
      </c>
      <c r="G169" s="44">
        <v>4997</v>
      </c>
      <c r="H169" s="106">
        <v>442007</v>
      </c>
      <c r="I169" s="75">
        <v>7530</v>
      </c>
      <c r="J169" s="199">
        <v>407436</v>
      </c>
      <c r="K169" s="407">
        <f t="shared" si="37"/>
        <v>12527</v>
      </c>
      <c r="L169" s="74"/>
      <c r="M169" s="398"/>
      <c r="N169" s="91">
        <f t="shared" si="42"/>
        <v>30232</v>
      </c>
      <c r="O169" s="91">
        <f t="shared" ref="O169" si="44">SUM(E163:E169)</f>
        <v>326</v>
      </c>
      <c r="P169" s="153">
        <f t="shared" ref="P169" si="45">SUM(K163:K169)</f>
        <v>84494</v>
      </c>
      <c r="Q169" s="92"/>
      <c r="R169" s="92"/>
      <c r="S169" s="92">
        <f t="shared" ref="S169:S203" si="46">P169/5463.3</f>
        <v>15.465744147310232</v>
      </c>
      <c r="U169" s="8"/>
    </row>
    <row r="170" spans="1:21" x14ac:dyDescent="0.25">
      <c r="A170" s="63">
        <v>44057</v>
      </c>
      <c r="B170" s="44">
        <v>396630</v>
      </c>
      <c r="C170" s="44">
        <v>19238</v>
      </c>
      <c r="D170" s="106">
        <v>415868</v>
      </c>
      <c r="E170" s="106">
        <v>65</v>
      </c>
      <c r="F170" s="393">
        <f t="shared" si="15"/>
        <v>1.5606242496998799E-2</v>
      </c>
      <c r="G170" s="44">
        <v>4487</v>
      </c>
      <c r="H170" s="106">
        <v>446494</v>
      </c>
      <c r="I170" s="75">
        <v>9504</v>
      </c>
      <c r="J170" s="199">
        <v>416940</v>
      </c>
      <c r="K170" s="407">
        <f t="shared" si="37"/>
        <v>13991</v>
      </c>
      <c r="L170" s="74"/>
      <c r="M170" s="398"/>
      <c r="N170" s="91">
        <f t="shared" si="42"/>
        <v>29655</v>
      </c>
      <c r="O170" s="91">
        <f t="shared" ref="O170" si="47">SUM(E164:E170)</f>
        <v>348</v>
      </c>
      <c r="P170" s="153">
        <f t="shared" ref="P170" si="48">SUM(K164:K170)</f>
        <v>85228</v>
      </c>
      <c r="Q170" s="92"/>
      <c r="R170" s="92"/>
      <c r="S170" s="92">
        <f t="shared" si="46"/>
        <v>15.60009518056852</v>
      </c>
      <c r="U170" s="8"/>
    </row>
    <row r="171" spans="1:21" x14ac:dyDescent="0.25">
      <c r="A171" s="63">
        <v>44058</v>
      </c>
      <c r="B171" s="44">
        <v>401033</v>
      </c>
      <c r="C171" s="44">
        <v>19289</v>
      </c>
      <c r="D171" s="106">
        <v>420322</v>
      </c>
      <c r="E171" s="106">
        <v>51</v>
      </c>
      <c r="F171" s="393">
        <f t="shared" si="15"/>
        <v>1.1450381679389313E-2</v>
      </c>
      <c r="G171" s="44">
        <v>4745</v>
      </c>
      <c r="H171" s="106">
        <v>451239</v>
      </c>
      <c r="I171" s="44">
        <v>10578</v>
      </c>
      <c r="J171" s="199">
        <v>427518</v>
      </c>
      <c r="K171" s="407">
        <f t="shared" ref="K171" si="49">G171+I171</f>
        <v>15323</v>
      </c>
      <c r="L171" s="74"/>
      <c r="M171" s="398"/>
      <c r="N171" s="91">
        <f t="shared" si="42"/>
        <v>29547</v>
      </c>
      <c r="O171" s="91">
        <f t="shared" ref="O171" si="50">SUM(E165:E171)</f>
        <v>339</v>
      </c>
      <c r="P171" s="153">
        <f t="shared" ref="P171" si="51">SUM(K165:K171)</f>
        <v>85914</v>
      </c>
      <c r="Q171" s="92"/>
      <c r="R171" s="92"/>
      <c r="S171" s="92">
        <f t="shared" si="46"/>
        <v>15.725660315194112</v>
      </c>
      <c r="U171" s="8"/>
    </row>
    <row r="172" spans="1:21" x14ac:dyDescent="0.25">
      <c r="A172" s="63">
        <v>44059</v>
      </c>
      <c r="B172" s="44">
        <v>405079</v>
      </c>
      <c r="C172" s="44">
        <v>19332</v>
      </c>
      <c r="D172" s="106">
        <v>424411</v>
      </c>
      <c r="E172" s="106">
        <v>43</v>
      </c>
      <c r="F172" s="393">
        <f t="shared" si="15"/>
        <v>1.0516018586451455E-2</v>
      </c>
      <c r="G172" s="44">
        <v>3849</v>
      </c>
      <c r="H172" s="106">
        <v>455088</v>
      </c>
      <c r="I172" s="75">
        <v>7516</v>
      </c>
      <c r="J172" s="199">
        <v>435034</v>
      </c>
      <c r="K172" s="407">
        <f t="shared" ref="K172:K178" si="52">G172+I172</f>
        <v>11365</v>
      </c>
      <c r="L172" s="74"/>
      <c r="M172" s="398"/>
      <c r="N172" s="91">
        <f t="shared" si="42"/>
        <v>29956</v>
      </c>
      <c r="O172" s="91">
        <f t="shared" ref="O172:O177" si="53">SUM(E166:E172)</f>
        <v>334</v>
      </c>
      <c r="P172" s="153">
        <f t="shared" ref="P172:P177" si="54">SUM(K166:K172)</f>
        <v>84988</v>
      </c>
      <c r="Q172" s="92"/>
      <c r="R172" s="92"/>
      <c r="S172" s="92">
        <f t="shared" si="46"/>
        <v>15.556165687405048</v>
      </c>
      <c r="U172" s="8"/>
    </row>
    <row r="173" spans="1:21" x14ac:dyDescent="0.25">
      <c r="A173" s="63">
        <v>44060</v>
      </c>
      <c r="B173" s="44">
        <v>408770</v>
      </c>
      <c r="C173" s="44">
        <v>19358</v>
      </c>
      <c r="D173" s="106">
        <v>428128</v>
      </c>
      <c r="E173" s="106">
        <v>26</v>
      </c>
      <c r="F173" s="393">
        <f t="shared" si="15"/>
        <v>6.9948883508205544E-3</v>
      </c>
      <c r="G173" s="44">
        <v>2860</v>
      </c>
      <c r="H173" s="106">
        <v>457948</v>
      </c>
      <c r="I173" s="75">
        <v>7344</v>
      </c>
      <c r="J173" s="199">
        <v>442378</v>
      </c>
      <c r="K173" s="407">
        <f t="shared" si="52"/>
        <v>10204</v>
      </c>
      <c r="L173" s="74"/>
      <c r="M173" s="398"/>
      <c r="N173" s="91">
        <f t="shared" si="42"/>
        <v>29968</v>
      </c>
      <c r="O173" s="91">
        <f t="shared" si="53"/>
        <v>331</v>
      </c>
      <c r="P173" s="153">
        <f t="shared" si="54"/>
        <v>84873</v>
      </c>
      <c r="Q173" s="92"/>
      <c r="R173" s="92"/>
      <c r="S173" s="92">
        <f t="shared" si="46"/>
        <v>15.53511613859755</v>
      </c>
      <c r="U173" s="8"/>
    </row>
    <row r="174" spans="1:21" x14ac:dyDescent="0.25">
      <c r="A174" s="63">
        <v>44061</v>
      </c>
      <c r="B174" s="44">
        <v>413442</v>
      </c>
      <c r="C174" s="44">
        <v>19407</v>
      </c>
      <c r="D174" s="106">
        <v>432849</v>
      </c>
      <c r="E174" s="106">
        <v>49</v>
      </c>
      <c r="F174" s="393">
        <f t="shared" si="15"/>
        <v>1.0379156958271553E-2</v>
      </c>
      <c r="G174" s="44">
        <v>4056</v>
      </c>
      <c r="H174" s="106">
        <v>462004</v>
      </c>
      <c r="I174" s="75">
        <v>7493</v>
      </c>
      <c r="J174" s="199">
        <v>449871</v>
      </c>
      <c r="K174" s="407">
        <f t="shared" si="52"/>
        <v>11549</v>
      </c>
      <c r="L174" s="407">
        <v>54</v>
      </c>
      <c r="M174" s="399">
        <f t="shared" ref="M174:M205" si="55">L174/K174</f>
        <v>4.6757295003896438E-3</v>
      </c>
      <c r="N174" s="91">
        <f t="shared" ref="N174" si="56">D174-D167</f>
        <v>30307</v>
      </c>
      <c r="O174" s="91">
        <f t="shared" si="53"/>
        <v>328</v>
      </c>
      <c r="P174" s="153">
        <f t="shared" si="54"/>
        <v>86837</v>
      </c>
      <c r="Q174" s="92"/>
      <c r="R174" s="92"/>
      <c r="S174" s="92">
        <f t="shared" si="46"/>
        <v>15.894605824318635</v>
      </c>
      <c r="U174" s="8"/>
    </row>
    <row r="175" spans="1:21" x14ac:dyDescent="0.25">
      <c r="A175" s="63">
        <v>44062</v>
      </c>
      <c r="B175" s="44">
        <v>418800</v>
      </c>
      <c r="C175" s="44">
        <v>19457</v>
      </c>
      <c r="D175" s="106">
        <v>438257</v>
      </c>
      <c r="E175" s="106">
        <v>50</v>
      </c>
      <c r="F175" s="393">
        <f t="shared" si="15"/>
        <v>9.2455621301775152E-3</v>
      </c>
      <c r="G175" s="44">
        <v>5356</v>
      </c>
      <c r="H175" s="106">
        <v>467360</v>
      </c>
      <c r="I175" s="75">
        <v>5262</v>
      </c>
      <c r="J175" s="199">
        <v>455133</v>
      </c>
      <c r="K175" s="407">
        <f t="shared" si="52"/>
        <v>10618</v>
      </c>
      <c r="L175" s="407">
        <v>57</v>
      </c>
      <c r="M175" s="399">
        <f t="shared" si="55"/>
        <v>5.368242606893954E-3</v>
      </c>
      <c r="N175" s="91">
        <f t="shared" ref="N175" si="57">D175-D168</f>
        <v>31034</v>
      </c>
      <c r="O175" s="91">
        <f t="shared" si="53"/>
        <v>331</v>
      </c>
      <c r="P175" s="153">
        <f t="shared" si="54"/>
        <v>85577</v>
      </c>
      <c r="Q175" s="92"/>
      <c r="R175" s="92"/>
      <c r="S175" s="92">
        <f t="shared" si="46"/>
        <v>15.663975985210403</v>
      </c>
      <c r="U175" s="8"/>
    </row>
    <row r="176" spans="1:21" x14ac:dyDescent="0.25">
      <c r="A176" s="63">
        <v>44063</v>
      </c>
      <c r="B176" s="44">
        <v>426744</v>
      </c>
      <c r="C176" s="44">
        <v>19534</v>
      </c>
      <c r="D176" s="106">
        <v>446278</v>
      </c>
      <c r="E176" s="106">
        <v>77</v>
      </c>
      <c r="F176" s="393">
        <f t="shared" si="15"/>
        <v>9.5998005236254836E-3</v>
      </c>
      <c r="G176" s="44">
        <v>4785</v>
      </c>
      <c r="H176" s="106">
        <v>472145</v>
      </c>
      <c r="I176" s="75">
        <v>12116</v>
      </c>
      <c r="J176" s="199">
        <v>467249</v>
      </c>
      <c r="K176" s="407">
        <f t="shared" si="52"/>
        <v>16901</v>
      </c>
      <c r="L176" s="407">
        <v>84</v>
      </c>
      <c r="M176" s="399">
        <f t="shared" si="55"/>
        <v>4.9701201112360219E-3</v>
      </c>
      <c r="N176" s="91">
        <f t="shared" ref="N176:N177" si="58">D176-D169</f>
        <v>34575</v>
      </c>
      <c r="O176" s="91">
        <f t="shared" si="53"/>
        <v>361</v>
      </c>
      <c r="P176" s="153">
        <f t="shared" si="54"/>
        <v>89951</v>
      </c>
      <c r="Q176" s="92"/>
      <c r="R176" s="92"/>
      <c r="S176" s="92">
        <f t="shared" si="46"/>
        <v>16.464590998114691</v>
      </c>
      <c r="U176" s="8"/>
    </row>
    <row r="177" spans="1:21" x14ac:dyDescent="0.25">
      <c r="A177" s="63">
        <v>44064</v>
      </c>
      <c r="B177" s="44">
        <v>433472</v>
      </c>
      <c r="C177" s="44">
        <v>19605</v>
      </c>
      <c r="D177" s="106">
        <v>453077</v>
      </c>
      <c r="E177" s="106">
        <v>71</v>
      </c>
      <c r="F177" s="393">
        <f t="shared" si="15"/>
        <v>1.0442712163553464E-2</v>
      </c>
      <c r="G177" s="44">
        <v>5044</v>
      </c>
      <c r="H177" s="106">
        <v>477189</v>
      </c>
      <c r="I177" s="75">
        <v>10275</v>
      </c>
      <c r="J177" s="199">
        <v>477524</v>
      </c>
      <c r="K177" s="407">
        <f t="shared" si="52"/>
        <v>15319</v>
      </c>
      <c r="L177" s="407">
        <v>77</v>
      </c>
      <c r="M177" s="399">
        <f t="shared" si="55"/>
        <v>5.026437757033749E-3</v>
      </c>
      <c r="N177" s="91">
        <f t="shared" si="58"/>
        <v>37209</v>
      </c>
      <c r="O177" s="91">
        <f t="shared" si="53"/>
        <v>367</v>
      </c>
      <c r="P177" s="153">
        <f t="shared" si="54"/>
        <v>91279</v>
      </c>
      <c r="Q177" s="92"/>
      <c r="R177" s="92"/>
      <c r="S177" s="92">
        <f t="shared" si="46"/>
        <v>16.707667526952573</v>
      </c>
      <c r="U177" s="8"/>
    </row>
    <row r="178" spans="1:21" x14ac:dyDescent="0.25">
      <c r="A178" s="63">
        <v>44065</v>
      </c>
      <c r="B178" s="44">
        <v>441439</v>
      </c>
      <c r="C178" s="44">
        <v>19728</v>
      </c>
      <c r="D178" s="106">
        <v>461167</v>
      </c>
      <c r="E178" s="106">
        <v>123</v>
      </c>
      <c r="F178" s="393">
        <f t="shared" si="15"/>
        <v>1.5203955500618047E-2</v>
      </c>
      <c r="G178" s="44">
        <v>5583</v>
      </c>
      <c r="H178" s="106">
        <v>482772</v>
      </c>
      <c r="I178" s="75">
        <v>9513</v>
      </c>
      <c r="J178" s="199">
        <v>487037</v>
      </c>
      <c r="K178" s="407">
        <f t="shared" si="52"/>
        <v>15096</v>
      </c>
      <c r="L178" s="407">
        <v>132</v>
      </c>
      <c r="M178" s="399">
        <f t="shared" si="55"/>
        <v>8.744038155802861E-3</v>
      </c>
      <c r="N178" s="91">
        <f t="shared" ref="N178:N184" si="59">D178-D171</f>
        <v>40845</v>
      </c>
      <c r="O178" s="91">
        <f t="shared" ref="O178:O184" si="60">SUM(E172:E178)</f>
        <v>439</v>
      </c>
      <c r="P178" s="153">
        <f t="shared" ref="P178:P184" si="61">SUM(K172:K178)</f>
        <v>91052</v>
      </c>
      <c r="Q178" s="92"/>
      <c r="R178" s="92"/>
      <c r="S178" s="92">
        <f t="shared" si="46"/>
        <v>16.666117548002124</v>
      </c>
      <c r="U178" s="8"/>
    </row>
    <row r="179" spans="1:21" x14ac:dyDescent="0.25">
      <c r="A179" s="63">
        <v>44066</v>
      </c>
      <c r="B179" s="44">
        <v>450691</v>
      </c>
      <c r="C179" s="44">
        <v>19811</v>
      </c>
      <c r="D179" s="106">
        <v>470502</v>
      </c>
      <c r="E179" s="106">
        <v>83</v>
      </c>
      <c r="F179" s="393">
        <f t="shared" si="15"/>
        <v>8.8912694161756827E-3</v>
      </c>
      <c r="G179" s="44">
        <v>3612</v>
      </c>
      <c r="H179" s="106">
        <v>486384</v>
      </c>
      <c r="I179" s="75">
        <v>15182</v>
      </c>
      <c r="J179" s="199">
        <v>502219</v>
      </c>
      <c r="K179" s="407">
        <f t="shared" ref="K179:K184" si="62">G179+I179</f>
        <v>18794</v>
      </c>
      <c r="L179" s="407">
        <v>95</v>
      </c>
      <c r="M179" s="399">
        <f t="shared" si="55"/>
        <v>5.0548047249122062E-3</v>
      </c>
      <c r="N179" s="91">
        <f t="shared" si="59"/>
        <v>46091</v>
      </c>
      <c r="O179" s="91">
        <f t="shared" si="60"/>
        <v>479</v>
      </c>
      <c r="P179" s="153">
        <f t="shared" si="61"/>
        <v>98481</v>
      </c>
      <c r="Q179" s="92"/>
      <c r="R179" s="92"/>
      <c r="S179" s="92">
        <f t="shared" si="46"/>
        <v>18.025918400966447</v>
      </c>
      <c r="U179" s="8"/>
    </row>
    <row r="180" spans="1:21" x14ac:dyDescent="0.25">
      <c r="A180" s="63">
        <v>44067</v>
      </c>
      <c r="B180" s="44">
        <v>456917</v>
      </c>
      <c r="C180" s="44">
        <v>19877</v>
      </c>
      <c r="D180" s="106">
        <v>476794</v>
      </c>
      <c r="E180" s="106">
        <v>66</v>
      </c>
      <c r="F180" s="393">
        <f t="shared" si="15"/>
        <v>1.048951048951049E-2</v>
      </c>
      <c r="G180" s="44">
        <v>3293</v>
      </c>
      <c r="H180" s="106">
        <v>489677</v>
      </c>
      <c r="I180" s="75">
        <v>9145</v>
      </c>
      <c r="J180" s="199">
        <v>511364</v>
      </c>
      <c r="K180" s="407">
        <f t="shared" si="62"/>
        <v>12438</v>
      </c>
      <c r="L180" s="407">
        <v>76</v>
      </c>
      <c r="M180" s="399">
        <f t="shared" si="55"/>
        <v>6.1103071233317256E-3</v>
      </c>
      <c r="N180" s="91">
        <f t="shared" si="59"/>
        <v>48666</v>
      </c>
      <c r="O180" s="91">
        <f t="shared" si="60"/>
        <v>519</v>
      </c>
      <c r="P180" s="153">
        <f t="shared" si="61"/>
        <v>100715</v>
      </c>
      <c r="Q180" s="153">
        <f t="shared" ref="Q180:Q211" si="63">SUM(L174:L180)</f>
        <v>575</v>
      </c>
      <c r="R180" s="401">
        <f>Q180/P180</f>
        <v>5.7091793675222158E-3</v>
      </c>
      <c r="S180" s="92">
        <f t="shared" si="46"/>
        <v>18.434828766496441</v>
      </c>
      <c r="U180" s="8"/>
    </row>
    <row r="181" spans="1:21" x14ac:dyDescent="0.25">
      <c r="A181" s="63">
        <v>44068</v>
      </c>
      <c r="B181" s="44">
        <v>462273</v>
      </c>
      <c r="C181" s="44">
        <v>19921</v>
      </c>
      <c r="D181" s="106">
        <v>482194</v>
      </c>
      <c r="E181" s="106">
        <v>44</v>
      </c>
      <c r="F181" s="393">
        <f t="shared" si="15"/>
        <v>8.1481481481481474E-3</v>
      </c>
      <c r="G181" s="44">
        <v>4331</v>
      </c>
      <c r="H181" s="106">
        <v>494008</v>
      </c>
      <c r="I181" s="75">
        <v>12578</v>
      </c>
      <c r="J181" s="199">
        <v>523942</v>
      </c>
      <c r="K181" s="407">
        <f t="shared" si="62"/>
        <v>16909</v>
      </c>
      <c r="L181" s="407">
        <v>52</v>
      </c>
      <c r="M181" s="399">
        <f t="shared" si="55"/>
        <v>3.0752853509965106E-3</v>
      </c>
      <c r="N181" s="91">
        <f t="shared" si="59"/>
        <v>49345</v>
      </c>
      <c r="O181" s="91">
        <f t="shared" si="60"/>
        <v>514</v>
      </c>
      <c r="P181" s="153">
        <f t="shared" si="61"/>
        <v>106075</v>
      </c>
      <c r="Q181" s="153">
        <f t="shared" si="63"/>
        <v>573</v>
      </c>
      <c r="R181" s="401">
        <f t="shared" ref="R181:R236" si="64">Q181/P181</f>
        <v>5.4018383219420225E-3</v>
      </c>
      <c r="S181" s="92">
        <f t="shared" si="46"/>
        <v>19.415920780480661</v>
      </c>
      <c r="U181" s="8"/>
    </row>
    <row r="182" spans="1:21" x14ac:dyDescent="0.25">
      <c r="A182" s="63">
        <v>44069</v>
      </c>
      <c r="B182" s="44">
        <v>474696</v>
      </c>
      <c r="C182" s="44">
        <v>19988</v>
      </c>
      <c r="D182" s="106">
        <v>494684</v>
      </c>
      <c r="E182" s="106">
        <v>67</v>
      </c>
      <c r="F182" s="393">
        <f t="shared" si="15"/>
        <v>5.3642914331465171E-3</v>
      </c>
      <c r="G182" s="44">
        <v>6267</v>
      </c>
      <c r="H182" s="106">
        <v>500275</v>
      </c>
      <c r="I182" s="75">
        <v>15873</v>
      </c>
      <c r="J182" s="199">
        <v>539815</v>
      </c>
      <c r="K182" s="407">
        <f t="shared" si="62"/>
        <v>22140</v>
      </c>
      <c r="L182" s="407">
        <v>78</v>
      </c>
      <c r="M182" s="399">
        <f t="shared" si="55"/>
        <v>3.5230352303523035E-3</v>
      </c>
      <c r="N182" s="91">
        <f t="shared" si="59"/>
        <v>56427</v>
      </c>
      <c r="O182" s="91">
        <f t="shared" si="60"/>
        <v>531</v>
      </c>
      <c r="P182" s="153">
        <f t="shared" si="61"/>
        <v>117597</v>
      </c>
      <c r="Q182" s="153">
        <f t="shared" si="63"/>
        <v>594</v>
      </c>
      <c r="R182" s="401">
        <f t="shared" si="64"/>
        <v>5.0511492640118371E-3</v>
      </c>
      <c r="S182" s="92">
        <f t="shared" si="46"/>
        <v>21.524902531437043</v>
      </c>
      <c r="U182" s="8"/>
    </row>
    <row r="183" spans="1:21" x14ac:dyDescent="0.25">
      <c r="A183" s="63">
        <v>44070</v>
      </c>
      <c r="B183" s="44">
        <v>490756</v>
      </c>
      <c r="C183" s="44">
        <v>20056</v>
      </c>
      <c r="D183" s="106">
        <v>510812</v>
      </c>
      <c r="E183" s="106">
        <v>68</v>
      </c>
      <c r="F183" s="393">
        <f t="shared" si="15"/>
        <v>4.216269841269841E-3</v>
      </c>
      <c r="G183" s="44">
        <v>4964</v>
      </c>
      <c r="H183" s="106">
        <v>509784</v>
      </c>
      <c r="I183" s="75">
        <v>19291</v>
      </c>
      <c r="J183" s="199">
        <v>559106</v>
      </c>
      <c r="K183" s="407">
        <f t="shared" si="62"/>
        <v>24255</v>
      </c>
      <c r="L183" s="407">
        <v>91</v>
      </c>
      <c r="M183" s="399">
        <f t="shared" si="55"/>
        <v>3.7518037518037518E-3</v>
      </c>
      <c r="N183" s="91">
        <f t="shared" si="59"/>
        <v>64534</v>
      </c>
      <c r="O183" s="91">
        <f t="shared" si="60"/>
        <v>522</v>
      </c>
      <c r="P183" s="153">
        <f t="shared" si="61"/>
        <v>124951</v>
      </c>
      <c r="Q183" s="153">
        <f t="shared" si="63"/>
        <v>601</v>
      </c>
      <c r="R183" s="401">
        <f t="shared" si="64"/>
        <v>4.8098854751062415E-3</v>
      </c>
      <c r="S183" s="92">
        <f t="shared" si="46"/>
        <v>22.870975417787783</v>
      </c>
      <c r="U183" s="8"/>
    </row>
    <row r="184" spans="1:21" x14ac:dyDescent="0.25">
      <c r="A184" s="63">
        <v>44071</v>
      </c>
      <c r="B184" s="44">
        <v>499655</v>
      </c>
      <c r="C184" s="44">
        <v>20107</v>
      </c>
      <c r="D184" s="106">
        <v>519762</v>
      </c>
      <c r="E184" s="106">
        <v>51</v>
      </c>
      <c r="F184" s="393">
        <f t="shared" si="15"/>
        <v>5.6983240223463689E-3</v>
      </c>
      <c r="G184" s="44">
        <v>6401</v>
      </c>
      <c r="H184" s="106">
        <v>511640</v>
      </c>
      <c r="I184" s="75">
        <v>9253</v>
      </c>
      <c r="J184" s="199">
        <v>568359</v>
      </c>
      <c r="K184" s="407">
        <f t="shared" si="62"/>
        <v>15654</v>
      </c>
      <c r="L184" s="407">
        <v>62</v>
      </c>
      <c r="M184" s="399">
        <f t="shared" si="55"/>
        <v>3.9606490353903158E-3</v>
      </c>
      <c r="N184" s="91">
        <f t="shared" si="59"/>
        <v>66685</v>
      </c>
      <c r="O184" s="91">
        <f t="shared" si="60"/>
        <v>502</v>
      </c>
      <c r="P184" s="153">
        <f t="shared" si="61"/>
        <v>125286</v>
      </c>
      <c r="Q184" s="153">
        <f t="shared" si="63"/>
        <v>586</v>
      </c>
      <c r="R184" s="401">
        <f t="shared" si="64"/>
        <v>4.6772983413948888E-3</v>
      </c>
      <c r="S184" s="92">
        <f t="shared" si="46"/>
        <v>22.932293668661796</v>
      </c>
      <c r="U184" s="8"/>
    </row>
    <row r="185" spans="1:21" x14ac:dyDescent="0.25">
      <c r="A185" s="63">
        <v>44072</v>
      </c>
      <c r="B185" s="44">
        <v>511940</v>
      </c>
      <c r="C185" s="44">
        <v>20195</v>
      </c>
      <c r="D185" s="106">
        <v>532135</v>
      </c>
      <c r="E185" s="106">
        <v>88</v>
      </c>
      <c r="F185" s="393">
        <f t="shared" si="15"/>
        <v>7.1122605673644224E-3</v>
      </c>
      <c r="G185" s="44">
        <v>5448</v>
      </c>
      <c r="H185" s="106">
        <v>517088</v>
      </c>
      <c r="I185" s="75">
        <v>15664</v>
      </c>
      <c r="J185" s="199">
        <v>584023</v>
      </c>
      <c r="K185" s="407">
        <f t="shared" ref="K185" si="65">G185+I185</f>
        <v>21112</v>
      </c>
      <c r="L185" s="407">
        <v>99</v>
      </c>
      <c r="M185" s="399">
        <f t="shared" si="55"/>
        <v>4.6892762410003785E-3</v>
      </c>
      <c r="N185" s="91">
        <f t="shared" ref="N185" si="66">D185-D178</f>
        <v>70968</v>
      </c>
      <c r="O185" s="91">
        <f t="shared" ref="O185" si="67">SUM(E179:E185)</f>
        <v>467</v>
      </c>
      <c r="P185" s="153">
        <f t="shared" ref="P185" si="68">SUM(K179:K185)</f>
        <v>131302</v>
      </c>
      <c r="Q185" s="153">
        <f t="shared" si="63"/>
        <v>553</v>
      </c>
      <c r="R185" s="401">
        <f t="shared" si="64"/>
        <v>4.2116647118855769E-3</v>
      </c>
      <c r="S185" s="92">
        <f t="shared" si="46"/>
        <v>24.033459630626176</v>
      </c>
      <c r="U185" s="8"/>
    </row>
    <row r="186" spans="1:21" x14ac:dyDescent="0.25">
      <c r="A186" s="63">
        <v>44073</v>
      </c>
      <c r="B186" s="44">
        <v>527972</v>
      </c>
      <c r="C186" s="44">
        <v>20318</v>
      </c>
      <c r="D186" s="106">
        <v>548290</v>
      </c>
      <c r="E186" s="106">
        <v>123</v>
      </c>
      <c r="F186" s="393">
        <f t="shared" si="15"/>
        <v>7.613741875580316E-3</v>
      </c>
      <c r="G186" s="44">
        <v>4093</v>
      </c>
      <c r="H186" s="106">
        <v>521181</v>
      </c>
      <c r="I186" s="75">
        <v>22693</v>
      </c>
      <c r="J186" s="199">
        <v>606716</v>
      </c>
      <c r="K186" s="407">
        <f t="shared" ref="K186" si="69">G186+I186</f>
        <v>26786</v>
      </c>
      <c r="L186" s="407">
        <v>137</v>
      </c>
      <c r="M186" s="399">
        <f t="shared" si="55"/>
        <v>5.1146121108041516E-3</v>
      </c>
      <c r="N186" s="91">
        <f t="shared" ref="N186" si="70">D186-D179</f>
        <v>77788</v>
      </c>
      <c r="O186" s="91">
        <f t="shared" ref="O186" si="71">SUM(E180:E186)</f>
        <v>507</v>
      </c>
      <c r="P186" s="153">
        <f t="shared" ref="P186" si="72">SUM(K180:K186)</f>
        <v>139294</v>
      </c>
      <c r="Q186" s="153">
        <f t="shared" si="63"/>
        <v>595</v>
      </c>
      <c r="R186" s="401">
        <f t="shared" si="64"/>
        <v>4.2715407698824068E-3</v>
      </c>
      <c r="S186" s="92">
        <f t="shared" si="46"/>
        <v>25.496311752969817</v>
      </c>
      <c r="U186" s="8"/>
    </row>
    <row r="187" spans="1:21" x14ac:dyDescent="0.25">
      <c r="A187" s="63">
        <v>44074</v>
      </c>
      <c r="B187" s="44">
        <v>544807</v>
      </c>
      <c r="C187" s="44">
        <v>20478</v>
      </c>
      <c r="D187" s="106">
        <v>565285</v>
      </c>
      <c r="E187" s="106">
        <v>160</v>
      </c>
      <c r="F187" s="393">
        <f t="shared" si="15"/>
        <v>9.4145336863783458E-3</v>
      </c>
      <c r="G187" s="44">
        <v>3372</v>
      </c>
      <c r="H187" s="106">
        <v>524553</v>
      </c>
      <c r="I187" s="75">
        <v>22946</v>
      </c>
      <c r="J187" s="199">
        <v>629662</v>
      </c>
      <c r="K187" s="407">
        <f t="shared" ref="K187" si="73">G187+I187</f>
        <v>26318</v>
      </c>
      <c r="L187" s="407">
        <v>184</v>
      </c>
      <c r="M187" s="399">
        <f t="shared" si="55"/>
        <v>6.9914127213314085E-3</v>
      </c>
      <c r="N187" s="91">
        <f t="shared" ref="N187" si="74">D187-D180</f>
        <v>88491</v>
      </c>
      <c r="O187" s="91">
        <f t="shared" ref="O187" si="75">SUM(E181:E187)</f>
        <v>601</v>
      </c>
      <c r="P187" s="153">
        <f t="shared" ref="P187" si="76">SUM(K181:K187)</f>
        <v>153174</v>
      </c>
      <c r="Q187" s="153">
        <f t="shared" si="63"/>
        <v>703</v>
      </c>
      <c r="R187" s="401">
        <f t="shared" si="64"/>
        <v>4.5895517516027521E-3</v>
      </c>
      <c r="S187" s="92">
        <f t="shared" si="46"/>
        <v>28.036900774257315</v>
      </c>
      <c r="U187" s="8"/>
    </row>
    <row r="188" spans="1:21" x14ac:dyDescent="0.25">
      <c r="A188" s="63">
        <v>44075</v>
      </c>
      <c r="B188" s="44">
        <v>557342</v>
      </c>
      <c r="C188" s="44">
        <v>20632</v>
      </c>
      <c r="D188" s="106">
        <v>577974</v>
      </c>
      <c r="E188" s="106">
        <v>154</v>
      </c>
      <c r="F188" s="393">
        <f t="shared" si="15"/>
        <v>1.2136496177791788E-2</v>
      </c>
      <c r="G188" s="44">
        <v>4620</v>
      </c>
      <c r="H188" s="106">
        <v>529173</v>
      </c>
      <c r="I188" s="75">
        <v>17178</v>
      </c>
      <c r="J188" s="199">
        <v>646840</v>
      </c>
      <c r="K188" s="407">
        <f t="shared" ref="K188" si="77">G188+I188</f>
        <v>21798</v>
      </c>
      <c r="L188" s="407">
        <v>165</v>
      </c>
      <c r="M188" s="399">
        <f t="shared" si="55"/>
        <v>7.5695017891549681E-3</v>
      </c>
      <c r="N188" s="91">
        <f t="shared" ref="N188:N193" si="78">D188-D181</f>
        <v>95780</v>
      </c>
      <c r="O188" s="91">
        <f t="shared" ref="O188:O193" si="79">SUM(E182:E188)</f>
        <v>711</v>
      </c>
      <c r="P188" s="153">
        <f t="shared" ref="P188:P193" si="80">SUM(K182:K188)</f>
        <v>158063</v>
      </c>
      <c r="Q188" s="153">
        <f t="shared" si="63"/>
        <v>816</v>
      </c>
      <c r="R188" s="401">
        <f t="shared" si="64"/>
        <v>5.1624984974345672E-3</v>
      </c>
      <c r="S188" s="92">
        <f t="shared" si="46"/>
        <v>28.931781157908222</v>
      </c>
      <c r="U188" s="8"/>
    </row>
    <row r="189" spans="1:21" x14ac:dyDescent="0.25">
      <c r="A189" s="63">
        <v>44076</v>
      </c>
      <c r="B189" s="44">
        <v>573067</v>
      </c>
      <c r="C189" s="44">
        <v>20788</v>
      </c>
      <c r="D189" s="106">
        <v>593855</v>
      </c>
      <c r="E189" s="106">
        <v>156</v>
      </c>
      <c r="F189" s="393">
        <f t="shared" si="15"/>
        <v>9.8230590013223349E-3</v>
      </c>
      <c r="G189" s="44">
        <v>5955</v>
      </c>
      <c r="H189" s="106">
        <v>535128</v>
      </c>
      <c r="I189" s="75">
        <v>21291</v>
      </c>
      <c r="J189" s="199">
        <v>668131</v>
      </c>
      <c r="K189" s="407">
        <f t="shared" ref="K189" si="81">G189+I189</f>
        <v>27246</v>
      </c>
      <c r="L189" s="407">
        <v>133</v>
      </c>
      <c r="M189" s="399">
        <f t="shared" si="55"/>
        <v>4.8814504881450485E-3</v>
      </c>
      <c r="N189" s="91">
        <f t="shared" si="78"/>
        <v>99171</v>
      </c>
      <c r="O189" s="91">
        <f t="shared" si="79"/>
        <v>800</v>
      </c>
      <c r="P189" s="153">
        <f t="shared" si="80"/>
        <v>163169</v>
      </c>
      <c r="Q189" s="153">
        <f t="shared" si="63"/>
        <v>871</v>
      </c>
      <c r="R189" s="401">
        <f t="shared" si="64"/>
        <v>5.338023766769423E-3</v>
      </c>
      <c r="S189" s="92">
        <f t="shared" si="46"/>
        <v>29.866381124961102</v>
      </c>
      <c r="U189" s="8"/>
    </row>
    <row r="190" spans="1:21" x14ac:dyDescent="0.25">
      <c r="A190" s="63">
        <v>44077</v>
      </c>
      <c r="B190" s="44">
        <v>581906</v>
      </c>
      <c r="C190" s="44">
        <v>20889</v>
      </c>
      <c r="D190" s="106">
        <v>602795</v>
      </c>
      <c r="E190" s="106">
        <v>101</v>
      </c>
      <c r="F190" s="393">
        <f t="shared" si="15"/>
        <v>1.1297539149888142E-2</v>
      </c>
      <c r="G190" s="44">
        <v>6217</v>
      </c>
      <c r="H190" s="106">
        <v>541345</v>
      </c>
      <c r="I190" s="75">
        <v>14341</v>
      </c>
      <c r="J190" s="199">
        <v>682472</v>
      </c>
      <c r="K190" s="407">
        <f t="shared" ref="K190:K193" si="82">G190+I190</f>
        <v>20558</v>
      </c>
      <c r="L190" s="407">
        <v>114</v>
      </c>
      <c r="M190" s="399">
        <f t="shared" si="55"/>
        <v>5.5452865064695009E-3</v>
      </c>
      <c r="N190" s="91">
        <f t="shared" si="78"/>
        <v>91983</v>
      </c>
      <c r="O190" s="91">
        <f t="shared" si="79"/>
        <v>833</v>
      </c>
      <c r="P190" s="153">
        <f t="shared" si="80"/>
        <v>159472</v>
      </c>
      <c r="Q190" s="153">
        <f t="shared" si="63"/>
        <v>894</v>
      </c>
      <c r="R190" s="401">
        <f t="shared" si="64"/>
        <v>5.6059997993378151E-3</v>
      </c>
      <c r="S190" s="92">
        <f t="shared" si="46"/>
        <v>29.189683890688777</v>
      </c>
      <c r="U190" s="8"/>
    </row>
    <row r="191" spans="1:21" x14ac:dyDescent="0.25">
      <c r="A191" s="63">
        <v>44078</v>
      </c>
      <c r="B191" s="44">
        <v>591942</v>
      </c>
      <c r="C191" s="44">
        <v>21048</v>
      </c>
      <c r="D191" s="106">
        <v>612990</v>
      </c>
      <c r="E191" s="106">
        <v>159</v>
      </c>
      <c r="F191" s="393">
        <f t="shared" si="15"/>
        <v>1.5595880333496813E-2</v>
      </c>
      <c r="G191" s="44">
        <v>4943</v>
      </c>
      <c r="H191" s="106">
        <v>546288</v>
      </c>
      <c r="I191" s="75">
        <v>13323</v>
      </c>
      <c r="J191" s="199">
        <v>695795</v>
      </c>
      <c r="K191" s="407">
        <f t="shared" si="82"/>
        <v>18266</v>
      </c>
      <c r="L191" s="407">
        <v>165</v>
      </c>
      <c r="M191" s="399">
        <f t="shared" si="55"/>
        <v>9.0331763932990257E-3</v>
      </c>
      <c r="N191" s="91">
        <f t="shared" si="78"/>
        <v>93228</v>
      </c>
      <c r="O191" s="91">
        <f t="shared" si="79"/>
        <v>941</v>
      </c>
      <c r="P191" s="153">
        <f t="shared" si="80"/>
        <v>162084</v>
      </c>
      <c r="Q191" s="153">
        <f t="shared" si="63"/>
        <v>997</v>
      </c>
      <c r="R191" s="401">
        <f t="shared" si="64"/>
        <v>6.1511315120554777E-3</v>
      </c>
      <c r="S191" s="92">
        <f t="shared" si="46"/>
        <v>29.667783207951238</v>
      </c>
      <c r="U191" s="8"/>
    </row>
    <row r="192" spans="1:21" x14ac:dyDescent="0.25">
      <c r="A192" s="63">
        <v>44079</v>
      </c>
      <c r="B192" s="44">
        <v>600929</v>
      </c>
      <c r="C192" s="44">
        <v>21189</v>
      </c>
      <c r="D192" s="106">
        <v>622118</v>
      </c>
      <c r="E192" s="106">
        <v>141</v>
      </c>
      <c r="F192" s="393">
        <f t="shared" si="15"/>
        <v>1.5446976336546889E-2</v>
      </c>
      <c r="G192" s="44">
        <v>5725</v>
      </c>
      <c r="H192" s="106">
        <v>552013</v>
      </c>
      <c r="I192" s="75">
        <v>9893</v>
      </c>
      <c r="J192" s="199">
        <v>705688</v>
      </c>
      <c r="K192" s="407">
        <f t="shared" si="82"/>
        <v>15618</v>
      </c>
      <c r="L192" s="407">
        <v>162</v>
      </c>
      <c r="M192" s="399">
        <f t="shared" si="55"/>
        <v>1.0372646945831733E-2</v>
      </c>
      <c r="N192" s="91">
        <f t="shared" si="78"/>
        <v>89983</v>
      </c>
      <c r="O192" s="91">
        <f t="shared" si="79"/>
        <v>994</v>
      </c>
      <c r="P192" s="153">
        <f t="shared" si="80"/>
        <v>156590</v>
      </c>
      <c r="Q192" s="153">
        <f t="shared" si="63"/>
        <v>1060</v>
      </c>
      <c r="R192" s="401">
        <f t="shared" si="64"/>
        <v>6.7692700683313111E-3</v>
      </c>
      <c r="S192" s="92">
        <f t="shared" si="46"/>
        <v>28.662163893617411</v>
      </c>
      <c r="U192" s="8"/>
    </row>
    <row r="193" spans="1:21" x14ac:dyDescent="0.25">
      <c r="A193" s="63">
        <v>44080</v>
      </c>
      <c r="B193" s="44">
        <v>609956</v>
      </c>
      <c r="C193" s="44">
        <v>21397</v>
      </c>
      <c r="D193" s="106">
        <v>631353</v>
      </c>
      <c r="E193" s="106">
        <v>208</v>
      </c>
      <c r="F193" s="393">
        <f t="shared" si="15"/>
        <v>2.2523010286951813E-2</v>
      </c>
      <c r="G193" s="44">
        <v>4248</v>
      </c>
      <c r="H193" s="106">
        <v>556261</v>
      </c>
      <c r="I193" s="75">
        <v>14170</v>
      </c>
      <c r="J193" s="199">
        <v>719858</v>
      </c>
      <c r="K193" s="407">
        <f t="shared" si="82"/>
        <v>18418</v>
      </c>
      <c r="L193" s="407">
        <v>224</v>
      </c>
      <c r="M193" s="399">
        <f t="shared" si="55"/>
        <v>1.2162015419698122E-2</v>
      </c>
      <c r="N193" s="91">
        <f t="shared" si="78"/>
        <v>83063</v>
      </c>
      <c r="O193" s="91">
        <f t="shared" si="79"/>
        <v>1079</v>
      </c>
      <c r="P193" s="153">
        <f t="shared" si="80"/>
        <v>148222</v>
      </c>
      <c r="Q193" s="153">
        <f t="shared" si="63"/>
        <v>1147</v>
      </c>
      <c r="R193" s="401">
        <f t="shared" si="64"/>
        <v>7.7383924113829253E-3</v>
      </c>
      <c r="S193" s="92">
        <f t="shared" si="46"/>
        <v>27.130488898650999</v>
      </c>
      <c r="U193" s="8"/>
    </row>
    <row r="194" spans="1:21" x14ac:dyDescent="0.25">
      <c r="A194" s="63">
        <v>44081</v>
      </c>
      <c r="B194" s="44">
        <v>615918</v>
      </c>
      <c r="C194" s="44">
        <v>21543</v>
      </c>
      <c r="D194" s="106">
        <v>637461</v>
      </c>
      <c r="E194" s="106">
        <v>146</v>
      </c>
      <c r="F194" s="393">
        <f t="shared" si="15"/>
        <v>2.3903077930582842E-2</v>
      </c>
      <c r="G194" s="44">
        <v>2878</v>
      </c>
      <c r="H194" s="106">
        <v>559139</v>
      </c>
      <c r="I194" s="75">
        <v>9325</v>
      </c>
      <c r="J194" s="199">
        <v>729183</v>
      </c>
      <c r="K194" s="407">
        <f t="shared" ref="K194" si="83">G194+I194</f>
        <v>12203</v>
      </c>
      <c r="L194" s="407">
        <v>159</v>
      </c>
      <c r="M194" s="399">
        <f t="shared" si="55"/>
        <v>1.3029582889453413E-2</v>
      </c>
      <c r="N194" s="91">
        <f t="shared" ref="N194" si="84">D194-D187</f>
        <v>72176</v>
      </c>
      <c r="O194" s="91">
        <f t="shared" ref="O194" si="85">SUM(E188:E194)</f>
        <v>1065</v>
      </c>
      <c r="P194" s="153">
        <f t="shared" ref="P194" si="86">SUM(K188:K194)</f>
        <v>134107</v>
      </c>
      <c r="Q194" s="153">
        <f t="shared" si="63"/>
        <v>1122</v>
      </c>
      <c r="R194" s="401">
        <f t="shared" si="64"/>
        <v>8.3664536526803224E-3</v>
      </c>
      <c r="S194" s="92">
        <f t="shared" si="46"/>
        <v>24.546885581974262</v>
      </c>
      <c r="U194" s="8"/>
    </row>
    <row r="195" spans="1:21" x14ac:dyDescent="0.25">
      <c r="A195" s="63">
        <v>44082</v>
      </c>
      <c r="B195" s="44">
        <v>623464</v>
      </c>
      <c r="C195" s="44">
        <v>21719</v>
      </c>
      <c r="D195" s="106">
        <v>645183</v>
      </c>
      <c r="E195" s="106">
        <v>176</v>
      </c>
      <c r="F195" s="393">
        <f t="shared" si="15"/>
        <v>2.2792022792022793E-2</v>
      </c>
      <c r="G195" s="44">
        <v>3870</v>
      </c>
      <c r="H195" s="106">
        <v>563009</v>
      </c>
      <c r="I195" s="75">
        <v>15760</v>
      </c>
      <c r="J195" s="199">
        <v>744943</v>
      </c>
      <c r="K195" s="407">
        <f t="shared" ref="K195" si="87">G195+I195</f>
        <v>19630</v>
      </c>
      <c r="L195" s="407">
        <v>193</v>
      </c>
      <c r="M195" s="399">
        <f t="shared" si="55"/>
        <v>9.831889964340295E-3</v>
      </c>
      <c r="N195" s="91">
        <f t="shared" ref="N195" si="88">D195-D188</f>
        <v>67209</v>
      </c>
      <c r="O195" s="91">
        <f t="shared" ref="O195" si="89">SUM(E189:E195)</f>
        <v>1087</v>
      </c>
      <c r="P195" s="153">
        <f t="shared" ref="P195" si="90">SUM(K189:K195)</f>
        <v>131939</v>
      </c>
      <c r="Q195" s="153">
        <f t="shared" si="63"/>
        <v>1150</v>
      </c>
      <c r="R195" s="401">
        <f t="shared" si="64"/>
        <v>8.7161491295219759E-3</v>
      </c>
      <c r="S195" s="92">
        <f t="shared" si="46"/>
        <v>24.150055827064229</v>
      </c>
      <c r="U195" s="8"/>
    </row>
    <row r="196" spans="1:21" x14ac:dyDescent="0.25">
      <c r="A196" s="63">
        <v>44083</v>
      </c>
      <c r="B196" s="44">
        <v>631562</v>
      </c>
      <c r="C196" s="44">
        <v>21878</v>
      </c>
      <c r="D196" s="106">
        <v>653440</v>
      </c>
      <c r="E196" s="106">
        <v>159</v>
      </c>
      <c r="F196" s="393">
        <f t="shared" si="15"/>
        <v>1.9256388518832504E-2</v>
      </c>
      <c r="G196" s="44">
        <v>6205</v>
      </c>
      <c r="H196" s="106">
        <v>569214</v>
      </c>
      <c r="I196" s="75">
        <v>8136</v>
      </c>
      <c r="J196" s="199">
        <v>753079</v>
      </c>
      <c r="K196" s="407">
        <f t="shared" ref="K196" si="91">G196+I196</f>
        <v>14341</v>
      </c>
      <c r="L196" s="407">
        <v>181</v>
      </c>
      <c r="M196" s="399">
        <f t="shared" si="55"/>
        <v>1.2621156125793181E-2</v>
      </c>
      <c r="N196" s="91">
        <f t="shared" ref="N196" si="92">D196-D189</f>
        <v>59585</v>
      </c>
      <c r="O196" s="91">
        <f t="shared" ref="O196" si="93">SUM(E190:E196)</f>
        <v>1090</v>
      </c>
      <c r="P196" s="153">
        <f t="shared" ref="P196" si="94">SUM(K190:K196)</f>
        <v>119034</v>
      </c>
      <c r="Q196" s="153">
        <f t="shared" si="63"/>
        <v>1198</v>
      </c>
      <c r="R196" s="401">
        <f t="shared" si="64"/>
        <v>1.0064351361795789E-2</v>
      </c>
      <c r="S196" s="92">
        <f t="shared" si="46"/>
        <v>21.787930371753337</v>
      </c>
      <c r="U196" s="8"/>
    </row>
    <row r="197" spans="1:21" x14ac:dyDescent="0.25">
      <c r="A197" s="63">
        <v>44084</v>
      </c>
      <c r="B197" s="44">
        <v>640094</v>
      </c>
      <c r="C197" s="44">
        <v>22039</v>
      </c>
      <c r="D197" s="106">
        <v>662133</v>
      </c>
      <c r="E197" s="106">
        <v>161</v>
      </c>
      <c r="F197" s="393">
        <f t="shared" si="15"/>
        <v>1.8520648797883354E-2</v>
      </c>
      <c r="G197" s="44">
        <v>5745</v>
      </c>
      <c r="H197" s="106">
        <v>574959</v>
      </c>
      <c r="I197" s="75">
        <v>11267</v>
      </c>
      <c r="J197" s="199">
        <v>764346</v>
      </c>
      <c r="K197" s="407">
        <f t="shared" ref="K197:K198" si="95">G197+I197</f>
        <v>17012</v>
      </c>
      <c r="L197" s="407">
        <v>179</v>
      </c>
      <c r="M197" s="399">
        <f t="shared" si="55"/>
        <v>1.0521984481542441E-2</v>
      </c>
      <c r="N197" s="91">
        <f t="shared" ref="N197:N198" si="96">D197-D190</f>
        <v>59338</v>
      </c>
      <c r="O197" s="91">
        <f t="shared" ref="O197:O198" si="97">SUM(E191:E197)</f>
        <v>1150</v>
      </c>
      <c r="P197" s="153">
        <f t="shared" ref="P197:P198" si="98">SUM(K191:K197)</f>
        <v>115488</v>
      </c>
      <c r="Q197" s="153">
        <f t="shared" si="63"/>
        <v>1263</v>
      </c>
      <c r="R197" s="401">
        <f t="shared" si="64"/>
        <v>1.0936201163757273E-2</v>
      </c>
      <c r="S197" s="92">
        <f t="shared" si="46"/>
        <v>21.138872110263026</v>
      </c>
      <c r="U197" s="8"/>
    </row>
    <row r="198" spans="1:21" x14ac:dyDescent="0.25">
      <c r="A198" s="63">
        <v>44085</v>
      </c>
      <c r="B198" s="44">
        <v>646376</v>
      </c>
      <c r="C198" s="44">
        <v>22214</v>
      </c>
      <c r="D198" s="106">
        <v>668590</v>
      </c>
      <c r="E198" s="106">
        <v>175</v>
      </c>
      <c r="F198" s="393">
        <f t="shared" si="15"/>
        <v>2.710236952144959E-2</v>
      </c>
      <c r="G198" s="44">
        <v>5710</v>
      </c>
      <c r="H198" s="106">
        <v>580669</v>
      </c>
      <c r="I198" s="75">
        <v>6993</v>
      </c>
      <c r="J198" s="199">
        <v>771339</v>
      </c>
      <c r="K198" s="407">
        <f t="shared" si="95"/>
        <v>12703</v>
      </c>
      <c r="L198" s="407">
        <v>191</v>
      </c>
      <c r="M198" s="399">
        <f t="shared" si="55"/>
        <v>1.5035818310635283E-2</v>
      </c>
      <c r="N198" s="91">
        <f t="shared" si="96"/>
        <v>55600</v>
      </c>
      <c r="O198" s="91">
        <f t="shared" si="97"/>
        <v>1166</v>
      </c>
      <c r="P198" s="153">
        <f t="shared" si="98"/>
        <v>109925</v>
      </c>
      <c r="Q198" s="153">
        <f t="shared" si="63"/>
        <v>1289</v>
      </c>
      <c r="R198" s="401">
        <f t="shared" si="64"/>
        <v>1.1726176938821924E-2</v>
      </c>
      <c r="S198" s="92">
        <f t="shared" si="46"/>
        <v>20.120623066644701</v>
      </c>
      <c r="U198" s="8"/>
    </row>
    <row r="199" spans="1:21" x14ac:dyDescent="0.25">
      <c r="A199" s="63">
        <v>44086</v>
      </c>
      <c r="B199" s="44">
        <v>654042</v>
      </c>
      <c r="C199" s="44">
        <v>22435</v>
      </c>
      <c r="D199" s="106">
        <v>676477</v>
      </c>
      <c r="E199" s="106">
        <v>221</v>
      </c>
      <c r="F199" s="393">
        <f t="shared" ref="F199:F237" si="99">E199/(D199-D198)</f>
        <v>2.8020793711170281E-2</v>
      </c>
      <c r="G199" s="44">
        <v>5823</v>
      </c>
      <c r="H199" s="106">
        <v>586492</v>
      </c>
      <c r="I199" s="75">
        <v>12417</v>
      </c>
      <c r="J199" s="199">
        <v>783756</v>
      </c>
      <c r="K199" s="407">
        <f t="shared" ref="K199" si="100">G199+I199</f>
        <v>18240</v>
      </c>
      <c r="L199" s="407">
        <v>248</v>
      </c>
      <c r="M199" s="399">
        <f t="shared" si="55"/>
        <v>1.3596491228070176E-2</v>
      </c>
      <c r="N199" s="91">
        <f t="shared" ref="N199:N200" si="101">D199-D192</f>
        <v>54359</v>
      </c>
      <c r="O199" s="91">
        <f t="shared" ref="O199:O200" si="102">SUM(E193:E199)</f>
        <v>1246</v>
      </c>
      <c r="P199" s="153">
        <f t="shared" ref="P199" si="103">SUM(K193:K199)</f>
        <v>112547</v>
      </c>
      <c r="Q199" s="153">
        <f t="shared" si="63"/>
        <v>1375</v>
      </c>
      <c r="R199" s="401">
        <f t="shared" si="64"/>
        <v>1.2217118181737407E-2</v>
      </c>
      <c r="S199" s="92">
        <f t="shared" si="46"/>
        <v>20.60055277945564</v>
      </c>
      <c r="U199" s="8"/>
    </row>
    <row r="200" spans="1:21" x14ac:dyDescent="0.25">
      <c r="A200" s="63">
        <v>44087</v>
      </c>
      <c r="B200" s="44">
        <v>660325</v>
      </c>
      <c r="C200" s="44">
        <v>22679</v>
      </c>
      <c r="D200" s="106">
        <v>683004</v>
      </c>
      <c r="E200" s="106">
        <v>244</v>
      </c>
      <c r="F200" s="393">
        <f t="shared" si="99"/>
        <v>3.7383177570093455E-2</v>
      </c>
      <c r="G200" s="44">
        <v>4319</v>
      </c>
      <c r="H200" s="106">
        <v>590811</v>
      </c>
      <c r="I200" s="75">
        <v>13984</v>
      </c>
      <c r="J200" s="199">
        <v>797740</v>
      </c>
      <c r="K200" s="407">
        <f t="shared" ref="K200:K204" si="104">G200+I200</f>
        <v>18303</v>
      </c>
      <c r="L200" s="407">
        <v>269</v>
      </c>
      <c r="M200" s="399">
        <f t="shared" si="55"/>
        <v>1.4697044200404305E-2</v>
      </c>
      <c r="N200" s="91">
        <f t="shared" si="101"/>
        <v>51651</v>
      </c>
      <c r="O200" s="91">
        <f t="shared" si="102"/>
        <v>1282</v>
      </c>
      <c r="P200" s="153">
        <f t="shared" ref="P200:P204" si="105">SUM(K194:K200)</f>
        <v>112432</v>
      </c>
      <c r="Q200" s="153">
        <f t="shared" si="63"/>
        <v>1420</v>
      </c>
      <c r="R200" s="401">
        <f t="shared" si="64"/>
        <v>1.2629856268677957E-2</v>
      </c>
      <c r="S200" s="92">
        <f t="shared" si="46"/>
        <v>20.579503230648143</v>
      </c>
      <c r="U200" s="8"/>
    </row>
    <row r="201" spans="1:21" x14ac:dyDescent="0.25">
      <c r="A201" s="63">
        <v>44088</v>
      </c>
      <c r="B201" s="44">
        <v>662877</v>
      </c>
      <c r="C201" s="44">
        <v>22749</v>
      </c>
      <c r="D201" s="106">
        <v>685626</v>
      </c>
      <c r="E201" s="106">
        <v>70</v>
      </c>
      <c r="F201" s="393">
        <f t="shared" si="99"/>
        <v>2.6697177726926011E-2</v>
      </c>
      <c r="G201" s="44">
        <v>3467</v>
      </c>
      <c r="H201" s="106">
        <v>594278</v>
      </c>
      <c r="I201" s="75">
        <v>8935</v>
      </c>
      <c r="J201" s="199">
        <v>806675</v>
      </c>
      <c r="K201" s="407">
        <f t="shared" si="104"/>
        <v>12402</v>
      </c>
      <c r="L201" s="407">
        <v>80</v>
      </c>
      <c r="M201" s="399">
        <f t="shared" si="55"/>
        <v>6.4505724883083372E-3</v>
      </c>
      <c r="N201" s="91">
        <f t="shared" ref="N201" si="106">D201-D194</f>
        <v>48165</v>
      </c>
      <c r="O201" s="91">
        <f t="shared" ref="O201" si="107">SUM(E195:E201)</f>
        <v>1206</v>
      </c>
      <c r="P201" s="153">
        <f t="shared" si="105"/>
        <v>112631</v>
      </c>
      <c r="Q201" s="153">
        <f t="shared" si="63"/>
        <v>1341</v>
      </c>
      <c r="R201" s="401">
        <f t="shared" si="64"/>
        <v>1.1906135966119452E-2</v>
      </c>
      <c r="S201" s="92">
        <f t="shared" si="46"/>
        <v>20.615928102062856</v>
      </c>
      <c r="U201" s="8"/>
    </row>
    <row r="202" spans="1:21" x14ac:dyDescent="0.25">
      <c r="A202" s="63">
        <v>44089</v>
      </c>
      <c r="B202" s="44">
        <v>670022</v>
      </c>
      <c r="C202" s="44">
        <v>23016</v>
      </c>
      <c r="D202" s="106">
        <v>693038</v>
      </c>
      <c r="E202" s="106">
        <v>267</v>
      </c>
      <c r="F202" s="393">
        <f t="shared" si="99"/>
        <v>3.6022665947112793E-2</v>
      </c>
      <c r="G202" s="44">
        <v>4228</v>
      </c>
      <c r="H202" s="106">
        <v>598506</v>
      </c>
      <c r="I202" s="75">
        <v>12846</v>
      </c>
      <c r="J202" s="199">
        <v>819521</v>
      </c>
      <c r="K202" s="407">
        <f t="shared" si="104"/>
        <v>17074</v>
      </c>
      <c r="L202" s="407">
        <v>299</v>
      </c>
      <c r="M202" s="399">
        <f t="shared" si="55"/>
        <v>1.7512006559681388E-2</v>
      </c>
      <c r="N202" s="91">
        <f t="shared" ref="N202" si="108">D202-D195</f>
        <v>47855</v>
      </c>
      <c r="O202" s="91">
        <f t="shared" ref="O202" si="109">SUM(E196:E202)</f>
        <v>1297</v>
      </c>
      <c r="P202" s="153">
        <f t="shared" si="105"/>
        <v>110075</v>
      </c>
      <c r="Q202" s="153">
        <f t="shared" si="63"/>
        <v>1447</v>
      </c>
      <c r="R202" s="401">
        <f t="shared" si="64"/>
        <v>1.3145582557347263E-2</v>
      </c>
      <c r="S202" s="92">
        <f t="shared" si="46"/>
        <v>20.148078999871871</v>
      </c>
      <c r="U202" s="8"/>
    </row>
    <row r="203" spans="1:21" x14ac:dyDescent="0.25">
      <c r="A203" s="63">
        <v>44090</v>
      </c>
      <c r="B203" s="44">
        <v>677104</v>
      </c>
      <c r="C203" s="44">
        <v>23283</v>
      </c>
      <c r="D203" s="106">
        <v>700387</v>
      </c>
      <c r="E203" s="106">
        <v>267</v>
      </c>
      <c r="F203" s="393">
        <f t="shared" si="99"/>
        <v>3.6331473669887059E-2</v>
      </c>
      <c r="G203" s="44">
        <v>5797</v>
      </c>
      <c r="H203" s="106">
        <v>604303</v>
      </c>
      <c r="I203" s="75">
        <v>6899</v>
      </c>
      <c r="J203" s="199">
        <v>826420</v>
      </c>
      <c r="K203" s="407">
        <f t="shared" si="104"/>
        <v>12696</v>
      </c>
      <c r="L203" s="407">
        <v>281</v>
      </c>
      <c r="M203" s="399">
        <f t="shared" si="55"/>
        <v>2.2132955261499686E-2</v>
      </c>
      <c r="N203" s="91">
        <f t="shared" ref="N203" si="110">D203-D196</f>
        <v>46947</v>
      </c>
      <c r="O203" s="91">
        <f t="shared" ref="O203:O208" si="111">SUM(E197:E203)</f>
        <v>1405</v>
      </c>
      <c r="P203" s="153">
        <f t="shared" si="105"/>
        <v>108430</v>
      </c>
      <c r="Q203" s="153">
        <f t="shared" si="63"/>
        <v>1547</v>
      </c>
      <c r="R203" s="401">
        <f t="shared" si="64"/>
        <v>1.4267269205939315E-2</v>
      </c>
      <c r="S203" s="92">
        <f t="shared" si="46"/>
        <v>19.846978932147238</v>
      </c>
      <c r="U203" s="8"/>
    </row>
    <row r="204" spans="1:21" x14ac:dyDescent="0.25">
      <c r="A204" s="63">
        <v>44091</v>
      </c>
      <c r="B204" s="44">
        <v>684109</v>
      </c>
      <c r="C204" s="44">
        <v>23573</v>
      </c>
      <c r="D204" s="106">
        <v>707682</v>
      </c>
      <c r="E204" s="106">
        <v>290</v>
      </c>
      <c r="F204" s="393">
        <f t="shared" si="99"/>
        <v>3.9753255654557916E-2</v>
      </c>
      <c r="G204" s="44">
        <v>6214</v>
      </c>
      <c r="H204" s="106">
        <v>610517</v>
      </c>
      <c r="I204" s="75">
        <v>12369</v>
      </c>
      <c r="J204" s="199">
        <v>838789</v>
      </c>
      <c r="K204" s="407">
        <f t="shared" si="104"/>
        <v>18583</v>
      </c>
      <c r="L204" s="407">
        <v>312</v>
      </c>
      <c r="M204" s="399">
        <f t="shared" si="55"/>
        <v>1.6789538825808536E-2</v>
      </c>
      <c r="N204" s="91">
        <f t="shared" ref="N204:N205" si="112">D204-D197</f>
        <v>45549</v>
      </c>
      <c r="O204" s="91">
        <f t="shared" si="111"/>
        <v>1534</v>
      </c>
      <c r="P204" s="153">
        <f t="shared" si="105"/>
        <v>110001</v>
      </c>
      <c r="Q204" s="153">
        <f t="shared" si="63"/>
        <v>1680</v>
      </c>
      <c r="R204" s="401">
        <f t="shared" si="64"/>
        <v>1.5272588431014264E-2</v>
      </c>
      <c r="S204" s="92">
        <f t="shared" ref="S204:S206" si="113">P204/5463.3</f>
        <v>20.134534072813135</v>
      </c>
      <c r="U204" s="8"/>
    </row>
    <row r="205" spans="1:21" x14ac:dyDescent="0.25">
      <c r="A205" s="63">
        <v>44092</v>
      </c>
      <c r="B205" s="44">
        <v>688545</v>
      </c>
      <c r="C205" s="44">
        <v>23776</v>
      </c>
      <c r="D205" s="106">
        <v>712321</v>
      </c>
      <c r="E205" s="106">
        <v>203</v>
      </c>
      <c r="F205" s="393">
        <f t="shared" si="99"/>
        <v>4.375943091183445E-2</v>
      </c>
      <c r="G205" s="44">
        <v>6015</v>
      </c>
      <c r="H205" s="106">
        <v>616532</v>
      </c>
      <c r="I205" s="75">
        <v>11274</v>
      </c>
      <c r="J205" s="199">
        <v>850063</v>
      </c>
      <c r="K205" s="407">
        <f t="shared" ref="K205:K210" si="114">G205+I205</f>
        <v>17289</v>
      </c>
      <c r="L205" s="407">
        <v>226</v>
      </c>
      <c r="M205" s="399">
        <f t="shared" si="55"/>
        <v>1.3071895424836602E-2</v>
      </c>
      <c r="N205" s="91">
        <f t="shared" si="112"/>
        <v>43731</v>
      </c>
      <c r="O205" s="91">
        <f t="shared" si="111"/>
        <v>1562</v>
      </c>
      <c r="P205" s="153">
        <f t="shared" ref="P205:P210" si="115">SUM(K199:K205)</f>
        <v>114587</v>
      </c>
      <c r="Q205" s="153">
        <f t="shared" si="63"/>
        <v>1715</v>
      </c>
      <c r="R205" s="401">
        <f t="shared" si="64"/>
        <v>1.4966793789871452E-2</v>
      </c>
      <c r="S205" s="92">
        <f t="shared" si="113"/>
        <v>20.973953471345158</v>
      </c>
      <c r="U205" s="8"/>
    </row>
    <row r="206" spans="1:21" x14ac:dyDescent="0.25">
      <c r="A206" s="63">
        <v>44093</v>
      </c>
      <c r="B206" s="44">
        <v>694828</v>
      </c>
      <c r="C206" s="44">
        <v>24126</v>
      </c>
      <c r="D206" s="106">
        <v>718954</v>
      </c>
      <c r="E206" s="106">
        <v>350</v>
      </c>
      <c r="F206" s="393">
        <f t="shared" si="99"/>
        <v>5.2766470676918441E-2</v>
      </c>
      <c r="G206" s="44">
        <v>7411</v>
      </c>
      <c r="H206" s="106">
        <v>623943</v>
      </c>
      <c r="I206" s="75">
        <v>16669</v>
      </c>
      <c r="J206" s="199">
        <v>866732</v>
      </c>
      <c r="K206" s="407">
        <f t="shared" si="114"/>
        <v>24080</v>
      </c>
      <c r="L206" s="407">
        <v>685</v>
      </c>
      <c r="M206" s="399">
        <f t="shared" ref="M206:M236" si="116">L206/K206</f>
        <v>2.8446843853820597E-2</v>
      </c>
      <c r="N206" s="91">
        <f t="shared" ref="N206:N212" si="117">D206-D199</f>
        <v>42477</v>
      </c>
      <c r="O206" s="91">
        <f t="shared" si="111"/>
        <v>1691</v>
      </c>
      <c r="P206" s="153">
        <f t="shared" si="115"/>
        <v>120427</v>
      </c>
      <c r="Q206" s="153">
        <f t="shared" si="63"/>
        <v>2152</v>
      </c>
      <c r="R206" s="401">
        <f t="shared" si="64"/>
        <v>1.7869746817574132E-2</v>
      </c>
      <c r="S206" s="92">
        <f t="shared" si="113"/>
        <v>22.042904471656325</v>
      </c>
      <c r="U206" s="8"/>
    </row>
    <row r="207" spans="1:21" x14ac:dyDescent="0.25">
      <c r="A207" s="63">
        <v>44094</v>
      </c>
      <c r="B207" s="44">
        <v>699085</v>
      </c>
      <c r="C207" s="44">
        <v>24371</v>
      </c>
      <c r="D207" s="106">
        <v>723456</v>
      </c>
      <c r="E207" s="106">
        <v>245</v>
      </c>
      <c r="F207" s="393">
        <f t="shared" si="99"/>
        <v>5.4420257663260772E-2</v>
      </c>
      <c r="G207" s="44">
        <v>4851</v>
      </c>
      <c r="H207" s="106">
        <v>628794</v>
      </c>
      <c r="I207" s="75">
        <v>10042</v>
      </c>
      <c r="J207" s="199">
        <v>876774</v>
      </c>
      <c r="K207" s="407">
        <f t="shared" si="114"/>
        <v>14893</v>
      </c>
      <c r="L207" s="407">
        <v>237</v>
      </c>
      <c r="M207" s="399">
        <f t="shared" si="116"/>
        <v>1.5913516417108708E-2</v>
      </c>
      <c r="N207" s="91">
        <f t="shared" si="117"/>
        <v>40452</v>
      </c>
      <c r="O207" s="91">
        <f t="shared" si="111"/>
        <v>1692</v>
      </c>
      <c r="P207" s="153">
        <f t="shared" si="115"/>
        <v>117017</v>
      </c>
      <c r="Q207" s="153">
        <f t="shared" si="63"/>
        <v>2120</v>
      </c>
      <c r="R207" s="401">
        <f t="shared" si="64"/>
        <v>1.8117025731303998E-2</v>
      </c>
      <c r="S207" s="92">
        <f t="shared" ref="S207" si="118">P207/5463.3</f>
        <v>21.418739589625318</v>
      </c>
      <c r="U207" s="8"/>
    </row>
    <row r="208" spans="1:21" x14ac:dyDescent="0.25">
      <c r="A208" s="63">
        <v>44095</v>
      </c>
      <c r="B208" s="44">
        <v>702850</v>
      </c>
      <c r="C208" s="44">
        <v>24626</v>
      </c>
      <c r="D208" s="106">
        <v>727476</v>
      </c>
      <c r="E208" s="106">
        <v>255</v>
      </c>
      <c r="F208" s="393">
        <f t="shared" si="99"/>
        <v>6.3432835820895525E-2</v>
      </c>
      <c r="G208" s="44">
        <v>3330</v>
      </c>
      <c r="H208" s="106">
        <v>632124</v>
      </c>
      <c r="I208" s="75">
        <v>8963</v>
      </c>
      <c r="J208" s="199">
        <v>885737</v>
      </c>
      <c r="K208" s="407">
        <f t="shared" si="114"/>
        <v>12293</v>
      </c>
      <c r="L208" s="407">
        <v>288</v>
      </c>
      <c r="M208" s="399">
        <f t="shared" si="116"/>
        <v>2.3427967135768325E-2</v>
      </c>
      <c r="N208" s="91">
        <f t="shared" si="117"/>
        <v>41850</v>
      </c>
      <c r="O208" s="91">
        <f t="shared" si="111"/>
        <v>1877</v>
      </c>
      <c r="P208" s="153">
        <f t="shared" si="115"/>
        <v>116908</v>
      </c>
      <c r="Q208" s="153">
        <f t="shared" si="63"/>
        <v>2328</v>
      </c>
      <c r="R208" s="401">
        <f t="shared" si="64"/>
        <v>1.9913094056865227E-2</v>
      </c>
      <c r="S208" s="92">
        <f t="shared" ref="S208" si="119">P208/5463.3</f>
        <v>21.398788278146906</v>
      </c>
      <c r="U208" s="8"/>
    </row>
    <row r="209" spans="1:21" x14ac:dyDescent="0.25">
      <c r="A209" s="63">
        <v>44096</v>
      </c>
      <c r="B209" s="44">
        <v>707491</v>
      </c>
      <c r="C209" s="44">
        <v>25009</v>
      </c>
      <c r="D209" s="106">
        <v>732500</v>
      </c>
      <c r="E209" s="106">
        <v>383</v>
      </c>
      <c r="F209" s="393">
        <f t="shared" si="99"/>
        <v>7.6234076433121023E-2</v>
      </c>
      <c r="G209" s="44">
        <v>4492</v>
      </c>
      <c r="H209" s="106">
        <v>636616</v>
      </c>
      <c r="I209" s="75">
        <v>8005</v>
      </c>
      <c r="J209" s="199">
        <v>893742</v>
      </c>
      <c r="K209" s="407">
        <f t="shared" si="114"/>
        <v>12497</v>
      </c>
      <c r="L209" s="407">
        <v>405</v>
      </c>
      <c r="M209" s="399">
        <f t="shared" si="116"/>
        <v>3.2407777866688005E-2</v>
      </c>
      <c r="N209" s="91">
        <f t="shared" si="117"/>
        <v>39462</v>
      </c>
      <c r="O209" s="91">
        <f t="shared" ref="O209" si="120">SUM(E203:E209)</f>
        <v>1993</v>
      </c>
      <c r="P209" s="153">
        <f t="shared" si="115"/>
        <v>112331</v>
      </c>
      <c r="Q209" s="153">
        <f t="shared" si="63"/>
        <v>2434</v>
      </c>
      <c r="R209" s="401">
        <f t="shared" si="64"/>
        <v>2.1668105865700473E-2</v>
      </c>
      <c r="S209" s="92">
        <f t="shared" ref="S209" si="121">P209/5463.3</f>
        <v>20.561016235608513</v>
      </c>
      <c r="U209" s="8"/>
    </row>
    <row r="210" spans="1:21" x14ac:dyDescent="0.25">
      <c r="A210" s="63">
        <v>44097</v>
      </c>
      <c r="B210" s="44">
        <v>713238</v>
      </c>
      <c r="C210" s="44">
        <v>25495</v>
      </c>
      <c r="D210" s="106">
        <v>738733</v>
      </c>
      <c r="E210" s="106">
        <v>486</v>
      </c>
      <c r="F210" s="393">
        <f t="shared" si="99"/>
        <v>7.7972084068666778E-2</v>
      </c>
      <c r="G210" s="44">
        <v>5900</v>
      </c>
      <c r="H210" s="106">
        <v>642516</v>
      </c>
      <c r="I210" s="75">
        <v>6056</v>
      </c>
      <c r="J210" s="199">
        <v>899798</v>
      </c>
      <c r="K210" s="407">
        <f t="shared" si="114"/>
        <v>11956</v>
      </c>
      <c r="L210" s="407">
        <v>518</v>
      </c>
      <c r="M210" s="399">
        <f t="shared" si="116"/>
        <v>4.3325526932084309E-2</v>
      </c>
      <c r="N210" s="91">
        <f t="shared" si="117"/>
        <v>38346</v>
      </c>
      <c r="O210" s="91">
        <f t="shared" ref="O210" si="122">SUM(E204:E210)</f>
        <v>2212</v>
      </c>
      <c r="P210" s="153">
        <f t="shared" si="115"/>
        <v>111591</v>
      </c>
      <c r="Q210" s="153">
        <f t="shared" si="63"/>
        <v>2671</v>
      </c>
      <c r="R210" s="401">
        <f t="shared" si="64"/>
        <v>2.3935622048373077E-2</v>
      </c>
      <c r="S210" s="92">
        <f t="shared" ref="S210:S212" si="123">P210/5463.3</f>
        <v>20.42556696502114</v>
      </c>
      <c r="U210" s="8"/>
    </row>
    <row r="211" spans="1:21" x14ac:dyDescent="0.25">
      <c r="A211" s="63">
        <v>44098</v>
      </c>
      <c r="B211" s="44">
        <v>718693</v>
      </c>
      <c r="C211" s="44">
        <v>25960</v>
      </c>
      <c r="D211" s="106">
        <v>744653</v>
      </c>
      <c r="E211" s="106">
        <v>465</v>
      </c>
      <c r="F211" s="393">
        <f t="shared" si="99"/>
        <v>7.85472972972973E-2</v>
      </c>
      <c r="G211" s="44">
        <v>5896</v>
      </c>
      <c r="H211" s="106">
        <v>648412</v>
      </c>
      <c r="I211" s="75">
        <v>9466</v>
      </c>
      <c r="J211" s="199">
        <v>909264</v>
      </c>
      <c r="K211" s="407">
        <f t="shared" ref="K211:K212" si="124">G211+I211</f>
        <v>15362</v>
      </c>
      <c r="L211" s="407">
        <v>502</v>
      </c>
      <c r="M211" s="399">
        <f t="shared" si="116"/>
        <v>3.2678036713969537E-2</v>
      </c>
      <c r="N211" s="91">
        <f t="shared" si="117"/>
        <v>36971</v>
      </c>
      <c r="O211" s="91">
        <f t="shared" ref="O211:O213" si="125">SUM(E205:E211)</f>
        <v>2387</v>
      </c>
      <c r="P211" s="153">
        <f t="shared" ref="P211:P212" si="126">SUM(K205:K211)</f>
        <v>108370</v>
      </c>
      <c r="Q211" s="153">
        <f t="shared" si="63"/>
        <v>2861</v>
      </c>
      <c r="R211" s="401">
        <f t="shared" si="64"/>
        <v>2.640029528467288E-2</v>
      </c>
      <c r="S211" s="92">
        <f t="shared" si="123"/>
        <v>19.835996558856369</v>
      </c>
      <c r="U211" s="8"/>
    </row>
    <row r="212" spans="1:21" x14ac:dyDescent="0.25">
      <c r="A212" s="63">
        <v>44099</v>
      </c>
      <c r="B212" s="44">
        <v>724011</v>
      </c>
      <c r="C212" s="44">
        <v>26518</v>
      </c>
      <c r="D212" s="106">
        <v>750529</v>
      </c>
      <c r="E212" s="106">
        <v>558</v>
      </c>
      <c r="F212" s="393">
        <f t="shared" si="99"/>
        <v>9.4962559564329474E-2</v>
      </c>
      <c r="G212" s="44">
        <v>5834</v>
      </c>
      <c r="H212" s="106">
        <v>654246</v>
      </c>
      <c r="I212" s="75">
        <v>10890</v>
      </c>
      <c r="J212" s="199">
        <v>920154</v>
      </c>
      <c r="K212" s="407">
        <f t="shared" si="124"/>
        <v>16724</v>
      </c>
      <c r="L212" s="407">
        <v>578</v>
      </c>
      <c r="M212" s="399">
        <f t="shared" si="116"/>
        <v>3.456110978234872E-2</v>
      </c>
      <c r="N212" s="91">
        <f t="shared" si="117"/>
        <v>38208</v>
      </c>
      <c r="O212" s="91">
        <f t="shared" si="125"/>
        <v>2742</v>
      </c>
      <c r="P212" s="153">
        <f t="shared" si="126"/>
        <v>107805</v>
      </c>
      <c r="Q212" s="153">
        <f t="shared" ref="Q212:Q236" si="127">SUM(L206:L212)</f>
        <v>3213</v>
      </c>
      <c r="R212" s="401">
        <f t="shared" si="64"/>
        <v>2.98038124391262E-2</v>
      </c>
      <c r="S212" s="92">
        <f t="shared" si="123"/>
        <v>19.732579210367359</v>
      </c>
      <c r="U212" s="8"/>
    </row>
    <row r="213" spans="1:21" x14ac:dyDescent="0.25">
      <c r="A213" s="63">
        <v>44100</v>
      </c>
      <c r="B213" s="44">
        <v>729518</v>
      </c>
      <c r="C213" s="44">
        <v>27232</v>
      </c>
      <c r="D213" s="106">
        <v>756750</v>
      </c>
      <c r="E213" s="106">
        <v>714</v>
      </c>
      <c r="F213" s="393">
        <f t="shared" si="99"/>
        <v>0.11477254460697638</v>
      </c>
      <c r="G213" s="44">
        <v>5668</v>
      </c>
      <c r="H213" s="106">
        <v>659914</v>
      </c>
      <c r="I213" s="75">
        <v>11850</v>
      </c>
      <c r="J213" s="199">
        <v>932004</v>
      </c>
      <c r="K213" s="407">
        <f t="shared" ref="K213" si="128">G213+I213</f>
        <v>17518</v>
      </c>
      <c r="L213" s="407">
        <v>748</v>
      </c>
      <c r="M213" s="399">
        <f t="shared" si="116"/>
        <v>4.2698938234958329E-2</v>
      </c>
      <c r="N213" s="91">
        <f t="shared" ref="N213" si="129">D213-D206</f>
        <v>37796</v>
      </c>
      <c r="O213" s="91">
        <f t="shared" si="125"/>
        <v>3106</v>
      </c>
      <c r="P213" s="153">
        <f t="shared" ref="P213" si="130">SUM(K207:K213)</f>
        <v>101243</v>
      </c>
      <c r="Q213" s="153">
        <f t="shared" si="127"/>
        <v>3276</v>
      </c>
      <c r="R213" s="401">
        <f t="shared" si="64"/>
        <v>3.2357792637515682E-2</v>
      </c>
      <c r="S213" s="92">
        <f t="shared" ref="S213" si="131">P213/5463.3</f>
        <v>18.531473651456078</v>
      </c>
      <c r="U213" s="8"/>
    </row>
    <row r="214" spans="1:21" x14ac:dyDescent="0.25">
      <c r="A214" s="63">
        <v>44101</v>
      </c>
      <c r="B214" s="44">
        <v>732944</v>
      </c>
      <c r="C214" s="44">
        <v>27576</v>
      </c>
      <c r="D214" s="106">
        <v>760520</v>
      </c>
      <c r="E214" s="106">
        <v>344</v>
      </c>
      <c r="F214" s="393">
        <f t="shared" si="99"/>
        <v>9.1246684350132626E-2</v>
      </c>
      <c r="G214" s="44">
        <v>3992</v>
      </c>
      <c r="H214" s="106">
        <v>663906</v>
      </c>
      <c r="I214" s="75">
        <v>13767</v>
      </c>
      <c r="J214" s="199">
        <v>945771</v>
      </c>
      <c r="K214" s="407">
        <f t="shared" ref="K214" si="132">G214+I214</f>
        <v>17759</v>
      </c>
      <c r="L214" s="407">
        <v>368</v>
      </c>
      <c r="M214" s="399">
        <f t="shared" si="116"/>
        <v>2.0721887493665183E-2</v>
      </c>
      <c r="N214" s="91">
        <f t="shared" ref="N214" si="133">D214-D207</f>
        <v>37064</v>
      </c>
      <c r="O214" s="91">
        <f t="shared" ref="O214" si="134">SUM(E208:E214)</f>
        <v>3205</v>
      </c>
      <c r="P214" s="153">
        <f t="shared" ref="P214" si="135">SUM(K208:K214)</f>
        <v>104109</v>
      </c>
      <c r="Q214" s="153">
        <f t="shared" si="127"/>
        <v>3407</v>
      </c>
      <c r="R214" s="401">
        <f t="shared" si="64"/>
        <v>3.2725316735344685E-2</v>
      </c>
      <c r="S214" s="92">
        <f t="shared" ref="S214" si="136">P214/5463.3</f>
        <v>19.056065015649882</v>
      </c>
      <c r="U214" s="8"/>
    </row>
    <row r="215" spans="1:21" x14ac:dyDescent="0.25">
      <c r="A215" s="63">
        <v>44102</v>
      </c>
      <c r="B215" s="44">
        <v>735937</v>
      </c>
      <c r="C215" s="44">
        <v>27798</v>
      </c>
      <c r="D215" s="106">
        <v>763735</v>
      </c>
      <c r="E215" s="106">
        <v>222</v>
      </c>
      <c r="F215" s="393">
        <f t="shared" si="99"/>
        <v>6.9051321928460335E-2</v>
      </c>
      <c r="G215" s="44">
        <v>3753</v>
      </c>
      <c r="H215" s="106">
        <v>667659</v>
      </c>
      <c r="I215" s="75">
        <v>9212</v>
      </c>
      <c r="J215" s="199">
        <v>954983</v>
      </c>
      <c r="K215" s="407">
        <f t="shared" ref="K215" si="137">G215+I215</f>
        <v>12965</v>
      </c>
      <c r="L215" s="407">
        <v>253</v>
      </c>
      <c r="M215" s="399">
        <f t="shared" si="116"/>
        <v>1.9514076359429231E-2</v>
      </c>
      <c r="N215" s="91">
        <f t="shared" ref="N215" si="138">D215-D208</f>
        <v>36259</v>
      </c>
      <c r="O215" s="91">
        <f t="shared" ref="O215" si="139">SUM(E209:E215)</f>
        <v>3172</v>
      </c>
      <c r="P215" s="153">
        <f t="shared" ref="P215" si="140">SUM(K209:K215)</f>
        <v>104781</v>
      </c>
      <c r="Q215" s="153">
        <f t="shared" si="127"/>
        <v>3372</v>
      </c>
      <c r="R215" s="401">
        <f t="shared" si="64"/>
        <v>3.2181406934463308E-2</v>
      </c>
      <c r="S215" s="92">
        <f t="shared" ref="S215" si="141">P215/5463.3</f>
        <v>19.179067596507604</v>
      </c>
      <c r="U215" s="8"/>
    </row>
    <row r="216" spans="1:21" x14ac:dyDescent="0.25">
      <c r="A216" s="63">
        <v>44103</v>
      </c>
      <c r="B216" s="44">
        <v>742125</v>
      </c>
      <c r="C216" s="44">
        <v>28604</v>
      </c>
      <c r="D216" s="106">
        <v>770729</v>
      </c>
      <c r="E216" s="106">
        <v>806</v>
      </c>
      <c r="F216" s="393">
        <f t="shared" si="99"/>
        <v>0.11524163568773234</v>
      </c>
      <c r="G216" s="44">
        <v>3607</v>
      </c>
      <c r="H216" s="106">
        <v>671266</v>
      </c>
      <c r="I216" s="75">
        <v>9504</v>
      </c>
      <c r="J216" s="199">
        <v>964487</v>
      </c>
      <c r="K216" s="407">
        <f t="shared" ref="K216" si="142">G216+I216</f>
        <v>13111</v>
      </c>
      <c r="L216" s="407">
        <v>848</v>
      </c>
      <c r="M216" s="399">
        <f t="shared" si="116"/>
        <v>6.4678514224696823E-2</v>
      </c>
      <c r="N216" s="91">
        <f t="shared" ref="N216" si="143">D216-D209</f>
        <v>38229</v>
      </c>
      <c r="O216" s="91">
        <f t="shared" ref="O216" si="144">SUM(E210:E216)</f>
        <v>3595</v>
      </c>
      <c r="P216" s="153">
        <f t="shared" ref="P216" si="145">SUM(K210:K216)</f>
        <v>105395</v>
      </c>
      <c r="Q216" s="153">
        <f t="shared" si="127"/>
        <v>3815</v>
      </c>
      <c r="R216" s="401">
        <f t="shared" si="64"/>
        <v>3.619716305327577E-2</v>
      </c>
      <c r="S216" s="92">
        <f t="shared" ref="S216" si="146">P216/5463.3</f>
        <v>19.291453883184154</v>
      </c>
      <c r="U216" s="8"/>
    </row>
    <row r="217" spans="1:21" x14ac:dyDescent="0.25">
      <c r="A217" s="63">
        <v>44104</v>
      </c>
      <c r="B217" s="44">
        <v>747715</v>
      </c>
      <c r="C217" s="44">
        <v>29244</v>
      </c>
      <c r="D217" s="106">
        <v>776959</v>
      </c>
      <c r="E217" s="106">
        <v>640</v>
      </c>
      <c r="F217" s="393">
        <f t="shared" si="99"/>
        <v>0.10272873194221509</v>
      </c>
      <c r="G217" s="44">
        <v>5349</v>
      </c>
      <c r="H217" s="106">
        <v>676615</v>
      </c>
      <c r="I217" s="75">
        <v>10280</v>
      </c>
      <c r="J217" s="199">
        <v>974767</v>
      </c>
      <c r="K217" s="407">
        <f t="shared" ref="K217" si="147">G217+I217</f>
        <v>15629</v>
      </c>
      <c r="L217" s="407">
        <v>709</v>
      </c>
      <c r="M217" s="399">
        <f t="shared" si="116"/>
        <v>4.5364386717000445E-2</v>
      </c>
      <c r="N217" s="91">
        <f t="shared" ref="N217" si="148">D217-D210</f>
        <v>38226</v>
      </c>
      <c r="O217" s="91">
        <f t="shared" ref="O217" si="149">SUM(E211:E217)</f>
        <v>3749</v>
      </c>
      <c r="P217" s="153">
        <f t="shared" ref="P217" si="150">SUM(K211:K217)</f>
        <v>109068</v>
      </c>
      <c r="Q217" s="153">
        <f t="shared" si="127"/>
        <v>4006</v>
      </c>
      <c r="R217" s="401">
        <f t="shared" si="64"/>
        <v>3.6729379836432319E-2</v>
      </c>
      <c r="S217" s="92">
        <f t="shared" ref="S217" si="151">P217/5463.3</f>
        <v>19.963758168140135</v>
      </c>
      <c r="U217" s="8"/>
    </row>
    <row r="218" spans="1:21" x14ac:dyDescent="0.25">
      <c r="A218" s="63">
        <v>44105</v>
      </c>
      <c r="B218" s="44">
        <v>753239</v>
      </c>
      <c r="C218" s="44">
        <v>29912</v>
      </c>
      <c r="D218" s="106">
        <v>783151</v>
      </c>
      <c r="E218" s="106">
        <v>668</v>
      </c>
      <c r="F218" s="393">
        <f t="shared" si="99"/>
        <v>0.1078811369509044</v>
      </c>
      <c r="G218" s="44">
        <v>7321</v>
      </c>
      <c r="H218" s="106">
        <v>683936</v>
      </c>
      <c r="I218" s="75">
        <v>6995</v>
      </c>
      <c r="J218" s="199">
        <v>981762</v>
      </c>
      <c r="K218" s="407">
        <f t="shared" ref="K218:K219" si="152">G218+I218</f>
        <v>14316</v>
      </c>
      <c r="L218" s="407">
        <v>706</v>
      </c>
      <c r="M218" s="399">
        <f t="shared" si="116"/>
        <v>4.9315451243364068E-2</v>
      </c>
      <c r="N218" s="91">
        <f t="shared" ref="N218:N219" si="153">D218-D211</f>
        <v>38498</v>
      </c>
      <c r="O218" s="91">
        <f t="shared" ref="O218:O219" si="154">SUM(E212:E218)</f>
        <v>3952</v>
      </c>
      <c r="P218" s="153">
        <f t="shared" ref="P218:P219" si="155">SUM(K212:K218)</f>
        <v>108022</v>
      </c>
      <c r="Q218" s="153">
        <f t="shared" si="127"/>
        <v>4210</v>
      </c>
      <c r="R218" s="401">
        <f t="shared" si="64"/>
        <v>3.8973542426542739E-2</v>
      </c>
      <c r="S218" s="92">
        <f t="shared" ref="S218:S219" si="156">P218/5463.3</f>
        <v>19.772298793769334</v>
      </c>
      <c r="U218" s="8"/>
    </row>
    <row r="219" spans="1:21" x14ac:dyDescent="0.25">
      <c r="A219" s="63">
        <v>44106</v>
      </c>
      <c r="B219" s="44">
        <v>758614</v>
      </c>
      <c r="C219" s="44">
        <v>30687</v>
      </c>
      <c r="D219" s="106">
        <v>789301</v>
      </c>
      <c r="E219" s="106">
        <v>775</v>
      </c>
      <c r="F219" s="393">
        <f t="shared" si="99"/>
        <v>0.12601626016260162</v>
      </c>
      <c r="G219" s="44">
        <v>5867</v>
      </c>
      <c r="H219" s="106">
        <v>689803</v>
      </c>
      <c r="I219" s="75">
        <v>11918</v>
      </c>
      <c r="J219" s="199">
        <v>993680</v>
      </c>
      <c r="K219" s="407">
        <f t="shared" si="152"/>
        <v>17785</v>
      </c>
      <c r="L219" s="407">
        <v>842</v>
      </c>
      <c r="M219" s="399">
        <f t="shared" si="116"/>
        <v>4.7343266797863368E-2</v>
      </c>
      <c r="N219" s="91">
        <f t="shared" si="153"/>
        <v>38772</v>
      </c>
      <c r="O219" s="91">
        <f t="shared" si="154"/>
        <v>4169</v>
      </c>
      <c r="P219" s="153">
        <f t="shared" si="155"/>
        <v>109083</v>
      </c>
      <c r="Q219" s="153">
        <f t="shared" si="127"/>
        <v>4474</v>
      </c>
      <c r="R219" s="401">
        <f t="shared" si="64"/>
        <v>4.1014640228083203E-2</v>
      </c>
      <c r="S219" s="92">
        <f t="shared" si="156"/>
        <v>19.966503761462853</v>
      </c>
      <c r="U219" s="8"/>
    </row>
    <row r="220" spans="1:21" x14ac:dyDescent="0.25">
      <c r="A220" s="63">
        <v>44107</v>
      </c>
      <c r="B220" s="44">
        <v>764178</v>
      </c>
      <c r="C220" s="44">
        <v>31451</v>
      </c>
      <c r="D220" s="106">
        <v>795629</v>
      </c>
      <c r="E220" s="208">
        <v>764</v>
      </c>
      <c r="F220" s="393">
        <f t="shared" si="99"/>
        <v>0.12073324905183312</v>
      </c>
      <c r="G220" s="44">
        <v>6112</v>
      </c>
      <c r="H220" s="113">
        <v>695915</v>
      </c>
      <c r="I220" s="75">
        <v>16032</v>
      </c>
      <c r="J220" s="199">
        <v>1009712</v>
      </c>
      <c r="K220" s="407">
        <f t="shared" ref="K220:K223" si="157">G220+I220</f>
        <v>22144</v>
      </c>
      <c r="L220" s="407">
        <v>835</v>
      </c>
      <c r="M220" s="399">
        <f t="shared" si="116"/>
        <v>3.770773121387283E-2</v>
      </c>
      <c r="N220" s="91">
        <f t="shared" ref="N220:N223" si="158">D220-D213</f>
        <v>38879</v>
      </c>
      <c r="O220" s="91">
        <f t="shared" ref="O220:O223" si="159">SUM(E214:E220)</f>
        <v>4219</v>
      </c>
      <c r="P220" s="153">
        <f t="shared" ref="P220:P223" si="160">SUM(K214:K220)</f>
        <v>113709</v>
      </c>
      <c r="Q220" s="153">
        <f t="shared" si="127"/>
        <v>4561</v>
      </c>
      <c r="R220" s="401">
        <f t="shared" si="64"/>
        <v>4.0111160945923367E-2</v>
      </c>
      <c r="S220" s="92">
        <f t="shared" ref="S220:S223" si="161">P220/5463.3</f>
        <v>20.813244742188786</v>
      </c>
      <c r="U220" s="8"/>
    </row>
    <row r="221" spans="1:21" x14ac:dyDescent="0.25">
      <c r="A221" s="63">
        <v>44108</v>
      </c>
      <c r="B221" s="44">
        <v>769110</v>
      </c>
      <c r="C221" s="44">
        <v>32209</v>
      </c>
      <c r="D221" s="106">
        <v>801319</v>
      </c>
      <c r="E221" s="208">
        <v>758</v>
      </c>
      <c r="F221" s="393">
        <f t="shared" si="99"/>
        <v>0.13321616871704745</v>
      </c>
      <c r="G221" s="44">
        <v>5094</v>
      </c>
      <c r="H221" s="113">
        <v>701009</v>
      </c>
      <c r="I221" s="75">
        <v>9000</v>
      </c>
      <c r="J221" s="199">
        <v>1018712</v>
      </c>
      <c r="K221" s="407">
        <f t="shared" si="157"/>
        <v>14094</v>
      </c>
      <c r="L221" s="407">
        <v>805</v>
      </c>
      <c r="M221" s="399">
        <f t="shared" si="116"/>
        <v>5.7116503476656734E-2</v>
      </c>
      <c r="N221" s="91">
        <f t="shared" si="158"/>
        <v>40799</v>
      </c>
      <c r="O221" s="91">
        <f t="shared" si="159"/>
        <v>4633</v>
      </c>
      <c r="P221" s="153">
        <f t="shared" si="160"/>
        <v>110044</v>
      </c>
      <c r="Q221" s="153">
        <f t="shared" si="127"/>
        <v>4998</v>
      </c>
      <c r="R221" s="401">
        <f t="shared" si="64"/>
        <v>4.541819635782051E-2</v>
      </c>
      <c r="S221" s="92">
        <f t="shared" si="161"/>
        <v>20.14240477367159</v>
      </c>
      <c r="U221" s="8"/>
    </row>
    <row r="222" spans="1:21" x14ac:dyDescent="0.25">
      <c r="A222" s="63">
        <v>44109</v>
      </c>
      <c r="B222" s="44">
        <v>773873</v>
      </c>
      <c r="C222" s="44">
        <v>32906</v>
      </c>
      <c r="D222" s="106">
        <v>806779</v>
      </c>
      <c r="E222" s="208">
        <v>697</v>
      </c>
      <c r="F222" s="393">
        <f t="shared" si="99"/>
        <v>0.12765567765567765</v>
      </c>
      <c r="G222" s="44">
        <v>3429</v>
      </c>
      <c r="H222" s="113">
        <v>704438</v>
      </c>
      <c r="I222" s="75">
        <v>11711</v>
      </c>
      <c r="J222" s="199">
        <v>1030423</v>
      </c>
      <c r="K222" s="407">
        <f t="shared" si="157"/>
        <v>15140</v>
      </c>
      <c r="L222" s="407">
        <v>750</v>
      </c>
      <c r="M222" s="399">
        <f t="shared" si="116"/>
        <v>4.9537648612945837E-2</v>
      </c>
      <c r="N222" s="91">
        <f t="shared" si="158"/>
        <v>43044</v>
      </c>
      <c r="O222" s="91">
        <f t="shared" si="159"/>
        <v>5108</v>
      </c>
      <c r="P222" s="153">
        <f t="shared" si="160"/>
        <v>112219</v>
      </c>
      <c r="Q222" s="153">
        <f t="shared" si="127"/>
        <v>5495</v>
      </c>
      <c r="R222" s="401">
        <f t="shared" si="64"/>
        <v>4.8966752510715653E-2</v>
      </c>
      <c r="S222" s="92">
        <f t="shared" si="161"/>
        <v>20.54051580546556</v>
      </c>
      <c r="U222" s="8"/>
    </row>
    <row r="223" spans="1:21" x14ac:dyDescent="0.25">
      <c r="A223" s="63">
        <v>44110</v>
      </c>
      <c r="B223" s="44">
        <v>779156</v>
      </c>
      <c r="C223" s="44">
        <v>33706</v>
      </c>
      <c r="D223" s="106">
        <v>812862</v>
      </c>
      <c r="E223" s="208">
        <v>800</v>
      </c>
      <c r="F223" s="393">
        <f t="shared" si="99"/>
        <v>0.13151405556468848</v>
      </c>
      <c r="G223" s="44">
        <v>4436</v>
      </c>
      <c r="H223" s="113">
        <v>708874</v>
      </c>
      <c r="I223" s="75">
        <v>9556</v>
      </c>
      <c r="J223" s="199">
        <v>1039979</v>
      </c>
      <c r="K223" s="407">
        <f t="shared" si="157"/>
        <v>13992</v>
      </c>
      <c r="L223" s="407">
        <v>866</v>
      </c>
      <c r="M223" s="399">
        <f t="shared" si="116"/>
        <v>6.1892510005717556E-2</v>
      </c>
      <c r="N223" s="91">
        <f t="shared" si="158"/>
        <v>42133</v>
      </c>
      <c r="O223" s="91">
        <f t="shared" si="159"/>
        <v>5102</v>
      </c>
      <c r="P223" s="153">
        <f t="shared" si="160"/>
        <v>113100</v>
      </c>
      <c r="Q223" s="153">
        <f t="shared" si="127"/>
        <v>5513</v>
      </c>
      <c r="R223" s="401">
        <f t="shared" si="64"/>
        <v>4.8744473916887708E-2</v>
      </c>
      <c r="S223" s="92">
        <f t="shared" si="161"/>
        <v>20.701773653286473</v>
      </c>
      <c r="U223" s="8"/>
    </row>
    <row r="224" spans="1:21" x14ac:dyDescent="0.25">
      <c r="A224" s="63">
        <v>44111</v>
      </c>
      <c r="B224" s="44">
        <v>786226</v>
      </c>
      <c r="C224" s="44">
        <v>34760</v>
      </c>
      <c r="D224" s="106">
        <v>820986</v>
      </c>
      <c r="E224" s="104">
        <v>1054</v>
      </c>
      <c r="F224" s="393">
        <f t="shared" si="99"/>
        <v>0.12973904480551451</v>
      </c>
      <c r="G224" s="44">
        <v>6828</v>
      </c>
      <c r="H224" s="113">
        <v>715702</v>
      </c>
      <c r="I224" s="75">
        <v>10516</v>
      </c>
      <c r="J224" s="199">
        <v>1050495</v>
      </c>
      <c r="K224" s="407">
        <f t="shared" ref="K224" si="162">G224+I224</f>
        <v>17344</v>
      </c>
      <c r="L224" s="407">
        <v>1136</v>
      </c>
      <c r="M224" s="399">
        <f t="shared" si="116"/>
        <v>6.5498154981549817E-2</v>
      </c>
      <c r="N224" s="91">
        <f t="shared" ref="N224" si="163">D224-D217</f>
        <v>44027</v>
      </c>
      <c r="O224" s="91">
        <f t="shared" ref="O224" si="164">SUM(E218:E224)</f>
        <v>5516</v>
      </c>
      <c r="P224" s="153">
        <f t="shared" ref="P224" si="165">SUM(K218:K224)</f>
        <v>114815</v>
      </c>
      <c r="Q224" s="153">
        <f t="shared" si="127"/>
        <v>5940</v>
      </c>
      <c r="R224" s="401">
        <f t="shared" si="64"/>
        <v>5.1735400426773506E-2</v>
      </c>
      <c r="S224" s="92">
        <f t="shared" ref="S224" si="166">P224/5463.3</f>
        <v>21.015686489850456</v>
      </c>
      <c r="U224" s="8"/>
    </row>
    <row r="225" spans="1:21" x14ac:dyDescent="0.25">
      <c r="A225" s="63">
        <v>44112</v>
      </c>
      <c r="B225" s="44">
        <v>792809</v>
      </c>
      <c r="C225" s="44">
        <v>35787</v>
      </c>
      <c r="D225" s="106">
        <v>828596</v>
      </c>
      <c r="E225" s="104">
        <v>1027</v>
      </c>
      <c r="F225" s="393">
        <f t="shared" si="99"/>
        <v>0.13495400788436268</v>
      </c>
      <c r="G225" s="44">
        <v>8027</v>
      </c>
      <c r="H225" s="113">
        <v>723729</v>
      </c>
      <c r="I225" s="75">
        <v>10769</v>
      </c>
      <c r="J225" s="199">
        <v>1061264</v>
      </c>
      <c r="K225" s="407">
        <f t="shared" ref="K225:K228" si="167">G225+I225</f>
        <v>18796</v>
      </c>
      <c r="L225" s="407">
        <v>1104</v>
      </c>
      <c r="M225" s="399">
        <f t="shared" si="116"/>
        <v>5.8735901255586295E-2</v>
      </c>
      <c r="N225" s="91">
        <f t="shared" ref="N225:N226" si="168">D225-D218</f>
        <v>45445</v>
      </c>
      <c r="O225" s="91">
        <f t="shared" ref="O225:O226" si="169">SUM(E219:E225)</f>
        <v>5875</v>
      </c>
      <c r="P225" s="153">
        <f t="shared" ref="P225:P226" si="170">SUM(K219:K225)</f>
        <v>119295</v>
      </c>
      <c r="Q225" s="153">
        <f t="shared" si="127"/>
        <v>6338</v>
      </c>
      <c r="R225" s="401">
        <f t="shared" si="64"/>
        <v>5.3128798357014125E-2</v>
      </c>
      <c r="S225" s="92">
        <f t="shared" ref="S225:S226" si="171">P225/5463.3</f>
        <v>21.835703695568611</v>
      </c>
      <c r="U225" s="8"/>
    </row>
    <row r="226" spans="1:21" x14ac:dyDescent="0.25">
      <c r="A226" s="63">
        <v>44113</v>
      </c>
      <c r="B226" s="44">
        <v>799277</v>
      </c>
      <c r="C226" s="44">
        <v>37033</v>
      </c>
      <c r="D226" s="106">
        <v>836310</v>
      </c>
      <c r="E226" s="104">
        <v>1246</v>
      </c>
      <c r="F226" s="393">
        <f t="shared" si="99"/>
        <v>0.16152450090744103</v>
      </c>
      <c r="G226" s="44">
        <v>7080</v>
      </c>
      <c r="H226" s="113">
        <v>730809</v>
      </c>
      <c r="I226" s="75">
        <v>11810</v>
      </c>
      <c r="J226" s="199">
        <v>1073074</v>
      </c>
      <c r="K226" s="407">
        <f t="shared" si="167"/>
        <v>18890</v>
      </c>
      <c r="L226" s="407">
        <v>1328</v>
      </c>
      <c r="M226" s="399">
        <f t="shared" si="116"/>
        <v>7.0301746956061409E-2</v>
      </c>
      <c r="N226" s="91">
        <f t="shared" si="168"/>
        <v>47009</v>
      </c>
      <c r="O226" s="91">
        <f t="shared" si="169"/>
        <v>6346</v>
      </c>
      <c r="P226" s="153">
        <f t="shared" si="170"/>
        <v>120400</v>
      </c>
      <c r="Q226" s="153">
        <f t="shared" si="127"/>
        <v>6824</v>
      </c>
      <c r="R226" s="401">
        <f t="shared" si="64"/>
        <v>5.6677740863787372E-2</v>
      </c>
      <c r="S226" s="92">
        <f t="shared" si="171"/>
        <v>22.037962403675433</v>
      </c>
      <c r="U226" s="8"/>
    </row>
    <row r="227" spans="1:21" x14ac:dyDescent="0.25">
      <c r="A227" s="63">
        <v>44114</v>
      </c>
      <c r="B227" s="44">
        <v>805407</v>
      </c>
      <c r="C227" s="44">
        <v>38042</v>
      </c>
      <c r="D227" s="44">
        <v>843449</v>
      </c>
      <c r="E227" s="104">
        <v>1009</v>
      </c>
      <c r="F227" s="393">
        <f t="shared" si="99"/>
        <v>0.14133632161367138</v>
      </c>
      <c r="G227" s="44">
        <v>6384</v>
      </c>
      <c r="H227" s="113">
        <v>737193</v>
      </c>
      <c r="I227" s="75">
        <v>13280</v>
      </c>
      <c r="J227" s="199">
        <v>1086354</v>
      </c>
      <c r="K227" s="407">
        <f t="shared" si="167"/>
        <v>19664</v>
      </c>
      <c r="L227" s="407">
        <v>1098</v>
      </c>
      <c r="M227" s="399">
        <f t="shared" si="116"/>
        <v>5.5838079739625714E-2</v>
      </c>
      <c r="N227" s="91">
        <f t="shared" ref="N227:N228" si="172">D227-D220</f>
        <v>47820</v>
      </c>
      <c r="O227" s="91">
        <f t="shared" ref="O227:O228" si="173">SUM(E221:E227)</f>
        <v>6591</v>
      </c>
      <c r="P227" s="153">
        <f t="shared" ref="P227:P228" si="174">SUM(K221:K227)</f>
        <v>117920</v>
      </c>
      <c r="Q227" s="153">
        <f t="shared" si="127"/>
        <v>7087</v>
      </c>
      <c r="R227" s="401">
        <f t="shared" si="64"/>
        <v>6.0100067842605159E-2</v>
      </c>
      <c r="S227" s="92">
        <f t="shared" ref="S227:S228" si="175">P227/5463.3</f>
        <v>21.584024307652882</v>
      </c>
      <c r="U227" s="8"/>
    </row>
    <row r="228" spans="1:21" x14ac:dyDescent="0.25">
      <c r="A228" s="63">
        <v>44115</v>
      </c>
      <c r="B228" s="44">
        <v>810852</v>
      </c>
      <c r="C228" s="44">
        <v>38998</v>
      </c>
      <c r="D228" s="44">
        <v>849850</v>
      </c>
      <c r="E228" s="104">
        <v>956</v>
      </c>
      <c r="F228" s="393">
        <f t="shared" si="99"/>
        <v>0.14935166380253084</v>
      </c>
      <c r="G228" s="44">
        <v>4644</v>
      </c>
      <c r="H228" s="113">
        <v>741837</v>
      </c>
      <c r="I228" s="75">
        <v>13378</v>
      </c>
      <c r="J228" s="199">
        <v>1099732</v>
      </c>
      <c r="K228" s="407">
        <f t="shared" si="167"/>
        <v>18022</v>
      </c>
      <c r="L228" s="407">
        <v>1032</v>
      </c>
      <c r="M228" s="399">
        <f t="shared" si="116"/>
        <v>5.7263344800799025E-2</v>
      </c>
      <c r="N228" s="91">
        <f t="shared" si="172"/>
        <v>48531</v>
      </c>
      <c r="O228" s="91">
        <f t="shared" si="173"/>
        <v>6789</v>
      </c>
      <c r="P228" s="153">
        <f t="shared" si="174"/>
        <v>121848</v>
      </c>
      <c r="Q228" s="153">
        <f t="shared" si="127"/>
        <v>7314</v>
      </c>
      <c r="R228" s="401">
        <f t="shared" si="64"/>
        <v>6.002560567264132E-2</v>
      </c>
      <c r="S228" s="92">
        <f t="shared" si="175"/>
        <v>22.303003679095053</v>
      </c>
      <c r="U228" s="8"/>
    </row>
    <row r="229" spans="1:21" x14ac:dyDescent="0.25">
      <c r="A229" s="63">
        <v>44116</v>
      </c>
      <c r="B229" s="44">
        <v>815499</v>
      </c>
      <c r="C229" s="44">
        <v>39959</v>
      </c>
      <c r="D229" s="44">
        <v>855458</v>
      </c>
      <c r="E229" s="104">
        <v>961</v>
      </c>
      <c r="F229" s="393">
        <f t="shared" si="99"/>
        <v>0.17136233951497859</v>
      </c>
      <c r="G229" s="44">
        <v>3845</v>
      </c>
      <c r="H229" s="113">
        <v>745682</v>
      </c>
      <c r="I229" s="75">
        <v>9149</v>
      </c>
      <c r="J229" s="199">
        <v>1108881</v>
      </c>
      <c r="K229" s="407">
        <f t="shared" ref="K229" si="176">G229+I229</f>
        <v>12994</v>
      </c>
      <c r="L229" s="407">
        <v>1055</v>
      </c>
      <c r="M229" s="399">
        <f t="shared" si="116"/>
        <v>8.1191319070340162E-2</v>
      </c>
      <c r="N229" s="91">
        <f t="shared" ref="N229" si="177">D229-D222</f>
        <v>48679</v>
      </c>
      <c r="O229" s="91">
        <f t="shared" ref="O229" si="178">SUM(E223:E229)</f>
        <v>7053</v>
      </c>
      <c r="P229" s="153">
        <f t="shared" ref="P229" si="179">SUM(K223:K229)</f>
        <v>119702</v>
      </c>
      <c r="Q229" s="153">
        <f t="shared" si="127"/>
        <v>7619</v>
      </c>
      <c r="R229" s="401">
        <f t="shared" si="64"/>
        <v>6.3649730163238716E-2</v>
      </c>
      <c r="S229" s="92">
        <f t="shared" ref="S229" si="180">P229/5463.3</f>
        <v>21.910200794391667</v>
      </c>
      <c r="U229" s="8"/>
    </row>
    <row r="230" spans="1:21" x14ac:dyDescent="0.25">
      <c r="A230" s="63">
        <v>44117</v>
      </c>
      <c r="B230" s="44">
        <v>821737</v>
      </c>
      <c r="C230" s="44">
        <v>41256</v>
      </c>
      <c r="D230" s="44">
        <v>862993</v>
      </c>
      <c r="E230" s="104">
        <v>1297</v>
      </c>
      <c r="F230" s="393">
        <f t="shared" si="99"/>
        <v>0.1721300597213006</v>
      </c>
      <c r="G230" s="44">
        <v>4407</v>
      </c>
      <c r="H230" s="113">
        <v>750089</v>
      </c>
      <c r="I230" s="75">
        <v>15166</v>
      </c>
      <c r="J230" s="199">
        <v>1124047</v>
      </c>
      <c r="K230" s="407">
        <f t="shared" ref="K230" si="181">G230+I230</f>
        <v>19573</v>
      </c>
      <c r="L230" s="407">
        <v>1424</v>
      </c>
      <c r="M230" s="399">
        <f t="shared" si="116"/>
        <v>7.2753282583150253E-2</v>
      </c>
      <c r="N230" s="91">
        <f t="shared" ref="N230" si="182">D230-D223</f>
        <v>50131</v>
      </c>
      <c r="O230" s="91">
        <f t="shared" ref="O230" si="183">SUM(E224:E230)</f>
        <v>7550</v>
      </c>
      <c r="P230" s="153">
        <f t="shared" ref="P230" si="184">SUM(K224:K230)</f>
        <v>125283</v>
      </c>
      <c r="Q230" s="153">
        <f t="shared" si="127"/>
        <v>8177</v>
      </c>
      <c r="R230" s="401">
        <f t="shared" si="64"/>
        <v>6.5268232721119382E-2</v>
      </c>
      <c r="S230" s="92">
        <f t="shared" ref="S230" si="185">P230/5463.3</f>
        <v>22.931744549997255</v>
      </c>
      <c r="U230" s="8"/>
    </row>
    <row r="231" spans="1:21" x14ac:dyDescent="0.25">
      <c r="A231" s="63">
        <v>44118</v>
      </c>
      <c r="B231" s="44">
        <v>829000</v>
      </c>
      <c r="C231" s="44">
        <v>42685</v>
      </c>
      <c r="D231" s="44">
        <v>871685</v>
      </c>
      <c r="E231" s="104">
        <v>1429</v>
      </c>
      <c r="F231" s="393">
        <f t="shared" si="99"/>
        <v>0.16440404970087436</v>
      </c>
      <c r="G231" s="44">
        <v>5134</v>
      </c>
      <c r="H231" s="113">
        <v>755223</v>
      </c>
      <c r="I231" s="75">
        <v>17018</v>
      </c>
      <c r="J231" s="199">
        <v>1141065</v>
      </c>
      <c r="K231" s="407">
        <f t="shared" ref="K231" si="186">G231+I231</f>
        <v>22152</v>
      </c>
      <c r="L231" s="407">
        <v>1534</v>
      </c>
      <c r="M231" s="399">
        <f t="shared" si="116"/>
        <v>6.9248826291079812E-2</v>
      </c>
      <c r="N231" s="91">
        <f t="shared" ref="N231" si="187">D231-D224</f>
        <v>50699</v>
      </c>
      <c r="O231" s="91">
        <f t="shared" ref="O231" si="188">SUM(E225:E231)</f>
        <v>7925</v>
      </c>
      <c r="P231" s="153">
        <f t="shared" ref="P231" si="189">SUM(K225:K231)</f>
        <v>130091</v>
      </c>
      <c r="Q231" s="153">
        <f t="shared" si="127"/>
        <v>8575</v>
      </c>
      <c r="R231" s="401">
        <f t="shared" si="64"/>
        <v>6.5915397683160251E-2</v>
      </c>
      <c r="S231" s="92">
        <f t="shared" ref="S231" si="190">P231/5463.3</f>
        <v>23.81179872970549</v>
      </c>
      <c r="U231" s="8"/>
    </row>
    <row r="232" spans="1:21" x14ac:dyDescent="0.25">
      <c r="A232" s="63">
        <v>44119</v>
      </c>
      <c r="B232" s="44">
        <v>835312</v>
      </c>
      <c r="C232" s="44">
        <v>44036</v>
      </c>
      <c r="D232" s="44">
        <v>879348</v>
      </c>
      <c r="E232" s="104">
        <v>1351</v>
      </c>
      <c r="F232" s="393">
        <f t="shared" si="99"/>
        <v>0.17630170951324547</v>
      </c>
      <c r="G232" s="44">
        <v>8113</v>
      </c>
      <c r="H232" s="113">
        <v>763336</v>
      </c>
      <c r="I232" s="75">
        <v>9972</v>
      </c>
      <c r="J232" s="199">
        <v>1151037</v>
      </c>
      <c r="K232" s="407">
        <f t="shared" ref="K232" si="191">G232+I232</f>
        <v>18085</v>
      </c>
      <c r="L232" s="407">
        <v>1520</v>
      </c>
      <c r="M232" s="399">
        <f t="shared" si="116"/>
        <v>8.4047553220901294E-2</v>
      </c>
      <c r="N232" s="91">
        <f t="shared" ref="N232:N233" si="192">D232-D225</f>
        <v>50752</v>
      </c>
      <c r="O232" s="91">
        <f t="shared" ref="O232" si="193">SUM(E226:E232)</f>
        <v>8249</v>
      </c>
      <c r="P232" s="153">
        <f t="shared" ref="P232:P233" si="194">SUM(K226:K232)</f>
        <v>129380</v>
      </c>
      <c r="Q232" s="153">
        <f t="shared" si="127"/>
        <v>8991</v>
      </c>
      <c r="R232" s="401">
        <f t="shared" si="64"/>
        <v>6.9492966455402691E-2</v>
      </c>
      <c r="S232" s="92">
        <f t="shared" ref="S232:S233" si="195">P232/5463.3</f>
        <v>23.681657606208702</v>
      </c>
      <c r="U232" s="8"/>
    </row>
    <row r="233" spans="1:21" x14ac:dyDescent="0.25">
      <c r="A233" s="63">
        <v>44120</v>
      </c>
      <c r="B233" s="44">
        <v>841175</v>
      </c>
      <c r="C233" s="44">
        <v>45232</v>
      </c>
      <c r="D233" s="44">
        <v>886407</v>
      </c>
      <c r="E233" s="104">
        <v>1196</v>
      </c>
      <c r="F233" s="393">
        <f t="shared" si="99"/>
        <v>0.1694290976058932</v>
      </c>
      <c r="G233" s="44">
        <v>6472</v>
      </c>
      <c r="H233" s="113">
        <v>769808</v>
      </c>
      <c r="I233" s="75">
        <v>14585</v>
      </c>
      <c r="J233" s="199">
        <v>1165622</v>
      </c>
      <c r="K233" s="407">
        <f t="shared" ref="K233:K240" si="196">G233+I233</f>
        <v>21057</v>
      </c>
      <c r="L233" s="407">
        <v>1333</v>
      </c>
      <c r="M233" s="399">
        <f t="shared" si="116"/>
        <v>6.3304364344398539E-2</v>
      </c>
      <c r="N233" s="91">
        <f t="shared" si="192"/>
        <v>50097</v>
      </c>
      <c r="O233" s="91">
        <f t="shared" ref="O233:O238" si="197">SUM(E227:E233)</f>
        <v>8199</v>
      </c>
      <c r="P233" s="153">
        <f t="shared" si="194"/>
        <v>131547</v>
      </c>
      <c r="Q233" s="153">
        <f t="shared" si="127"/>
        <v>8996</v>
      </c>
      <c r="R233" s="401">
        <f t="shared" si="64"/>
        <v>6.8386204170372569E-2</v>
      </c>
      <c r="S233" s="92">
        <f t="shared" si="195"/>
        <v>24.078304321563888</v>
      </c>
      <c r="U233" s="8"/>
    </row>
    <row r="234" spans="1:21" x14ac:dyDescent="0.25">
      <c r="A234" s="63">
        <v>44121</v>
      </c>
      <c r="B234" s="44">
        <v>846642</v>
      </c>
      <c r="C234" s="44">
        <v>46399</v>
      </c>
      <c r="D234" s="44">
        <v>893041</v>
      </c>
      <c r="E234" s="104">
        <v>1167</v>
      </c>
      <c r="F234" s="393">
        <f t="shared" si="99"/>
        <v>0.17591196864636721</v>
      </c>
      <c r="G234" s="44">
        <v>6159</v>
      </c>
      <c r="H234" s="113">
        <v>775967</v>
      </c>
      <c r="I234" s="75">
        <v>8930</v>
      </c>
      <c r="J234" s="199">
        <v>1174552</v>
      </c>
      <c r="K234" s="407">
        <f t="shared" si="196"/>
        <v>15089</v>
      </c>
      <c r="L234" s="407">
        <v>1307</v>
      </c>
      <c r="M234" s="399">
        <f t="shared" si="116"/>
        <v>8.6619391609781965E-2</v>
      </c>
      <c r="N234" s="91">
        <f t="shared" ref="N234:N240" si="198">D234-D227</f>
        <v>49592</v>
      </c>
      <c r="O234" s="91">
        <f t="shared" si="197"/>
        <v>8357</v>
      </c>
      <c r="P234" s="153">
        <f t="shared" ref="P234:P240" si="199">SUM(K228:K234)</f>
        <v>126972</v>
      </c>
      <c r="Q234" s="153">
        <f t="shared" si="127"/>
        <v>9205</v>
      </c>
      <c r="R234" s="401">
        <f t="shared" si="64"/>
        <v>7.2496298396496864E-2</v>
      </c>
      <c r="S234" s="92">
        <f t="shared" ref="S234:S240" si="200">P234/5463.3</f>
        <v>23.240898358135194</v>
      </c>
      <c r="U234" s="8"/>
    </row>
    <row r="235" spans="1:21" x14ac:dyDescent="0.25">
      <c r="A235" s="63">
        <v>44122</v>
      </c>
      <c r="B235" s="44">
        <v>849138</v>
      </c>
      <c r="C235" s="44">
        <v>46715</v>
      </c>
      <c r="D235" s="44">
        <v>895853</v>
      </c>
      <c r="E235" s="104">
        <v>316</v>
      </c>
      <c r="F235" s="393">
        <f t="shared" si="99"/>
        <v>0.112375533428165</v>
      </c>
      <c r="G235" s="44">
        <v>4746</v>
      </c>
      <c r="H235" s="113">
        <v>780713</v>
      </c>
      <c r="I235" s="75">
        <v>11045</v>
      </c>
      <c r="J235" s="199">
        <v>1185597</v>
      </c>
      <c r="K235" s="407">
        <f t="shared" si="196"/>
        <v>15791</v>
      </c>
      <c r="L235" s="407">
        <v>374</v>
      </c>
      <c r="M235" s="399">
        <f t="shared" si="116"/>
        <v>2.3684377176872901E-2</v>
      </c>
      <c r="N235" s="91">
        <f t="shared" si="198"/>
        <v>46003</v>
      </c>
      <c r="O235" s="91">
        <f t="shared" si="197"/>
        <v>7717</v>
      </c>
      <c r="P235" s="153">
        <f t="shared" si="199"/>
        <v>124741</v>
      </c>
      <c r="Q235" s="153">
        <f t="shared" si="127"/>
        <v>8547</v>
      </c>
      <c r="R235" s="401">
        <f t="shared" si="64"/>
        <v>6.8517969232249218E-2</v>
      </c>
      <c r="S235" s="92">
        <f t="shared" si="200"/>
        <v>22.832537111269744</v>
      </c>
      <c r="U235" s="8"/>
    </row>
    <row r="236" spans="1:21" x14ac:dyDescent="0.25">
      <c r="A236" s="63">
        <v>44123</v>
      </c>
      <c r="B236" s="44">
        <v>853959</v>
      </c>
      <c r="C236" s="44">
        <v>47708</v>
      </c>
      <c r="D236" s="44">
        <v>901667</v>
      </c>
      <c r="E236" s="104">
        <v>993</v>
      </c>
      <c r="F236" s="393">
        <f t="shared" si="99"/>
        <v>0.17079463364293085</v>
      </c>
      <c r="G236" s="44">
        <v>3634</v>
      </c>
      <c r="H236" s="113">
        <v>784347</v>
      </c>
      <c r="I236" s="75">
        <v>13286</v>
      </c>
      <c r="J236" s="199">
        <v>1198883</v>
      </c>
      <c r="K236" s="407">
        <f t="shared" si="196"/>
        <v>16920</v>
      </c>
      <c r="L236" s="407">
        <v>1089</v>
      </c>
      <c r="M236" s="399">
        <f t="shared" si="116"/>
        <v>6.436170212765957E-2</v>
      </c>
      <c r="N236" s="91">
        <f t="shared" si="198"/>
        <v>46209</v>
      </c>
      <c r="O236" s="91">
        <f t="shared" si="197"/>
        <v>7749</v>
      </c>
      <c r="P236" s="153">
        <f t="shared" si="199"/>
        <v>128667</v>
      </c>
      <c r="Q236" s="153">
        <f t="shared" si="127"/>
        <v>8581</v>
      </c>
      <c r="R236" s="401">
        <f t="shared" si="64"/>
        <v>6.6691537068556822E-2</v>
      </c>
      <c r="S236" s="92">
        <f t="shared" si="200"/>
        <v>23.551150403602218</v>
      </c>
      <c r="U236" s="8"/>
    </row>
    <row r="237" spans="1:21" x14ac:dyDescent="0.25">
      <c r="A237" s="63">
        <v>44124</v>
      </c>
      <c r="B237" s="44">
        <v>859804</v>
      </c>
      <c r="C237" s="44">
        <v>49164</v>
      </c>
      <c r="D237" s="44">
        <v>908968</v>
      </c>
      <c r="E237" s="104">
        <v>1456</v>
      </c>
      <c r="F237" s="393">
        <f t="shared" si="99"/>
        <v>0.19942473633748803</v>
      </c>
      <c r="G237" s="44">
        <v>4426</v>
      </c>
      <c r="H237" s="113">
        <v>788773</v>
      </c>
      <c r="I237" s="75">
        <v>9681</v>
      </c>
      <c r="J237" s="199">
        <v>1208564</v>
      </c>
      <c r="K237" s="407">
        <f t="shared" si="196"/>
        <v>14107</v>
      </c>
      <c r="L237" s="407">
        <v>1602</v>
      </c>
      <c r="M237" s="399">
        <f t="shared" ref="M237" si="201">L237/K237</f>
        <v>0.11356064365208762</v>
      </c>
      <c r="N237" s="91">
        <f t="shared" si="198"/>
        <v>45975</v>
      </c>
      <c r="O237" s="91">
        <f t="shared" si="197"/>
        <v>7908</v>
      </c>
      <c r="P237" s="153">
        <f t="shared" si="199"/>
        <v>123201</v>
      </c>
      <c r="Q237" s="153">
        <f t="shared" ref="Q237" si="202">SUM(L231:L237)</f>
        <v>8759</v>
      </c>
      <c r="R237" s="401">
        <f t="shared" ref="R237" si="203">Q237/P237</f>
        <v>7.1095202149333209E-2</v>
      </c>
      <c r="S237" s="92">
        <f t="shared" si="200"/>
        <v>22.55065619680413</v>
      </c>
      <c r="U237" s="8"/>
    </row>
    <row r="238" spans="1:21" x14ac:dyDescent="0.25">
      <c r="A238" s="63">
        <v>44125</v>
      </c>
      <c r="B238" s="44">
        <v>866847</v>
      </c>
      <c r="C238" s="44">
        <v>50903</v>
      </c>
      <c r="D238" s="44">
        <v>917750</v>
      </c>
      <c r="E238" s="104">
        <v>1739</v>
      </c>
      <c r="F238" s="393">
        <f t="shared" ref="F238:F240" si="204">E238/(D238-D237)</f>
        <v>0.19801867456160327</v>
      </c>
      <c r="G238" s="44">
        <v>6176</v>
      </c>
      <c r="H238" s="113">
        <v>794949</v>
      </c>
      <c r="I238" s="75">
        <v>13825</v>
      </c>
      <c r="J238" s="199">
        <v>1222389</v>
      </c>
      <c r="K238" s="407">
        <f t="shared" si="196"/>
        <v>20001</v>
      </c>
      <c r="L238" s="407">
        <v>1947</v>
      </c>
      <c r="M238" s="399">
        <f t="shared" ref="M238" si="205">L238/K238</f>
        <v>9.7345132743362831E-2</v>
      </c>
      <c r="N238" s="91">
        <f t="shared" si="198"/>
        <v>46065</v>
      </c>
      <c r="O238" s="91">
        <f t="shared" si="197"/>
        <v>8218</v>
      </c>
      <c r="P238" s="153">
        <f t="shared" si="199"/>
        <v>121050</v>
      </c>
      <c r="Q238" s="153">
        <f t="shared" ref="Q238" si="206">SUM(L232:L238)</f>
        <v>9172</v>
      </c>
      <c r="R238" s="401">
        <f t="shared" ref="R238" si="207">Q238/P238</f>
        <v>7.5770342833539853E-2</v>
      </c>
      <c r="S238" s="92">
        <f t="shared" si="200"/>
        <v>22.156938114326504</v>
      </c>
      <c r="U238" s="8"/>
    </row>
    <row r="239" spans="1:21" x14ac:dyDescent="0.25">
      <c r="A239" s="63">
        <v>44126</v>
      </c>
      <c r="B239" s="44">
        <v>873781</v>
      </c>
      <c r="C239" s="44">
        <v>52615</v>
      </c>
      <c r="D239" s="44">
        <v>926396</v>
      </c>
      <c r="E239" s="104">
        <v>1712</v>
      </c>
      <c r="F239" s="393">
        <f t="shared" si="204"/>
        <v>0.19801064075873237</v>
      </c>
      <c r="G239" s="44">
        <v>6999</v>
      </c>
      <c r="H239" s="113">
        <v>801948</v>
      </c>
      <c r="I239" s="75">
        <v>13690</v>
      </c>
      <c r="J239" s="199">
        <v>1236079</v>
      </c>
      <c r="K239" s="407">
        <f t="shared" si="196"/>
        <v>20689</v>
      </c>
      <c r="L239" s="407">
        <v>1898</v>
      </c>
      <c r="M239" s="399">
        <f t="shared" ref="M239:M240" si="208">L239/K239</f>
        <v>9.1739571753105514E-2</v>
      </c>
      <c r="N239" s="91">
        <f t="shared" si="198"/>
        <v>47048</v>
      </c>
      <c r="O239" s="91">
        <f t="shared" ref="O239:O240" si="209">SUM(E233:E239)</f>
        <v>8579</v>
      </c>
      <c r="P239" s="153">
        <f t="shared" si="199"/>
        <v>123654</v>
      </c>
      <c r="Q239" s="153">
        <f t="shared" ref="Q239:Q240" si="210">SUM(L233:L239)</f>
        <v>9550</v>
      </c>
      <c r="R239" s="401">
        <f t="shared" ref="R239:R240" si="211">Q239/P239</f>
        <v>7.7231630193928216E-2</v>
      </c>
      <c r="S239" s="92">
        <f t="shared" si="200"/>
        <v>22.633573115150185</v>
      </c>
      <c r="U239" s="8"/>
    </row>
    <row r="240" spans="1:21" x14ac:dyDescent="0.25">
      <c r="A240" s="63">
        <v>44127</v>
      </c>
      <c r="B240" s="44">
        <v>879179</v>
      </c>
      <c r="C240" s="44">
        <v>54016</v>
      </c>
      <c r="D240" s="106">
        <v>933195</v>
      </c>
      <c r="E240" s="44">
        <v>1401</v>
      </c>
      <c r="F240" s="393">
        <f t="shared" si="204"/>
        <v>0.20605971466392117</v>
      </c>
      <c r="G240" s="44">
        <v>6382</v>
      </c>
      <c r="H240" s="113">
        <v>808330</v>
      </c>
      <c r="I240" s="75">
        <v>12632</v>
      </c>
      <c r="J240" s="199">
        <v>1248711</v>
      </c>
      <c r="K240" s="407">
        <f t="shared" si="196"/>
        <v>19014</v>
      </c>
      <c r="L240" s="407">
        <f>1277+249</f>
        <v>1526</v>
      </c>
      <c r="M240" s="399">
        <f t="shared" si="208"/>
        <v>8.0256652992531818E-2</v>
      </c>
      <c r="N240" s="91">
        <f t="shared" si="198"/>
        <v>46788</v>
      </c>
      <c r="O240" s="91">
        <f t="shared" si="209"/>
        <v>8784</v>
      </c>
      <c r="P240" s="153">
        <f t="shared" si="199"/>
        <v>121611</v>
      </c>
      <c r="Q240" s="153">
        <f t="shared" si="210"/>
        <v>9743</v>
      </c>
      <c r="R240" s="401">
        <f t="shared" si="211"/>
        <v>8.0116107917869273E-2</v>
      </c>
      <c r="S240" s="92">
        <f t="shared" si="200"/>
        <v>22.259623304596122</v>
      </c>
      <c r="U240" s="8"/>
    </row>
    <row r="241" spans="1:21" x14ac:dyDescent="0.25">
      <c r="A241" s="63">
        <v>44128</v>
      </c>
      <c r="B241" s="44">
        <v>885248</v>
      </c>
      <c r="C241" s="44">
        <v>55449</v>
      </c>
      <c r="D241" s="106">
        <v>940697</v>
      </c>
      <c r="E241" s="44">
        <v>1433</v>
      </c>
      <c r="F241" s="393">
        <f t="shared" ref="F241" si="212">E241/(D241-D240)</f>
        <v>0.19101572913889631</v>
      </c>
      <c r="G241" s="44">
        <v>7548</v>
      </c>
      <c r="H241" s="113">
        <v>815878</v>
      </c>
      <c r="I241" s="75">
        <v>10745</v>
      </c>
      <c r="J241" s="199">
        <v>1259456</v>
      </c>
      <c r="K241" s="407">
        <f t="shared" ref="K241:K245" si="213">G241+I241</f>
        <v>18293</v>
      </c>
      <c r="L241" s="407">
        <v>1597</v>
      </c>
      <c r="M241" s="399">
        <f t="shared" ref="M241" si="214">L241/K241</f>
        <v>8.7301153446673593E-2</v>
      </c>
      <c r="N241" s="91">
        <f t="shared" ref="N241" si="215">D241-D234</f>
        <v>47656</v>
      </c>
      <c r="O241" s="91">
        <f t="shared" ref="O241" si="216">SUM(E235:E241)</f>
        <v>9050</v>
      </c>
      <c r="P241" s="153">
        <f t="shared" ref="P241" si="217">SUM(K235:K241)</f>
        <v>124815</v>
      </c>
      <c r="Q241" s="153">
        <f t="shared" ref="Q241" si="218">SUM(L235:L241)</f>
        <v>10033</v>
      </c>
      <c r="R241" s="401">
        <f t="shared" ref="R241" si="219">Q241/P241</f>
        <v>8.0382966790850455E-2</v>
      </c>
      <c r="S241" s="92">
        <f t="shared" ref="S241" si="220">P241/5463.3</f>
        <v>22.846082038328483</v>
      </c>
      <c r="U241" s="8"/>
    </row>
    <row r="242" spans="1:21" x14ac:dyDescent="0.25">
      <c r="A242" s="63">
        <v>44129</v>
      </c>
      <c r="B242" s="44">
        <v>890792</v>
      </c>
      <c r="C242" s="44">
        <v>56752</v>
      </c>
      <c r="D242" s="106">
        <v>947544</v>
      </c>
      <c r="E242" s="44">
        <v>1303</v>
      </c>
      <c r="F242" s="393">
        <f t="shared" ref="F242" si="221">E242/(D242-D241)</f>
        <v>0.19030232218489851</v>
      </c>
      <c r="G242" s="44">
        <v>5021</v>
      </c>
      <c r="H242" s="113">
        <v>820899</v>
      </c>
      <c r="I242" s="75">
        <v>13005</v>
      </c>
      <c r="J242" s="199">
        <v>1272461</v>
      </c>
      <c r="K242" s="407">
        <f t="shared" si="213"/>
        <v>18026</v>
      </c>
      <c r="L242" s="407">
        <v>1433</v>
      </c>
      <c r="M242" s="399">
        <f t="shared" ref="M242" si="222">L242/K242</f>
        <v>7.9496283146566066E-2</v>
      </c>
      <c r="N242" s="91">
        <f t="shared" ref="N242" si="223">D242-D235</f>
        <v>51691</v>
      </c>
      <c r="O242" s="91">
        <f t="shared" ref="O242" si="224">SUM(E236:E242)</f>
        <v>10037</v>
      </c>
      <c r="P242" s="153">
        <f t="shared" ref="P242" si="225">SUM(K236:K242)</f>
        <v>127050</v>
      </c>
      <c r="Q242" s="153">
        <f t="shared" ref="Q242" si="226">SUM(L236:L242)</f>
        <v>11092</v>
      </c>
      <c r="R242" s="401">
        <f t="shared" ref="R242" si="227">Q242/P242</f>
        <v>8.7304210940574584E-2</v>
      </c>
      <c r="S242" s="92">
        <f t="shared" ref="S242" si="228">P242/5463.3</f>
        <v>23.255175443413322</v>
      </c>
      <c r="U242" s="8"/>
    </row>
    <row r="243" spans="1:21" x14ac:dyDescent="0.25">
      <c r="A243" s="63">
        <v>44130</v>
      </c>
      <c r="B243" s="44">
        <v>895790</v>
      </c>
      <c r="C243" s="44">
        <v>57874</v>
      </c>
      <c r="D243" s="106">
        <v>953664</v>
      </c>
      <c r="E243" s="44">
        <v>1122</v>
      </c>
      <c r="F243" s="393">
        <f t="shared" ref="F243:F245" si="229">E243/(D243-D242)</f>
        <v>0.18333333333333332</v>
      </c>
      <c r="G243" s="44">
        <v>3582</v>
      </c>
      <c r="H243" s="113">
        <v>824481</v>
      </c>
      <c r="I243" s="75">
        <v>14099</v>
      </c>
      <c r="J243" s="199">
        <v>1286560</v>
      </c>
      <c r="K243" s="407">
        <f t="shared" si="213"/>
        <v>17681</v>
      </c>
      <c r="L243" s="407">
        <v>1253</v>
      </c>
      <c r="M243" s="399">
        <f t="shared" ref="M243" si="230">L243/K243</f>
        <v>7.0867032407669256E-2</v>
      </c>
      <c r="N243" s="91">
        <f t="shared" ref="N243:N248" si="231">D243-D236</f>
        <v>51997</v>
      </c>
      <c r="O243" s="91">
        <f t="shared" ref="O243" si="232">SUM(E237:E243)</f>
        <v>10166</v>
      </c>
      <c r="P243" s="153">
        <f t="shared" ref="P243" si="233">SUM(K237:K243)</f>
        <v>127811</v>
      </c>
      <c r="Q243" s="153">
        <f t="shared" ref="Q243" si="234">SUM(L237:L243)</f>
        <v>11256</v>
      </c>
      <c r="R243" s="401">
        <f t="shared" ref="R243" si="235">Q243/P243</f>
        <v>8.8067537222930731E-2</v>
      </c>
      <c r="S243" s="92">
        <f t="shared" ref="S243" si="236">P243/5463.3</f>
        <v>23.394468544652497</v>
      </c>
      <c r="U243" s="8"/>
    </row>
    <row r="244" spans="1:21" x14ac:dyDescent="0.25">
      <c r="A244" s="63">
        <v>44131</v>
      </c>
      <c r="B244" s="44">
        <v>901441</v>
      </c>
      <c r="C244" s="44">
        <v>59201</v>
      </c>
      <c r="D244" s="106">
        <v>960642</v>
      </c>
      <c r="E244" s="44">
        <v>1327</v>
      </c>
      <c r="F244" s="393">
        <f t="shared" si="229"/>
        <v>0.19016910289481226</v>
      </c>
      <c r="G244" s="44">
        <v>5137</v>
      </c>
      <c r="H244" s="113">
        <v>829618</v>
      </c>
      <c r="I244" s="75">
        <v>12006</v>
      </c>
      <c r="J244" s="199">
        <v>1298566</v>
      </c>
      <c r="K244" s="407">
        <f t="shared" si="213"/>
        <v>17143</v>
      </c>
      <c r="L244" s="407">
        <v>1496</v>
      </c>
      <c r="M244" s="399">
        <f t="shared" ref="M244" si="237">L244/K244</f>
        <v>8.7265939450504579E-2</v>
      </c>
      <c r="N244" s="91">
        <f t="shared" si="231"/>
        <v>51674</v>
      </c>
      <c r="O244" s="91">
        <f t="shared" ref="O244" si="238">SUM(E238:E244)</f>
        <v>10037</v>
      </c>
      <c r="P244" s="153">
        <f t="shared" ref="P244" si="239">SUM(K238:K244)</f>
        <v>130847</v>
      </c>
      <c r="Q244" s="153">
        <f t="shared" ref="Q244" si="240">SUM(L238:L244)</f>
        <v>11150</v>
      </c>
      <c r="R244" s="401">
        <f t="shared" ref="R244" si="241">Q244/P244</f>
        <v>8.5214028598286543E-2</v>
      </c>
      <c r="S244" s="92">
        <f t="shared" ref="S244" si="242">P244/5463.3</f>
        <v>23.950176633170429</v>
      </c>
      <c r="U244" s="8"/>
    </row>
    <row r="245" spans="1:21" x14ac:dyDescent="0.25">
      <c r="A245" s="63">
        <v>44132</v>
      </c>
      <c r="B245" s="44">
        <v>907766</v>
      </c>
      <c r="C245" s="44">
        <v>60403</v>
      </c>
      <c r="D245" s="106">
        <v>968169</v>
      </c>
      <c r="E245" s="44">
        <v>1202</v>
      </c>
      <c r="F245" s="393">
        <f t="shared" si="229"/>
        <v>0.15969177627208717</v>
      </c>
      <c r="G245" s="44">
        <v>6447</v>
      </c>
      <c r="H245" s="113">
        <v>836065</v>
      </c>
      <c r="I245" s="75">
        <v>13682</v>
      </c>
      <c r="J245" s="199">
        <v>1312248</v>
      </c>
      <c r="K245" s="407">
        <f t="shared" si="213"/>
        <v>20129</v>
      </c>
      <c r="L245" s="407">
        <v>1376</v>
      </c>
      <c r="M245" s="399">
        <f t="shared" ref="M245" si="243">L245/K245</f>
        <v>6.835908390878831E-2</v>
      </c>
      <c r="N245" s="91">
        <f t="shared" si="231"/>
        <v>50419</v>
      </c>
      <c r="O245" s="91">
        <f t="shared" ref="O245" si="244">SUM(E239:E245)</f>
        <v>9500</v>
      </c>
      <c r="P245" s="153">
        <f t="shared" ref="P245" si="245">SUM(K239:K245)</f>
        <v>130975</v>
      </c>
      <c r="Q245" s="153">
        <f t="shared" ref="Q245" si="246">SUM(L239:L245)</f>
        <v>10579</v>
      </c>
      <c r="R245" s="401">
        <f t="shared" ref="R245" si="247">Q245/P245</f>
        <v>8.0771139530444735E-2</v>
      </c>
      <c r="S245" s="92">
        <f t="shared" ref="S245" si="248">P245/5463.3</f>
        <v>23.973605696190948</v>
      </c>
      <c r="U245" s="8"/>
    </row>
    <row r="246" spans="1:21" x14ac:dyDescent="0.25">
      <c r="A246" s="63">
        <v>44133</v>
      </c>
      <c r="B246" s="44">
        <v>913115</v>
      </c>
      <c r="C246" s="44">
        <v>61531</v>
      </c>
      <c r="D246" s="106">
        <v>974646</v>
      </c>
      <c r="E246" s="44">
        <v>1128</v>
      </c>
      <c r="F246" s="393">
        <f t="shared" ref="F246:F248" si="249">E246/(D246-D245)</f>
        <v>0.17415470125057897</v>
      </c>
      <c r="G246" s="44">
        <v>6582</v>
      </c>
      <c r="H246" s="113">
        <v>842647</v>
      </c>
      <c r="I246" s="75">
        <v>11515</v>
      </c>
      <c r="J246" s="199">
        <v>1323763</v>
      </c>
      <c r="K246" s="407">
        <f t="shared" ref="K246:K251" si="250">G246+I246</f>
        <v>18097</v>
      </c>
      <c r="L246" s="407">
        <v>1280</v>
      </c>
      <c r="M246" s="399">
        <f t="shared" ref="M246:M247" si="251">L246/K246</f>
        <v>7.0729955241200196E-2</v>
      </c>
      <c r="N246" s="91">
        <f t="shared" si="231"/>
        <v>48250</v>
      </c>
      <c r="O246" s="91">
        <f t="shared" ref="O246:O247" si="252">SUM(E240:E246)</f>
        <v>8916</v>
      </c>
      <c r="P246" s="153">
        <f t="shared" ref="P246:P247" si="253">SUM(K240:K246)</f>
        <v>128383</v>
      </c>
      <c r="Q246" s="153">
        <f t="shared" ref="Q246:Q247" si="254">SUM(L240:L246)</f>
        <v>9961</v>
      </c>
      <c r="R246" s="401">
        <f t="shared" ref="R246:R247" si="255">Q246/P246</f>
        <v>7.7588154194870043E-2</v>
      </c>
      <c r="S246" s="92">
        <f t="shared" ref="S246:S247" si="256">P246/5463.3</f>
        <v>23.499167170025441</v>
      </c>
      <c r="U246" s="8"/>
    </row>
    <row r="247" spans="1:21" x14ac:dyDescent="0.25">
      <c r="A247" s="63">
        <v>44134</v>
      </c>
      <c r="B247" s="44">
        <v>918468</v>
      </c>
      <c r="C247" s="44">
        <v>62812</v>
      </c>
      <c r="D247" s="106">
        <v>981280</v>
      </c>
      <c r="E247" s="44">
        <v>1281</v>
      </c>
      <c r="F247" s="393">
        <f t="shared" si="249"/>
        <v>0.19309617123907144</v>
      </c>
      <c r="G247" s="44">
        <v>7325</v>
      </c>
      <c r="H247" s="113">
        <v>849972</v>
      </c>
      <c r="I247" s="75">
        <v>17729</v>
      </c>
      <c r="J247" s="199">
        <v>1341492</v>
      </c>
      <c r="K247" s="407">
        <f t="shared" si="250"/>
        <v>25054</v>
      </c>
      <c r="L247" s="407">
        <v>1492</v>
      </c>
      <c r="M247" s="399">
        <f t="shared" si="251"/>
        <v>5.9551369042867404E-2</v>
      </c>
      <c r="N247" s="91">
        <f t="shared" si="231"/>
        <v>48085</v>
      </c>
      <c r="O247" s="91">
        <f t="shared" si="252"/>
        <v>8796</v>
      </c>
      <c r="P247" s="153">
        <f t="shared" si="253"/>
        <v>134423</v>
      </c>
      <c r="Q247" s="153">
        <f t="shared" si="254"/>
        <v>9927</v>
      </c>
      <c r="R247" s="401">
        <f t="shared" si="255"/>
        <v>7.3848969298408756E-2</v>
      </c>
      <c r="S247" s="92">
        <f t="shared" si="256"/>
        <v>24.604726081306168</v>
      </c>
      <c r="U247" s="8"/>
    </row>
    <row r="248" spans="1:21" x14ac:dyDescent="0.25">
      <c r="A248" s="63">
        <v>44135</v>
      </c>
      <c r="B248" s="44">
        <v>923576</v>
      </c>
      <c r="C248" s="44">
        <v>63913</v>
      </c>
      <c r="D248" s="106">
        <v>987489</v>
      </c>
      <c r="E248" s="44">
        <v>1101</v>
      </c>
      <c r="F248" s="393">
        <f t="shared" si="249"/>
        <v>0.17732324045740055</v>
      </c>
      <c r="G248" s="44">
        <v>7168</v>
      </c>
      <c r="H248" s="106">
        <v>857140</v>
      </c>
      <c r="I248" s="75">
        <v>13402</v>
      </c>
      <c r="J248" s="199">
        <v>1354894</v>
      </c>
      <c r="K248" s="407">
        <f t="shared" si="250"/>
        <v>20570</v>
      </c>
      <c r="L248" s="407">
        <v>1278</v>
      </c>
      <c r="M248" s="399">
        <f t="shared" ref="M248" si="257">L248/K248</f>
        <v>6.2129314535731651E-2</v>
      </c>
      <c r="N248" s="91">
        <f t="shared" si="231"/>
        <v>46792</v>
      </c>
      <c r="O248" s="91">
        <f t="shared" ref="O248" si="258">SUM(E242:E248)</f>
        <v>8464</v>
      </c>
      <c r="P248" s="153">
        <f t="shared" ref="P248" si="259">SUM(K242:K248)</f>
        <v>136700</v>
      </c>
      <c r="Q248" s="153">
        <f t="shared" ref="Q248" si="260">SUM(L242:L248)</f>
        <v>9608</v>
      </c>
      <c r="R248" s="401">
        <f t="shared" ref="R248" si="261">Q248/P248</f>
        <v>7.028529626920263E-2</v>
      </c>
      <c r="S248" s="92">
        <f t="shared" ref="S248" si="262">P248/5463.3</f>
        <v>25.021507147694617</v>
      </c>
      <c r="U248" s="8"/>
    </row>
    <row r="249" spans="1:21" x14ac:dyDescent="0.25">
      <c r="A249" s="63">
        <v>44136</v>
      </c>
      <c r="B249" s="44">
        <v>928496</v>
      </c>
      <c r="C249" s="44">
        <v>65061</v>
      </c>
      <c r="D249" s="106">
        <v>993557</v>
      </c>
      <c r="E249" s="44">
        <v>1148</v>
      </c>
      <c r="F249" s="393">
        <f t="shared" ref="F249" si="263">E249/(D249-D248)</f>
        <v>0.1891891891891892</v>
      </c>
      <c r="G249" s="44">
        <v>6220</v>
      </c>
      <c r="H249" s="106">
        <v>863360</v>
      </c>
      <c r="I249" s="75">
        <v>12345</v>
      </c>
      <c r="J249" s="199">
        <v>1367239</v>
      </c>
      <c r="K249" s="407">
        <f t="shared" si="250"/>
        <v>18565</v>
      </c>
      <c r="L249" s="407">
        <v>1304</v>
      </c>
      <c r="M249" s="399">
        <f t="shared" ref="M249" si="264">L249/K249</f>
        <v>7.0239698357123626E-2</v>
      </c>
      <c r="N249" s="91">
        <f t="shared" ref="N249" si="265">D249-D242</f>
        <v>46013</v>
      </c>
      <c r="O249" s="91">
        <f t="shared" ref="O249" si="266">SUM(E243:E249)</f>
        <v>8309</v>
      </c>
      <c r="P249" s="153">
        <f t="shared" ref="P249" si="267">SUM(K243:K249)</f>
        <v>137239</v>
      </c>
      <c r="Q249" s="153">
        <f t="shared" ref="Q249" si="268">SUM(L243:L249)</f>
        <v>9479</v>
      </c>
      <c r="R249" s="401">
        <f t="shared" ref="R249" si="269">Q249/P249</f>
        <v>6.9069287884639202E-2</v>
      </c>
      <c r="S249" s="92">
        <f t="shared" ref="S249" si="270">P249/5463.3</f>
        <v>25.12016546775758</v>
      </c>
      <c r="U249" s="8"/>
    </row>
    <row r="250" spans="1:21" x14ac:dyDescent="0.25">
      <c r="A250" s="63">
        <v>44137</v>
      </c>
      <c r="B250" s="44">
        <v>932376</v>
      </c>
      <c r="C250" s="44">
        <v>66012</v>
      </c>
      <c r="D250" s="106">
        <v>998388</v>
      </c>
      <c r="E250" s="44">
        <v>951</v>
      </c>
      <c r="F250" s="393">
        <f t="shared" ref="F250:F251" si="271">E250/(D250-D249)</f>
        <v>0.19685365348789072</v>
      </c>
      <c r="G250" s="44">
        <v>4921</v>
      </c>
      <c r="H250" s="106">
        <v>868281</v>
      </c>
      <c r="I250" s="75">
        <v>6169</v>
      </c>
      <c r="J250" s="199">
        <v>1373408</v>
      </c>
      <c r="K250" s="407">
        <f t="shared" si="250"/>
        <v>11090</v>
      </c>
      <c r="L250" s="407">
        <v>1066</v>
      </c>
      <c r="M250" s="399">
        <f t="shared" ref="M250" si="272">L250/K250</f>
        <v>9.6122633002705141E-2</v>
      </c>
      <c r="N250" s="91">
        <f t="shared" ref="N250" si="273">D250-D243</f>
        <v>44724</v>
      </c>
      <c r="O250" s="91">
        <f t="shared" ref="O250" si="274">SUM(E244:E250)</f>
        <v>8138</v>
      </c>
      <c r="P250" s="153">
        <f t="shared" ref="P250" si="275">SUM(K244:K250)</f>
        <v>130648</v>
      </c>
      <c r="Q250" s="153">
        <f t="shared" ref="Q250" si="276">SUM(L244:L250)</f>
        <v>9292</v>
      </c>
      <c r="R250" s="401">
        <f t="shared" ref="R250" si="277">Q250/P250</f>
        <v>7.1122405241565115E-2</v>
      </c>
      <c r="S250" s="92">
        <f t="shared" ref="S250" si="278">P250/5463.3</f>
        <v>23.913751761755716</v>
      </c>
      <c r="U250" s="8"/>
    </row>
    <row r="251" spans="1:21" x14ac:dyDescent="0.25">
      <c r="A251" s="63">
        <v>44138</v>
      </c>
      <c r="B251" s="44">
        <v>936481</v>
      </c>
      <c r="C251" s="44">
        <v>67011</v>
      </c>
      <c r="D251" s="106">
        <v>1003492</v>
      </c>
      <c r="E251" s="44">
        <v>999</v>
      </c>
      <c r="F251" s="393">
        <f t="shared" si="271"/>
        <v>0.19572884012539185</v>
      </c>
      <c r="G251" s="44">
        <v>5597</v>
      </c>
      <c r="H251" s="106">
        <v>873878</v>
      </c>
      <c r="I251" s="75">
        <v>5527</v>
      </c>
      <c r="J251" s="199">
        <v>1378935</v>
      </c>
      <c r="K251" s="407">
        <f t="shared" si="250"/>
        <v>11124</v>
      </c>
      <c r="L251" s="407">
        <v>1147</v>
      </c>
      <c r="M251" s="399">
        <f t="shared" ref="M251" si="279">L251/K251</f>
        <v>0.1031103919453434</v>
      </c>
      <c r="N251" s="91">
        <f t="shared" ref="N251" si="280">D251-D244</f>
        <v>42850</v>
      </c>
      <c r="O251" s="91">
        <f t="shared" ref="O251" si="281">SUM(E245:E251)</f>
        <v>7810</v>
      </c>
      <c r="P251" s="153">
        <f t="shared" ref="P251" si="282">SUM(K245:K251)</f>
        <v>124629</v>
      </c>
      <c r="Q251" s="153">
        <f t="shared" ref="Q251" si="283">SUM(L245:L251)</f>
        <v>8943</v>
      </c>
      <c r="R251" s="401">
        <f t="shared" ref="R251" si="284">Q251/P251</f>
        <v>7.1756974700912302E-2</v>
      </c>
      <c r="S251" s="92">
        <f t="shared" ref="S251" si="285">P251/5463.3</f>
        <v>22.812036681126791</v>
      </c>
      <c r="U251" s="8"/>
    </row>
    <row r="252" spans="1:21" x14ac:dyDescent="0.25">
      <c r="A252" s="63">
        <v>44139</v>
      </c>
      <c r="B252" s="44">
        <v>943063</v>
      </c>
      <c r="C252" s="44">
        <v>68444</v>
      </c>
      <c r="D252" s="106">
        <v>1011507</v>
      </c>
      <c r="E252" s="44">
        <v>1433</v>
      </c>
      <c r="F252" s="393">
        <f t="shared" ref="F252:F256" si="286">E252/(D252-D251)</f>
        <v>0.17878976918278228</v>
      </c>
      <c r="G252" s="44">
        <v>7051</v>
      </c>
      <c r="H252" s="106">
        <v>880929</v>
      </c>
      <c r="I252" s="75">
        <v>13369</v>
      </c>
      <c r="J252" s="199">
        <v>1392304</v>
      </c>
      <c r="K252" s="407">
        <f t="shared" ref="K252:K254" si="287">G252+I252</f>
        <v>20420</v>
      </c>
      <c r="L252" s="407">
        <v>1619</v>
      </c>
      <c r="M252" s="399">
        <f t="shared" ref="M252" si="288">L252/K252</f>
        <v>7.9285014691478944E-2</v>
      </c>
      <c r="N252" s="91">
        <f t="shared" ref="N252" si="289">D252-D245</f>
        <v>43338</v>
      </c>
      <c r="O252" s="91">
        <f t="shared" ref="O252" si="290">SUM(E246:E252)</f>
        <v>8041</v>
      </c>
      <c r="P252" s="153">
        <f t="shared" ref="P252" si="291">SUM(K246:K252)</f>
        <v>124920</v>
      </c>
      <c r="Q252" s="153">
        <f t="shared" ref="Q252" si="292">SUM(L246:L252)</f>
        <v>9186</v>
      </c>
      <c r="R252" s="401">
        <f t="shared" ref="R252" si="293">Q252/P252</f>
        <v>7.3535062439961579E-2</v>
      </c>
      <c r="S252" s="92">
        <f t="shared" ref="S252" si="294">P252/5463.3</f>
        <v>22.865301191587502</v>
      </c>
      <c r="U252" s="8"/>
    </row>
    <row r="253" spans="1:21" x14ac:dyDescent="0.25">
      <c r="A253" s="63">
        <v>44140</v>
      </c>
      <c r="B253" s="44">
        <v>948922</v>
      </c>
      <c r="C253" s="44">
        <v>69660</v>
      </c>
      <c r="D253" s="106">
        <v>1018582</v>
      </c>
      <c r="E253" s="44">
        <v>1216</v>
      </c>
      <c r="F253" s="393">
        <f t="shared" si="286"/>
        <v>0.17187279151943463</v>
      </c>
      <c r="G253" s="44">
        <v>7413</v>
      </c>
      <c r="H253" s="106">
        <v>888342</v>
      </c>
      <c r="I253" s="75">
        <v>11364</v>
      </c>
      <c r="J253" s="199">
        <v>1403668</v>
      </c>
      <c r="K253" s="407">
        <f t="shared" si="287"/>
        <v>18777</v>
      </c>
      <c r="L253" s="407">
        <v>1421</v>
      </c>
      <c r="M253" s="399">
        <f t="shared" ref="M253:M254" si="295">L253/K253</f>
        <v>7.5677690791926294E-2</v>
      </c>
      <c r="N253" s="91">
        <f t="shared" ref="N253:N254" si="296">D253-D246</f>
        <v>43936</v>
      </c>
      <c r="O253" s="91">
        <f t="shared" ref="O253:O254" si="297">SUM(E247:E253)</f>
        <v>8129</v>
      </c>
      <c r="P253" s="153">
        <f t="shared" ref="P253:P254" si="298">SUM(K247:K253)</f>
        <v>125600</v>
      </c>
      <c r="Q253" s="153">
        <f t="shared" ref="Q253:Q254" si="299">SUM(L247:L253)</f>
        <v>9327</v>
      </c>
      <c r="R253" s="401">
        <f t="shared" ref="R253:R254" si="300">Q253/P253</f>
        <v>7.4259554140127387E-2</v>
      </c>
      <c r="S253" s="92">
        <f t="shared" ref="S253:S254" si="301">P253/5463.3</f>
        <v>22.989768088884006</v>
      </c>
      <c r="U253" s="8"/>
    </row>
    <row r="254" spans="1:21" x14ac:dyDescent="0.25">
      <c r="A254" s="63">
        <v>44141</v>
      </c>
      <c r="B254" s="44">
        <v>954093</v>
      </c>
      <c r="C254" s="44">
        <v>70732</v>
      </c>
      <c r="D254" s="106">
        <v>1024825</v>
      </c>
      <c r="E254" s="44">
        <v>1072</v>
      </c>
      <c r="F254" s="393">
        <f t="shared" si="286"/>
        <v>0.17171231779593144</v>
      </c>
      <c r="G254" s="44">
        <v>6675</v>
      </c>
      <c r="H254" s="106">
        <v>895017</v>
      </c>
      <c r="I254" s="75">
        <v>16109</v>
      </c>
      <c r="J254" s="199">
        <v>1419777</v>
      </c>
      <c r="K254" s="407">
        <f t="shared" si="287"/>
        <v>22784</v>
      </c>
      <c r="L254" s="407">
        <v>1242</v>
      </c>
      <c r="M254" s="399">
        <f t="shared" si="295"/>
        <v>5.4511938202247194E-2</v>
      </c>
      <c r="N254" s="91">
        <f t="shared" si="296"/>
        <v>43545</v>
      </c>
      <c r="O254" s="91">
        <f t="shared" si="297"/>
        <v>7920</v>
      </c>
      <c r="P254" s="153">
        <f t="shared" si="298"/>
        <v>123330</v>
      </c>
      <c r="Q254" s="153">
        <f t="shared" si="299"/>
        <v>9077</v>
      </c>
      <c r="R254" s="401">
        <f t="shared" si="300"/>
        <v>7.3599286467201819E-2</v>
      </c>
      <c r="S254" s="92">
        <f t="shared" si="301"/>
        <v>22.574268299379494</v>
      </c>
      <c r="U254" s="8"/>
    </row>
    <row r="255" spans="1:21" x14ac:dyDescent="0.25">
      <c r="A255" s="63">
        <v>44142</v>
      </c>
      <c r="B255" s="44">
        <v>961653</v>
      </c>
      <c r="C255" s="44">
        <v>72328</v>
      </c>
      <c r="D255" s="106">
        <v>1033981</v>
      </c>
      <c r="E255" s="44">
        <v>1596</v>
      </c>
      <c r="F255" s="393">
        <f t="shared" si="286"/>
        <v>0.1743119266055046</v>
      </c>
      <c r="G255" s="44">
        <v>7356</v>
      </c>
      <c r="H255" s="106">
        <v>902373</v>
      </c>
      <c r="I255" s="75">
        <v>22288</v>
      </c>
      <c r="J255" s="199">
        <v>1442065</v>
      </c>
      <c r="K255" s="407">
        <f t="shared" ref="K255:K256" si="302">G255+I255</f>
        <v>29644</v>
      </c>
      <c r="L255" s="407">
        <v>1878</v>
      </c>
      <c r="M255" s="399">
        <f t="shared" ref="M255:M256" si="303">L255/K255</f>
        <v>6.3351774389421134E-2</v>
      </c>
      <c r="N255" s="91">
        <f t="shared" ref="N255:N256" si="304">D255-D248</f>
        <v>46492</v>
      </c>
      <c r="O255" s="91">
        <f t="shared" ref="O255:O256" si="305">SUM(E249:E255)</f>
        <v>8415</v>
      </c>
      <c r="P255" s="153">
        <f t="shared" ref="P255:P256" si="306">SUM(K249:K255)</f>
        <v>132404</v>
      </c>
      <c r="Q255" s="153">
        <f t="shared" ref="Q255:Q256" si="307">SUM(L249:L255)</f>
        <v>9677</v>
      </c>
      <c r="R255" s="401">
        <f t="shared" ref="R255:R256" si="308">Q255/P255</f>
        <v>7.3086915803147939E-2</v>
      </c>
      <c r="S255" s="92">
        <f t="shared" ref="S255:S256" si="309">P255/5463.3</f>
        <v>24.235169220068457</v>
      </c>
      <c r="U255" s="8"/>
    </row>
    <row r="256" spans="1:21" x14ac:dyDescent="0.25">
      <c r="A256" s="63">
        <v>44143</v>
      </c>
      <c r="B256" s="44">
        <v>967109</v>
      </c>
      <c r="C256" s="44">
        <v>73443</v>
      </c>
      <c r="D256" s="106">
        <v>1040552</v>
      </c>
      <c r="E256" s="44">
        <v>1115</v>
      </c>
      <c r="F256" s="393">
        <f t="shared" si="286"/>
        <v>0.16968497945518185</v>
      </c>
      <c r="G256" s="44">
        <v>5894</v>
      </c>
      <c r="H256" s="106">
        <v>908267</v>
      </c>
      <c r="I256" s="75">
        <v>11335</v>
      </c>
      <c r="J256" s="199">
        <v>1453400</v>
      </c>
      <c r="K256" s="407">
        <f t="shared" si="302"/>
        <v>17229</v>
      </c>
      <c r="L256" s="407">
        <v>1262</v>
      </c>
      <c r="M256" s="399">
        <f t="shared" si="303"/>
        <v>7.3248592489407391E-2</v>
      </c>
      <c r="N256" s="91">
        <f t="shared" si="304"/>
        <v>46995</v>
      </c>
      <c r="O256" s="91">
        <f t="shared" si="305"/>
        <v>8382</v>
      </c>
      <c r="P256" s="153">
        <f t="shared" si="306"/>
        <v>131068</v>
      </c>
      <c r="Q256" s="153">
        <f t="shared" si="307"/>
        <v>9635</v>
      </c>
      <c r="R256" s="401">
        <f t="shared" si="308"/>
        <v>7.3511459700308243E-2</v>
      </c>
      <c r="S256" s="92">
        <f t="shared" si="309"/>
        <v>23.990628374791793</v>
      </c>
      <c r="U256" s="8"/>
    </row>
    <row r="257" spans="1:21" x14ac:dyDescent="0.25">
      <c r="A257" s="63">
        <v>44144</v>
      </c>
      <c r="B257" s="44">
        <v>971144</v>
      </c>
      <c r="C257" s="44">
        <v>74355</v>
      </c>
      <c r="D257" s="106">
        <v>1045499</v>
      </c>
      <c r="E257" s="44">
        <v>912</v>
      </c>
      <c r="F257" s="393">
        <f t="shared" ref="F257" si="310">E257/(D257-D256)</f>
        <v>0.18435415403274713</v>
      </c>
      <c r="G257" s="44">
        <v>5315</v>
      </c>
      <c r="H257" s="106">
        <v>913582</v>
      </c>
      <c r="I257" s="75">
        <v>6164</v>
      </c>
      <c r="J257" s="199">
        <v>1459564</v>
      </c>
      <c r="K257" s="407">
        <f t="shared" ref="K257" si="311">G257+I257</f>
        <v>11479</v>
      </c>
      <c r="L257" s="407">
        <v>1044</v>
      </c>
      <c r="M257" s="399">
        <f t="shared" ref="M257" si="312">L257/K257</f>
        <v>9.0948688910183817E-2</v>
      </c>
      <c r="N257" s="91">
        <f t="shared" ref="N257" si="313">D257-D250</f>
        <v>47111</v>
      </c>
      <c r="O257" s="91">
        <f t="shared" ref="O257" si="314">SUM(E251:E257)</f>
        <v>8343</v>
      </c>
      <c r="P257" s="153">
        <f t="shared" ref="P257" si="315">SUM(K251:K257)</f>
        <v>131457</v>
      </c>
      <c r="Q257" s="153">
        <f t="shared" ref="Q257" si="316">SUM(L251:L257)</f>
        <v>9613</v>
      </c>
      <c r="R257" s="401">
        <f t="shared" ref="R257" si="317">Q257/P257</f>
        <v>7.3126573708513054E-2</v>
      </c>
      <c r="S257" s="92">
        <f t="shared" ref="S257" si="318">P257/5463.3</f>
        <v>24.061830761627586</v>
      </c>
      <c r="U257" s="8"/>
    </row>
    <row r="258" spans="1:21" x14ac:dyDescent="0.25">
      <c r="A258" s="63">
        <v>44145</v>
      </c>
      <c r="B258" s="44">
        <v>974613</v>
      </c>
      <c r="C258" s="44">
        <v>75187</v>
      </c>
      <c r="D258" s="106">
        <v>1049800</v>
      </c>
      <c r="E258" s="44">
        <v>832</v>
      </c>
      <c r="F258" s="393">
        <f t="shared" ref="F258" si="319">E258/(D258-D257)</f>
        <v>0.19344338525924204</v>
      </c>
      <c r="G258" s="44">
        <v>5907</v>
      </c>
      <c r="H258" s="106">
        <v>919489</v>
      </c>
      <c r="I258" s="75">
        <v>4592</v>
      </c>
      <c r="J258" s="199">
        <v>1464156</v>
      </c>
      <c r="K258" s="407">
        <f t="shared" ref="K258" si="320">G258+I258</f>
        <v>10499</v>
      </c>
      <c r="L258" s="407">
        <v>993</v>
      </c>
      <c r="M258" s="399">
        <f t="shared" ref="M258" si="321">L258/K258</f>
        <v>9.45804362320221E-2</v>
      </c>
      <c r="N258" s="91">
        <f t="shared" ref="N258" si="322">D258-D251</f>
        <v>46308</v>
      </c>
      <c r="O258" s="91">
        <f t="shared" ref="O258" si="323">SUM(E252:E258)</f>
        <v>8176</v>
      </c>
      <c r="P258" s="153">
        <f t="shared" ref="P258" si="324">SUM(K252:K258)</f>
        <v>130832</v>
      </c>
      <c r="Q258" s="153">
        <f t="shared" ref="Q258" si="325">SUM(L252:L258)</f>
        <v>9459</v>
      </c>
      <c r="R258" s="401">
        <f t="shared" ref="R258:R263" si="326">Q258/P258</f>
        <v>7.2298825975296563E-2</v>
      </c>
      <c r="S258" s="92">
        <f t="shared" ref="S258" si="327">P258/5463.3</f>
        <v>23.947431039847711</v>
      </c>
      <c r="U258" s="8"/>
    </row>
    <row r="259" spans="1:21" x14ac:dyDescent="0.25">
      <c r="A259" s="63">
        <v>44146</v>
      </c>
      <c r="B259" s="44">
        <v>981481</v>
      </c>
      <c r="C259" s="44">
        <v>76448</v>
      </c>
      <c r="D259" s="106">
        <v>1057929</v>
      </c>
      <c r="E259" s="44">
        <v>1261</v>
      </c>
      <c r="F259" s="393">
        <f t="shared" ref="F259" si="328">E259/(D259-D258)</f>
        <v>0.15512363144298191</v>
      </c>
      <c r="G259" s="44">
        <v>8268</v>
      </c>
      <c r="H259" s="106">
        <v>927757</v>
      </c>
      <c r="I259" s="75">
        <v>13828</v>
      </c>
      <c r="J259" s="199">
        <v>1477984</v>
      </c>
      <c r="K259" s="407">
        <f t="shared" ref="K259" si="329">G259+I259</f>
        <v>22096</v>
      </c>
      <c r="L259" s="407">
        <v>1443</v>
      </c>
      <c r="M259" s="399">
        <f t="shared" ref="M259" si="330">L259/K259</f>
        <v>6.5305937726285304E-2</v>
      </c>
      <c r="N259" s="91">
        <f t="shared" ref="N259" si="331">D259-D252</f>
        <v>46422</v>
      </c>
      <c r="O259" s="91">
        <f t="shared" ref="O259" si="332">SUM(E253:E259)</f>
        <v>8004</v>
      </c>
      <c r="P259" s="153">
        <f t="shared" ref="P259" si="333">SUM(K253:K259)</f>
        <v>132508</v>
      </c>
      <c r="Q259" s="153">
        <f t="shared" ref="Q259" si="334">SUM(L253:L259)</f>
        <v>9283</v>
      </c>
      <c r="R259" s="401">
        <f t="shared" si="326"/>
        <v>7.0056147553355264E-2</v>
      </c>
      <c r="S259" s="92">
        <f t="shared" ref="S259" si="335">P259/5463.3</f>
        <v>24.254205333772628</v>
      </c>
      <c r="U259" s="8"/>
    </row>
    <row r="260" spans="1:21" x14ac:dyDescent="0.25">
      <c r="A260" s="63">
        <v>44147</v>
      </c>
      <c r="B260" s="44">
        <v>987330</v>
      </c>
      <c r="C260" s="44">
        <v>77660</v>
      </c>
      <c r="D260" s="106">
        <v>1064990</v>
      </c>
      <c r="E260" s="44">
        <v>1212</v>
      </c>
      <c r="F260" s="393">
        <f t="shared" ref="F260:F261" si="336">E260/(D260-D259)</f>
        <v>0.17164707548505878</v>
      </c>
      <c r="G260" s="44">
        <v>8575</v>
      </c>
      <c r="H260" s="106">
        <v>936332</v>
      </c>
      <c r="I260" s="75">
        <v>14308</v>
      </c>
      <c r="J260" s="199">
        <v>1492292</v>
      </c>
      <c r="K260" s="407">
        <f t="shared" ref="K260:K261" si="337">G260+I260</f>
        <v>22883</v>
      </c>
      <c r="L260" s="407">
        <v>1389</v>
      </c>
      <c r="M260" s="399">
        <f t="shared" ref="M260:M261" si="338">L260/K260</f>
        <v>6.0700083031071099E-2</v>
      </c>
      <c r="N260" s="91">
        <f t="shared" ref="N260:N261" si="339">D260-D253</f>
        <v>46408</v>
      </c>
      <c r="O260" s="91">
        <f t="shared" ref="O260:O261" si="340">SUM(E254:E260)</f>
        <v>8000</v>
      </c>
      <c r="P260" s="153">
        <f t="shared" ref="P260:P261" si="341">SUM(K254:K260)</f>
        <v>136614</v>
      </c>
      <c r="Q260" s="153">
        <f t="shared" ref="Q260:Q261" si="342">SUM(L254:L260)</f>
        <v>9251</v>
      </c>
      <c r="R260" s="401">
        <f t="shared" si="326"/>
        <v>6.7716339467404518E-2</v>
      </c>
      <c r="S260" s="92">
        <f t="shared" ref="S260:S261" si="343">P260/5463.3</f>
        <v>25.005765745977705</v>
      </c>
      <c r="U260" s="8"/>
    </row>
    <row r="261" spans="1:21" x14ac:dyDescent="0.25">
      <c r="A261" s="63">
        <v>44148</v>
      </c>
      <c r="B261" s="44">
        <v>993626</v>
      </c>
      <c r="C261" s="44">
        <v>79017</v>
      </c>
      <c r="D261" s="106">
        <v>1072643</v>
      </c>
      <c r="E261" s="44">
        <v>1357</v>
      </c>
      <c r="F261" s="393">
        <f t="shared" si="336"/>
        <v>0.17731608519534822</v>
      </c>
      <c r="G261" s="44">
        <v>8967</v>
      </c>
      <c r="H261" s="106">
        <v>945299</v>
      </c>
      <c r="I261" s="75">
        <v>18028</v>
      </c>
      <c r="J261" s="199">
        <v>1510320</v>
      </c>
      <c r="K261" s="407">
        <f t="shared" si="337"/>
        <v>26995</v>
      </c>
      <c r="L261" s="407">
        <v>1530</v>
      </c>
      <c r="M261" s="399">
        <f t="shared" si="338"/>
        <v>5.6677162437488424E-2</v>
      </c>
      <c r="N261" s="91">
        <f t="shared" si="339"/>
        <v>47818</v>
      </c>
      <c r="O261" s="91">
        <f t="shared" si="340"/>
        <v>8285</v>
      </c>
      <c r="P261" s="153">
        <f t="shared" si="341"/>
        <v>140825</v>
      </c>
      <c r="Q261" s="153">
        <f t="shared" si="342"/>
        <v>9539</v>
      </c>
      <c r="R261" s="401">
        <f t="shared" si="326"/>
        <v>6.7736552458725369E-2</v>
      </c>
      <c r="S261" s="92">
        <f t="shared" si="343"/>
        <v>25.776545311441801</v>
      </c>
      <c r="U261" s="8"/>
    </row>
    <row r="262" spans="1:21" x14ac:dyDescent="0.25">
      <c r="A262" s="63">
        <v>44149</v>
      </c>
      <c r="B262" s="44">
        <v>999237</v>
      </c>
      <c r="C262" s="44">
        <v>80135</v>
      </c>
      <c r="D262" s="106">
        <v>1079372</v>
      </c>
      <c r="E262" s="44">
        <v>1118</v>
      </c>
      <c r="F262" s="393">
        <f t="shared" ref="F262:F269" si="344">E262/(D262-D261)</f>
        <v>0.16614652994501411</v>
      </c>
      <c r="G262" s="44">
        <v>7576</v>
      </c>
      <c r="H262" s="106">
        <v>952875</v>
      </c>
      <c r="I262" s="75">
        <v>14590</v>
      </c>
      <c r="J262" s="199">
        <v>1524910</v>
      </c>
      <c r="K262" s="407">
        <f t="shared" ref="K262" si="345">G262+I262</f>
        <v>22166</v>
      </c>
      <c r="L262" s="407">
        <v>1282</v>
      </c>
      <c r="M262" s="399">
        <f t="shared" ref="M262" si="346">L262/K262</f>
        <v>5.783632590453848E-2</v>
      </c>
      <c r="N262" s="91">
        <f t="shared" ref="N262" si="347">D262-D255</f>
        <v>45391</v>
      </c>
      <c r="O262" s="91">
        <f t="shared" ref="O262" si="348">SUM(E256:E262)</f>
        <v>7807</v>
      </c>
      <c r="P262" s="153">
        <f t="shared" ref="P262" si="349">SUM(K256:K262)</f>
        <v>133347</v>
      </c>
      <c r="Q262" s="153">
        <f t="shared" ref="Q262" si="350">SUM(L256:L262)</f>
        <v>8943</v>
      </c>
      <c r="R262" s="401">
        <f t="shared" si="326"/>
        <v>6.7065625773358228E-2</v>
      </c>
      <c r="S262" s="92">
        <f t="shared" ref="S262" si="351">P262/5463.3</f>
        <v>24.407775520289935</v>
      </c>
      <c r="U262" s="8"/>
    </row>
    <row r="263" spans="1:21" x14ac:dyDescent="0.25">
      <c r="A263" s="63">
        <v>44150</v>
      </c>
      <c r="B263" s="44">
        <v>1005059</v>
      </c>
      <c r="C263" s="44">
        <v>81294</v>
      </c>
      <c r="D263" s="106">
        <v>1086353</v>
      </c>
      <c r="E263" s="44">
        <v>1159</v>
      </c>
      <c r="F263" s="393">
        <f t="shared" si="344"/>
        <v>0.16602205987680849</v>
      </c>
      <c r="G263" s="44">
        <v>6484</v>
      </c>
      <c r="H263" s="106">
        <v>959359</v>
      </c>
      <c r="I263" s="75">
        <v>12248</v>
      </c>
      <c r="J263" s="199">
        <v>1537158</v>
      </c>
      <c r="K263" s="407">
        <f t="shared" ref="K263" si="352">G263+I263</f>
        <v>18732</v>
      </c>
      <c r="L263" s="407">
        <v>1350</v>
      </c>
      <c r="M263" s="399">
        <f t="shared" ref="M263" si="353">L263/K263</f>
        <v>7.2069186418962206E-2</v>
      </c>
      <c r="N263" s="91">
        <f t="shared" ref="N263" si="354">D263-D256</f>
        <v>45801</v>
      </c>
      <c r="O263" s="91">
        <f t="shared" ref="O263" si="355">SUM(E257:E263)</f>
        <v>7851</v>
      </c>
      <c r="P263" s="153">
        <f t="shared" ref="P263" si="356">SUM(K257:K263)</f>
        <v>134850</v>
      </c>
      <c r="Q263" s="153">
        <f t="shared" ref="Q263" si="357">SUM(L257:L263)</f>
        <v>9031</v>
      </c>
      <c r="R263" s="401">
        <f t="shared" si="326"/>
        <v>6.6970708194289949E-2</v>
      </c>
      <c r="S263" s="92">
        <f t="shared" ref="S263" si="358">P263/5463.3</f>
        <v>24.682883971226182</v>
      </c>
      <c r="U263" s="8"/>
    </row>
    <row r="264" spans="1:21" x14ac:dyDescent="0.25">
      <c r="A264" s="63">
        <v>44151</v>
      </c>
      <c r="B264" s="44">
        <v>1009174</v>
      </c>
      <c r="C264" s="44">
        <v>82011</v>
      </c>
      <c r="D264" s="106">
        <v>1091185</v>
      </c>
      <c r="E264" s="44">
        <v>717</v>
      </c>
      <c r="F264" s="393">
        <f t="shared" si="344"/>
        <v>0.14838576158940397</v>
      </c>
      <c r="G264" s="44">
        <v>3951</v>
      </c>
      <c r="H264" s="106">
        <v>963310</v>
      </c>
      <c r="I264" s="75">
        <v>6142</v>
      </c>
      <c r="J264" s="199">
        <v>1543300</v>
      </c>
      <c r="K264" s="407">
        <f t="shared" ref="K264:K265" si="359">G264+I264</f>
        <v>10093</v>
      </c>
      <c r="L264" s="407">
        <v>838</v>
      </c>
      <c r="M264" s="399">
        <f t="shared" ref="M264" si="360">L264/K264</f>
        <v>8.302784107797484E-2</v>
      </c>
      <c r="N264" s="91">
        <f t="shared" ref="N264" si="361">D264-D257</f>
        <v>45686</v>
      </c>
      <c r="O264" s="91">
        <f t="shared" ref="O264" si="362">SUM(E258:E264)</f>
        <v>7656</v>
      </c>
      <c r="P264" s="153">
        <f t="shared" ref="P264" si="363">SUM(K258:K264)</f>
        <v>133464</v>
      </c>
      <c r="Q264" s="153">
        <f t="shared" ref="Q264" si="364">SUM(L258:L264)</f>
        <v>8825</v>
      </c>
      <c r="R264" s="401">
        <f t="shared" ref="R264" si="365">Q264/P264</f>
        <v>6.6122699754240843E-2</v>
      </c>
      <c r="S264" s="92">
        <f t="shared" ref="S264" si="366">P264/5463.3</f>
        <v>24.429191148207128</v>
      </c>
      <c r="U264" s="8"/>
    </row>
    <row r="265" spans="1:21" x14ac:dyDescent="0.25">
      <c r="A265" s="63">
        <v>44152</v>
      </c>
      <c r="B265" s="44">
        <v>1014975</v>
      </c>
      <c r="C265" s="44">
        <v>83259</v>
      </c>
      <c r="D265" s="106">
        <v>1098234</v>
      </c>
      <c r="E265" s="44">
        <v>1248</v>
      </c>
      <c r="F265" s="393">
        <f t="shared" si="344"/>
        <v>0.17704638955880267</v>
      </c>
      <c r="G265" s="44">
        <v>5793</v>
      </c>
      <c r="H265" s="106">
        <v>969103</v>
      </c>
      <c r="I265" s="75">
        <v>9148</v>
      </c>
      <c r="J265" s="199">
        <v>1552448</v>
      </c>
      <c r="K265" s="407">
        <f t="shared" si="359"/>
        <v>14941</v>
      </c>
      <c r="L265" s="407">
        <v>1456</v>
      </c>
      <c r="M265" s="399">
        <f t="shared" ref="M265" si="367">L265/K265</f>
        <v>9.7449969881534038E-2</v>
      </c>
      <c r="N265" s="91">
        <f t="shared" ref="N265" si="368">D265-D258</f>
        <v>48434</v>
      </c>
      <c r="O265" s="91">
        <f t="shared" ref="O265" si="369">SUM(E259:E265)</f>
        <v>8072</v>
      </c>
      <c r="P265" s="153">
        <f t="shared" ref="P265" si="370">SUM(K259:K265)</f>
        <v>137906</v>
      </c>
      <c r="Q265" s="153">
        <f t="shared" ref="Q265" si="371">SUM(L259:L265)</f>
        <v>9288</v>
      </c>
      <c r="R265" s="401">
        <f t="shared" ref="R265" si="372">Q265/P265</f>
        <v>6.7350224065667916E-2</v>
      </c>
      <c r="S265" s="92">
        <f t="shared" ref="S265" si="373">P265/5463.3</f>
        <v>25.242252850841066</v>
      </c>
      <c r="U265" s="8"/>
    </row>
    <row r="266" spans="1:21" x14ac:dyDescent="0.25">
      <c r="A266" s="63">
        <v>44153</v>
      </c>
      <c r="B266" s="44">
        <v>1022287</v>
      </c>
      <c r="C266" s="44">
        <v>84523</v>
      </c>
      <c r="D266" s="106">
        <v>1106810</v>
      </c>
      <c r="E266" s="44">
        <v>1264</v>
      </c>
      <c r="F266" s="393">
        <f t="shared" si="344"/>
        <v>0.14738805970149255</v>
      </c>
      <c r="G266" s="44">
        <v>7679</v>
      </c>
      <c r="H266" s="106">
        <v>976782</v>
      </c>
      <c r="I266" s="75">
        <v>14076</v>
      </c>
      <c r="J266" s="199">
        <v>1566524</v>
      </c>
      <c r="K266" s="407">
        <f t="shared" ref="K266:K269" si="374">G266+I266</f>
        <v>21755</v>
      </c>
      <c r="L266" s="407">
        <v>1460</v>
      </c>
      <c r="M266" s="399">
        <f t="shared" ref="M266" si="375">L266/K266</f>
        <v>6.7111008963456675E-2</v>
      </c>
      <c r="N266" s="91">
        <f t="shared" ref="N266" si="376">D266-D259</f>
        <v>48881</v>
      </c>
      <c r="O266" s="91">
        <f t="shared" ref="O266" si="377">SUM(E260:E266)</f>
        <v>8075</v>
      </c>
      <c r="P266" s="153">
        <f t="shared" ref="P266" si="378">SUM(K260:K266)</f>
        <v>137565</v>
      </c>
      <c r="Q266" s="153">
        <f t="shared" ref="Q266" si="379">SUM(L260:L266)</f>
        <v>9305</v>
      </c>
      <c r="R266" s="401">
        <f t="shared" ref="R266" si="380">Q266/P266</f>
        <v>6.7640751644677061E-2</v>
      </c>
      <c r="S266" s="92">
        <f t="shared" ref="S266" si="381">P266/5463.3</f>
        <v>25.179836362637964</v>
      </c>
      <c r="U266" s="8"/>
    </row>
    <row r="267" spans="1:21" x14ac:dyDescent="0.25">
      <c r="A267" s="63">
        <v>44154</v>
      </c>
      <c r="B267" s="44">
        <v>1028947</v>
      </c>
      <c r="C267" s="44">
        <v>85612</v>
      </c>
      <c r="D267" s="106">
        <v>1114559</v>
      </c>
      <c r="E267" s="44">
        <v>1089</v>
      </c>
      <c r="F267" s="393">
        <f t="shared" si="344"/>
        <v>0.14053426248548201</v>
      </c>
      <c r="G267" s="44">
        <v>9525</v>
      </c>
      <c r="H267" s="106">
        <v>986307</v>
      </c>
      <c r="I267" s="75">
        <v>17859</v>
      </c>
      <c r="J267" s="199">
        <v>1584383</v>
      </c>
      <c r="K267" s="407">
        <f t="shared" si="374"/>
        <v>27384</v>
      </c>
      <c r="L267" s="407">
        <v>1269</v>
      </c>
      <c r="M267" s="399">
        <f t="shared" ref="M267:M269" si="382">L267/K267</f>
        <v>4.6340929009640666E-2</v>
      </c>
      <c r="N267" s="91">
        <f t="shared" ref="N267:N268" si="383">D267-D260</f>
        <v>49569</v>
      </c>
      <c r="O267" s="91">
        <f t="shared" ref="O267:O268" si="384">SUM(E261:E267)</f>
        <v>7952</v>
      </c>
      <c r="P267" s="153">
        <f t="shared" ref="P267:P268" si="385">SUM(K261:K267)</f>
        <v>142066</v>
      </c>
      <c r="Q267" s="153">
        <f t="shared" ref="Q267:Q268" si="386">SUM(L261:L267)</f>
        <v>9185</v>
      </c>
      <c r="R267" s="401">
        <f t="shared" ref="R267:R268" si="387">Q267/P267</f>
        <v>6.4653048583052944E-2</v>
      </c>
      <c r="S267" s="92">
        <f t="shared" ref="S267:S268" si="388">P267/5463.3</f>
        <v>26.003697399007926</v>
      </c>
      <c r="U267" s="8"/>
    </row>
    <row r="268" spans="1:21" x14ac:dyDescent="0.25">
      <c r="A268" s="63">
        <v>44155</v>
      </c>
      <c r="B268" s="44">
        <v>1034503</v>
      </c>
      <c r="C268" s="44">
        <v>86630</v>
      </c>
      <c r="D268" s="106">
        <v>1121133</v>
      </c>
      <c r="E268" s="44">
        <v>1018</v>
      </c>
      <c r="F268" s="393">
        <f t="shared" si="344"/>
        <v>0.15485244904167933</v>
      </c>
      <c r="G268" s="44">
        <v>9139</v>
      </c>
      <c r="H268" s="106">
        <v>995446</v>
      </c>
      <c r="I268" s="75">
        <v>15329</v>
      </c>
      <c r="J268" s="199">
        <v>1599712</v>
      </c>
      <c r="K268" s="407">
        <f t="shared" si="374"/>
        <v>24468</v>
      </c>
      <c r="L268" s="407">
        <v>1181</v>
      </c>
      <c r="M268" s="399">
        <f t="shared" si="382"/>
        <v>4.8267124407389242E-2</v>
      </c>
      <c r="N268" s="91">
        <f t="shared" si="383"/>
        <v>48490</v>
      </c>
      <c r="O268" s="91">
        <f t="shared" si="384"/>
        <v>7613</v>
      </c>
      <c r="P268" s="153">
        <f t="shared" si="385"/>
        <v>139539</v>
      </c>
      <c r="Q268" s="153">
        <f t="shared" si="386"/>
        <v>8836</v>
      </c>
      <c r="R268" s="401">
        <f t="shared" si="387"/>
        <v>6.332279864410667E-2</v>
      </c>
      <c r="S268" s="92">
        <f t="shared" si="388"/>
        <v>25.541156443907528</v>
      </c>
      <c r="U268" s="8"/>
    </row>
    <row r="269" spans="1:21" x14ac:dyDescent="0.25">
      <c r="A269" s="63">
        <v>44156</v>
      </c>
      <c r="B269" s="44">
        <v>1039413</v>
      </c>
      <c r="C269" s="44">
        <v>87517</v>
      </c>
      <c r="D269" s="106">
        <v>1126930</v>
      </c>
      <c r="E269" s="44">
        <v>887</v>
      </c>
      <c r="F269" s="393">
        <f t="shared" si="344"/>
        <v>0.15301017767810937</v>
      </c>
      <c r="G269" s="44">
        <v>5236</v>
      </c>
      <c r="H269" s="106">
        <v>1000682</v>
      </c>
      <c r="I269" s="75">
        <v>12009</v>
      </c>
      <c r="J269" s="199">
        <v>1611721</v>
      </c>
      <c r="K269" s="407">
        <f t="shared" si="374"/>
        <v>17245</v>
      </c>
      <c r="L269" s="407">
        <v>1009</v>
      </c>
      <c r="M269" s="399">
        <f t="shared" si="382"/>
        <v>5.8509712960278341E-2</v>
      </c>
      <c r="N269" s="91">
        <f t="shared" ref="N269" si="389">D269-D262</f>
        <v>47558</v>
      </c>
      <c r="O269" s="91">
        <f t="shared" ref="O269" si="390">SUM(E263:E269)</f>
        <v>7382</v>
      </c>
      <c r="P269" s="153">
        <f t="shared" ref="P269" si="391">SUM(K263:K269)</f>
        <v>134618</v>
      </c>
      <c r="Q269" s="153">
        <f t="shared" ref="Q269" si="392">SUM(L263:L269)</f>
        <v>8563</v>
      </c>
      <c r="R269" s="401">
        <f t="shared" ref="R269" si="393">Q269/P269</f>
        <v>6.3609621298786195E-2</v>
      </c>
      <c r="S269" s="92">
        <f t="shared" ref="S269" si="394">P269/5463.3</f>
        <v>24.640418794501493</v>
      </c>
      <c r="U269" s="8"/>
    </row>
    <row r="270" spans="1:21" x14ac:dyDescent="0.25">
      <c r="A270" s="63">
        <v>44157</v>
      </c>
      <c r="B270" s="44">
        <v>1044676</v>
      </c>
      <c r="C270" s="44">
        <v>88361</v>
      </c>
      <c r="D270" s="106">
        <v>1133037</v>
      </c>
      <c r="E270" s="44">
        <v>844</v>
      </c>
      <c r="F270" s="393">
        <f t="shared" ref="F270" si="395">E270/(D270-D269)</f>
        <v>0.13820206320615686</v>
      </c>
      <c r="G270" s="44">
        <v>8840</v>
      </c>
      <c r="H270" s="106">
        <v>1009522</v>
      </c>
      <c r="I270" s="75">
        <v>10824</v>
      </c>
      <c r="J270" s="199">
        <v>1622545</v>
      </c>
      <c r="K270" s="407">
        <f t="shared" ref="K270" si="396">G270+I270</f>
        <v>19664</v>
      </c>
      <c r="L270" s="407">
        <v>1061</v>
      </c>
      <c r="M270" s="399">
        <f t="shared" ref="M270" si="397">L270/K270</f>
        <v>5.395646867371847E-2</v>
      </c>
      <c r="N270" s="91">
        <f t="shared" ref="N270" si="398">D270-D263</f>
        <v>46684</v>
      </c>
      <c r="O270" s="91">
        <f t="shared" ref="O270" si="399">SUM(E264:E270)</f>
        <v>7067</v>
      </c>
      <c r="P270" s="153">
        <f t="shared" ref="P270" si="400">SUM(K264:K270)</f>
        <v>135550</v>
      </c>
      <c r="Q270" s="153">
        <f t="shared" ref="Q270" si="401">SUM(L264:L270)</f>
        <v>8274</v>
      </c>
      <c r="R270" s="401">
        <f t="shared" ref="R270" si="402">Q270/P270</f>
        <v>6.1040206565842865E-2</v>
      </c>
      <c r="S270" s="92">
        <f t="shared" ref="S270" si="403">P270/5463.3</f>
        <v>24.811011659619641</v>
      </c>
      <c r="U270" s="8"/>
    </row>
    <row r="271" spans="1:21" x14ac:dyDescent="0.25">
      <c r="A271" s="63">
        <v>44158</v>
      </c>
      <c r="B271" s="44">
        <v>1049016</v>
      </c>
      <c r="C271" s="44">
        <v>89310</v>
      </c>
      <c r="D271" s="106">
        <v>1138326</v>
      </c>
      <c r="E271" s="44">
        <v>949</v>
      </c>
      <c r="F271" s="393">
        <f t="shared" ref="F271:F272" si="404">E271/(D271-D270)</f>
        <v>0.1794290035923615</v>
      </c>
      <c r="G271" s="44">
        <v>4487</v>
      </c>
      <c r="H271" s="106">
        <v>1014009</v>
      </c>
      <c r="I271" s="75">
        <v>8526</v>
      </c>
      <c r="J271" s="199">
        <v>1631071</v>
      </c>
      <c r="K271" s="407">
        <f t="shared" ref="K271:K272" si="405">G271+I271</f>
        <v>13013</v>
      </c>
      <c r="L271" s="407">
        <v>1120</v>
      </c>
      <c r="M271" s="399">
        <f t="shared" ref="M271" si="406">L271/K271</f>
        <v>8.606777837547068E-2</v>
      </c>
      <c r="N271" s="91">
        <f t="shared" ref="N271" si="407">D271-D264</f>
        <v>47141</v>
      </c>
      <c r="O271" s="91">
        <f t="shared" ref="O271" si="408">SUM(E265:E271)</f>
        <v>7299</v>
      </c>
      <c r="P271" s="153">
        <f t="shared" ref="P271" si="409">SUM(K265:K271)</f>
        <v>138470</v>
      </c>
      <c r="Q271" s="153">
        <f t="shared" ref="Q271" si="410">SUM(L265:L271)</f>
        <v>8556</v>
      </c>
      <c r="R271" s="401">
        <f t="shared" ref="R271" si="411">Q271/P271</f>
        <v>6.178955730483137E-2</v>
      </c>
      <c r="S271" s="92">
        <f t="shared" ref="S271" si="412">P271/5463.3</f>
        <v>25.345487159775228</v>
      </c>
      <c r="U271" s="8"/>
    </row>
    <row r="272" spans="1:21" x14ac:dyDescent="0.25">
      <c r="A272" s="63">
        <v>44159</v>
      </c>
      <c r="B272" s="44">
        <v>1053018</v>
      </c>
      <c r="C272" s="44">
        <v>90081</v>
      </c>
      <c r="D272" s="106">
        <v>1143099</v>
      </c>
      <c r="E272" s="44">
        <v>771</v>
      </c>
      <c r="F272" s="393">
        <f t="shared" si="404"/>
        <v>0.16153362664990573</v>
      </c>
      <c r="G272" s="44">
        <v>5485</v>
      </c>
      <c r="H272" s="106">
        <v>1019494</v>
      </c>
      <c r="I272" s="75">
        <v>5831</v>
      </c>
      <c r="J272" s="199">
        <v>1636902</v>
      </c>
      <c r="K272" s="407">
        <f t="shared" si="405"/>
        <v>11316</v>
      </c>
      <c r="L272" s="407">
        <v>969</v>
      </c>
      <c r="M272" s="399">
        <f t="shared" ref="M272" si="413">L272/K272</f>
        <v>8.563096500530222E-2</v>
      </c>
      <c r="N272" s="91">
        <f t="shared" ref="N272" si="414">D272-D265</f>
        <v>44865</v>
      </c>
      <c r="O272" s="91">
        <f t="shared" ref="O272" si="415">SUM(E266:E272)</f>
        <v>6822</v>
      </c>
      <c r="P272" s="153">
        <f t="shared" ref="P272" si="416">SUM(K266:K272)</f>
        <v>134845</v>
      </c>
      <c r="Q272" s="153">
        <f t="shared" ref="Q272" si="417">SUM(L266:L272)</f>
        <v>8069</v>
      </c>
      <c r="R272" s="401">
        <f t="shared" ref="R272" si="418">Q272/P272</f>
        <v>5.9839074492936337E-2</v>
      </c>
      <c r="S272" s="92">
        <f t="shared" ref="S272" si="419">P272/5463.3</f>
        <v>24.681968773451942</v>
      </c>
      <c r="U272" s="8"/>
    </row>
    <row r="273" spans="1:21" x14ac:dyDescent="0.25">
      <c r="A273" s="63">
        <v>44160</v>
      </c>
      <c r="B273" s="44">
        <v>1058179</v>
      </c>
      <c r="C273" s="44">
        <v>90961</v>
      </c>
      <c r="D273" s="106">
        <v>1149140</v>
      </c>
      <c r="E273" s="44">
        <v>880</v>
      </c>
      <c r="F273" s="393">
        <f t="shared" ref="F273:F277" si="420">E273/(D273-D272)</f>
        <v>0.14567124648237048</v>
      </c>
      <c r="G273" s="44">
        <v>8032</v>
      </c>
      <c r="H273" s="106">
        <v>1027526</v>
      </c>
      <c r="I273" s="75">
        <v>7573</v>
      </c>
      <c r="J273" s="199">
        <v>1644475</v>
      </c>
      <c r="K273" s="407">
        <f t="shared" ref="K273:K277" si="421">G273+I273</f>
        <v>15605</v>
      </c>
      <c r="L273" s="407">
        <v>1059</v>
      </c>
      <c r="M273" s="399">
        <f t="shared" ref="M273" si="422">L273/K273</f>
        <v>6.7862864466517139E-2</v>
      </c>
      <c r="N273" s="91">
        <f t="shared" ref="N273" si="423">D273-D266</f>
        <v>42330</v>
      </c>
      <c r="O273" s="91">
        <f t="shared" ref="O273" si="424">SUM(E267:E273)</f>
        <v>6438</v>
      </c>
      <c r="P273" s="153">
        <f t="shared" ref="P273" si="425">SUM(K267:K273)</f>
        <v>128695</v>
      </c>
      <c r="Q273" s="153">
        <f t="shared" ref="Q273" si="426">SUM(L267:L273)</f>
        <v>7668</v>
      </c>
      <c r="R273" s="401">
        <f t="shared" ref="R273" si="427">Q273/P273</f>
        <v>5.9582734371964721E-2</v>
      </c>
      <c r="S273" s="92">
        <f t="shared" ref="S273" si="428">P273/5463.3</f>
        <v>23.556275511137954</v>
      </c>
      <c r="U273" s="8"/>
    </row>
    <row r="274" spans="1:21" x14ac:dyDescent="0.25">
      <c r="A274" s="63">
        <v>44161</v>
      </c>
      <c r="B274" s="44">
        <v>1065446</v>
      </c>
      <c r="C274" s="44">
        <v>92186</v>
      </c>
      <c r="D274" s="106">
        <v>1157632</v>
      </c>
      <c r="E274" s="44">
        <v>1225</v>
      </c>
      <c r="F274" s="393">
        <f t="shared" si="420"/>
        <v>0.14425341497880359</v>
      </c>
      <c r="G274" s="44">
        <v>8548</v>
      </c>
      <c r="H274" s="106">
        <v>1036074</v>
      </c>
      <c r="I274" s="75">
        <v>21396</v>
      </c>
      <c r="J274" s="199">
        <v>1665871</v>
      </c>
      <c r="K274" s="407">
        <f t="shared" si="421"/>
        <v>29944</v>
      </c>
      <c r="L274" s="407">
        <v>1411</v>
      </c>
      <c r="M274" s="399">
        <f t="shared" ref="M274:M277" si="429">L274/K274</f>
        <v>4.7121293080416779E-2</v>
      </c>
      <c r="N274" s="91">
        <f t="shared" ref="N274:N275" si="430">D274-D267</f>
        <v>43073</v>
      </c>
      <c r="O274" s="91">
        <f t="shared" ref="O274:O276" si="431">SUM(E268:E274)</f>
        <v>6574</v>
      </c>
      <c r="P274" s="153">
        <f t="shared" ref="P274:P276" si="432">SUM(K268:K274)</f>
        <v>131255</v>
      </c>
      <c r="Q274" s="153">
        <f t="shared" ref="Q274:Q276" si="433">SUM(L268:L274)</f>
        <v>7810</v>
      </c>
      <c r="R274" s="401">
        <f t="shared" ref="R274:R276" si="434">Q274/P274</f>
        <v>5.9502495143042171E-2</v>
      </c>
      <c r="S274" s="92">
        <f t="shared" ref="S274:S276" si="435">P274/5463.3</f>
        <v>24.024856771548333</v>
      </c>
      <c r="U274" s="8"/>
    </row>
    <row r="275" spans="1:21" x14ac:dyDescent="0.25">
      <c r="A275" s="63">
        <v>44162</v>
      </c>
      <c r="B275" s="44">
        <v>1071044</v>
      </c>
      <c r="C275" s="44">
        <v>93155</v>
      </c>
      <c r="D275" s="106">
        <v>1164199</v>
      </c>
      <c r="E275" s="44">
        <v>969</v>
      </c>
      <c r="F275" s="393">
        <f t="shared" si="420"/>
        <v>0.14755596162631338</v>
      </c>
      <c r="G275" s="44">
        <v>9488</v>
      </c>
      <c r="H275" s="106">
        <v>1043240</v>
      </c>
      <c r="I275" s="75">
        <v>17439</v>
      </c>
      <c r="J275" s="199">
        <v>1683310</v>
      </c>
      <c r="K275" s="407">
        <f t="shared" si="421"/>
        <v>26927</v>
      </c>
      <c r="L275" s="407">
        <v>1150</v>
      </c>
      <c r="M275" s="399">
        <f t="shared" si="429"/>
        <v>4.2708062539458538E-2</v>
      </c>
      <c r="N275" s="91">
        <f t="shared" si="430"/>
        <v>43066</v>
      </c>
      <c r="O275" s="91">
        <f t="shared" si="431"/>
        <v>6525</v>
      </c>
      <c r="P275" s="153">
        <f t="shared" si="432"/>
        <v>133714</v>
      </c>
      <c r="Q275" s="153">
        <f t="shared" si="433"/>
        <v>7779</v>
      </c>
      <c r="R275" s="401">
        <f t="shared" si="434"/>
        <v>5.8176406359842649E-2</v>
      </c>
      <c r="S275" s="92">
        <f t="shared" si="435"/>
        <v>24.474951036919077</v>
      </c>
      <c r="U275" s="8"/>
    </row>
    <row r="276" spans="1:21" x14ac:dyDescent="0.25">
      <c r="A276" s="63">
        <v>44163</v>
      </c>
      <c r="B276" s="44">
        <v>1076945</v>
      </c>
      <c r="C276" s="44">
        <v>93943</v>
      </c>
      <c r="D276" s="106">
        <v>1170888</v>
      </c>
      <c r="E276" s="44">
        <v>788</v>
      </c>
      <c r="F276" s="393">
        <f t="shared" si="420"/>
        <v>0.11780535207056361</v>
      </c>
      <c r="G276" s="44">
        <v>7896</v>
      </c>
      <c r="H276" s="106">
        <v>1051136</v>
      </c>
      <c r="I276" s="75">
        <v>13598</v>
      </c>
      <c r="J276" s="199">
        <v>1696908</v>
      </c>
      <c r="K276" s="407">
        <f t="shared" si="421"/>
        <v>21494</v>
      </c>
      <c r="L276" s="407">
        <v>953</v>
      </c>
      <c r="M276" s="399">
        <f t="shared" si="429"/>
        <v>4.4337954778077601E-2</v>
      </c>
      <c r="N276" s="91">
        <f t="shared" ref="N276:N283" si="436">D276-D269</f>
        <v>43958</v>
      </c>
      <c r="O276" s="91">
        <f t="shared" si="431"/>
        <v>6426</v>
      </c>
      <c r="P276" s="153">
        <f t="shared" si="432"/>
        <v>137963</v>
      </c>
      <c r="Q276" s="153">
        <f t="shared" si="433"/>
        <v>7723</v>
      </c>
      <c r="R276" s="401">
        <f t="shared" si="434"/>
        <v>5.5978776918449151E-2</v>
      </c>
      <c r="S276" s="92">
        <f t="shared" si="435"/>
        <v>25.25268610546739</v>
      </c>
      <c r="U276" s="8"/>
    </row>
    <row r="277" spans="1:21" x14ac:dyDescent="0.25">
      <c r="A277" s="63">
        <v>44164</v>
      </c>
      <c r="B277" s="44">
        <v>1082284</v>
      </c>
      <c r="C277" s="44">
        <v>94689</v>
      </c>
      <c r="D277" s="106">
        <v>1176973</v>
      </c>
      <c r="E277" s="44">
        <v>746</v>
      </c>
      <c r="F277" s="393">
        <f t="shared" si="420"/>
        <v>0.12259654889071488</v>
      </c>
      <c r="G277" s="44">
        <v>6356</v>
      </c>
      <c r="H277" s="106">
        <v>1057492</v>
      </c>
      <c r="I277" s="75">
        <v>10690</v>
      </c>
      <c r="J277" s="199">
        <v>1707598</v>
      </c>
      <c r="K277" s="407">
        <f t="shared" si="421"/>
        <v>17046</v>
      </c>
      <c r="L277" s="407">
        <v>885</v>
      </c>
      <c r="M277" s="399">
        <f t="shared" si="429"/>
        <v>5.1918338613164382E-2</v>
      </c>
      <c r="N277" s="91">
        <f t="shared" si="436"/>
        <v>43936</v>
      </c>
      <c r="O277" s="91">
        <f t="shared" ref="O277:O283" si="437">SUM(E271:E277)</f>
        <v>6328</v>
      </c>
      <c r="P277" s="153">
        <f t="shared" ref="P277:Q279" si="438">SUM(K271:K277)</f>
        <v>135345</v>
      </c>
      <c r="Q277" s="153">
        <f t="shared" si="438"/>
        <v>7547</v>
      </c>
      <c r="R277" s="401">
        <f t="shared" ref="R277:R283" si="439">Q277/P277</f>
        <v>5.5761202851970892E-2</v>
      </c>
      <c r="S277" s="92">
        <f t="shared" ref="S277:S283" si="440">P277/5463.3</f>
        <v>24.773488550875843</v>
      </c>
      <c r="U277" s="8"/>
    </row>
    <row r="278" spans="1:21" x14ac:dyDescent="0.25">
      <c r="A278" s="63">
        <v>44165</v>
      </c>
      <c r="B278" s="44">
        <v>1084192</v>
      </c>
      <c r="C278" s="44">
        <v>95057</v>
      </c>
      <c r="D278" s="106">
        <v>1179249</v>
      </c>
      <c r="E278" s="44">
        <v>368</v>
      </c>
      <c r="F278" s="393">
        <f t="shared" ref="F278:F279" si="441">E278/(D278-D277)</f>
        <v>0.16168717047451669</v>
      </c>
      <c r="G278" s="44">
        <v>4091</v>
      </c>
      <c r="H278" s="106">
        <v>1061583</v>
      </c>
      <c r="I278" s="75">
        <v>2602</v>
      </c>
      <c r="J278" s="199">
        <v>1710200</v>
      </c>
      <c r="K278" s="407">
        <v>6693</v>
      </c>
      <c r="L278" s="407">
        <v>446</v>
      </c>
      <c r="M278" s="399">
        <f t="shared" ref="M278:M283" si="442">L278/K278</f>
        <v>6.6636784700433285E-2</v>
      </c>
      <c r="N278" s="91">
        <f t="shared" si="436"/>
        <v>40923</v>
      </c>
      <c r="O278" s="91">
        <f t="shared" si="437"/>
        <v>5747</v>
      </c>
      <c r="P278" s="153">
        <f t="shared" si="438"/>
        <v>129025</v>
      </c>
      <c r="Q278" s="153">
        <f t="shared" si="438"/>
        <v>6873</v>
      </c>
      <c r="R278" s="401">
        <f t="shared" si="439"/>
        <v>5.3268746366983144E-2</v>
      </c>
      <c r="S278" s="92">
        <f t="shared" si="440"/>
        <v>23.616678564237731</v>
      </c>
      <c r="U278" s="411" t="s">
        <v>232</v>
      </c>
    </row>
    <row r="279" spans="1:21" x14ac:dyDescent="0.25">
      <c r="A279" s="63">
        <v>44166</v>
      </c>
      <c r="B279" s="44">
        <v>1089047</v>
      </c>
      <c r="C279" s="44">
        <v>95811</v>
      </c>
      <c r="D279" s="106">
        <v>1184858</v>
      </c>
      <c r="E279" s="44">
        <v>754</v>
      </c>
      <c r="F279" s="393">
        <f t="shared" si="441"/>
        <v>0.13442681404885007</v>
      </c>
      <c r="G279" s="44">
        <v>5949</v>
      </c>
      <c r="H279" s="106">
        <v>1067532</v>
      </c>
      <c r="I279" s="75">
        <v>7090</v>
      </c>
      <c r="J279" s="199">
        <v>1717290</v>
      </c>
      <c r="K279" s="407">
        <f t="shared" ref="K279" si="443">G279+I279</f>
        <v>13039</v>
      </c>
      <c r="L279" s="407">
        <v>956</v>
      </c>
      <c r="M279" s="399">
        <f t="shared" si="442"/>
        <v>7.331850602040034E-2</v>
      </c>
      <c r="N279" s="91">
        <f t="shared" si="436"/>
        <v>41759</v>
      </c>
      <c r="O279" s="91">
        <f t="shared" si="437"/>
        <v>5730</v>
      </c>
      <c r="P279" s="153">
        <f t="shared" si="438"/>
        <v>130748</v>
      </c>
      <c r="Q279" s="153">
        <f t="shared" si="438"/>
        <v>6860</v>
      </c>
      <c r="R279" s="401">
        <f t="shared" si="439"/>
        <v>5.2467341756661671E-2</v>
      </c>
      <c r="S279" s="92">
        <f t="shared" si="440"/>
        <v>23.932055717240495</v>
      </c>
    </row>
    <row r="280" spans="1:21" x14ac:dyDescent="0.25">
      <c r="A280" s="63">
        <v>44167</v>
      </c>
      <c r="B280" s="44">
        <v>1097507</v>
      </c>
      <c r="C280" s="44">
        <v>96762</v>
      </c>
      <c r="D280" s="106">
        <v>1194269</v>
      </c>
      <c r="E280" s="44">
        <v>951</v>
      </c>
      <c r="F280" s="393">
        <f t="shared" ref="F280:F283" si="444">E280/(D280-D279)</f>
        <v>0.10105196047178833</v>
      </c>
      <c r="G280" s="44">
        <v>8195</v>
      </c>
      <c r="H280" s="106">
        <v>1075727</v>
      </c>
      <c r="I280" s="75">
        <v>15978</v>
      </c>
      <c r="J280" s="199">
        <v>1733268</v>
      </c>
      <c r="K280" s="407">
        <f t="shared" ref="K280:K291" si="445">G280+I280</f>
        <v>24173</v>
      </c>
      <c r="L280" s="407">
        <v>1098</v>
      </c>
      <c r="M280" s="399">
        <f t="shared" si="442"/>
        <v>4.5422578910354526E-2</v>
      </c>
      <c r="N280" s="91">
        <f t="shared" si="436"/>
        <v>45129</v>
      </c>
      <c r="O280" s="91">
        <f t="shared" si="437"/>
        <v>5801</v>
      </c>
      <c r="P280" s="153">
        <f t="shared" ref="P280" si="446">SUM(K274:K280)</f>
        <v>139316</v>
      </c>
      <c r="Q280" s="153">
        <f t="shared" ref="Q280" si="447">SUM(L274:L280)</f>
        <v>6899</v>
      </c>
      <c r="R280" s="401">
        <f t="shared" si="439"/>
        <v>4.9520514513767259E-2</v>
      </c>
      <c r="S280" s="92">
        <f t="shared" si="440"/>
        <v>25.500338623176468</v>
      </c>
    </row>
    <row r="281" spans="1:21" x14ac:dyDescent="0.25">
      <c r="A281" s="63">
        <v>44168</v>
      </c>
      <c r="B281" s="44">
        <v>1103860</v>
      </c>
      <c r="C281" s="44">
        <v>97720</v>
      </c>
      <c r="D281" s="106">
        <v>1201580</v>
      </c>
      <c r="E281" s="44">
        <v>958</v>
      </c>
      <c r="F281" s="393">
        <f t="shared" si="444"/>
        <v>0.13103542607030502</v>
      </c>
      <c r="G281" s="44">
        <v>9277</v>
      </c>
      <c r="H281" s="106">
        <v>1085004</v>
      </c>
      <c r="I281" s="75">
        <v>16956</v>
      </c>
      <c r="J281" s="199">
        <v>1750224</v>
      </c>
      <c r="K281" s="407">
        <f t="shared" si="445"/>
        <v>26233</v>
      </c>
      <c r="L281" s="407">
        <v>1120</v>
      </c>
      <c r="M281" s="399">
        <f t="shared" si="442"/>
        <v>4.2694316319140016E-2</v>
      </c>
      <c r="N281" s="91">
        <f t="shared" si="436"/>
        <v>43948</v>
      </c>
      <c r="O281" s="91">
        <f t="shared" si="437"/>
        <v>5534</v>
      </c>
      <c r="P281" s="153">
        <f t="shared" ref="P281:P283" si="448">SUM(K275:K281)</f>
        <v>135605</v>
      </c>
      <c r="Q281" s="153">
        <f t="shared" ref="Q281:Q283" si="449">SUM(L275:L281)</f>
        <v>6608</v>
      </c>
      <c r="R281" s="401">
        <f t="shared" si="439"/>
        <v>4.8729766601526489E-2</v>
      </c>
      <c r="S281" s="92">
        <f t="shared" si="440"/>
        <v>24.821078835136273</v>
      </c>
    </row>
    <row r="282" spans="1:21" x14ac:dyDescent="0.25">
      <c r="A282" s="63">
        <v>44169</v>
      </c>
      <c r="B282" s="44">
        <v>1110733</v>
      </c>
      <c r="C282" s="44">
        <v>98686</v>
      </c>
      <c r="D282" s="106">
        <v>1209419</v>
      </c>
      <c r="E282" s="44">
        <v>966</v>
      </c>
      <c r="F282" s="393">
        <f t="shared" si="444"/>
        <v>0.12323000382701875</v>
      </c>
      <c r="G282" s="44">
        <v>8918</v>
      </c>
      <c r="H282" s="106">
        <v>1093922</v>
      </c>
      <c r="I282" s="75">
        <v>17949</v>
      </c>
      <c r="J282" s="199">
        <v>1768173</v>
      </c>
      <c r="K282" s="407">
        <f t="shared" si="445"/>
        <v>26867</v>
      </c>
      <c r="L282" s="407">
        <v>1134</v>
      </c>
      <c r="M282" s="399">
        <f t="shared" si="442"/>
        <v>4.2207913053187926E-2</v>
      </c>
      <c r="N282" s="91">
        <f t="shared" si="436"/>
        <v>45220</v>
      </c>
      <c r="O282" s="91">
        <f t="shared" si="437"/>
        <v>5531</v>
      </c>
      <c r="P282" s="153">
        <f t="shared" si="448"/>
        <v>135545</v>
      </c>
      <c r="Q282" s="153">
        <f t="shared" si="449"/>
        <v>6592</v>
      </c>
      <c r="R282" s="401">
        <f t="shared" si="439"/>
        <v>4.863329521561105E-2</v>
      </c>
      <c r="S282" s="92">
        <f t="shared" si="440"/>
        <v>24.810096461845404</v>
      </c>
    </row>
    <row r="283" spans="1:21" x14ac:dyDescent="0.25">
      <c r="A283" s="63">
        <v>44170</v>
      </c>
      <c r="B283" s="44">
        <v>1116611</v>
      </c>
      <c r="C283" s="44">
        <v>99463</v>
      </c>
      <c r="D283" s="106">
        <v>1216074</v>
      </c>
      <c r="E283" s="44">
        <v>777</v>
      </c>
      <c r="F283" s="393">
        <f t="shared" si="444"/>
        <v>0.11675432006010518</v>
      </c>
      <c r="G283" s="44">
        <v>7406</v>
      </c>
      <c r="H283" s="106">
        <v>1101328</v>
      </c>
      <c r="I283" s="75">
        <v>13317</v>
      </c>
      <c r="J283" s="199">
        <v>1781490</v>
      </c>
      <c r="K283" s="407">
        <f t="shared" si="445"/>
        <v>20723</v>
      </c>
      <c r="L283" s="407">
        <v>939</v>
      </c>
      <c r="M283" s="399">
        <f t="shared" si="442"/>
        <v>4.5311972204796602E-2</v>
      </c>
      <c r="N283" s="91">
        <f t="shared" si="436"/>
        <v>45186</v>
      </c>
      <c r="O283" s="91">
        <f t="shared" si="437"/>
        <v>5520</v>
      </c>
      <c r="P283" s="153">
        <f t="shared" si="448"/>
        <v>134774</v>
      </c>
      <c r="Q283" s="153">
        <f t="shared" si="449"/>
        <v>6578</v>
      </c>
      <c r="R283" s="401">
        <f t="shared" si="439"/>
        <v>4.8807633519818365E-2</v>
      </c>
      <c r="S283" s="92">
        <f t="shared" si="440"/>
        <v>24.668972965057748</v>
      </c>
    </row>
    <row r="284" spans="1:21" x14ac:dyDescent="0.25">
      <c r="A284" s="63">
        <v>44171</v>
      </c>
      <c r="B284" s="44">
        <v>1121124</v>
      </c>
      <c r="C284" s="44">
        <v>100106</v>
      </c>
      <c r="D284" s="106">
        <v>1221230</v>
      </c>
      <c r="E284" s="44">
        <v>643</v>
      </c>
      <c r="F284" s="393">
        <f t="shared" ref="F284:F286" si="450">E284/(D284-D283)</f>
        <v>0.12470907680372381</v>
      </c>
      <c r="G284" s="44">
        <v>5583</v>
      </c>
      <c r="H284" s="106">
        <v>1106911</v>
      </c>
      <c r="I284" s="75">
        <v>9207</v>
      </c>
      <c r="J284" s="199">
        <v>1790697</v>
      </c>
      <c r="K284" s="407">
        <f t="shared" si="445"/>
        <v>14790</v>
      </c>
      <c r="L284" s="407">
        <v>768</v>
      </c>
      <c r="M284" s="399">
        <f t="shared" ref="M284" si="451">L284/K284</f>
        <v>5.1926977687626774E-2</v>
      </c>
      <c r="N284" s="91">
        <f t="shared" ref="N284" si="452">D284-D277</f>
        <v>44257</v>
      </c>
      <c r="O284" s="91">
        <f t="shared" ref="O284" si="453">SUM(E278:E284)</f>
        <v>5417</v>
      </c>
      <c r="P284" s="153">
        <f t="shared" ref="P284" si="454">SUM(K278:K284)</f>
        <v>132518</v>
      </c>
      <c r="Q284" s="153">
        <f t="shared" ref="Q284" si="455">SUM(L278:L284)</f>
        <v>6461</v>
      </c>
      <c r="R284" s="401">
        <f t="shared" ref="R284" si="456">Q284/P284</f>
        <v>4.8755640743144327E-2</v>
      </c>
      <c r="S284" s="92">
        <f t="shared" ref="S284" si="457">P284/5463.3</f>
        <v>24.256035729321106</v>
      </c>
    </row>
    <row r="285" spans="1:21" x14ac:dyDescent="0.25">
      <c r="A285" s="63">
        <v>44172</v>
      </c>
      <c r="B285" s="44">
        <v>1124911</v>
      </c>
      <c r="C285" s="44">
        <v>100783</v>
      </c>
      <c r="D285" s="106">
        <v>1225694</v>
      </c>
      <c r="E285" s="44">
        <v>677</v>
      </c>
      <c r="F285" s="393">
        <f t="shared" si="450"/>
        <v>0.15165770609318996</v>
      </c>
      <c r="G285" s="44">
        <v>5352</v>
      </c>
      <c r="H285" s="106">
        <v>1112263</v>
      </c>
      <c r="I285" s="75">
        <v>6169</v>
      </c>
      <c r="J285" s="199">
        <v>1796866</v>
      </c>
      <c r="K285" s="407">
        <f t="shared" si="445"/>
        <v>11521</v>
      </c>
      <c r="L285" s="407">
        <v>774</v>
      </c>
      <c r="M285" s="399">
        <f t="shared" ref="M285" si="458">L285/K285</f>
        <v>6.718166825796372E-2</v>
      </c>
      <c r="N285" s="91">
        <f t="shared" ref="N285" si="459">D285-D278</f>
        <v>46445</v>
      </c>
      <c r="O285" s="91">
        <f t="shared" ref="O285" si="460">SUM(E279:E285)</f>
        <v>5726</v>
      </c>
      <c r="P285" s="153">
        <f t="shared" ref="P285" si="461">SUM(K279:K285)</f>
        <v>137346</v>
      </c>
      <c r="Q285" s="153">
        <f t="shared" ref="Q285" si="462">SUM(L279:L285)</f>
        <v>6789</v>
      </c>
      <c r="R285" s="401">
        <f t="shared" ref="R285" si="463">Q285/P285</f>
        <v>4.9429906950329824E-2</v>
      </c>
      <c r="S285" s="92">
        <f t="shared" ref="S285" si="464">P285/5463.3</f>
        <v>25.139750700126296</v>
      </c>
    </row>
    <row r="286" spans="1:21" x14ac:dyDescent="0.25">
      <c r="A286" s="63">
        <v>44173</v>
      </c>
      <c r="B286" s="44">
        <v>1131614</v>
      </c>
      <c r="C286" s="44">
        <v>101475</v>
      </c>
      <c r="D286" s="106">
        <v>1233089</v>
      </c>
      <c r="E286" s="44">
        <v>692</v>
      </c>
      <c r="F286" s="393">
        <f t="shared" si="450"/>
        <v>9.3576741041244083E-2</v>
      </c>
      <c r="G286" s="44">
        <v>5934</v>
      </c>
      <c r="H286" s="106">
        <v>1118197</v>
      </c>
      <c r="I286" s="75">
        <v>9267</v>
      </c>
      <c r="J286" s="199">
        <v>1806133</v>
      </c>
      <c r="K286" s="407">
        <f t="shared" si="445"/>
        <v>15201</v>
      </c>
      <c r="L286" s="407">
        <v>843</v>
      </c>
      <c r="M286" s="399">
        <f t="shared" ref="M286" si="465">L286/K286</f>
        <v>5.5456877836984407E-2</v>
      </c>
      <c r="N286" s="91">
        <f t="shared" ref="N286" si="466">D286-D279</f>
        <v>48231</v>
      </c>
      <c r="O286" s="91">
        <f t="shared" ref="O286" si="467">SUM(E280:E286)</f>
        <v>5664</v>
      </c>
      <c r="P286" s="153">
        <f t="shared" ref="P286" si="468">SUM(K280:K286)</f>
        <v>139508</v>
      </c>
      <c r="Q286" s="153">
        <f t="shared" ref="Q286" si="469">SUM(L280:L286)</f>
        <v>6676</v>
      </c>
      <c r="R286" s="401">
        <f t="shared" ref="R286" si="470">Q286/P286</f>
        <v>4.7853886515468645E-2</v>
      </c>
      <c r="S286" s="92">
        <f t="shared" ref="S286" si="471">P286/5463.3</f>
        <v>25.535482217707244</v>
      </c>
    </row>
    <row r="287" spans="1:21" x14ac:dyDescent="0.25">
      <c r="A287" s="63">
        <v>44174</v>
      </c>
      <c r="B287" s="44">
        <v>1137207</v>
      </c>
      <c r="C287" s="44">
        <v>102372</v>
      </c>
      <c r="D287" s="106">
        <v>1239579</v>
      </c>
      <c r="E287" s="44">
        <v>897</v>
      </c>
      <c r="F287" s="393">
        <f t="shared" ref="F287:F297" si="472">E287/(D287-D286)</f>
        <v>0.13821263482280433</v>
      </c>
      <c r="G287" s="44">
        <v>8021</v>
      </c>
      <c r="H287" s="106">
        <v>1126218</v>
      </c>
      <c r="I287" s="75">
        <v>14248</v>
      </c>
      <c r="J287" s="199">
        <v>1818825</v>
      </c>
      <c r="K287" s="407">
        <f t="shared" si="445"/>
        <v>22269</v>
      </c>
      <c r="L287" s="407">
        <v>1033</v>
      </c>
      <c r="M287" s="399">
        <f t="shared" ref="M287" si="473">L287/K287</f>
        <v>4.6387354618527998E-2</v>
      </c>
      <c r="N287" s="91">
        <f t="shared" ref="N287" si="474">D287-D280</f>
        <v>45310</v>
      </c>
      <c r="O287" s="91">
        <f t="shared" ref="O287" si="475">SUM(E281:E287)</f>
        <v>5610</v>
      </c>
      <c r="P287" s="153">
        <f t="shared" ref="P287" si="476">SUM(K281:K287)</f>
        <v>137604</v>
      </c>
      <c r="Q287" s="153">
        <f t="shared" ref="Q287" si="477">SUM(L281:L287)</f>
        <v>6611</v>
      </c>
      <c r="R287" s="401">
        <f t="shared" ref="R287" si="478">Q287/P287</f>
        <v>4.8043661521467398E-2</v>
      </c>
      <c r="S287" s="92">
        <f t="shared" ref="S287" si="479">P287/5463.3</f>
        <v>25.18697490527703</v>
      </c>
    </row>
    <row r="288" spans="1:21" x14ac:dyDescent="0.25">
      <c r="A288" s="63">
        <v>44175</v>
      </c>
      <c r="B288" s="44">
        <v>1141754</v>
      </c>
      <c r="C288" s="44">
        <v>103305</v>
      </c>
      <c r="D288" s="106">
        <v>1245059</v>
      </c>
      <c r="E288" s="44">
        <v>933</v>
      </c>
      <c r="F288" s="393">
        <f t="shared" si="472"/>
        <v>0.17025547445255473</v>
      </c>
      <c r="G288" s="44">
        <v>9020</v>
      </c>
      <c r="H288" s="106">
        <v>1135238</v>
      </c>
      <c r="I288" s="75">
        <v>14478</v>
      </c>
      <c r="J288" s="199">
        <v>1833303</v>
      </c>
      <c r="K288" s="407">
        <f t="shared" si="445"/>
        <v>23498</v>
      </c>
      <c r="L288" s="407">
        <v>1097</v>
      </c>
      <c r="M288" s="399">
        <f t="shared" ref="M288:M291" si="480">L288/K288</f>
        <v>4.6684824240360884E-2</v>
      </c>
      <c r="N288" s="91">
        <f t="shared" ref="N288:N290" si="481">D288-D281</f>
        <v>43479</v>
      </c>
      <c r="O288" s="91">
        <f t="shared" ref="O288:O290" si="482">SUM(E282:E288)</f>
        <v>5585</v>
      </c>
      <c r="P288" s="153">
        <f t="shared" ref="P288:P290" si="483">SUM(K282:K288)</f>
        <v>134869</v>
      </c>
      <c r="Q288" s="153">
        <f t="shared" ref="Q288:Q290" si="484">SUM(L282:L288)</f>
        <v>6588</v>
      </c>
      <c r="R288" s="401">
        <f t="shared" ref="R288:R290" si="485">Q288/P288</f>
        <v>4.8847400069697261E-2</v>
      </c>
      <c r="S288" s="92">
        <f t="shared" ref="S288:S290" si="486">P288/5463.3</f>
        <v>24.686361722768289</v>
      </c>
    </row>
    <row r="289" spans="1:21" x14ac:dyDescent="0.25">
      <c r="A289" s="63">
        <v>44176</v>
      </c>
      <c r="B289" s="44">
        <v>1147435</v>
      </c>
      <c r="C289" s="44">
        <v>104306</v>
      </c>
      <c r="D289" s="106">
        <v>1251741</v>
      </c>
      <c r="E289" s="44">
        <v>1001</v>
      </c>
      <c r="F289" s="393">
        <f t="shared" si="472"/>
        <v>0.14980544747081712</v>
      </c>
      <c r="G289" s="44">
        <v>8841</v>
      </c>
      <c r="H289" s="106">
        <v>1144079</v>
      </c>
      <c r="I289" s="75">
        <v>16083</v>
      </c>
      <c r="J289" s="199">
        <v>1849386</v>
      </c>
      <c r="K289" s="407">
        <f t="shared" si="445"/>
        <v>24924</v>
      </c>
      <c r="L289" s="407">
        <v>1157</v>
      </c>
      <c r="M289" s="399">
        <f t="shared" si="480"/>
        <v>4.6421120205424493E-2</v>
      </c>
      <c r="N289" s="91">
        <f t="shared" si="481"/>
        <v>42322</v>
      </c>
      <c r="O289" s="91">
        <f t="shared" si="482"/>
        <v>5620</v>
      </c>
      <c r="P289" s="153">
        <f t="shared" si="483"/>
        <v>132926</v>
      </c>
      <c r="Q289" s="153">
        <f t="shared" si="484"/>
        <v>6611</v>
      </c>
      <c r="R289" s="401">
        <f t="shared" si="485"/>
        <v>4.9734438710259843E-2</v>
      </c>
      <c r="S289" s="92">
        <f t="shared" si="486"/>
        <v>24.330715867699009</v>
      </c>
    </row>
    <row r="290" spans="1:21" x14ac:dyDescent="0.25">
      <c r="A290" s="63">
        <v>44177</v>
      </c>
      <c r="B290" s="44">
        <v>1152835</v>
      </c>
      <c r="C290" s="44">
        <v>105370</v>
      </c>
      <c r="D290" s="106">
        <v>1258205</v>
      </c>
      <c r="E290" s="44">
        <v>1064</v>
      </c>
      <c r="F290" s="393">
        <f t="shared" si="472"/>
        <v>0.16460396039603961</v>
      </c>
      <c r="G290" s="44">
        <v>8564</v>
      </c>
      <c r="H290" s="106">
        <v>1152643</v>
      </c>
      <c r="I290" s="75">
        <v>14731</v>
      </c>
      <c r="J290" s="199">
        <v>1864117</v>
      </c>
      <c r="K290" s="407">
        <f t="shared" si="445"/>
        <v>23295</v>
      </c>
      <c r="L290" s="407">
        <v>1217</v>
      </c>
      <c r="M290" s="399">
        <f t="shared" si="480"/>
        <v>5.2242970594548188E-2</v>
      </c>
      <c r="N290" s="91">
        <f t="shared" si="481"/>
        <v>42131</v>
      </c>
      <c r="O290" s="91">
        <f t="shared" si="482"/>
        <v>5907</v>
      </c>
      <c r="P290" s="153">
        <f t="shared" si="483"/>
        <v>135498</v>
      </c>
      <c r="Q290" s="153">
        <f t="shared" si="484"/>
        <v>6889</v>
      </c>
      <c r="R290" s="401">
        <f t="shared" si="485"/>
        <v>5.0842078849872324E-2</v>
      </c>
      <c r="S290" s="92">
        <f t="shared" si="486"/>
        <v>24.801493602767557</v>
      </c>
    </row>
    <row r="291" spans="1:21" x14ac:dyDescent="0.25">
      <c r="A291" s="63">
        <v>44178</v>
      </c>
      <c r="B291" s="44">
        <v>1157486</v>
      </c>
      <c r="C291" s="44">
        <v>106170</v>
      </c>
      <c r="D291" s="106">
        <v>1263656</v>
      </c>
      <c r="E291" s="44">
        <v>800</v>
      </c>
      <c r="F291" s="393">
        <f t="shared" si="472"/>
        <v>0.1467620620069712</v>
      </c>
      <c r="G291" s="44">
        <v>7239</v>
      </c>
      <c r="H291" s="106">
        <v>1159882</v>
      </c>
      <c r="I291" s="75">
        <v>9997</v>
      </c>
      <c r="J291" s="199">
        <v>1874114</v>
      </c>
      <c r="K291" s="407">
        <f t="shared" si="445"/>
        <v>17236</v>
      </c>
      <c r="L291" s="407">
        <v>892</v>
      </c>
      <c r="M291" s="399">
        <f t="shared" si="480"/>
        <v>5.1752146669760968E-2</v>
      </c>
      <c r="N291" s="91">
        <f t="shared" ref="N291" si="487">D291-D284</f>
        <v>42426</v>
      </c>
      <c r="O291" s="91">
        <f t="shared" ref="O291" si="488">SUM(E285:E291)</f>
        <v>6064</v>
      </c>
      <c r="P291" s="153">
        <f t="shared" ref="P291" si="489">SUM(K285:K291)</f>
        <v>137944</v>
      </c>
      <c r="Q291" s="153">
        <f t="shared" ref="Q291" si="490">SUM(L285:L291)</f>
        <v>7013</v>
      </c>
      <c r="R291" s="401">
        <f t="shared" ref="R291" si="491">Q291/P291</f>
        <v>5.0839471089717564E-2</v>
      </c>
      <c r="S291" s="92">
        <f t="shared" ref="S291" si="492">P291/5463.3</f>
        <v>25.249208353925283</v>
      </c>
    </row>
    <row r="292" spans="1:21" x14ac:dyDescent="0.25">
      <c r="A292" s="63">
        <v>44179</v>
      </c>
      <c r="B292" s="44">
        <v>1161155</v>
      </c>
      <c r="C292" s="44">
        <v>106904</v>
      </c>
      <c r="D292" s="106">
        <v>1268059</v>
      </c>
      <c r="E292" s="44">
        <v>734</v>
      </c>
      <c r="F292" s="393">
        <f t="shared" si="472"/>
        <v>0.1667045196456961</v>
      </c>
      <c r="G292" s="44">
        <v>4643</v>
      </c>
      <c r="H292" s="106">
        <v>1164525</v>
      </c>
      <c r="I292" s="75">
        <v>6271</v>
      </c>
      <c r="J292" s="199">
        <v>1880385</v>
      </c>
      <c r="K292" s="407">
        <f t="shared" ref="K292:K298" si="493">G292+I292</f>
        <v>10914</v>
      </c>
      <c r="L292" s="407">
        <v>833</v>
      </c>
      <c r="M292" s="399">
        <f t="shared" ref="M292:M297" si="494">L292/K292</f>
        <v>7.6323987538940805E-2</v>
      </c>
      <c r="N292" s="91">
        <f t="shared" ref="N292" si="495">D292-D285</f>
        <v>42365</v>
      </c>
      <c r="O292" s="91">
        <f t="shared" ref="O292" si="496">SUM(E286:E292)</f>
        <v>6121</v>
      </c>
      <c r="P292" s="153">
        <f t="shared" ref="P292" si="497">SUM(K286:K292)</f>
        <v>137337</v>
      </c>
      <c r="Q292" s="153">
        <f t="shared" ref="Q292" si="498">SUM(L286:L292)</f>
        <v>7072</v>
      </c>
      <c r="R292" s="401">
        <f t="shared" ref="R292" si="499">Q292/P292</f>
        <v>5.149377079738162E-2</v>
      </c>
      <c r="S292" s="92">
        <f t="shared" ref="S292" si="500">P292/5463.3</f>
        <v>25.138103344132666</v>
      </c>
    </row>
    <row r="293" spans="1:21" x14ac:dyDescent="0.25">
      <c r="A293" s="63">
        <v>44180</v>
      </c>
      <c r="B293" s="44">
        <v>1165789</v>
      </c>
      <c r="C293" s="44">
        <v>107749</v>
      </c>
      <c r="D293" s="106">
        <v>1273538</v>
      </c>
      <c r="E293" s="44">
        <v>845</v>
      </c>
      <c r="F293" s="393">
        <f t="shared" si="472"/>
        <v>0.15422522358094543</v>
      </c>
      <c r="G293" s="44">
        <v>6095</v>
      </c>
      <c r="H293" s="106">
        <v>1170620</v>
      </c>
      <c r="I293" s="75">
        <v>7047</v>
      </c>
      <c r="J293" s="199">
        <v>1887432</v>
      </c>
      <c r="K293" s="407">
        <f t="shared" si="493"/>
        <v>13142</v>
      </c>
      <c r="L293" s="407">
        <v>979</v>
      </c>
      <c r="M293" s="399">
        <f t="shared" si="494"/>
        <v>7.449398873839598E-2</v>
      </c>
      <c r="N293" s="91">
        <f t="shared" ref="N293" si="501">D293-D286</f>
        <v>40449</v>
      </c>
      <c r="O293" s="91">
        <f t="shared" ref="O293" si="502">SUM(E287:E293)</f>
        <v>6274</v>
      </c>
      <c r="P293" s="153">
        <f t="shared" ref="P293" si="503">SUM(K287:K293)</f>
        <v>135278</v>
      </c>
      <c r="Q293" s="153">
        <f t="shared" ref="Q293" si="504">SUM(L287:L293)</f>
        <v>7208</v>
      </c>
      <c r="R293" s="401">
        <f t="shared" ref="R293" si="505">Q293/P293</f>
        <v>5.3282869350522628E-2</v>
      </c>
      <c r="S293" s="92">
        <f t="shared" ref="S293" si="506">P293/5463.3</f>
        <v>24.761224900701041</v>
      </c>
    </row>
    <row r="294" spans="1:21" x14ac:dyDescent="0.25">
      <c r="A294" s="63">
        <v>44181</v>
      </c>
      <c r="B294" s="44">
        <v>1170165</v>
      </c>
      <c r="C294" s="44">
        <v>108438</v>
      </c>
      <c r="D294" s="106">
        <v>1278603</v>
      </c>
      <c r="E294" s="44">
        <v>689</v>
      </c>
      <c r="F294" s="393">
        <f t="shared" si="472"/>
        <v>0.13603158933859821</v>
      </c>
      <c r="G294" s="44">
        <v>8034</v>
      </c>
      <c r="H294" s="106">
        <v>1178654</v>
      </c>
      <c r="I294" s="75">
        <v>5791</v>
      </c>
      <c r="J294" s="199">
        <v>1893223</v>
      </c>
      <c r="K294" s="407">
        <f t="shared" si="493"/>
        <v>13825</v>
      </c>
      <c r="L294" s="407">
        <v>810</v>
      </c>
      <c r="M294" s="399">
        <f t="shared" si="494"/>
        <v>5.8589511754068714E-2</v>
      </c>
      <c r="N294" s="91">
        <f t="shared" ref="N294" si="507">D294-D287</f>
        <v>39024</v>
      </c>
      <c r="O294" s="91">
        <f t="shared" ref="O294" si="508">SUM(E288:E294)</f>
        <v>6066</v>
      </c>
      <c r="P294" s="153">
        <f t="shared" ref="P294" si="509">SUM(K288:K294)</f>
        <v>126834</v>
      </c>
      <c r="Q294" s="153">
        <f t="shared" ref="Q294" si="510">SUM(L288:L294)</f>
        <v>6985</v>
      </c>
      <c r="R294" s="401">
        <f t="shared" ref="R294" si="511">Q294/P294</f>
        <v>5.5071983852910102E-2</v>
      </c>
      <c r="S294" s="92">
        <f t="shared" ref="S294" si="512">P294/5463.3</f>
        <v>23.215638899566194</v>
      </c>
    </row>
    <row r="295" spans="1:21" x14ac:dyDescent="0.25">
      <c r="A295" s="63">
        <v>44182</v>
      </c>
      <c r="B295" s="44">
        <v>1175059</v>
      </c>
      <c r="C295" s="44">
        <v>109296</v>
      </c>
      <c r="D295" s="106">
        <v>1284355</v>
      </c>
      <c r="E295" s="44">
        <v>858</v>
      </c>
      <c r="F295" s="393">
        <f t="shared" si="472"/>
        <v>0.14916550764951322</v>
      </c>
      <c r="G295" s="44">
        <v>9341</v>
      </c>
      <c r="H295" s="106">
        <v>1187995</v>
      </c>
      <c r="I295" s="75">
        <v>13111</v>
      </c>
      <c r="J295" s="199">
        <v>1906334</v>
      </c>
      <c r="K295" s="407">
        <f t="shared" si="493"/>
        <v>22452</v>
      </c>
      <c r="L295" s="407">
        <v>984</v>
      </c>
      <c r="M295" s="399">
        <f t="shared" si="494"/>
        <v>4.3826830571886695E-2</v>
      </c>
      <c r="N295" s="91">
        <f t="shared" ref="N295:N297" si="513">D295-D288</f>
        <v>39296</v>
      </c>
      <c r="O295" s="91">
        <f t="shared" ref="O295:O297" si="514">SUM(E289:E295)</f>
        <v>5991</v>
      </c>
      <c r="P295" s="153">
        <f t="shared" ref="P295:P297" si="515">SUM(K289:K295)</f>
        <v>125788</v>
      </c>
      <c r="Q295" s="153">
        <f t="shared" ref="Q295:Q297" si="516">SUM(L289:L295)</f>
        <v>6872</v>
      </c>
      <c r="R295" s="401">
        <f t="shared" ref="R295:R297" si="517">Q295/P295</f>
        <v>5.4631602378605273E-2</v>
      </c>
      <c r="S295" s="92">
        <f t="shared" ref="S295:S297" si="518">P295/5463.3</f>
        <v>23.024179525195393</v>
      </c>
    </row>
    <row r="296" spans="1:21" x14ac:dyDescent="0.25">
      <c r="A296" s="63">
        <v>44183</v>
      </c>
      <c r="B296" s="44">
        <v>1179163</v>
      </c>
      <c r="C296" s="44">
        <v>110040</v>
      </c>
      <c r="D296" s="106">
        <v>1289203</v>
      </c>
      <c r="E296" s="44">
        <v>744</v>
      </c>
      <c r="F296" s="393">
        <f t="shared" si="472"/>
        <v>0.15346534653465346</v>
      </c>
      <c r="G296" s="44">
        <v>8993</v>
      </c>
      <c r="H296" s="106">
        <v>1197028</v>
      </c>
      <c r="I296" s="75">
        <v>11709</v>
      </c>
      <c r="J296" s="199">
        <v>1918003</v>
      </c>
      <c r="K296" s="407">
        <f t="shared" si="493"/>
        <v>20702</v>
      </c>
      <c r="L296" s="407">
        <v>873</v>
      </c>
      <c r="M296" s="399">
        <f t="shared" si="494"/>
        <v>4.2169838662931121E-2</v>
      </c>
      <c r="N296" s="91">
        <f t="shared" si="513"/>
        <v>37462</v>
      </c>
      <c r="O296" s="91">
        <f t="shared" si="514"/>
        <v>5734</v>
      </c>
      <c r="P296" s="153">
        <f t="shared" si="515"/>
        <v>121566</v>
      </c>
      <c r="Q296" s="153">
        <f t="shared" si="516"/>
        <v>6588</v>
      </c>
      <c r="R296" s="401">
        <f t="shared" si="517"/>
        <v>5.4192784166625534E-2</v>
      </c>
      <c r="S296" s="92">
        <f t="shared" si="518"/>
        <v>22.251386524627971</v>
      </c>
    </row>
    <row r="297" spans="1:21" s="2" customFormat="1" ht="12.75" x14ac:dyDescent="0.2">
      <c r="A297" s="63">
        <v>44184</v>
      </c>
      <c r="B297" s="408">
        <v>1182336</v>
      </c>
      <c r="C297" s="408">
        <v>110612</v>
      </c>
      <c r="D297" s="409">
        <v>1292948</v>
      </c>
      <c r="E297" s="44">
        <v>572</v>
      </c>
      <c r="F297" s="393">
        <f t="shared" si="472"/>
        <v>0.1527369826435247</v>
      </c>
      <c r="G297" s="44">
        <v>6000</v>
      </c>
      <c r="H297" s="409">
        <v>1203028</v>
      </c>
      <c r="I297" s="75">
        <v>9917</v>
      </c>
      <c r="J297" s="51">
        <v>1927920</v>
      </c>
      <c r="K297" s="407">
        <f t="shared" si="493"/>
        <v>15917</v>
      </c>
      <c r="L297" s="410">
        <v>637</v>
      </c>
      <c r="M297" s="399">
        <f t="shared" si="494"/>
        <v>4.0020104291009613E-2</v>
      </c>
      <c r="N297" s="91">
        <f t="shared" si="513"/>
        <v>34743</v>
      </c>
      <c r="O297" s="91">
        <f t="shared" si="514"/>
        <v>5242</v>
      </c>
      <c r="P297" s="153">
        <f t="shared" si="515"/>
        <v>114188</v>
      </c>
      <c r="Q297" s="153">
        <f t="shared" si="516"/>
        <v>6008</v>
      </c>
      <c r="R297" s="401">
        <f t="shared" si="517"/>
        <v>5.2614985812870003E-2</v>
      </c>
      <c r="S297" s="92">
        <f t="shared" si="518"/>
        <v>20.900920688960884</v>
      </c>
    </row>
    <row r="298" spans="1:21" x14ac:dyDescent="0.25">
      <c r="A298" s="63">
        <v>44185</v>
      </c>
      <c r="B298" s="408">
        <v>1187618</v>
      </c>
      <c r="C298" s="408">
        <v>111546</v>
      </c>
      <c r="D298" s="409">
        <v>1299164</v>
      </c>
      <c r="E298" s="44">
        <v>934</v>
      </c>
      <c r="F298" s="393">
        <f t="shared" ref="F298" si="519">E298/(D298-D297)</f>
        <v>0.15025740025740025</v>
      </c>
      <c r="G298" s="44">
        <v>8890</v>
      </c>
      <c r="H298" s="409">
        <v>1211918</v>
      </c>
      <c r="I298" s="75">
        <v>12033</v>
      </c>
      <c r="J298" s="51">
        <v>1939953</v>
      </c>
      <c r="K298" s="407">
        <f t="shared" si="493"/>
        <v>20923</v>
      </c>
      <c r="L298" s="410">
        <v>1069</v>
      </c>
      <c r="M298" s="399">
        <f t="shared" ref="M298" si="520">L298/K298</f>
        <v>5.1092099603307364E-2</v>
      </c>
      <c r="N298" s="91">
        <f t="shared" ref="N298" si="521">D298-D291</f>
        <v>35508</v>
      </c>
      <c r="O298" s="91">
        <f t="shared" ref="O298" si="522">SUM(E292:E298)</f>
        <v>5376</v>
      </c>
      <c r="P298" s="153">
        <f t="shared" ref="P298" si="523">SUM(K292:K298)</f>
        <v>117875</v>
      </c>
      <c r="Q298" s="153">
        <f t="shared" ref="Q298" si="524">SUM(L292:L298)</f>
        <v>6185</v>
      </c>
      <c r="R298" s="401">
        <f t="shared" ref="R298" si="525">Q298/P298</f>
        <v>5.2470837751855778E-2</v>
      </c>
      <c r="S298" s="92">
        <f t="shared" ref="S298" si="526">P298/5463.3</f>
        <v>21.575787527684732</v>
      </c>
      <c r="U298" s="412" t="s">
        <v>241</v>
      </c>
    </row>
    <row r="299" spans="1:21" x14ac:dyDescent="0.25">
      <c r="A299" s="63">
        <v>44186</v>
      </c>
      <c r="B299" s="408">
        <v>1196386</v>
      </c>
      <c r="C299" s="408">
        <v>113050</v>
      </c>
      <c r="D299" s="409">
        <v>1309436</v>
      </c>
      <c r="E299" s="44">
        <v>1504</v>
      </c>
      <c r="F299" s="393">
        <f t="shared" ref="F299" si="527">E299/(D299-D298)</f>
        <v>0.14641744548286603</v>
      </c>
      <c r="G299" s="44">
        <v>4720</v>
      </c>
      <c r="H299" s="409">
        <v>1216638</v>
      </c>
      <c r="I299" s="75">
        <v>23331</v>
      </c>
      <c r="J299" s="51">
        <v>1963284</v>
      </c>
      <c r="K299" s="407">
        <f t="shared" ref="K299" si="528">G299+I299</f>
        <v>28051</v>
      </c>
      <c r="L299" s="410">
        <v>1696</v>
      </c>
      <c r="M299" s="399">
        <f t="shared" ref="M299" si="529">L299/K299</f>
        <v>6.0461302627357313E-2</v>
      </c>
      <c r="N299" s="91">
        <f t="shared" ref="N299" si="530">D299-D292</f>
        <v>41377</v>
      </c>
      <c r="O299" s="91">
        <f t="shared" ref="O299" si="531">SUM(E293:E299)</f>
        <v>6146</v>
      </c>
      <c r="P299" s="153">
        <f t="shared" ref="P299" si="532">SUM(K293:K299)</f>
        <v>135012</v>
      </c>
      <c r="Q299" s="153">
        <f t="shared" ref="Q299" si="533">SUM(L293:L299)</f>
        <v>7048</v>
      </c>
      <c r="R299" s="401">
        <f t="shared" ref="R299" si="534">Q299/P299</f>
        <v>5.2202767161437499E-2</v>
      </c>
      <c r="S299" s="92">
        <f t="shared" ref="S299" si="535">P299/5463.3</f>
        <v>24.712536379111526</v>
      </c>
      <c r="U299" s="412" t="s">
        <v>242</v>
      </c>
    </row>
    <row r="300" spans="1:21" x14ac:dyDescent="0.25">
      <c r="A300" s="63">
        <v>44187</v>
      </c>
      <c r="B300" s="408">
        <v>1203896</v>
      </c>
      <c r="C300" s="408">
        <v>114366</v>
      </c>
      <c r="D300" s="409">
        <v>1318262</v>
      </c>
      <c r="E300" s="44">
        <v>1316</v>
      </c>
      <c r="F300" s="393">
        <f t="shared" ref="F300" si="536">E300/(D300-D299)</f>
        <v>0.14910491728982553</v>
      </c>
      <c r="G300" s="44">
        <v>5796</v>
      </c>
      <c r="H300" s="409">
        <v>1222434</v>
      </c>
      <c r="I300" s="75">
        <v>13751</v>
      </c>
      <c r="J300" s="51">
        <v>1977035</v>
      </c>
      <c r="K300" s="407">
        <f t="shared" ref="K300" si="537">G300+I300</f>
        <v>19547</v>
      </c>
      <c r="L300" s="410">
        <v>1464</v>
      </c>
      <c r="M300" s="399">
        <f t="shared" ref="M300" si="538">L300/K300</f>
        <v>7.4896403540185189E-2</v>
      </c>
      <c r="N300" s="91">
        <f t="shared" ref="N300" si="539">D300-D293</f>
        <v>44724</v>
      </c>
      <c r="O300" s="91">
        <f t="shared" ref="O300" si="540">SUM(E294:E300)</f>
        <v>6617</v>
      </c>
      <c r="P300" s="153">
        <f t="shared" ref="P300" si="541">SUM(K294:K300)</f>
        <v>141417</v>
      </c>
      <c r="Q300" s="153">
        <f t="shared" ref="Q300" si="542">SUM(L294:L300)</f>
        <v>7533</v>
      </c>
      <c r="R300" s="401">
        <f t="shared" ref="R300" si="543">Q300/P300</f>
        <v>5.3267994654108065E-2</v>
      </c>
      <c r="S300" s="92">
        <f t="shared" ref="S300" si="544">P300/5463.3</f>
        <v>25.884904727911699</v>
      </c>
    </row>
    <row r="301" spans="1:21" x14ac:dyDescent="0.25">
      <c r="A301" s="63">
        <v>44188</v>
      </c>
      <c r="B301" s="408">
        <v>1210787</v>
      </c>
      <c r="C301" s="408">
        <v>115556</v>
      </c>
      <c r="D301" s="409">
        <v>1326343</v>
      </c>
      <c r="E301" s="44">
        <v>1190</v>
      </c>
      <c r="F301" s="393">
        <f t="shared" ref="F301" si="545">E301/(D301-D300)</f>
        <v>0.14725900259868829</v>
      </c>
      <c r="G301" s="44">
        <v>8407</v>
      </c>
      <c r="H301" s="409">
        <v>1230841</v>
      </c>
      <c r="I301" s="75">
        <v>18123</v>
      </c>
      <c r="J301" s="51">
        <v>1995158</v>
      </c>
      <c r="K301" s="407">
        <f t="shared" ref="K301" si="546">G301+I301</f>
        <v>26530</v>
      </c>
      <c r="L301" s="410">
        <v>1320</v>
      </c>
      <c r="M301" s="399">
        <f t="shared" ref="M301" si="547">L301/K301</f>
        <v>4.9754994346023367E-2</v>
      </c>
      <c r="N301" s="91">
        <f t="shared" ref="N301" si="548">D301-D294</f>
        <v>47740</v>
      </c>
      <c r="O301" s="91">
        <f t="shared" ref="O301" si="549">SUM(E295:E301)</f>
        <v>7118</v>
      </c>
      <c r="P301" s="153">
        <f t="shared" ref="P301" si="550">SUM(K295:K301)</f>
        <v>154122</v>
      </c>
      <c r="Q301" s="153">
        <f t="shared" ref="Q301" si="551">SUM(L295:L301)</f>
        <v>8043</v>
      </c>
      <c r="R301" s="401">
        <f t="shared" ref="R301" si="552">Q301/P301</f>
        <v>5.2185930626386885E-2</v>
      </c>
      <c r="S301" s="92">
        <f t="shared" ref="S301" si="553">P301/5463.3</f>
        <v>28.210422272253034</v>
      </c>
    </row>
    <row r="302" spans="1:21" x14ac:dyDescent="0.25">
      <c r="A302" s="63">
        <v>44189</v>
      </c>
      <c r="B302" s="408">
        <v>1218069</v>
      </c>
      <c r="C302" s="408">
        <v>116870</v>
      </c>
      <c r="D302" s="409">
        <v>1334939</v>
      </c>
      <c r="E302" s="44">
        <v>1314</v>
      </c>
      <c r="F302" s="393">
        <f t="shared" ref="F302:F307" si="554">E302/(D302-D301)</f>
        <v>0.15286179618427176</v>
      </c>
      <c r="G302" s="44">
        <v>9705</v>
      </c>
      <c r="H302" s="409">
        <v>1240546</v>
      </c>
      <c r="I302" s="75">
        <v>18167</v>
      </c>
      <c r="J302" s="51">
        <v>2013325</v>
      </c>
      <c r="K302" s="407">
        <f t="shared" ref="K302:K307" si="555">G302+I302</f>
        <v>27872</v>
      </c>
      <c r="L302" s="410">
        <v>1490</v>
      </c>
      <c r="M302" s="399">
        <f t="shared" ref="M302" si="556">L302/K302</f>
        <v>5.345866819747417E-2</v>
      </c>
      <c r="N302" s="91">
        <f t="shared" ref="N302" si="557">D302-D295</f>
        <v>50584</v>
      </c>
      <c r="O302" s="91">
        <f t="shared" ref="O302" si="558">SUM(E296:E302)</f>
        <v>7574</v>
      </c>
      <c r="P302" s="153">
        <f t="shared" ref="P302" si="559">SUM(K296:K302)</f>
        <v>159542</v>
      </c>
      <c r="Q302" s="153">
        <f t="shared" ref="Q302" si="560">SUM(L296:L302)</f>
        <v>8549</v>
      </c>
      <c r="R302" s="401">
        <f t="shared" ref="R302" si="561">Q302/P302</f>
        <v>5.3584636020608992E-2</v>
      </c>
      <c r="S302" s="92">
        <f t="shared" ref="S302" si="562">P302/5463.3</f>
        <v>29.202496659528123</v>
      </c>
    </row>
    <row r="303" spans="1:21" x14ac:dyDescent="0.25">
      <c r="A303" s="63">
        <v>44190</v>
      </c>
      <c r="B303" s="408">
        <v>1223532</v>
      </c>
      <c r="C303" s="408">
        <v>118035</v>
      </c>
      <c r="D303" s="409">
        <v>1341567</v>
      </c>
      <c r="E303" s="44">
        <v>1165</v>
      </c>
      <c r="F303" s="393">
        <f t="shared" si="554"/>
        <v>0.17576946288473144</v>
      </c>
      <c r="G303" s="44">
        <v>9243</v>
      </c>
      <c r="H303" s="409">
        <v>1249789</v>
      </c>
      <c r="I303" s="75">
        <v>21376</v>
      </c>
      <c r="J303" s="51">
        <v>2034701</v>
      </c>
      <c r="K303" s="407">
        <f t="shared" si="555"/>
        <v>30619</v>
      </c>
      <c r="L303" s="410">
        <v>1310</v>
      </c>
      <c r="M303" s="399">
        <f t="shared" ref="M303:M307" si="563">L303/K303</f>
        <v>4.2783892354420455E-2</v>
      </c>
      <c r="N303" s="91">
        <f t="shared" ref="N303:N307" si="564">D303-D296</f>
        <v>52364</v>
      </c>
      <c r="O303" s="91">
        <f t="shared" ref="O303:O307" si="565">SUM(E297:E303)</f>
        <v>7995</v>
      </c>
      <c r="P303" s="153">
        <f t="shared" ref="P303:P307" si="566">SUM(K297:K303)</f>
        <v>169459</v>
      </c>
      <c r="Q303" s="153">
        <f t="shared" ref="Q303:Q307" si="567">SUM(L297:L303)</f>
        <v>8986</v>
      </c>
      <c r="R303" s="401">
        <f t="shared" ref="R303:R307" si="568">Q303/P303</f>
        <v>5.3027575991832832E-2</v>
      </c>
      <c r="S303" s="92">
        <f t="shared" ref="S303:S307" si="569">P303/5463.3</f>
        <v>31.017699924953781</v>
      </c>
    </row>
    <row r="304" spans="1:21" x14ac:dyDescent="0.25">
      <c r="A304" s="63">
        <v>44191</v>
      </c>
      <c r="B304" s="408">
        <v>1226966</v>
      </c>
      <c r="C304" s="408">
        <v>119184</v>
      </c>
      <c r="D304" s="409">
        <v>1346150</v>
      </c>
      <c r="E304" s="44">
        <v>1149</v>
      </c>
      <c r="F304" s="393">
        <f t="shared" si="554"/>
        <v>0.25070914248308968</v>
      </c>
      <c r="G304" s="44">
        <v>4477</v>
      </c>
      <c r="H304" s="409">
        <v>1254266</v>
      </c>
      <c r="I304" s="75">
        <v>10934</v>
      </c>
      <c r="J304" s="51">
        <v>2045635</v>
      </c>
      <c r="K304" s="407">
        <f t="shared" si="555"/>
        <v>15411</v>
      </c>
      <c r="L304" s="410">
        <v>1262</v>
      </c>
      <c r="M304" s="399">
        <f t="shared" si="563"/>
        <v>8.1889559405619358E-2</v>
      </c>
      <c r="N304" s="91">
        <f t="shared" si="564"/>
        <v>53202</v>
      </c>
      <c r="O304" s="91">
        <f t="shared" si="565"/>
        <v>8572</v>
      </c>
      <c r="P304" s="153">
        <f t="shared" si="566"/>
        <v>168953</v>
      </c>
      <c r="Q304" s="153">
        <f t="shared" si="567"/>
        <v>9611</v>
      </c>
      <c r="R304" s="401">
        <f t="shared" si="568"/>
        <v>5.6885642752718214E-2</v>
      </c>
      <c r="S304" s="92">
        <f t="shared" si="569"/>
        <v>30.925081910200792</v>
      </c>
    </row>
    <row r="305" spans="1:19" x14ac:dyDescent="0.25">
      <c r="A305" s="63">
        <v>44192</v>
      </c>
      <c r="B305" s="408">
        <v>1228815</v>
      </c>
      <c r="C305" s="408">
        <v>119924</v>
      </c>
      <c r="D305" s="409">
        <v>1348739</v>
      </c>
      <c r="E305" s="44">
        <v>740</v>
      </c>
      <c r="F305" s="393">
        <f t="shared" si="554"/>
        <v>0.28582464271919661</v>
      </c>
      <c r="G305" s="44">
        <v>3311</v>
      </c>
      <c r="H305" s="409">
        <v>1257577</v>
      </c>
      <c r="I305" s="75">
        <v>3482</v>
      </c>
      <c r="J305" s="51">
        <v>2049117</v>
      </c>
      <c r="K305" s="407">
        <f t="shared" si="555"/>
        <v>6793</v>
      </c>
      <c r="L305" s="410">
        <v>834</v>
      </c>
      <c r="M305" s="399">
        <f t="shared" si="563"/>
        <v>0.12277344325040483</v>
      </c>
      <c r="N305" s="91">
        <f t="shared" si="564"/>
        <v>49575</v>
      </c>
      <c r="O305" s="91">
        <f t="shared" si="565"/>
        <v>8378</v>
      </c>
      <c r="P305" s="153">
        <f t="shared" si="566"/>
        <v>154823</v>
      </c>
      <c r="Q305" s="153">
        <f t="shared" si="567"/>
        <v>9376</v>
      </c>
      <c r="R305" s="401">
        <f t="shared" si="568"/>
        <v>6.0559477596997861E-2</v>
      </c>
      <c r="S305" s="92">
        <f t="shared" si="569"/>
        <v>28.338733000201344</v>
      </c>
    </row>
    <row r="306" spans="1:19" x14ac:dyDescent="0.25">
      <c r="A306" s="63">
        <v>44193</v>
      </c>
      <c r="B306" s="408">
        <v>1231418</v>
      </c>
      <c r="C306" s="408">
        <v>120891</v>
      </c>
      <c r="D306" s="409">
        <v>1352309</v>
      </c>
      <c r="E306" s="44">
        <v>967</v>
      </c>
      <c r="F306" s="393">
        <f t="shared" si="554"/>
        <v>0.27086834733893556</v>
      </c>
      <c r="G306" s="44">
        <v>4122</v>
      </c>
      <c r="H306" s="409">
        <v>1261699</v>
      </c>
      <c r="I306" s="75">
        <v>4697</v>
      </c>
      <c r="J306" s="51">
        <v>2053814</v>
      </c>
      <c r="K306" s="407">
        <f t="shared" si="555"/>
        <v>8819</v>
      </c>
      <c r="L306" s="410">
        <v>1072</v>
      </c>
      <c r="M306" s="399">
        <f t="shared" si="563"/>
        <v>0.12155573194239709</v>
      </c>
      <c r="N306" s="91">
        <f t="shared" si="564"/>
        <v>42873</v>
      </c>
      <c r="O306" s="91">
        <f t="shared" si="565"/>
        <v>7841</v>
      </c>
      <c r="P306" s="153">
        <f t="shared" si="566"/>
        <v>135591</v>
      </c>
      <c r="Q306" s="153">
        <f t="shared" si="567"/>
        <v>8752</v>
      </c>
      <c r="R306" s="401">
        <f t="shared" si="568"/>
        <v>6.4547056958057694E-2</v>
      </c>
      <c r="S306" s="92">
        <f t="shared" si="569"/>
        <v>24.818516281368403</v>
      </c>
    </row>
    <row r="307" spans="1:19" x14ac:dyDescent="0.25">
      <c r="A307" s="63">
        <v>44194</v>
      </c>
      <c r="B307" s="408">
        <v>1235580</v>
      </c>
      <c r="C307" s="408">
        <v>122786</v>
      </c>
      <c r="D307" s="409">
        <v>1358366</v>
      </c>
      <c r="E307" s="44">
        <v>1895</v>
      </c>
      <c r="F307" s="393">
        <f t="shared" si="554"/>
        <v>0.31286115238566947</v>
      </c>
      <c r="G307" s="44">
        <v>5121</v>
      </c>
      <c r="H307" s="409">
        <v>1266820</v>
      </c>
      <c r="I307" s="75">
        <v>9058</v>
      </c>
      <c r="J307" s="51">
        <v>2062872</v>
      </c>
      <c r="K307" s="407">
        <f t="shared" si="555"/>
        <v>14179</v>
      </c>
      <c r="L307" s="410">
        <v>2038</v>
      </c>
      <c r="M307" s="399">
        <f t="shared" si="563"/>
        <v>0.14373369066929967</v>
      </c>
      <c r="N307" s="91">
        <f t="shared" si="564"/>
        <v>40104</v>
      </c>
      <c r="O307" s="91">
        <f t="shared" si="565"/>
        <v>8420</v>
      </c>
      <c r="P307" s="153">
        <f t="shared" si="566"/>
        <v>130223</v>
      </c>
      <c r="Q307" s="153">
        <f t="shared" si="567"/>
        <v>9326</v>
      </c>
      <c r="R307" s="401">
        <f t="shared" si="568"/>
        <v>7.1615613217327206E-2</v>
      </c>
      <c r="S307" s="92">
        <f t="shared" si="569"/>
        <v>23.835959950945398</v>
      </c>
    </row>
    <row r="308" spans="1:19" x14ac:dyDescent="0.25">
      <c r="A308" s="63">
        <v>44195</v>
      </c>
      <c r="B308" s="408">
        <v>1239844</v>
      </c>
      <c r="C308" s="408">
        <v>124831</v>
      </c>
      <c r="D308" s="409">
        <v>1364675</v>
      </c>
      <c r="E308" s="44">
        <v>2045</v>
      </c>
      <c r="F308" s="393">
        <f t="shared" ref="F308" si="570">E308/(D308-D307)</f>
        <v>0.32414011729275638</v>
      </c>
      <c r="G308" s="44">
        <v>8004</v>
      </c>
      <c r="H308" s="409">
        <v>1274824</v>
      </c>
      <c r="I308" s="75">
        <v>11718</v>
      </c>
      <c r="J308" s="51">
        <v>2074590</v>
      </c>
      <c r="K308" s="407">
        <f t="shared" ref="K308" si="571">G308+I308</f>
        <v>19722</v>
      </c>
      <c r="L308" s="410">
        <v>2232</v>
      </c>
      <c r="M308" s="399">
        <f t="shared" ref="M308" si="572">L308/K308</f>
        <v>0.11317310617584424</v>
      </c>
      <c r="N308" s="91">
        <f t="shared" ref="N308" si="573">D308-D301</f>
        <v>38332</v>
      </c>
      <c r="O308" s="91">
        <f t="shared" ref="O308" si="574">SUM(E302:E308)</f>
        <v>9275</v>
      </c>
      <c r="P308" s="153">
        <f t="shared" ref="P308" si="575">SUM(K302:K308)</f>
        <v>123415</v>
      </c>
      <c r="Q308" s="153">
        <f t="shared" ref="Q308" si="576">SUM(L302:L308)</f>
        <v>10238</v>
      </c>
      <c r="R308" s="401">
        <f t="shared" ref="R308" si="577">Q308/P308</f>
        <v>8.2955880565571447E-2</v>
      </c>
      <c r="S308" s="92">
        <f t="shared" ref="S308" si="578">P308/5463.3</f>
        <v>22.589826661541558</v>
      </c>
    </row>
    <row r="309" spans="1:19" x14ac:dyDescent="0.25">
      <c r="A309" s="63">
        <v>44196</v>
      </c>
      <c r="B309" s="408">
        <v>1245016</v>
      </c>
      <c r="C309" s="408">
        <v>127453</v>
      </c>
      <c r="D309" s="409">
        <v>1372469</v>
      </c>
      <c r="E309" s="44">
        <v>2622</v>
      </c>
      <c r="F309" s="393">
        <f t="shared" ref="F309:F314" si="579">E309/(D309-D308)</f>
        <v>0.33641262509622788</v>
      </c>
      <c r="G309" s="44">
        <v>10038</v>
      </c>
      <c r="H309" s="409">
        <v>1284862</v>
      </c>
      <c r="I309" s="75">
        <v>18257</v>
      </c>
      <c r="J309" s="51">
        <v>2092847</v>
      </c>
      <c r="K309" s="407">
        <f t="shared" ref="K309:K314" si="580">G309+I309</f>
        <v>28295</v>
      </c>
      <c r="L309" s="410">
        <v>2851</v>
      </c>
      <c r="M309" s="399">
        <f t="shared" ref="M309" si="581">L309/K309</f>
        <v>0.10075985156388055</v>
      </c>
      <c r="N309" s="91">
        <f t="shared" ref="N309" si="582">D309-D302</f>
        <v>37530</v>
      </c>
      <c r="O309" s="91">
        <f t="shared" ref="O309" si="583">SUM(E303:E309)</f>
        <v>10583</v>
      </c>
      <c r="P309" s="153">
        <f t="shared" ref="P309" si="584">SUM(K303:K309)</f>
        <v>123838</v>
      </c>
      <c r="Q309" s="153">
        <f t="shared" ref="Q309" si="585">SUM(L303:L309)</f>
        <v>11599</v>
      </c>
      <c r="R309" s="401">
        <f t="shared" ref="R309" si="586">Q309/P309</f>
        <v>9.3662688350910059E-2</v>
      </c>
      <c r="S309" s="92">
        <f t="shared" ref="S309" si="587">P309/5463.3</f>
        <v>22.66725239324218</v>
      </c>
    </row>
    <row r="310" spans="1:19" x14ac:dyDescent="0.25">
      <c r="A310" s="63">
        <v>44197</v>
      </c>
      <c r="B310" s="408">
        <v>1250143</v>
      </c>
      <c r="C310" s="408">
        <v>129992</v>
      </c>
      <c r="D310" s="409">
        <v>1380135</v>
      </c>
      <c r="E310" s="44">
        <v>2539</v>
      </c>
      <c r="F310" s="393">
        <f t="shared" si="579"/>
        <v>0.33120271327941558</v>
      </c>
      <c r="G310" s="44">
        <v>10471</v>
      </c>
      <c r="H310" s="409">
        <v>1295333</v>
      </c>
      <c r="I310" s="75">
        <v>17842</v>
      </c>
      <c r="J310" s="51">
        <v>2110689</v>
      </c>
      <c r="K310" s="407">
        <f t="shared" si="580"/>
        <v>28313</v>
      </c>
      <c r="L310" s="410">
        <v>2747</v>
      </c>
      <c r="M310" s="399">
        <f t="shared" ref="M310:M314" si="588">L310/K310</f>
        <v>9.7022569137851872E-2</v>
      </c>
      <c r="N310" s="91">
        <f t="shared" ref="N310:N314" si="589">D310-D303</f>
        <v>38568</v>
      </c>
      <c r="O310" s="91">
        <f t="shared" ref="O310:O314" si="590">SUM(E304:E310)</f>
        <v>11957</v>
      </c>
      <c r="P310" s="153">
        <f t="shared" ref="P310:P314" si="591">SUM(K304:K310)</f>
        <v>121532</v>
      </c>
      <c r="Q310" s="153">
        <f t="shared" ref="Q310:Q314" si="592">SUM(L304:L310)</f>
        <v>13036</v>
      </c>
      <c r="R310" s="401">
        <f t="shared" ref="R310:R314" si="593">Q310/P310</f>
        <v>0.10726393048744363</v>
      </c>
      <c r="S310" s="92">
        <f t="shared" ref="S310:S314" si="594">P310/5463.3</f>
        <v>22.245163179763146</v>
      </c>
    </row>
    <row r="311" spans="1:19" x14ac:dyDescent="0.25">
      <c r="A311" s="63">
        <v>44198</v>
      </c>
      <c r="B311" s="408">
        <v>1254763</v>
      </c>
      <c r="C311" s="408">
        <v>132129</v>
      </c>
      <c r="D311" s="409">
        <v>1386892</v>
      </c>
      <c r="E311" s="44">
        <v>2137</v>
      </c>
      <c r="F311" s="393">
        <f t="shared" si="579"/>
        <v>0.31626461447387894</v>
      </c>
      <c r="G311" s="44">
        <v>5667</v>
      </c>
      <c r="H311" s="409">
        <v>1301000</v>
      </c>
      <c r="I311" s="75">
        <v>15784</v>
      </c>
      <c r="J311" s="51">
        <v>2126473</v>
      </c>
      <c r="K311" s="407">
        <f t="shared" si="580"/>
        <v>21451</v>
      </c>
      <c r="L311" s="410">
        <v>2316</v>
      </c>
      <c r="M311" s="399">
        <f t="shared" si="588"/>
        <v>0.10796699454570882</v>
      </c>
      <c r="N311" s="91">
        <f t="shared" si="589"/>
        <v>40742</v>
      </c>
      <c r="O311" s="91">
        <f t="shared" si="590"/>
        <v>12945</v>
      </c>
      <c r="P311" s="153">
        <f t="shared" si="591"/>
        <v>127572</v>
      </c>
      <c r="Q311" s="153">
        <f t="shared" si="592"/>
        <v>14090</v>
      </c>
      <c r="R311" s="401">
        <f t="shared" si="593"/>
        <v>0.11044743360612047</v>
      </c>
      <c r="S311" s="92">
        <f t="shared" si="594"/>
        <v>23.350722091043874</v>
      </c>
    </row>
    <row r="312" spans="1:19" x14ac:dyDescent="0.25">
      <c r="A312" s="63">
        <v>44199</v>
      </c>
      <c r="B312" s="408">
        <v>1259214</v>
      </c>
      <c r="C312" s="408">
        <v>134593</v>
      </c>
      <c r="D312" s="409">
        <v>1393807</v>
      </c>
      <c r="E312" s="44">
        <v>2464</v>
      </c>
      <c r="F312" s="393">
        <f t="shared" si="579"/>
        <v>0.35632682574114244</v>
      </c>
      <c r="G312" s="44">
        <v>4482</v>
      </c>
      <c r="H312" s="409">
        <v>1305482</v>
      </c>
      <c r="I312" s="75">
        <v>12846</v>
      </c>
      <c r="J312" s="51">
        <v>2139319</v>
      </c>
      <c r="K312" s="407">
        <f t="shared" si="580"/>
        <v>17328</v>
      </c>
      <c r="L312" s="410">
        <v>2629</v>
      </c>
      <c r="M312" s="399">
        <f t="shared" si="588"/>
        <v>0.15171975992613113</v>
      </c>
      <c r="N312" s="91">
        <f t="shared" si="589"/>
        <v>45068</v>
      </c>
      <c r="O312" s="91">
        <f t="shared" si="590"/>
        <v>14669</v>
      </c>
      <c r="P312" s="153">
        <f t="shared" si="591"/>
        <v>138107</v>
      </c>
      <c r="Q312" s="153">
        <f t="shared" si="592"/>
        <v>15885</v>
      </c>
      <c r="R312" s="401">
        <f t="shared" si="593"/>
        <v>0.11501951385519923</v>
      </c>
      <c r="S312" s="92">
        <f t="shared" si="594"/>
        <v>25.279043801365475</v>
      </c>
    </row>
    <row r="313" spans="1:19" x14ac:dyDescent="0.25">
      <c r="A313" s="63">
        <v>44200</v>
      </c>
      <c r="B313" s="408">
        <v>1263297</v>
      </c>
      <c r="C313" s="408">
        <v>136498</v>
      </c>
      <c r="D313" s="409">
        <v>1399795</v>
      </c>
      <c r="E313" s="44">
        <v>1905</v>
      </c>
      <c r="F313" s="393">
        <f t="shared" si="579"/>
        <v>0.31813627254509019</v>
      </c>
      <c r="G313" s="44">
        <v>4410</v>
      </c>
      <c r="H313" s="409">
        <v>1309892</v>
      </c>
      <c r="I313" s="75">
        <v>9400</v>
      </c>
      <c r="J313" s="51">
        <v>2148719</v>
      </c>
      <c r="K313" s="407">
        <f t="shared" si="580"/>
        <v>13810</v>
      </c>
      <c r="L313" s="410">
        <v>2077</v>
      </c>
      <c r="M313" s="399">
        <f t="shared" si="588"/>
        <v>0.1503982621288921</v>
      </c>
      <c r="N313" s="91">
        <f t="shared" si="589"/>
        <v>47486</v>
      </c>
      <c r="O313" s="91">
        <f t="shared" si="590"/>
        <v>15607</v>
      </c>
      <c r="P313" s="153">
        <f t="shared" si="591"/>
        <v>143098</v>
      </c>
      <c r="Q313" s="153">
        <f t="shared" si="592"/>
        <v>16890</v>
      </c>
      <c r="R313" s="401">
        <f t="shared" si="593"/>
        <v>0.11803099973444772</v>
      </c>
      <c r="S313" s="92">
        <f t="shared" si="594"/>
        <v>26.192594219610857</v>
      </c>
    </row>
    <row r="314" spans="1:19" x14ac:dyDescent="0.25">
      <c r="A314" s="63">
        <v>44201</v>
      </c>
      <c r="B314" s="408">
        <v>1268789</v>
      </c>
      <c r="C314" s="408">
        <v>139027</v>
      </c>
      <c r="D314" s="409">
        <v>1407816</v>
      </c>
      <c r="E314" s="44">
        <v>2529</v>
      </c>
      <c r="F314" s="393">
        <f t="shared" si="579"/>
        <v>0.31529734447076424</v>
      </c>
      <c r="G314" s="44">
        <v>6360</v>
      </c>
      <c r="H314" s="409">
        <v>1316252</v>
      </c>
      <c r="I314" s="75">
        <v>11976</v>
      </c>
      <c r="J314" s="51">
        <v>2160695</v>
      </c>
      <c r="K314" s="407">
        <f t="shared" si="580"/>
        <v>18336</v>
      </c>
      <c r="L314" s="410">
        <v>2722</v>
      </c>
      <c r="M314" s="399">
        <f t="shared" si="588"/>
        <v>0.14845113438045376</v>
      </c>
      <c r="N314" s="91">
        <f t="shared" si="589"/>
        <v>49450</v>
      </c>
      <c r="O314" s="91">
        <f t="shared" si="590"/>
        <v>16241</v>
      </c>
      <c r="P314" s="153">
        <f t="shared" si="591"/>
        <v>147255</v>
      </c>
      <c r="Q314" s="153">
        <f t="shared" si="592"/>
        <v>17574</v>
      </c>
      <c r="R314" s="401">
        <f t="shared" si="593"/>
        <v>0.11934399511052256</v>
      </c>
      <c r="S314" s="92">
        <f t="shared" si="594"/>
        <v>26.953489649113173</v>
      </c>
    </row>
    <row r="315" spans="1:19" x14ac:dyDescent="0.25">
      <c r="A315" s="63">
        <v>44202</v>
      </c>
      <c r="B315" s="408">
        <v>1273698</v>
      </c>
      <c r="C315" s="408">
        <v>141066</v>
      </c>
      <c r="D315" s="409">
        <v>1414764</v>
      </c>
      <c r="E315" s="44">
        <v>2039</v>
      </c>
      <c r="F315" s="393">
        <f t="shared" ref="F315:F317" si="595">E315/(D315-D314)</f>
        <v>0.29346574553828442</v>
      </c>
      <c r="G315" s="44">
        <v>7861</v>
      </c>
      <c r="H315" s="409">
        <v>1324113</v>
      </c>
      <c r="I315" s="75">
        <v>13240</v>
      </c>
      <c r="J315" s="51">
        <v>2173935</v>
      </c>
      <c r="K315" s="407">
        <f t="shared" ref="K315:K317" si="596">G315+I315</f>
        <v>21101</v>
      </c>
      <c r="L315" s="410">
        <v>2220</v>
      </c>
      <c r="M315" s="399">
        <f t="shared" ref="M315" si="597">L315/K315</f>
        <v>0.10520828396758447</v>
      </c>
      <c r="N315" s="91">
        <f t="shared" ref="N315" si="598">D315-D308</f>
        <v>50089</v>
      </c>
      <c r="O315" s="91">
        <f t="shared" ref="O315" si="599">SUM(E309:E315)</f>
        <v>16235</v>
      </c>
      <c r="P315" s="153">
        <f t="shared" ref="P315" si="600">SUM(K309:K315)</f>
        <v>148634</v>
      </c>
      <c r="Q315" s="153">
        <f t="shared" ref="Q315" si="601">SUM(L309:L315)</f>
        <v>17562</v>
      </c>
      <c r="R315" s="401">
        <f t="shared" ref="R315" si="602">Q315/P315</f>
        <v>0.11815600737381757</v>
      </c>
      <c r="S315" s="92">
        <f t="shared" ref="S315" si="603">P315/5463.3</f>
        <v>27.205901195248291</v>
      </c>
    </row>
    <row r="316" spans="1:19" x14ac:dyDescent="0.25">
      <c r="A316" s="63">
        <v>44203</v>
      </c>
      <c r="B316" s="408">
        <v>1280173</v>
      </c>
      <c r="C316" s="408">
        <v>143715</v>
      </c>
      <c r="D316" s="409">
        <v>1423888</v>
      </c>
      <c r="E316" s="44">
        <v>2649</v>
      </c>
      <c r="F316" s="393">
        <f t="shared" si="595"/>
        <v>0.29033318719859713</v>
      </c>
      <c r="G316" s="44">
        <v>11365</v>
      </c>
      <c r="H316" s="409">
        <v>1335478</v>
      </c>
      <c r="I316" s="75">
        <v>15601</v>
      </c>
      <c r="J316" s="51">
        <v>2189536</v>
      </c>
      <c r="K316" s="407">
        <f t="shared" si="596"/>
        <v>26966</v>
      </c>
      <c r="L316" s="410">
        <v>3051</v>
      </c>
      <c r="M316" s="399">
        <f t="shared" ref="M316:M317" si="604">L316/K316</f>
        <v>0.11314247571015353</v>
      </c>
      <c r="N316" s="91">
        <f t="shared" ref="N316:N317" si="605">D316-D309</f>
        <v>51419</v>
      </c>
      <c r="O316" s="91">
        <f t="shared" ref="O316:O317" si="606">SUM(E310:E316)</f>
        <v>16262</v>
      </c>
      <c r="P316" s="153">
        <f t="shared" ref="P316:P317" si="607">SUM(K310:K316)</f>
        <v>147305</v>
      </c>
      <c r="Q316" s="153">
        <f t="shared" ref="Q316:Q317" si="608">SUM(L310:L316)</f>
        <v>17762</v>
      </c>
      <c r="R316" s="401">
        <f t="shared" ref="R316:R317" si="609">Q316/P316</f>
        <v>0.12057974949933811</v>
      </c>
      <c r="S316" s="92">
        <f t="shared" ref="S316:S317" si="610">P316/5463.3</f>
        <v>26.962641626855561</v>
      </c>
    </row>
    <row r="317" spans="1:19" x14ac:dyDescent="0.25">
      <c r="A317" s="63">
        <v>44204</v>
      </c>
      <c r="B317" s="408">
        <v>1286020</v>
      </c>
      <c r="C317" s="408">
        <v>146024</v>
      </c>
      <c r="D317" s="409">
        <v>1432044</v>
      </c>
      <c r="E317" s="44">
        <v>2309</v>
      </c>
      <c r="F317" s="393">
        <f t="shared" si="595"/>
        <v>0.28310446297204511</v>
      </c>
      <c r="G317" s="44">
        <v>11694</v>
      </c>
      <c r="H317" s="409">
        <v>1347172</v>
      </c>
      <c r="I317" s="75">
        <v>19750</v>
      </c>
      <c r="J317" s="51">
        <v>2209286</v>
      </c>
      <c r="K317" s="407">
        <f t="shared" si="596"/>
        <v>31444</v>
      </c>
      <c r="L317" s="410">
        <v>2557</v>
      </c>
      <c r="M317" s="399">
        <f t="shared" si="604"/>
        <v>8.1319170588983594E-2</v>
      </c>
      <c r="N317" s="91">
        <f t="shared" si="605"/>
        <v>51909</v>
      </c>
      <c r="O317" s="91">
        <f t="shared" si="606"/>
        <v>16032</v>
      </c>
      <c r="P317" s="153">
        <f t="shared" si="607"/>
        <v>150436</v>
      </c>
      <c r="Q317" s="153">
        <f t="shared" si="608"/>
        <v>17572</v>
      </c>
      <c r="R317" s="401">
        <f t="shared" si="609"/>
        <v>0.11680714722539817</v>
      </c>
      <c r="S317" s="92">
        <f t="shared" si="610"/>
        <v>27.535738473084031</v>
      </c>
    </row>
    <row r="318" spans="1:19" x14ac:dyDescent="0.25">
      <c r="A318" s="63">
        <v>44205</v>
      </c>
      <c r="B318" s="408">
        <v>1291523</v>
      </c>
      <c r="C318" s="408">
        <v>147889</v>
      </c>
      <c r="D318" s="409">
        <v>1439412</v>
      </c>
      <c r="E318" s="44">
        <v>1865</v>
      </c>
      <c r="F318" s="393">
        <f t="shared" ref="F318:F319" si="611">E318/(D318-D317)</f>
        <v>0.25312160694896851</v>
      </c>
      <c r="G318" s="44">
        <v>9392</v>
      </c>
      <c r="H318" s="409">
        <v>1356564</v>
      </c>
      <c r="I318" s="75">
        <v>16960</v>
      </c>
      <c r="J318" s="51">
        <v>2226246</v>
      </c>
      <c r="K318" s="407">
        <f t="shared" ref="K318:K319" si="612">G318+I318</f>
        <v>26352</v>
      </c>
      <c r="L318" s="410">
        <v>2299</v>
      </c>
      <c r="M318" s="399">
        <f t="shared" ref="M318:M319" si="613">L318/K318</f>
        <v>8.724195506982392E-2</v>
      </c>
      <c r="N318" s="91">
        <f t="shared" ref="N318:N319" si="614">D318-D311</f>
        <v>52520</v>
      </c>
      <c r="O318" s="91">
        <f t="shared" ref="O318:O319" si="615">SUM(E312:E318)</f>
        <v>15760</v>
      </c>
      <c r="P318" s="153">
        <f t="shared" ref="P318:P319" si="616">SUM(K312:K318)</f>
        <v>155337</v>
      </c>
      <c r="Q318" s="153">
        <f t="shared" ref="Q318:Q319" si="617">SUM(L312:L318)</f>
        <v>17555</v>
      </c>
      <c r="R318" s="401">
        <f t="shared" ref="R318:R319" si="618">Q318/P318</f>
        <v>0.11301235378564026</v>
      </c>
      <c r="S318" s="92">
        <f t="shared" ref="S318:S319" si="619">P318/5463.3</f>
        <v>28.432815331393112</v>
      </c>
    </row>
    <row r="319" spans="1:19" x14ac:dyDescent="0.25">
      <c r="A319" s="63">
        <v>44206</v>
      </c>
      <c r="B319" s="44">
        <v>1296879</v>
      </c>
      <c r="C319" s="44">
        <v>149766</v>
      </c>
      <c r="D319" s="409">
        <v>1446645</v>
      </c>
      <c r="E319" s="409">
        <v>1877</v>
      </c>
      <c r="F319" s="393">
        <f t="shared" si="611"/>
        <v>0.25950504631549842</v>
      </c>
      <c r="G319" s="44">
        <v>7187</v>
      </c>
      <c r="H319" s="409">
        <v>1363751</v>
      </c>
      <c r="I319" s="75">
        <v>13781</v>
      </c>
      <c r="J319" s="51">
        <v>2240027</v>
      </c>
      <c r="K319" s="407">
        <f t="shared" si="612"/>
        <v>20968</v>
      </c>
      <c r="L319" s="410">
        <v>2099</v>
      </c>
      <c r="M319" s="399">
        <f t="shared" si="613"/>
        <v>0.10010492178557802</v>
      </c>
      <c r="N319" s="91">
        <f t="shared" si="614"/>
        <v>52838</v>
      </c>
      <c r="O319" s="91">
        <f t="shared" si="615"/>
        <v>15173</v>
      </c>
      <c r="P319" s="153">
        <f t="shared" si="616"/>
        <v>158977</v>
      </c>
      <c r="Q319" s="153">
        <f t="shared" si="617"/>
        <v>17025</v>
      </c>
      <c r="R319" s="401">
        <f t="shared" si="618"/>
        <v>0.10709096284368179</v>
      </c>
      <c r="S319" s="92">
        <f t="shared" si="619"/>
        <v>29.099079311039116</v>
      </c>
    </row>
    <row r="320" spans="1:19" x14ac:dyDescent="0.25">
      <c r="A320" s="63">
        <v>44207</v>
      </c>
      <c r="B320" s="44">
        <v>1301985</v>
      </c>
      <c r="C320" s="44">
        <v>151548</v>
      </c>
      <c r="D320" s="409">
        <v>1453533</v>
      </c>
      <c r="E320" s="409">
        <v>1782</v>
      </c>
      <c r="F320" s="393">
        <f t="shared" ref="F320:F321" si="620">E320/(D320-D319)</f>
        <v>0.25871080139372821</v>
      </c>
      <c r="G320" s="44">
        <v>5636</v>
      </c>
      <c r="H320" s="409">
        <v>1369387</v>
      </c>
      <c r="I320" s="75">
        <v>12094</v>
      </c>
      <c r="J320" s="51">
        <v>2252121</v>
      </c>
      <c r="K320" s="407">
        <f t="shared" ref="K320:K321" si="621">G320+I320</f>
        <v>17730</v>
      </c>
      <c r="L320" s="410">
        <v>2041</v>
      </c>
      <c r="M320" s="399">
        <f t="shared" ref="M320" si="622">L320/K320</f>
        <v>0.11511562323745064</v>
      </c>
      <c r="N320" s="91">
        <f t="shared" ref="N320" si="623">D320-D313</f>
        <v>53738</v>
      </c>
      <c r="O320" s="91">
        <f t="shared" ref="O320" si="624">SUM(E314:E320)</f>
        <v>15050</v>
      </c>
      <c r="P320" s="153">
        <f t="shared" ref="P320" si="625">SUM(K314:K320)</f>
        <v>162897</v>
      </c>
      <c r="Q320" s="153">
        <f t="shared" ref="Q320" si="626">SUM(L314:L320)</f>
        <v>16989</v>
      </c>
      <c r="R320" s="401">
        <f t="shared" ref="R320" si="627">Q320/P320</f>
        <v>0.1042928967384298</v>
      </c>
      <c r="S320" s="92">
        <f t="shared" ref="S320" si="628">P320/5463.3</f>
        <v>29.816594366042501</v>
      </c>
    </row>
    <row r="321" spans="1:19" x14ac:dyDescent="0.25">
      <c r="A321" s="63">
        <v>44208</v>
      </c>
      <c r="B321" s="44">
        <v>1306708</v>
      </c>
      <c r="C321" s="44">
        <v>153423</v>
      </c>
      <c r="D321" s="409">
        <v>1460131</v>
      </c>
      <c r="E321" s="409">
        <v>1875</v>
      </c>
      <c r="F321" s="393">
        <f t="shared" si="620"/>
        <v>0.28417702334040618</v>
      </c>
      <c r="G321" s="44">
        <v>7296</v>
      </c>
      <c r="H321" s="409">
        <v>1376683</v>
      </c>
      <c r="I321" s="75">
        <v>10221</v>
      </c>
      <c r="J321" s="51">
        <v>2262342</v>
      </c>
      <c r="K321" s="407">
        <f t="shared" si="621"/>
        <v>17517</v>
      </c>
      <c r="L321" s="410">
        <v>2098</v>
      </c>
      <c r="M321" s="399">
        <f t="shared" ref="M321" si="629">L321/K321</f>
        <v>0.11976936690072501</v>
      </c>
      <c r="N321" s="91">
        <f t="shared" ref="N321" si="630">D321-D314</f>
        <v>52315</v>
      </c>
      <c r="O321" s="91">
        <f t="shared" ref="O321" si="631">SUM(E315:E321)</f>
        <v>14396</v>
      </c>
      <c r="P321" s="153">
        <f t="shared" ref="P321" si="632">SUM(K315:K321)</f>
        <v>162078</v>
      </c>
      <c r="Q321" s="153">
        <f t="shared" ref="Q321" si="633">SUM(L315:L321)</f>
        <v>16365</v>
      </c>
      <c r="R321" s="401">
        <f t="shared" ref="R321" si="634">Q321/P321</f>
        <v>0.10096990337985415</v>
      </c>
      <c r="S321" s="92">
        <f t="shared" ref="S321" si="635">P321/5463.3</f>
        <v>29.66668497062215</v>
      </c>
    </row>
    <row r="322" spans="1:19" x14ac:dyDescent="0.25">
      <c r="A322" s="63">
        <v>44209</v>
      </c>
      <c r="B322" s="44">
        <v>1312242</v>
      </c>
      <c r="C322" s="44">
        <v>155372</v>
      </c>
      <c r="D322" s="409">
        <v>1467614</v>
      </c>
      <c r="E322" s="409">
        <v>1949</v>
      </c>
      <c r="F322" s="393">
        <f t="shared" ref="F322:F326" si="636">E322/(D322-D321)</f>
        <v>0.26045703594814912</v>
      </c>
      <c r="G322" s="44">
        <v>10691</v>
      </c>
      <c r="H322" s="409">
        <v>1387374</v>
      </c>
      <c r="I322" s="75">
        <v>12741</v>
      </c>
      <c r="J322" s="51">
        <v>2275083</v>
      </c>
      <c r="K322" s="407">
        <f t="shared" ref="K322:K328" si="637">G322+I322</f>
        <v>23432</v>
      </c>
      <c r="L322" s="410">
        <v>2382</v>
      </c>
      <c r="M322" s="399">
        <f t="shared" ref="M322" si="638">L322/K322</f>
        <v>0.10165585524069648</v>
      </c>
      <c r="N322" s="91">
        <f t="shared" ref="N322" si="639">D322-D315</f>
        <v>52850</v>
      </c>
      <c r="O322" s="91">
        <f t="shared" ref="O322" si="640">SUM(E316:E322)</f>
        <v>14306</v>
      </c>
      <c r="P322" s="153">
        <f t="shared" ref="P322" si="641">SUM(K316:K322)</f>
        <v>164409</v>
      </c>
      <c r="Q322" s="153">
        <f t="shared" ref="Q322" si="642">SUM(L316:L322)</f>
        <v>16527</v>
      </c>
      <c r="R322" s="401">
        <f t="shared" ref="R322" si="643">Q322/P322</f>
        <v>0.10052369395835994</v>
      </c>
      <c r="S322" s="92">
        <f t="shared" ref="S322" si="644">P322/5463.3</f>
        <v>30.093350172972379</v>
      </c>
    </row>
    <row r="323" spans="1:19" x14ac:dyDescent="0.25">
      <c r="A323" s="63">
        <v>44210</v>
      </c>
      <c r="B323" s="44">
        <v>1316406</v>
      </c>
      <c r="C323" s="44">
        <v>157079</v>
      </c>
      <c r="D323" s="409">
        <v>1473485</v>
      </c>
      <c r="E323" s="409">
        <v>1707</v>
      </c>
      <c r="F323" s="393">
        <f t="shared" si="636"/>
        <v>0.2907511497189576</v>
      </c>
      <c r="G323" s="44">
        <v>13777</v>
      </c>
      <c r="H323" s="409">
        <v>1401151</v>
      </c>
      <c r="I323" s="75">
        <v>11604</v>
      </c>
      <c r="J323" s="51">
        <v>2286687</v>
      </c>
      <c r="K323" s="407">
        <f t="shared" si="637"/>
        <v>25381</v>
      </c>
      <c r="L323" s="410">
        <v>2111</v>
      </c>
      <c r="M323" s="399">
        <f t="shared" ref="M323:M327" si="645">L323/K323</f>
        <v>8.3172451834049088E-2</v>
      </c>
      <c r="N323" s="91">
        <f t="shared" ref="N323:N324" si="646">D323-D316</f>
        <v>49597</v>
      </c>
      <c r="O323" s="91">
        <f t="shared" ref="O323:O324" si="647">SUM(E317:E323)</f>
        <v>13364</v>
      </c>
      <c r="P323" s="153">
        <f t="shared" ref="P323:P324" si="648">SUM(K317:K323)</f>
        <v>162824</v>
      </c>
      <c r="Q323" s="153">
        <f t="shared" ref="Q323:Q324" si="649">SUM(L317:L323)</f>
        <v>15587</v>
      </c>
      <c r="R323" s="401">
        <f t="shared" ref="R323:R324" si="650">Q323/P323</f>
        <v>9.5729130840662313E-2</v>
      </c>
      <c r="S323" s="92">
        <f t="shared" ref="S323:S324" si="651">P323/5463.3</f>
        <v>29.803232478538611</v>
      </c>
    </row>
    <row r="324" spans="1:19" x14ac:dyDescent="0.25">
      <c r="A324" s="63">
        <v>44211</v>
      </c>
      <c r="B324" s="44">
        <v>1321989</v>
      </c>
      <c r="C324" s="44">
        <v>159239</v>
      </c>
      <c r="D324" s="409">
        <v>1481228</v>
      </c>
      <c r="E324" s="409">
        <v>2160</v>
      </c>
      <c r="F324" s="393">
        <f t="shared" si="636"/>
        <v>0.27896164277411856</v>
      </c>
      <c r="G324" s="44">
        <v>11062</v>
      </c>
      <c r="H324" s="409">
        <v>1412213</v>
      </c>
      <c r="I324" s="75">
        <v>23870</v>
      </c>
      <c r="J324" s="51">
        <v>2310557</v>
      </c>
      <c r="K324" s="407">
        <f t="shared" si="637"/>
        <v>34932</v>
      </c>
      <c r="L324" s="410">
        <v>2617</v>
      </c>
      <c r="M324" s="399">
        <f t="shared" si="645"/>
        <v>7.4916981564181834E-2</v>
      </c>
      <c r="N324" s="91">
        <f t="shared" si="646"/>
        <v>49184</v>
      </c>
      <c r="O324" s="91">
        <f t="shared" si="647"/>
        <v>13215</v>
      </c>
      <c r="P324" s="153">
        <f t="shared" si="648"/>
        <v>166312</v>
      </c>
      <c r="Q324" s="153">
        <f t="shared" si="649"/>
        <v>15647</v>
      </c>
      <c r="R324" s="401">
        <f t="shared" si="650"/>
        <v>9.4082206936360574E-2</v>
      </c>
      <c r="S324" s="92">
        <f t="shared" si="651"/>
        <v>30.441674445847745</v>
      </c>
    </row>
    <row r="325" spans="1:19" x14ac:dyDescent="0.25">
      <c r="A325" s="63">
        <v>44212</v>
      </c>
      <c r="B325" s="44">
        <v>1326282</v>
      </c>
      <c r="C325" s="44">
        <v>160992</v>
      </c>
      <c r="D325" s="44">
        <v>1487274</v>
      </c>
      <c r="E325" s="104">
        <v>1753</v>
      </c>
      <c r="F325" s="393">
        <f t="shared" si="636"/>
        <v>0.28994376447237841</v>
      </c>
      <c r="G325" s="44">
        <v>10577</v>
      </c>
      <c r="H325" s="44">
        <v>1422790</v>
      </c>
      <c r="I325" s="49">
        <v>13737</v>
      </c>
      <c r="J325" s="75">
        <v>2324294</v>
      </c>
      <c r="K325" s="407">
        <f t="shared" si="637"/>
        <v>24314</v>
      </c>
      <c r="L325" s="51">
        <v>2046</v>
      </c>
      <c r="M325" s="399">
        <f t="shared" si="645"/>
        <v>8.4149049930081432E-2</v>
      </c>
      <c r="N325" s="91">
        <f t="shared" ref="N325:N326" si="652">D325-D318</f>
        <v>47862</v>
      </c>
      <c r="O325" s="91">
        <f t="shared" ref="O325" si="653">SUM(E319:E325)</f>
        <v>13103</v>
      </c>
      <c r="P325" s="153">
        <f t="shared" ref="P325" si="654">SUM(K319:K325)</f>
        <v>164274</v>
      </c>
      <c r="Q325" s="153">
        <f t="shared" ref="Q325" si="655">SUM(L319:L325)</f>
        <v>15394</v>
      </c>
      <c r="R325" s="401">
        <f t="shared" ref="R325" si="656">Q325/P325</f>
        <v>9.3709290575501911E-2</v>
      </c>
      <c r="S325" s="92">
        <f t="shared" ref="S325" si="657">P325/5463.3</f>
        <v>30.068639833067923</v>
      </c>
    </row>
    <row r="326" spans="1:19" x14ac:dyDescent="0.25">
      <c r="A326" s="63">
        <v>44213</v>
      </c>
      <c r="B326" s="44">
        <v>1330323</v>
      </c>
      <c r="C326" s="44">
        <v>162333</v>
      </c>
      <c r="D326" s="44">
        <v>1492656</v>
      </c>
      <c r="E326" s="104">
        <v>1341</v>
      </c>
      <c r="F326" s="393">
        <f t="shared" si="636"/>
        <v>0.24916387959866221</v>
      </c>
      <c r="G326" s="44">
        <v>5883</v>
      </c>
      <c r="H326" s="44">
        <v>1428673</v>
      </c>
      <c r="I326" s="49">
        <v>10373</v>
      </c>
      <c r="J326" s="75">
        <v>2334667</v>
      </c>
      <c r="K326" s="407">
        <f t="shared" si="637"/>
        <v>16256</v>
      </c>
      <c r="L326" s="51">
        <v>1551</v>
      </c>
      <c r="M326" s="399">
        <f t="shared" si="645"/>
        <v>9.5410925196850391E-2</v>
      </c>
      <c r="N326" s="91">
        <f t="shared" si="652"/>
        <v>46011</v>
      </c>
      <c r="O326" s="91">
        <f t="shared" ref="O326" si="658">SUM(E320:E326)</f>
        <v>12567</v>
      </c>
      <c r="P326" s="153">
        <f t="shared" ref="P326" si="659">SUM(K320:K326)</f>
        <v>159562</v>
      </c>
      <c r="Q326" s="153">
        <f t="shared" ref="Q326" si="660">SUM(L320:L326)</f>
        <v>14846</v>
      </c>
      <c r="R326" s="401">
        <f t="shared" ref="R326" si="661">Q326/P326</f>
        <v>9.30422030307968E-2</v>
      </c>
      <c r="S326" s="92">
        <f t="shared" ref="S326" si="662">P326/5463.3</f>
        <v>29.206157450625078</v>
      </c>
    </row>
    <row r="327" spans="1:19" x14ac:dyDescent="0.25">
      <c r="A327" s="63">
        <v>44214</v>
      </c>
      <c r="B327" s="44">
        <v>1333895</v>
      </c>
      <c r="C327" s="44">
        <v>163762</v>
      </c>
      <c r="D327" s="44">
        <v>1497657</v>
      </c>
      <c r="E327" s="104">
        <v>1429</v>
      </c>
      <c r="F327" s="393">
        <f t="shared" ref="F327:F328" si="663">E327/(D327-D326)</f>
        <v>0.28574285142971406</v>
      </c>
      <c r="G327" s="44">
        <v>5533</v>
      </c>
      <c r="H327" s="44">
        <v>1434206</v>
      </c>
      <c r="I327" s="49">
        <v>7761</v>
      </c>
      <c r="J327" s="75">
        <v>2342428</v>
      </c>
      <c r="K327" s="407">
        <f t="shared" si="637"/>
        <v>13294</v>
      </c>
      <c r="L327" s="51">
        <v>1629</v>
      </c>
      <c r="M327" s="399">
        <f t="shared" si="645"/>
        <v>0.12253648262374003</v>
      </c>
      <c r="N327" s="91">
        <f t="shared" ref="N327" si="664">D327-D320</f>
        <v>44124</v>
      </c>
      <c r="O327" s="91">
        <f t="shared" ref="O327" si="665">SUM(E321:E327)</f>
        <v>12214</v>
      </c>
      <c r="P327" s="153">
        <f t="shared" ref="P327" si="666">SUM(K321:K327)</f>
        <v>155126</v>
      </c>
      <c r="Q327" s="153">
        <f t="shared" ref="Q327" si="667">SUM(L321:L327)</f>
        <v>14434</v>
      </c>
      <c r="R327" s="401">
        <f t="shared" ref="R327" si="668">Q327/P327</f>
        <v>9.3046942485463427E-2</v>
      </c>
      <c r="S327" s="92">
        <f t="shared" ref="S327" si="669">P327/5463.3</f>
        <v>28.394193985320225</v>
      </c>
    </row>
    <row r="328" spans="1:19" x14ac:dyDescent="0.25">
      <c r="A328" s="63">
        <v>44215</v>
      </c>
      <c r="B328" s="44">
        <v>1336952</v>
      </c>
      <c r="C328" s="44">
        <v>164927</v>
      </c>
      <c r="D328" s="44">
        <v>1501879</v>
      </c>
      <c r="E328" s="104">
        <v>1165</v>
      </c>
      <c r="F328" s="393">
        <f t="shared" si="663"/>
        <v>0.27593557555660825</v>
      </c>
      <c r="G328" s="44">
        <v>7580</v>
      </c>
      <c r="H328" s="44">
        <v>1441786</v>
      </c>
      <c r="I328" s="49">
        <v>5613</v>
      </c>
      <c r="J328" s="75">
        <v>2348041</v>
      </c>
      <c r="K328" s="407">
        <f t="shared" si="637"/>
        <v>13193</v>
      </c>
      <c r="L328" s="51">
        <v>1461</v>
      </c>
      <c r="M328" s="399">
        <f t="shared" ref="M328" si="670">L328/K328</f>
        <v>0.1107405442279997</v>
      </c>
      <c r="N328" s="91">
        <f t="shared" ref="N328" si="671">D328-D321</f>
        <v>41748</v>
      </c>
      <c r="O328" s="91">
        <f t="shared" ref="O328" si="672">SUM(E322:E328)</f>
        <v>11504</v>
      </c>
      <c r="P328" s="153">
        <f t="shared" ref="P328" si="673">SUM(K322:K328)</f>
        <v>150802</v>
      </c>
      <c r="Q328" s="153">
        <f t="shared" ref="Q328" si="674">SUM(L322:L328)</f>
        <v>13797</v>
      </c>
      <c r="R328" s="401">
        <f t="shared" ref="R328" si="675">Q328/P328</f>
        <v>9.1490829034097693E-2</v>
      </c>
      <c r="S328" s="92">
        <f t="shared" ref="S328" si="676">P328/5463.3</f>
        <v>27.602730950158328</v>
      </c>
    </row>
    <row r="329" spans="1:19" x14ac:dyDescent="0.25">
      <c r="A329" s="63">
        <v>44216</v>
      </c>
      <c r="B329" s="44">
        <v>1342138</v>
      </c>
      <c r="C329" s="44">
        <v>166583</v>
      </c>
      <c r="D329" s="44">
        <v>1508721</v>
      </c>
      <c r="E329" s="104">
        <v>1656</v>
      </c>
      <c r="F329" s="393">
        <f t="shared" ref="F329" si="677">E329/(D329-D328)</f>
        <v>0.24203449283835135</v>
      </c>
      <c r="G329" s="44">
        <v>11712</v>
      </c>
      <c r="H329" s="44">
        <v>1453498</v>
      </c>
      <c r="I329" s="49">
        <v>13764</v>
      </c>
      <c r="J329" s="75">
        <v>2361805</v>
      </c>
      <c r="K329" s="407">
        <f t="shared" ref="K329" si="678">G329+I329</f>
        <v>25476</v>
      </c>
      <c r="L329" s="51">
        <v>1910</v>
      </c>
      <c r="M329" s="399">
        <f t="shared" ref="M329" si="679">L329/K329</f>
        <v>7.497252315905166E-2</v>
      </c>
      <c r="N329" s="91">
        <f t="shared" ref="N329" si="680">D329-D322</f>
        <v>41107</v>
      </c>
      <c r="O329" s="91">
        <f t="shared" ref="O329" si="681">SUM(E323:E329)</f>
        <v>11211</v>
      </c>
      <c r="P329" s="153">
        <f t="shared" ref="P329" si="682">SUM(K323:K329)</f>
        <v>152846</v>
      </c>
      <c r="Q329" s="153">
        <f t="shared" ref="Q329" si="683">SUM(L323:L329)</f>
        <v>13325</v>
      </c>
      <c r="R329" s="401">
        <f t="shared" ref="R329" si="684">Q329/P329</f>
        <v>8.7179252319327952E-2</v>
      </c>
      <c r="S329" s="92">
        <f t="shared" ref="S329" si="685">P329/5463.3</f>
        <v>27.976863800267235</v>
      </c>
    </row>
    <row r="330" spans="1:19" x14ac:dyDescent="0.25">
      <c r="A330" s="63">
        <v>44217</v>
      </c>
      <c r="B330" s="44">
        <v>1347160</v>
      </c>
      <c r="C330" s="44">
        <v>168219</v>
      </c>
      <c r="D330" s="44">
        <v>1515379</v>
      </c>
      <c r="E330" s="104">
        <v>1636</v>
      </c>
      <c r="F330" s="393">
        <f t="shared" ref="F330:F332" si="686">E330/(D330-D329)</f>
        <v>0.24571943526584561</v>
      </c>
      <c r="G330" s="44">
        <v>12238</v>
      </c>
      <c r="H330" s="44">
        <v>1465736</v>
      </c>
      <c r="I330" s="49">
        <v>15635</v>
      </c>
      <c r="J330" s="75">
        <v>2377440</v>
      </c>
      <c r="K330" s="407">
        <f t="shared" ref="K330:K332" si="687">G330+I330</f>
        <v>27873</v>
      </c>
      <c r="L330" s="51">
        <v>1940</v>
      </c>
      <c r="M330" s="399">
        <f t="shared" ref="M330:M332" si="688">L330/K330</f>
        <v>6.9601406378933015E-2</v>
      </c>
      <c r="N330" s="91">
        <f t="shared" ref="N330:N332" si="689">D330-D323</f>
        <v>41894</v>
      </c>
      <c r="O330" s="91">
        <f t="shared" ref="O330:O332" si="690">SUM(E324:E330)</f>
        <v>11140</v>
      </c>
      <c r="P330" s="153">
        <f t="shared" ref="P330:P332" si="691">SUM(K324:K330)</f>
        <v>155338</v>
      </c>
      <c r="Q330" s="153">
        <f t="shared" ref="Q330:Q332" si="692">SUM(L324:L330)</f>
        <v>13154</v>
      </c>
      <c r="R330" s="401">
        <f t="shared" ref="R330:R332" si="693">Q330/P330</f>
        <v>8.4679859403365559E-2</v>
      </c>
      <c r="S330" s="92">
        <f t="shared" ref="S330:S332" si="694">P330/5463.3</f>
        <v>28.43299837094796</v>
      </c>
    </row>
    <row r="331" spans="1:19" x14ac:dyDescent="0.25">
      <c r="A331" s="63">
        <v>44218</v>
      </c>
      <c r="B331" s="44">
        <v>1351422</v>
      </c>
      <c r="C331" s="44">
        <v>169699</v>
      </c>
      <c r="D331" s="44">
        <v>1521121</v>
      </c>
      <c r="E331" s="104">
        <v>1480</v>
      </c>
      <c r="F331" s="393">
        <f t="shared" si="686"/>
        <v>0.25774991292232674</v>
      </c>
      <c r="G331" s="44">
        <v>13920</v>
      </c>
      <c r="H331" s="44">
        <v>1479656</v>
      </c>
      <c r="I331" s="49">
        <v>12134</v>
      </c>
      <c r="J331" s="75">
        <v>2389574</v>
      </c>
      <c r="K331" s="407">
        <f t="shared" si="687"/>
        <v>26054</v>
      </c>
      <c r="L331" s="51">
        <v>1794</v>
      </c>
      <c r="M331" s="399">
        <f t="shared" si="688"/>
        <v>6.8856989329853388E-2</v>
      </c>
      <c r="N331" s="91">
        <f t="shared" si="689"/>
        <v>39893</v>
      </c>
      <c r="O331" s="91">
        <f t="shared" si="690"/>
        <v>10460</v>
      </c>
      <c r="P331" s="153">
        <f t="shared" si="691"/>
        <v>146460</v>
      </c>
      <c r="Q331" s="153">
        <f t="shared" si="692"/>
        <v>12331</v>
      </c>
      <c r="R331" s="401">
        <f t="shared" si="693"/>
        <v>8.4193636487778237E-2</v>
      </c>
      <c r="S331" s="92">
        <f t="shared" si="694"/>
        <v>26.807973203009169</v>
      </c>
    </row>
    <row r="332" spans="1:19" x14ac:dyDescent="0.25">
      <c r="A332" s="63">
        <v>44219</v>
      </c>
      <c r="B332" s="44">
        <v>1355979</v>
      </c>
      <c r="C332" s="44">
        <v>171006</v>
      </c>
      <c r="D332" s="44">
        <v>1526985</v>
      </c>
      <c r="E332" s="104">
        <v>1307</v>
      </c>
      <c r="F332" s="393">
        <f t="shared" si="686"/>
        <v>0.22288540245566166</v>
      </c>
      <c r="G332" s="44">
        <v>8458</v>
      </c>
      <c r="H332" s="44">
        <v>1488114</v>
      </c>
      <c r="I332" s="49">
        <v>11935</v>
      </c>
      <c r="J332" s="75">
        <v>2401509</v>
      </c>
      <c r="K332" s="407">
        <f t="shared" si="687"/>
        <v>20393</v>
      </c>
      <c r="L332" s="51">
        <v>1887</v>
      </c>
      <c r="M332" s="399">
        <f t="shared" si="688"/>
        <v>9.2531751091060654E-2</v>
      </c>
      <c r="N332" s="91">
        <f t="shared" si="689"/>
        <v>39711</v>
      </c>
      <c r="O332" s="91">
        <f t="shared" si="690"/>
        <v>10014</v>
      </c>
      <c r="P332" s="153">
        <f t="shared" si="691"/>
        <v>142539</v>
      </c>
      <c r="Q332" s="153">
        <f t="shared" si="692"/>
        <v>12172</v>
      </c>
      <c r="R332" s="401">
        <f t="shared" si="693"/>
        <v>8.5394172822876549E-2</v>
      </c>
      <c r="S332" s="92">
        <f t="shared" si="694"/>
        <v>26.090275108450935</v>
      </c>
    </row>
    <row r="333" spans="1:19" x14ac:dyDescent="0.25">
      <c r="A333" s="63">
        <v>44220</v>
      </c>
      <c r="B333" s="44">
        <v>1360077</v>
      </c>
      <c r="C333" s="44">
        <v>172201</v>
      </c>
      <c r="D333" s="44">
        <v>1532278</v>
      </c>
      <c r="E333" s="104">
        <v>1195</v>
      </c>
      <c r="F333" s="393">
        <f t="shared" ref="F333" si="695">E333/(D333-D332)</f>
        <v>0.22576988475344795</v>
      </c>
      <c r="G333" s="44">
        <v>10495</v>
      </c>
      <c r="H333" s="44">
        <v>1498609</v>
      </c>
      <c r="I333" s="49">
        <v>8844</v>
      </c>
      <c r="J333" s="75">
        <v>2410353</v>
      </c>
      <c r="K333" s="407">
        <f t="shared" ref="K333" si="696">G333+I333</f>
        <v>19339</v>
      </c>
      <c r="L333" s="51">
        <v>1424</v>
      </c>
      <c r="M333" s="399">
        <f t="shared" ref="M333" si="697">L333/K333</f>
        <v>7.3633590154609851E-2</v>
      </c>
      <c r="N333" s="91">
        <f t="shared" ref="N333" si="698">D333-D326</f>
        <v>39622</v>
      </c>
      <c r="O333" s="91">
        <f t="shared" ref="O333" si="699">SUM(E327:E333)</f>
        <v>9868</v>
      </c>
      <c r="P333" s="153">
        <f t="shared" ref="P333" si="700">SUM(K327:K333)</f>
        <v>145622</v>
      </c>
      <c r="Q333" s="153">
        <f t="shared" ref="Q333" si="701">SUM(L327:L333)</f>
        <v>12045</v>
      </c>
      <c r="R333" s="401">
        <f t="shared" ref="R333" si="702">Q333/P333</f>
        <v>8.2714150334427486E-2</v>
      </c>
      <c r="S333" s="92">
        <f t="shared" ref="S333" si="703">P333/5463.3</f>
        <v>26.65458605604671</v>
      </c>
    </row>
    <row r="334" spans="1:19" x14ac:dyDescent="0.25">
      <c r="A334" s="63">
        <v>44221</v>
      </c>
      <c r="B334" s="44">
        <v>1363033</v>
      </c>
      <c r="C334" s="44">
        <v>172953</v>
      </c>
      <c r="D334" s="44">
        <v>1535986</v>
      </c>
      <c r="E334" s="104">
        <v>752</v>
      </c>
      <c r="F334" s="393">
        <f t="shared" ref="F334:F335" si="704">E334/(D334-D333)</f>
        <v>0.20280474649406688</v>
      </c>
      <c r="G334" s="44">
        <v>5150</v>
      </c>
      <c r="H334" s="44">
        <v>1503759</v>
      </c>
      <c r="I334" s="49">
        <v>5176</v>
      </c>
      <c r="J334" s="75">
        <v>2415529</v>
      </c>
      <c r="K334" s="407">
        <f t="shared" ref="K334:K335" si="705">G334+I334</f>
        <v>10326</v>
      </c>
      <c r="L334" s="51">
        <v>889</v>
      </c>
      <c r="M334" s="399">
        <f t="shared" ref="M334" si="706">L334/K334</f>
        <v>8.6093356575634328E-2</v>
      </c>
      <c r="N334" s="91">
        <f t="shared" ref="N334" si="707">D334-D327</f>
        <v>38329</v>
      </c>
      <c r="O334" s="91">
        <f t="shared" ref="O334" si="708">SUM(E328:E334)</f>
        <v>9191</v>
      </c>
      <c r="P334" s="153">
        <f t="shared" ref="P334" si="709">SUM(K328:K334)</f>
        <v>142654</v>
      </c>
      <c r="Q334" s="153">
        <f t="shared" ref="Q334" si="710">SUM(L328:L334)</f>
        <v>11305</v>
      </c>
      <c r="R334" s="401">
        <f t="shared" ref="R334" si="711">Q334/P334</f>
        <v>7.9247690215486416E-2</v>
      </c>
      <c r="S334" s="92">
        <f t="shared" ref="S334" si="712">P334/5463.3</f>
        <v>26.111324657258432</v>
      </c>
    </row>
    <row r="335" spans="1:19" x14ac:dyDescent="0.25">
      <c r="A335" s="63">
        <v>44222</v>
      </c>
      <c r="B335" s="44">
        <v>1366561</v>
      </c>
      <c r="C335" s="44">
        <v>174002</v>
      </c>
      <c r="D335" s="44">
        <v>1540563</v>
      </c>
      <c r="E335" s="104">
        <v>1049</v>
      </c>
      <c r="F335" s="393">
        <f t="shared" si="704"/>
        <v>0.22918942538780862</v>
      </c>
      <c r="G335" s="44">
        <v>7367</v>
      </c>
      <c r="H335" s="44">
        <v>1511126</v>
      </c>
      <c r="I335" s="49">
        <v>6452</v>
      </c>
      <c r="J335" s="75">
        <v>2421981</v>
      </c>
      <c r="K335" s="407">
        <f t="shared" si="705"/>
        <v>13819</v>
      </c>
      <c r="L335" s="51">
        <v>1246</v>
      </c>
      <c r="M335" s="399">
        <f t="shared" ref="M335" si="713">L335/K335</f>
        <v>9.0165713872204942E-2</v>
      </c>
      <c r="N335" s="91">
        <f t="shared" ref="N335" si="714">D335-D328</f>
        <v>38684</v>
      </c>
      <c r="O335" s="91">
        <f t="shared" ref="O335" si="715">SUM(E329:E335)</f>
        <v>9075</v>
      </c>
      <c r="P335" s="153">
        <f t="shared" ref="P335" si="716">SUM(K329:K335)</f>
        <v>143280</v>
      </c>
      <c r="Q335" s="153">
        <f t="shared" ref="Q335" si="717">SUM(L329:L335)</f>
        <v>11090</v>
      </c>
      <c r="R335" s="401">
        <f t="shared" ref="R335" si="718">Q335/P335</f>
        <v>7.740089335566723E-2</v>
      </c>
      <c r="S335" s="92">
        <f t="shared" ref="S335" si="719">P335/5463.3</f>
        <v>26.225907418593156</v>
      </c>
    </row>
    <row r="336" spans="1:19" x14ac:dyDescent="0.25">
      <c r="A336" s="63">
        <v>44223</v>
      </c>
      <c r="B336" s="44">
        <v>1371438</v>
      </c>
      <c r="C336" s="44">
        <v>175332</v>
      </c>
      <c r="D336" s="44">
        <v>1546770</v>
      </c>
      <c r="E336" s="104">
        <v>1330</v>
      </c>
      <c r="F336" s="393">
        <f t="shared" ref="F336:F340" si="720">E336/(D336-D335)</f>
        <v>0.2142742065410021</v>
      </c>
      <c r="G336" s="44">
        <v>15375</v>
      </c>
      <c r="H336" s="44">
        <v>1526501</v>
      </c>
      <c r="I336" s="49">
        <v>11176</v>
      </c>
      <c r="J336" s="75">
        <v>2433157</v>
      </c>
      <c r="K336" s="407">
        <f t="shared" ref="K336:K340" si="721">G336+I336</f>
        <v>26551</v>
      </c>
      <c r="L336" s="51">
        <v>1645</v>
      </c>
      <c r="M336" s="399">
        <f t="shared" ref="M336" si="722">L336/K336</f>
        <v>6.195623517005009E-2</v>
      </c>
      <c r="N336" s="91">
        <f t="shared" ref="N336" si="723">D336-D329</f>
        <v>38049</v>
      </c>
      <c r="O336" s="91">
        <f t="shared" ref="O336" si="724">SUM(E330:E336)</f>
        <v>8749</v>
      </c>
      <c r="P336" s="153">
        <f t="shared" ref="P336" si="725">SUM(K330:K336)</f>
        <v>144355</v>
      </c>
      <c r="Q336" s="153">
        <f t="shared" ref="Q336" si="726">SUM(L330:L336)</f>
        <v>10825</v>
      </c>
      <c r="R336" s="401">
        <f t="shared" ref="R336" si="727">Q336/P336</f>
        <v>7.4988743029337404E-2</v>
      </c>
      <c r="S336" s="92">
        <f t="shared" ref="S336" si="728">P336/5463.3</f>
        <v>26.422674940054545</v>
      </c>
    </row>
    <row r="337" spans="1:21" x14ac:dyDescent="0.25">
      <c r="A337" s="63">
        <v>44224</v>
      </c>
      <c r="B337" s="44">
        <v>1375703</v>
      </c>
      <c r="C337" s="44">
        <v>176533</v>
      </c>
      <c r="D337" s="44">
        <v>1552236</v>
      </c>
      <c r="E337" s="104">
        <v>1201</v>
      </c>
      <c r="F337" s="393">
        <f t="shared" si="720"/>
        <v>0.21972191730698865</v>
      </c>
      <c r="G337" s="44">
        <v>14540</v>
      </c>
      <c r="H337" s="44">
        <v>1541041</v>
      </c>
      <c r="I337" s="49">
        <v>11415</v>
      </c>
      <c r="J337" s="75">
        <v>2444572</v>
      </c>
      <c r="K337" s="407">
        <f t="shared" si="721"/>
        <v>25955</v>
      </c>
      <c r="L337" s="51">
        <v>1441</v>
      </c>
      <c r="M337" s="399">
        <f t="shared" ref="M337:M340" si="729">L337/K337</f>
        <v>5.5519167790406471E-2</v>
      </c>
      <c r="N337" s="91">
        <f t="shared" ref="N337:N340" si="730">D337-D330</f>
        <v>36857</v>
      </c>
      <c r="O337" s="91">
        <f t="shared" ref="O337:O340" si="731">SUM(E331:E337)</f>
        <v>8314</v>
      </c>
      <c r="P337" s="153">
        <f t="shared" ref="P337:P340" si="732">SUM(K331:K337)</f>
        <v>142437</v>
      </c>
      <c r="Q337" s="153">
        <f t="shared" ref="Q337:Q340" si="733">SUM(L331:L337)</f>
        <v>10326</v>
      </c>
      <c r="R337" s="401">
        <f t="shared" ref="R337:R340" si="734">Q337/P337</f>
        <v>7.2495208407927711E-2</v>
      </c>
      <c r="S337" s="92">
        <f t="shared" ref="S337:S340" si="735">P337/5463.3</f>
        <v>26.07160507385646</v>
      </c>
    </row>
    <row r="338" spans="1:21" x14ac:dyDescent="0.25">
      <c r="A338" s="63">
        <v>44225</v>
      </c>
      <c r="B338" s="44">
        <v>1380116</v>
      </c>
      <c r="C338" s="44">
        <v>177688</v>
      </c>
      <c r="D338" s="44">
        <v>1557804</v>
      </c>
      <c r="E338" s="104">
        <v>1155</v>
      </c>
      <c r="F338" s="393">
        <f t="shared" si="720"/>
        <v>0.20743534482758622</v>
      </c>
      <c r="G338" s="44">
        <v>12197</v>
      </c>
      <c r="H338" s="44">
        <v>1553238</v>
      </c>
      <c r="I338" s="49">
        <v>11133</v>
      </c>
      <c r="J338" s="75">
        <v>2455705</v>
      </c>
      <c r="K338" s="407">
        <f t="shared" si="721"/>
        <v>23330</v>
      </c>
      <c r="L338" s="51">
        <v>1363</v>
      </c>
      <c r="M338" s="399">
        <f t="shared" si="729"/>
        <v>5.8422631804543504E-2</v>
      </c>
      <c r="N338" s="91">
        <f t="shared" si="730"/>
        <v>36683</v>
      </c>
      <c r="O338" s="91">
        <f t="shared" si="731"/>
        <v>7989</v>
      </c>
      <c r="P338" s="153">
        <f t="shared" si="732"/>
        <v>139713</v>
      </c>
      <c r="Q338" s="153">
        <f t="shared" si="733"/>
        <v>9895</v>
      </c>
      <c r="R338" s="401">
        <f t="shared" si="734"/>
        <v>7.0823760136851974E-2</v>
      </c>
      <c r="S338" s="92">
        <f t="shared" si="735"/>
        <v>25.573005326451046</v>
      </c>
    </row>
    <row r="339" spans="1:21" x14ac:dyDescent="0.25">
      <c r="A339" s="63">
        <v>44226</v>
      </c>
      <c r="B339" s="443">
        <v>1384816</v>
      </c>
      <c r="C339" s="443">
        <v>178682</v>
      </c>
      <c r="D339" s="444">
        <v>1563498</v>
      </c>
      <c r="E339" s="104">
        <v>994</v>
      </c>
      <c r="F339" s="393">
        <f t="shared" si="720"/>
        <v>0.174569722514928</v>
      </c>
      <c r="G339" s="443">
        <v>11504</v>
      </c>
      <c r="H339" s="443">
        <v>1564742</v>
      </c>
      <c r="I339" s="49">
        <v>10552</v>
      </c>
      <c r="J339" s="75">
        <v>2466257</v>
      </c>
      <c r="K339" s="407">
        <f t="shared" si="721"/>
        <v>22056</v>
      </c>
      <c r="L339" s="410">
        <v>1211</v>
      </c>
      <c r="M339" s="399">
        <f t="shared" si="729"/>
        <v>5.49056945955749E-2</v>
      </c>
      <c r="N339" s="91">
        <f t="shared" si="730"/>
        <v>36513</v>
      </c>
      <c r="O339" s="91">
        <f t="shared" si="731"/>
        <v>7676</v>
      </c>
      <c r="P339" s="153">
        <f t="shared" si="732"/>
        <v>141376</v>
      </c>
      <c r="Q339" s="153">
        <f t="shared" si="733"/>
        <v>9219</v>
      </c>
      <c r="R339" s="401">
        <f t="shared" si="734"/>
        <v>6.5209087822544143E-2</v>
      </c>
      <c r="S339" s="92">
        <f t="shared" si="735"/>
        <v>25.877400106162941</v>
      </c>
    </row>
    <row r="340" spans="1:21" x14ac:dyDescent="0.25">
      <c r="A340" s="63">
        <v>44227</v>
      </c>
      <c r="B340" s="443">
        <v>1388302</v>
      </c>
      <c r="C340" s="443">
        <v>179685</v>
      </c>
      <c r="D340" s="444">
        <v>1567987</v>
      </c>
      <c r="E340" s="104">
        <v>1003</v>
      </c>
      <c r="F340" s="393">
        <f t="shared" si="720"/>
        <v>0.22343506348852751</v>
      </c>
      <c r="G340" s="443">
        <v>6479</v>
      </c>
      <c r="H340" s="44">
        <v>1571221</v>
      </c>
      <c r="I340" s="49">
        <v>7684</v>
      </c>
      <c r="J340" s="75">
        <v>2473941</v>
      </c>
      <c r="K340" s="407">
        <f t="shared" si="721"/>
        <v>14163</v>
      </c>
      <c r="L340" s="410">
        <v>1143</v>
      </c>
      <c r="M340" s="399">
        <f t="shared" si="729"/>
        <v>8.070324083880534E-2</v>
      </c>
      <c r="N340" s="91">
        <f t="shared" si="730"/>
        <v>35709</v>
      </c>
      <c r="O340" s="91">
        <f t="shared" si="731"/>
        <v>7484</v>
      </c>
      <c r="P340" s="153">
        <f t="shared" si="732"/>
        <v>136200</v>
      </c>
      <c r="Q340" s="153">
        <f t="shared" si="733"/>
        <v>8938</v>
      </c>
      <c r="R340" s="401">
        <f t="shared" si="734"/>
        <v>6.5624082232011743E-2</v>
      </c>
      <c r="S340" s="92">
        <f t="shared" si="735"/>
        <v>24.929987370270716</v>
      </c>
    </row>
    <row r="341" spans="1:21" x14ac:dyDescent="0.25">
      <c r="A341" s="63">
        <v>44228</v>
      </c>
      <c r="B341" s="443">
        <v>1391280</v>
      </c>
      <c r="C341" s="443">
        <v>180533</v>
      </c>
      <c r="D341" s="444">
        <v>1571813</v>
      </c>
      <c r="E341" s="104">
        <v>848</v>
      </c>
      <c r="F341" s="393">
        <f t="shared" ref="F341" si="736">E341/(D341-D340)</f>
        <v>0.22164140094093049</v>
      </c>
      <c r="G341" s="443">
        <v>4599</v>
      </c>
      <c r="H341" s="44">
        <v>1575820</v>
      </c>
      <c r="I341" s="49">
        <v>5912</v>
      </c>
      <c r="J341" s="75">
        <v>2479853</v>
      </c>
      <c r="K341" s="407">
        <f t="shared" ref="K341:K342" si="737">G341+I341</f>
        <v>10511</v>
      </c>
      <c r="L341" s="410">
        <v>996</v>
      </c>
      <c r="M341" s="399">
        <f t="shared" ref="M341" si="738">L341/K341</f>
        <v>9.4757872704785459E-2</v>
      </c>
      <c r="N341" s="91">
        <f t="shared" ref="N341" si="739">D341-D334</f>
        <v>35827</v>
      </c>
      <c r="O341" s="91">
        <f t="shared" ref="O341" si="740">SUM(E335:E341)</f>
        <v>7580</v>
      </c>
      <c r="P341" s="153">
        <f t="shared" ref="P341" si="741">SUM(K335:K341)</f>
        <v>136385</v>
      </c>
      <c r="Q341" s="153">
        <f t="shared" ref="Q341" si="742">SUM(L335:L341)</f>
        <v>9045</v>
      </c>
      <c r="R341" s="401">
        <f t="shared" ref="R341" si="743">Q341/P341</f>
        <v>6.6319609927777981E-2</v>
      </c>
      <c r="S341" s="92">
        <f t="shared" ref="S341" si="744">P341/5463.3</f>
        <v>24.963849687917559</v>
      </c>
    </row>
    <row r="342" spans="1:21" x14ac:dyDescent="0.25">
      <c r="A342" s="63">
        <v>44229</v>
      </c>
      <c r="B342" s="443">
        <v>1393929</v>
      </c>
      <c r="C342" s="443">
        <v>181291</v>
      </c>
      <c r="D342" s="444">
        <v>1575220</v>
      </c>
      <c r="E342" s="104">
        <v>758</v>
      </c>
      <c r="F342" s="393">
        <f t="shared" ref="F342:F347" si="745">E342/(D342-D341)</f>
        <v>0.22248312298209569</v>
      </c>
      <c r="G342" s="443">
        <v>8341</v>
      </c>
      <c r="H342" s="44">
        <v>1584161</v>
      </c>
      <c r="I342" s="49">
        <v>4390</v>
      </c>
      <c r="J342" s="75">
        <v>2484243</v>
      </c>
      <c r="K342" s="407">
        <f t="shared" si="737"/>
        <v>12731</v>
      </c>
      <c r="L342" s="410">
        <v>937</v>
      </c>
      <c r="M342" s="399">
        <f t="shared" ref="M342" si="746">L342/K342</f>
        <v>7.359987432251984E-2</v>
      </c>
      <c r="N342" s="91">
        <f t="shared" ref="N342" si="747">D342-D335</f>
        <v>34657</v>
      </c>
      <c r="O342" s="91">
        <f t="shared" ref="O342" si="748">SUM(E336:E342)</f>
        <v>7289</v>
      </c>
      <c r="P342" s="153">
        <f t="shared" ref="P342" si="749">SUM(K336:K342)</f>
        <v>135297</v>
      </c>
      <c r="Q342" s="153">
        <f t="shared" ref="Q342" si="750">SUM(L336:L342)</f>
        <v>8736</v>
      </c>
      <c r="R342" s="401">
        <f t="shared" ref="R342" si="751">Q342/P342</f>
        <v>6.4569059180913102E-2</v>
      </c>
      <c r="S342" s="92">
        <f t="shared" ref="S342" si="752">P342/5463.3</f>
        <v>24.764702652243148</v>
      </c>
    </row>
    <row r="343" spans="1:21" x14ac:dyDescent="0.25">
      <c r="A343" s="63">
        <v>44230</v>
      </c>
      <c r="B343" s="443">
        <v>1397879</v>
      </c>
      <c r="C343" s="443">
        <v>182269</v>
      </c>
      <c r="D343" s="444">
        <v>1580148</v>
      </c>
      <c r="E343" s="104">
        <v>978</v>
      </c>
      <c r="F343" s="393">
        <f t="shared" si="745"/>
        <v>0.19845779220779219</v>
      </c>
      <c r="G343" s="443">
        <v>14770</v>
      </c>
      <c r="H343" s="44">
        <v>1598931</v>
      </c>
      <c r="I343" s="49">
        <v>8037</v>
      </c>
      <c r="J343" s="75">
        <v>2492280</v>
      </c>
      <c r="K343" s="407">
        <f t="shared" ref="K343:K345" si="753">G343+I343</f>
        <v>22807</v>
      </c>
      <c r="L343" s="410">
        <v>1172</v>
      </c>
      <c r="M343" s="399">
        <f t="shared" ref="M343" si="754">L343/K343</f>
        <v>5.1387731836716799E-2</v>
      </c>
      <c r="N343" s="91">
        <f t="shared" ref="N343" si="755">D343-D336</f>
        <v>33378</v>
      </c>
      <c r="O343" s="91">
        <f t="shared" ref="O343" si="756">SUM(E337:E343)</f>
        <v>6937</v>
      </c>
      <c r="P343" s="153">
        <f t="shared" ref="P343" si="757">SUM(K337:K343)</f>
        <v>131553</v>
      </c>
      <c r="Q343" s="153">
        <f t="shared" ref="Q343" si="758">SUM(L337:L343)</f>
        <v>8263</v>
      </c>
      <c r="R343" s="401">
        <f t="shared" ref="R343" si="759">Q343/P343</f>
        <v>6.2811186365951371E-2</v>
      </c>
      <c r="S343" s="92">
        <f t="shared" ref="S343" si="760">P343/5463.3</f>
        <v>24.079402558892976</v>
      </c>
    </row>
    <row r="344" spans="1:21" x14ac:dyDescent="0.25">
      <c r="A344" s="63">
        <v>44231</v>
      </c>
      <c r="B344" s="443">
        <v>1402141</v>
      </c>
      <c r="C344" s="443">
        <v>183418</v>
      </c>
      <c r="D344" s="444">
        <v>1585559</v>
      </c>
      <c r="E344" s="104">
        <v>1149</v>
      </c>
      <c r="F344" s="393">
        <f t="shared" si="745"/>
        <v>0.21234522269451117</v>
      </c>
      <c r="G344" s="443">
        <v>16666</v>
      </c>
      <c r="H344" s="44">
        <v>1615597</v>
      </c>
      <c r="I344" s="49">
        <v>11002</v>
      </c>
      <c r="J344" s="75">
        <v>2503282</v>
      </c>
      <c r="K344" s="407">
        <f t="shared" si="753"/>
        <v>27668</v>
      </c>
      <c r="L344" s="410">
        <v>1358</v>
      </c>
      <c r="M344" s="399">
        <f t="shared" ref="M344:M345" si="761">L344/K344</f>
        <v>4.9081971953158887E-2</v>
      </c>
      <c r="N344" s="91">
        <f t="shared" ref="N344:N345" si="762">D344-D337</f>
        <v>33323</v>
      </c>
      <c r="O344" s="91">
        <f t="shared" ref="O344:O345" si="763">SUM(E338:E344)</f>
        <v>6885</v>
      </c>
      <c r="P344" s="153">
        <f t="shared" ref="P344:P345" si="764">SUM(K338:K344)</f>
        <v>133266</v>
      </c>
      <c r="Q344" s="153">
        <f t="shared" ref="Q344:Q345" si="765">SUM(L338:L344)</f>
        <v>8180</v>
      </c>
      <c r="R344" s="401">
        <f t="shared" ref="R344:R345" si="766">Q344/P344</f>
        <v>6.138099740368886E-2</v>
      </c>
      <c r="S344" s="92">
        <f t="shared" ref="S344:S345" si="767">P344/5463.3</f>
        <v>24.392949316347263</v>
      </c>
    </row>
    <row r="345" spans="1:21" x14ac:dyDescent="0.25">
      <c r="A345" s="63">
        <v>44232</v>
      </c>
      <c r="B345" s="443">
        <v>1405763</v>
      </c>
      <c r="C345" s="443">
        <v>184313</v>
      </c>
      <c r="D345" s="444">
        <v>1590076</v>
      </c>
      <c r="E345" s="104">
        <v>895</v>
      </c>
      <c r="F345" s="393">
        <f t="shared" si="745"/>
        <v>0.19814035864511845</v>
      </c>
      <c r="G345" s="443">
        <v>13952</v>
      </c>
      <c r="H345" s="44">
        <v>1629549</v>
      </c>
      <c r="I345" s="49">
        <v>7991</v>
      </c>
      <c r="J345" s="75">
        <v>2511273</v>
      </c>
      <c r="K345" s="407">
        <f t="shared" si="753"/>
        <v>21943</v>
      </c>
      <c r="L345" s="410">
        <v>1080</v>
      </c>
      <c r="M345" s="399">
        <f t="shared" si="761"/>
        <v>4.9218429567515834E-2</v>
      </c>
      <c r="N345" s="91">
        <f t="shared" si="762"/>
        <v>32272</v>
      </c>
      <c r="O345" s="91">
        <f t="shared" si="763"/>
        <v>6625</v>
      </c>
      <c r="P345" s="153">
        <f t="shared" si="764"/>
        <v>131879</v>
      </c>
      <c r="Q345" s="153">
        <f t="shared" si="765"/>
        <v>7897</v>
      </c>
      <c r="R345" s="401">
        <f t="shared" si="766"/>
        <v>5.9880648169913328E-2</v>
      </c>
      <c r="S345" s="92">
        <f t="shared" si="767"/>
        <v>24.13907345377336</v>
      </c>
    </row>
    <row r="346" spans="1:21" x14ac:dyDescent="0.25">
      <c r="A346" s="63">
        <v>44233</v>
      </c>
      <c r="B346" s="443">
        <v>1409561</v>
      </c>
      <c r="C346" s="443">
        <v>185208</v>
      </c>
      <c r="D346" s="444">
        <v>1594769</v>
      </c>
      <c r="E346" s="104">
        <v>895</v>
      </c>
      <c r="F346" s="393">
        <f t="shared" si="745"/>
        <v>0.19070956744086939</v>
      </c>
      <c r="G346" s="443">
        <v>8569</v>
      </c>
      <c r="H346" s="44">
        <v>1638118</v>
      </c>
      <c r="I346" s="49">
        <v>9371</v>
      </c>
      <c r="J346" s="75">
        <v>2520644</v>
      </c>
      <c r="K346" s="407">
        <f t="shared" ref="K346" si="768">G346+I346</f>
        <v>17940</v>
      </c>
      <c r="L346" s="410">
        <v>1064</v>
      </c>
      <c r="M346" s="399">
        <f t="shared" ref="M346" si="769">L346/K346</f>
        <v>5.9308807134894094E-2</v>
      </c>
      <c r="N346" s="91">
        <f t="shared" ref="N346" si="770">D346-D339</f>
        <v>31271</v>
      </c>
      <c r="O346" s="91">
        <f t="shared" ref="O346" si="771">SUM(E340:E346)</f>
        <v>6526</v>
      </c>
      <c r="P346" s="153">
        <f t="shared" ref="P346" si="772">SUM(K340:K346)</f>
        <v>127763</v>
      </c>
      <c r="Q346" s="153">
        <f t="shared" ref="Q346" si="773">SUM(L340:L346)</f>
        <v>7750</v>
      </c>
      <c r="R346" s="401">
        <f t="shared" ref="R346" si="774">Q346/P346</f>
        <v>6.0659189280151529E-2</v>
      </c>
      <c r="S346" s="92">
        <f t="shared" ref="S346" si="775">P346/5463.3</f>
        <v>23.385682646019806</v>
      </c>
    </row>
    <row r="347" spans="1:21" x14ac:dyDescent="0.25">
      <c r="A347" s="63">
        <v>44234</v>
      </c>
      <c r="B347" s="443">
        <v>1411966</v>
      </c>
      <c r="C347" s="443">
        <v>185792</v>
      </c>
      <c r="D347" s="444">
        <v>1597758</v>
      </c>
      <c r="E347" s="104">
        <v>584</v>
      </c>
      <c r="F347" s="393">
        <f t="shared" si="745"/>
        <v>0.1953830712612914</v>
      </c>
      <c r="G347" s="443">
        <v>4176</v>
      </c>
      <c r="H347" s="44">
        <v>1642294</v>
      </c>
      <c r="I347" s="49">
        <v>5303</v>
      </c>
      <c r="J347" s="75">
        <v>2525947</v>
      </c>
      <c r="K347" s="407">
        <f t="shared" ref="K347" si="776">G347+I347</f>
        <v>9479</v>
      </c>
      <c r="L347" s="410">
        <v>658</v>
      </c>
      <c r="M347" s="399">
        <f t="shared" ref="M347" si="777">L347/K347</f>
        <v>6.941660512712311E-2</v>
      </c>
      <c r="N347" s="91">
        <f t="shared" ref="N347" si="778">D347-D340</f>
        <v>29771</v>
      </c>
      <c r="O347" s="91">
        <f t="shared" ref="O347" si="779">SUM(E341:E347)</f>
        <v>6107</v>
      </c>
      <c r="P347" s="153">
        <f t="shared" ref="P347" si="780">SUM(K341:K347)</f>
        <v>123079</v>
      </c>
      <c r="Q347" s="153">
        <f t="shared" ref="Q347" si="781">SUM(L341:L347)</f>
        <v>7265</v>
      </c>
      <c r="R347" s="401">
        <f t="shared" ref="R347" si="782">Q347/P347</f>
        <v>5.9027128917199523E-2</v>
      </c>
      <c r="S347" s="92">
        <f t="shared" ref="S347" si="783">P347/5463.3</f>
        <v>22.528325371112697</v>
      </c>
      <c r="U347" s="412" t="s">
        <v>285</v>
      </c>
    </row>
    <row r="348" spans="1:21" x14ac:dyDescent="0.25">
      <c r="A348" s="63">
        <v>44235</v>
      </c>
      <c r="B348" s="443">
        <v>1415685</v>
      </c>
      <c r="C348" s="443">
        <v>186720</v>
      </c>
      <c r="D348" s="444">
        <v>1602405</v>
      </c>
      <c r="E348" s="104">
        <v>928</v>
      </c>
      <c r="F348" s="393">
        <f t="shared" ref="F348:F349" si="784">E348/(D348-D347)</f>
        <v>0.1996987303636755</v>
      </c>
      <c r="G348" s="443">
        <v>8841</v>
      </c>
      <c r="H348" s="44">
        <v>1651135</v>
      </c>
      <c r="I348" s="49">
        <v>7742</v>
      </c>
      <c r="J348" s="75">
        <v>2533689</v>
      </c>
      <c r="K348" s="407">
        <f t="shared" ref="K348:K349" si="785">G348+I348</f>
        <v>16583</v>
      </c>
      <c r="L348" s="410">
        <v>1091</v>
      </c>
      <c r="M348" s="399">
        <f t="shared" ref="M348" si="786">L348/K348</f>
        <v>6.5790267141048062E-2</v>
      </c>
      <c r="N348" s="91">
        <f t="shared" ref="N348" si="787">D348-D341</f>
        <v>30592</v>
      </c>
      <c r="O348" s="91">
        <f t="shared" ref="O348" si="788">SUM(E342:E348)</f>
        <v>6187</v>
      </c>
      <c r="P348" s="153">
        <f t="shared" ref="P348" si="789">SUM(K342:K348)</f>
        <v>129151</v>
      </c>
      <c r="Q348" s="153">
        <f t="shared" ref="Q348" si="790">SUM(L342:L348)</f>
        <v>7360</v>
      </c>
      <c r="R348" s="401">
        <f t="shared" ref="R348" si="791">Q348/P348</f>
        <v>5.6987557200486254E-2</v>
      </c>
      <c r="S348" s="92">
        <f t="shared" ref="S348" si="792">P348/5463.3</f>
        <v>23.639741548148553</v>
      </c>
      <c r="U348" s="412" t="s">
        <v>286</v>
      </c>
    </row>
    <row r="349" spans="1:21" x14ac:dyDescent="0.25">
      <c r="A349" s="63">
        <v>44236</v>
      </c>
      <c r="B349" s="443">
        <v>1418388</v>
      </c>
      <c r="C349" s="443">
        <v>187542</v>
      </c>
      <c r="D349" s="444">
        <v>1605930</v>
      </c>
      <c r="E349" s="104">
        <v>822</v>
      </c>
      <c r="F349" s="393">
        <f t="shared" si="784"/>
        <v>0.23319148936170211</v>
      </c>
      <c r="G349" s="443">
        <v>8166</v>
      </c>
      <c r="H349" s="44">
        <v>1659301</v>
      </c>
      <c r="I349" s="49">
        <v>5018</v>
      </c>
      <c r="J349" s="75">
        <v>2538707</v>
      </c>
      <c r="K349" s="407">
        <f t="shared" si="785"/>
        <v>13184</v>
      </c>
      <c r="L349" s="410">
        <v>948</v>
      </c>
      <c r="M349" s="399">
        <f t="shared" ref="M349" si="793">L349/K349</f>
        <v>7.1905339805825239E-2</v>
      </c>
      <c r="N349" s="91">
        <f t="shared" ref="N349" si="794">D349-D342</f>
        <v>30710</v>
      </c>
      <c r="O349" s="91">
        <f t="shared" ref="O349" si="795">SUM(E343:E349)</f>
        <v>6251</v>
      </c>
      <c r="P349" s="153">
        <f t="shared" ref="P349" si="796">SUM(K343:K349)</f>
        <v>129604</v>
      </c>
      <c r="Q349" s="153">
        <f t="shared" ref="Q349" si="797">SUM(L343:L349)</f>
        <v>7371</v>
      </c>
      <c r="R349" s="401">
        <f t="shared" ref="R349" si="798">Q349/P349</f>
        <v>5.6873244652942807E-2</v>
      </c>
      <c r="S349" s="92">
        <f t="shared" ref="S349" si="799">P349/5463.3</f>
        <v>23.722658466494607</v>
      </c>
    </row>
    <row r="350" spans="1:21" x14ac:dyDescent="0.25">
      <c r="A350" s="63">
        <v>44237</v>
      </c>
      <c r="B350" s="443">
        <v>1421568</v>
      </c>
      <c r="C350" s="443">
        <v>188345</v>
      </c>
      <c r="D350" s="444">
        <v>1609913</v>
      </c>
      <c r="E350" s="104">
        <v>803</v>
      </c>
      <c r="F350" s="393">
        <f t="shared" ref="F350:F353" si="800">E350/(D350-D349)</f>
        <v>0.20160682902334923</v>
      </c>
      <c r="G350" s="443">
        <v>13246</v>
      </c>
      <c r="H350" s="44">
        <v>1672547</v>
      </c>
      <c r="I350" s="49">
        <v>6223</v>
      </c>
      <c r="J350" s="75">
        <v>2544930</v>
      </c>
      <c r="K350" s="407">
        <f t="shared" ref="K350:K353" si="801">G350+I350</f>
        <v>19469</v>
      </c>
      <c r="L350" s="410">
        <v>944</v>
      </c>
      <c r="M350" s="399">
        <f t="shared" ref="M350" si="802">L350/K350</f>
        <v>4.8487338846371152E-2</v>
      </c>
      <c r="N350" s="91">
        <f t="shared" ref="N350" si="803">D350-D343</f>
        <v>29765</v>
      </c>
      <c r="O350" s="91">
        <f t="shared" ref="O350" si="804">SUM(E344:E350)</f>
        <v>6076</v>
      </c>
      <c r="P350" s="153">
        <f t="shared" ref="P350" si="805">SUM(K344:K350)</f>
        <v>126266</v>
      </c>
      <c r="Q350" s="153">
        <f t="shared" ref="Q350" si="806">SUM(L344:L350)</f>
        <v>7143</v>
      </c>
      <c r="R350" s="401">
        <f t="shared" ref="R350" si="807">Q350/P350</f>
        <v>5.6571048421586174E-2</v>
      </c>
      <c r="S350" s="92">
        <f t="shared" ref="S350" si="808">P350/5463.3</f>
        <v>23.111672432412643</v>
      </c>
    </row>
    <row r="351" spans="1:21" x14ac:dyDescent="0.25">
      <c r="A351" s="63">
        <v>44238</v>
      </c>
      <c r="B351" s="443">
        <v>1424400</v>
      </c>
      <c r="C351" s="443">
        <v>189175</v>
      </c>
      <c r="D351" s="444">
        <v>1613575</v>
      </c>
      <c r="E351" s="104">
        <v>830</v>
      </c>
      <c r="F351" s="393">
        <f t="shared" si="800"/>
        <v>0.22665210267613325</v>
      </c>
      <c r="G351" s="443">
        <v>16631</v>
      </c>
      <c r="H351" s="44">
        <v>1689178</v>
      </c>
      <c r="I351" s="49">
        <v>7490</v>
      </c>
      <c r="J351" s="75">
        <v>2552420</v>
      </c>
      <c r="K351" s="407">
        <f t="shared" si="801"/>
        <v>24121</v>
      </c>
      <c r="L351" s="410">
        <v>962</v>
      </c>
      <c r="M351" s="399">
        <f t="shared" ref="M351:M353" si="809">L351/K351</f>
        <v>3.9882260271133035E-2</v>
      </c>
      <c r="N351" s="91">
        <f t="shared" ref="N351:N352" si="810">D351-D344</f>
        <v>28016</v>
      </c>
      <c r="O351" s="91">
        <f t="shared" ref="O351:O352" si="811">SUM(E345:E351)</f>
        <v>5757</v>
      </c>
      <c r="P351" s="153">
        <f t="shared" ref="P351:P352" si="812">SUM(K345:K351)</f>
        <v>122719</v>
      </c>
      <c r="Q351" s="153">
        <f t="shared" ref="Q351:Q352" si="813">SUM(L345:L351)</f>
        <v>6747</v>
      </c>
      <c r="R351" s="401">
        <f t="shared" ref="R351:R352" si="814">Q351/P351</f>
        <v>5.497926156503883E-2</v>
      </c>
      <c r="S351" s="92">
        <f t="shared" ref="S351:S352" si="815">P351/5463.3</f>
        <v>22.462431131367488</v>
      </c>
    </row>
    <row r="352" spans="1:21" x14ac:dyDescent="0.25">
      <c r="A352" s="63">
        <v>44239</v>
      </c>
      <c r="B352" s="443">
        <v>1427099</v>
      </c>
      <c r="C352" s="443">
        <v>190005</v>
      </c>
      <c r="D352" s="444">
        <v>1617104</v>
      </c>
      <c r="E352" s="104">
        <v>830</v>
      </c>
      <c r="F352" s="393">
        <f t="shared" si="800"/>
        <v>0.2351941059790309</v>
      </c>
      <c r="G352" s="443">
        <v>12813</v>
      </c>
      <c r="H352" s="44">
        <v>1701991</v>
      </c>
      <c r="I352" s="49">
        <v>6371</v>
      </c>
      <c r="J352" s="75">
        <v>2558791</v>
      </c>
      <c r="K352" s="407">
        <f t="shared" si="801"/>
        <v>19184</v>
      </c>
      <c r="L352" s="410">
        <v>998</v>
      </c>
      <c r="M352" s="399">
        <f t="shared" si="809"/>
        <v>5.2022518765638029E-2</v>
      </c>
      <c r="N352" s="91">
        <f t="shared" si="810"/>
        <v>27028</v>
      </c>
      <c r="O352" s="91">
        <f t="shared" si="811"/>
        <v>5692</v>
      </c>
      <c r="P352" s="153">
        <f t="shared" si="812"/>
        <v>119960</v>
      </c>
      <c r="Q352" s="153">
        <f t="shared" si="813"/>
        <v>6665</v>
      </c>
      <c r="R352" s="401">
        <f t="shared" si="814"/>
        <v>5.5560186728909638E-2</v>
      </c>
      <c r="S352" s="92">
        <f t="shared" si="815"/>
        <v>21.9574249995424</v>
      </c>
    </row>
    <row r="353" spans="1:19" x14ac:dyDescent="0.25">
      <c r="A353" s="63">
        <v>44240</v>
      </c>
      <c r="B353" s="443">
        <v>1430721</v>
      </c>
      <c r="C353" s="443">
        <v>190913</v>
      </c>
      <c r="D353" s="443">
        <v>1621634</v>
      </c>
      <c r="E353" s="104">
        <v>908</v>
      </c>
      <c r="F353" s="393">
        <f t="shared" si="800"/>
        <v>0.20044150110375275</v>
      </c>
      <c r="G353" s="443">
        <v>13673</v>
      </c>
      <c r="H353" s="443">
        <v>1715664</v>
      </c>
      <c r="I353" s="49">
        <v>8586</v>
      </c>
      <c r="J353" s="50">
        <v>2567377</v>
      </c>
      <c r="K353" s="407">
        <f t="shared" si="801"/>
        <v>22259</v>
      </c>
      <c r="L353" s="407">
        <v>1091</v>
      </c>
      <c r="M353" s="399">
        <f t="shared" si="809"/>
        <v>4.9013882025248215E-2</v>
      </c>
      <c r="N353" s="91">
        <f t="shared" ref="N353" si="816">D353-D346</f>
        <v>26865</v>
      </c>
      <c r="O353" s="91">
        <f t="shared" ref="O353" si="817">SUM(E347:E353)</f>
        <v>5705</v>
      </c>
      <c r="P353" s="153">
        <f t="shared" ref="P353" si="818">SUM(K347:K353)</f>
        <v>124279</v>
      </c>
      <c r="Q353" s="153">
        <f t="shared" ref="Q353" si="819">SUM(L347:L353)</f>
        <v>6692</v>
      </c>
      <c r="R353" s="401">
        <f t="shared" ref="R353" si="820">Q353/P353</f>
        <v>5.3846587114476298E-2</v>
      </c>
      <c r="S353" s="92">
        <f t="shared" ref="S353" si="821">P353/5463.3</f>
        <v>22.74797283693006</v>
      </c>
    </row>
    <row r="354" spans="1:19" x14ac:dyDescent="0.25">
      <c r="A354" s="63">
        <v>44241</v>
      </c>
      <c r="B354" s="443">
        <v>1434382</v>
      </c>
      <c r="C354" s="443">
        <v>191816</v>
      </c>
      <c r="D354" s="443">
        <v>1626198</v>
      </c>
      <c r="E354" s="104">
        <v>903</v>
      </c>
      <c r="F354" s="393">
        <f t="shared" ref="F354" si="822">E354/(D354-D353)</f>
        <v>0.19785276073619631</v>
      </c>
      <c r="G354" s="443">
        <v>4708</v>
      </c>
      <c r="H354" s="443">
        <v>1720372</v>
      </c>
      <c r="I354" s="49">
        <v>9100</v>
      </c>
      <c r="J354" s="50">
        <v>2576477</v>
      </c>
      <c r="K354" s="407">
        <f t="shared" ref="K354" si="823">G354+I354</f>
        <v>13808</v>
      </c>
      <c r="L354" s="407">
        <v>1011</v>
      </c>
      <c r="M354" s="399">
        <f t="shared" ref="M354" si="824">L354/K354</f>
        <v>7.3218424101969867E-2</v>
      </c>
      <c r="N354" s="91">
        <f t="shared" ref="N354" si="825">D354-D347</f>
        <v>28440</v>
      </c>
      <c r="O354" s="91">
        <f t="shared" ref="O354" si="826">SUM(E348:E354)</f>
        <v>6024</v>
      </c>
      <c r="P354" s="153">
        <f t="shared" ref="P354" si="827">SUM(K348:K354)</f>
        <v>128608</v>
      </c>
      <c r="Q354" s="153">
        <f t="shared" ref="Q354" si="828">SUM(L348:L354)</f>
        <v>7045</v>
      </c>
      <c r="R354" s="401">
        <f t="shared" ref="R354" si="829">Q354/P354</f>
        <v>5.4778862901219208E-2</v>
      </c>
      <c r="S354" s="92">
        <f t="shared" ref="S354" si="830">P354/5463.3</f>
        <v>23.540351069866198</v>
      </c>
    </row>
    <row r="355" spans="1:19" x14ac:dyDescent="0.25">
      <c r="A355" s="63">
        <v>44242</v>
      </c>
      <c r="B355" s="443">
        <v>1436895</v>
      </c>
      <c r="C355" s="443">
        <v>192375</v>
      </c>
      <c r="D355" s="443">
        <v>1629270</v>
      </c>
      <c r="E355" s="104">
        <v>559</v>
      </c>
      <c r="F355" s="393">
        <f t="shared" ref="F355:F356" si="831">E355/(D355-D354)</f>
        <v>0.18196614583333334</v>
      </c>
      <c r="G355" s="443">
        <v>5576</v>
      </c>
      <c r="H355" s="443">
        <v>1725948</v>
      </c>
      <c r="I355" s="49">
        <v>4367</v>
      </c>
      <c r="J355" s="50">
        <v>2580844</v>
      </c>
      <c r="K355" s="407">
        <f t="shared" ref="K355:K356" si="832">G355+I355</f>
        <v>9943</v>
      </c>
      <c r="L355" s="407">
        <v>695</v>
      </c>
      <c r="M355" s="399">
        <f t="shared" ref="M355" si="833">L355/K355</f>
        <v>6.9898420999698285E-2</v>
      </c>
      <c r="N355" s="91">
        <f t="shared" ref="N355" si="834">D355-D348</f>
        <v>26865</v>
      </c>
      <c r="O355" s="91">
        <f t="shared" ref="O355" si="835">SUM(E349:E355)</f>
        <v>5655</v>
      </c>
      <c r="P355" s="153">
        <f t="shared" ref="P355" si="836">SUM(K349:K355)</f>
        <v>121968</v>
      </c>
      <c r="Q355" s="153">
        <f t="shared" ref="Q355" si="837">SUM(L349:L355)</f>
        <v>6649</v>
      </c>
      <c r="R355" s="401">
        <f t="shared" ref="R355" si="838">Q355/P355</f>
        <v>5.451429883248065E-2</v>
      </c>
      <c r="S355" s="92">
        <f t="shared" ref="S355" si="839">P355/5463.3</f>
        <v>22.324968425676786</v>
      </c>
    </row>
    <row r="356" spans="1:19" x14ac:dyDescent="0.25">
      <c r="A356" s="63">
        <v>44243</v>
      </c>
      <c r="B356" s="443">
        <v>1439792</v>
      </c>
      <c r="C356" s="443">
        <v>193148</v>
      </c>
      <c r="D356" s="443">
        <v>1632940</v>
      </c>
      <c r="E356" s="104">
        <v>773</v>
      </c>
      <c r="F356" s="393">
        <f t="shared" si="831"/>
        <v>0.21062670299727521</v>
      </c>
      <c r="G356" s="443">
        <v>9512</v>
      </c>
      <c r="H356" s="443">
        <v>1735460</v>
      </c>
      <c r="I356" s="49">
        <v>5056</v>
      </c>
      <c r="J356" s="50">
        <v>2585900</v>
      </c>
      <c r="K356" s="407">
        <f t="shared" si="832"/>
        <v>14568</v>
      </c>
      <c r="L356" s="407">
        <v>880</v>
      </c>
      <c r="M356" s="399">
        <f t="shared" ref="M356" si="840">L356/K356</f>
        <v>6.0406370126304232E-2</v>
      </c>
      <c r="N356" s="91">
        <f t="shared" ref="N356" si="841">D356-D349</f>
        <v>27010</v>
      </c>
      <c r="O356" s="91">
        <f t="shared" ref="O356" si="842">SUM(E350:E356)</f>
        <v>5606</v>
      </c>
      <c r="P356" s="153">
        <f t="shared" ref="P356" si="843">SUM(K350:K356)</f>
        <v>123352</v>
      </c>
      <c r="Q356" s="153">
        <f t="shared" ref="Q356" si="844">SUM(L350:L356)</f>
        <v>6581</v>
      </c>
      <c r="R356" s="401">
        <f t="shared" ref="R356" si="845">Q356/P356</f>
        <v>5.3351384655295417E-2</v>
      </c>
      <c r="S356" s="92">
        <f t="shared" ref="S356" si="846">P356/5463.3</f>
        <v>22.578295169586148</v>
      </c>
    </row>
    <row r="357" spans="1:19" x14ac:dyDescent="0.25">
      <c r="A357" s="63">
        <v>44244</v>
      </c>
      <c r="B357" s="443">
        <v>1444024</v>
      </c>
      <c r="C357" s="443">
        <v>194269</v>
      </c>
      <c r="D357" s="443">
        <v>1638293</v>
      </c>
      <c r="E357" s="104">
        <v>1121</v>
      </c>
      <c r="F357" s="393">
        <f t="shared" ref="F357:F359" si="847">E357/(D357-D356)</f>
        <v>0.20941528115075658</v>
      </c>
      <c r="G357" s="443">
        <v>15033</v>
      </c>
      <c r="H357" s="443">
        <v>1750493</v>
      </c>
      <c r="I357" s="49">
        <v>9310</v>
      </c>
      <c r="J357" s="50">
        <v>2595210</v>
      </c>
      <c r="K357" s="407">
        <f t="shared" ref="K357:K359" si="848">G357+I357</f>
        <v>24343</v>
      </c>
      <c r="L357" s="407">
        <v>1254</v>
      </c>
      <c r="M357" s="399">
        <f t="shared" ref="M357" si="849">L357/K357</f>
        <v>5.1513782196113869E-2</v>
      </c>
      <c r="N357" s="91">
        <f t="shared" ref="N357" si="850">D357-D350</f>
        <v>28380</v>
      </c>
      <c r="O357" s="91">
        <f t="shared" ref="O357" si="851">SUM(E351:E357)</f>
        <v>5924</v>
      </c>
      <c r="P357" s="153">
        <f t="shared" ref="P357" si="852">SUM(K351:K357)</f>
        <v>128226</v>
      </c>
      <c r="Q357" s="153">
        <f t="shared" ref="Q357" si="853">SUM(L351:L357)</f>
        <v>6891</v>
      </c>
      <c r="R357" s="401">
        <f t="shared" ref="R357" si="854">Q357/P357</f>
        <v>5.3741050956904214E-2</v>
      </c>
      <c r="S357" s="92">
        <f t="shared" ref="S357" si="855">P357/5463.3</f>
        <v>23.470429959914338</v>
      </c>
    </row>
    <row r="358" spans="1:19" x14ac:dyDescent="0.25">
      <c r="A358" s="63">
        <v>44245</v>
      </c>
      <c r="B358" s="443">
        <v>1446906</v>
      </c>
      <c r="C358" s="443">
        <v>194954</v>
      </c>
      <c r="D358" s="443">
        <v>1641860</v>
      </c>
      <c r="E358" s="104">
        <v>685</v>
      </c>
      <c r="F358" s="393">
        <f t="shared" si="847"/>
        <v>0.19203812727782449</v>
      </c>
      <c r="G358" s="443">
        <v>16063</v>
      </c>
      <c r="H358" s="443">
        <v>1766556</v>
      </c>
      <c r="I358" s="49">
        <v>5217</v>
      </c>
      <c r="J358" s="50">
        <v>2600427</v>
      </c>
      <c r="K358" s="407">
        <f t="shared" si="848"/>
        <v>21280</v>
      </c>
      <c r="L358" s="407">
        <v>816</v>
      </c>
      <c r="M358" s="399">
        <f t="shared" ref="M358:M359" si="856">L358/K358</f>
        <v>3.8345864661654135E-2</v>
      </c>
      <c r="N358" s="91">
        <f t="shared" ref="N358:N359" si="857">D358-D351</f>
        <v>28285</v>
      </c>
      <c r="O358" s="91">
        <f t="shared" ref="O358:O359" si="858">SUM(E352:E358)</f>
        <v>5779</v>
      </c>
      <c r="P358" s="153">
        <f t="shared" ref="P358:P359" si="859">SUM(K352:K358)</f>
        <v>125385</v>
      </c>
      <c r="Q358" s="153">
        <f t="shared" ref="Q358:Q359" si="860">SUM(L352:L358)</f>
        <v>6745</v>
      </c>
      <c r="R358" s="401">
        <f t="shared" ref="R358:R359" si="861">Q358/P358</f>
        <v>5.3794313514375726E-2</v>
      </c>
      <c r="S358" s="92">
        <f t="shared" ref="S358:S359" si="862">P358/5463.3</f>
        <v>22.95041458459173</v>
      </c>
    </row>
    <row r="359" spans="1:19" x14ac:dyDescent="0.25">
      <c r="A359" s="63">
        <v>44246</v>
      </c>
      <c r="B359" s="443">
        <v>1450588</v>
      </c>
      <c r="C359" s="443">
        <v>195839</v>
      </c>
      <c r="D359" s="443">
        <v>1646427</v>
      </c>
      <c r="E359" s="104">
        <v>885</v>
      </c>
      <c r="F359" s="393">
        <f t="shared" si="847"/>
        <v>0.1937814758046858</v>
      </c>
      <c r="G359" s="443">
        <v>15320</v>
      </c>
      <c r="H359" s="443">
        <v>1781876</v>
      </c>
      <c r="I359" s="49">
        <v>7911</v>
      </c>
      <c r="J359" s="50">
        <v>2608338</v>
      </c>
      <c r="K359" s="407">
        <f t="shared" si="848"/>
        <v>23231</v>
      </c>
      <c r="L359" s="407">
        <v>1017</v>
      </c>
      <c r="M359" s="399">
        <f t="shared" si="856"/>
        <v>4.3777710817442209E-2</v>
      </c>
      <c r="N359" s="91">
        <f t="shared" si="857"/>
        <v>29323</v>
      </c>
      <c r="O359" s="91">
        <f t="shared" si="858"/>
        <v>5834</v>
      </c>
      <c r="P359" s="153">
        <f t="shared" si="859"/>
        <v>129432</v>
      </c>
      <c r="Q359" s="153">
        <f t="shared" si="860"/>
        <v>6764</v>
      </c>
      <c r="R359" s="401">
        <f t="shared" si="861"/>
        <v>5.2259101304159714E-2</v>
      </c>
      <c r="S359" s="92">
        <f t="shared" si="862"/>
        <v>23.691175663060786</v>
      </c>
    </row>
    <row r="360" spans="1:19" x14ac:dyDescent="0.25">
      <c r="A360" s="63">
        <v>44247</v>
      </c>
      <c r="B360" s="443">
        <v>1454574</v>
      </c>
      <c r="C360" s="443">
        <v>196642</v>
      </c>
      <c r="D360" s="443">
        <v>1651216</v>
      </c>
      <c r="E360" s="104">
        <v>803</v>
      </c>
      <c r="F360" s="393">
        <f t="shared" ref="F360" si="863">E360/(D360-D359)</f>
        <v>0.16767592399248277</v>
      </c>
      <c r="G360" s="443">
        <v>9265</v>
      </c>
      <c r="H360" s="443">
        <v>1791141</v>
      </c>
      <c r="I360" s="49">
        <v>10617</v>
      </c>
      <c r="J360" s="50">
        <v>2618955</v>
      </c>
      <c r="K360" s="407">
        <f t="shared" ref="K360:K361" si="864">G360+I360</f>
        <v>19882</v>
      </c>
      <c r="L360" s="407">
        <v>915</v>
      </c>
      <c r="M360" s="399">
        <f t="shared" ref="M360" si="865">L360/K360</f>
        <v>4.6021527009355197E-2</v>
      </c>
      <c r="N360" s="91">
        <f t="shared" ref="N360" si="866">D360-D353</f>
        <v>29582</v>
      </c>
      <c r="O360" s="91">
        <f t="shared" ref="O360" si="867">SUM(E354:E360)</f>
        <v>5729</v>
      </c>
      <c r="P360" s="153">
        <f t="shared" ref="P360" si="868">SUM(K354:K360)</f>
        <v>127055</v>
      </c>
      <c r="Q360" s="153">
        <f t="shared" ref="Q360" si="869">SUM(L354:L360)</f>
        <v>6588</v>
      </c>
      <c r="R360" s="401">
        <f t="shared" ref="R360" si="870">Q360/P360</f>
        <v>5.185156034788084E-2</v>
      </c>
      <c r="S360" s="92">
        <f t="shared" ref="S360" si="871">P360/5463.3</f>
        <v>23.256090641187559</v>
      </c>
    </row>
    <row r="361" spans="1:19" x14ac:dyDescent="0.25">
      <c r="A361" s="63">
        <v>44248</v>
      </c>
      <c r="B361" s="443">
        <v>1458640</v>
      </c>
      <c r="C361" s="443">
        <v>197469</v>
      </c>
      <c r="D361" s="443">
        <v>1656109</v>
      </c>
      <c r="E361" s="104">
        <v>827</v>
      </c>
      <c r="F361" s="393">
        <f t="shared" ref="F361" si="872">E361/(D361-D360)</f>
        <v>0.16901696300837932</v>
      </c>
      <c r="G361" s="443">
        <v>8752</v>
      </c>
      <c r="H361" s="443">
        <v>1799893</v>
      </c>
      <c r="I361" s="49">
        <v>9203</v>
      </c>
      <c r="J361" s="50">
        <v>2628158</v>
      </c>
      <c r="K361" s="407">
        <f t="shared" si="864"/>
        <v>17955</v>
      </c>
      <c r="L361" s="410">
        <v>992</v>
      </c>
      <c r="M361" s="399">
        <f t="shared" ref="M361" si="873">L361/K361</f>
        <v>5.5249234196602617E-2</v>
      </c>
      <c r="N361" s="91">
        <f t="shared" ref="N361" si="874">D361-D354</f>
        <v>29911</v>
      </c>
      <c r="O361" s="91">
        <f t="shared" ref="O361" si="875">SUM(E355:E361)</f>
        <v>5653</v>
      </c>
      <c r="P361" s="153">
        <f t="shared" ref="P361" si="876">SUM(K355:K361)</f>
        <v>131202</v>
      </c>
      <c r="Q361" s="153">
        <f t="shared" ref="Q361" si="877">SUM(L355:L361)</f>
        <v>6569</v>
      </c>
      <c r="R361" s="401">
        <f t="shared" ref="R361" si="878">Q361/P361</f>
        <v>5.0067834331793723E-2</v>
      </c>
      <c r="S361" s="92">
        <f t="shared" ref="S361" si="879">P361/5463.3</f>
        <v>24.015155675141397</v>
      </c>
    </row>
    <row r="362" spans="1:19" x14ac:dyDescent="0.25">
      <c r="A362" s="63">
        <v>44249</v>
      </c>
      <c r="B362" s="443">
        <v>1462048</v>
      </c>
      <c r="C362" s="443">
        <v>198184</v>
      </c>
      <c r="D362" s="443">
        <v>1660232</v>
      </c>
      <c r="E362" s="104">
        <v>715</v>
      </c>
      <c r="F362" s="393">
        <f t="shared" ref="F362:F363" si="880">E362/(D362-D361)</f>
        <v>0.17341741450400194</v>
      </c>
      <c r="G362" s="443">
        <v>4725</v>
      </c>
      <c r="H362" s="443">
        <v>1804618</v>
      </c>
      <c r="I362" s="49">
        <v>7634</v>
      </c>
      <c r="J362" s="50">
        <v>2635792</v>
      </c>
      <c r="K362" s="407">
        <f t="shared" ref="K362:K363" si="881">G362+I362</f>
        <v>12359</v>
      </c>
      <c r="L362" s="410">
        <v>818</v>
      </c>
      <c r="M362" s="399">
        <f t="shared" ref="M362" si="882">L362/K362</f>
        <v>6.6186584675135524E-2</v>
      </c>
      <c r="N362" s="91">
        <f t="shared" ref="N362" si="883">D362-D355</f>
        <v>30962</v>
      </c>
      <c r="O362" s="91">
        <f t="shared" ref="O362" si="884">SUM(E356:E362)</f>
        <v>5809</v>
      </c>
      <c r="P362" s="153">
        <f t="shared" ref="P362" si="885">SUM(K356:K362)</f>
        <v>133618</v>
      </c>
      <c r="Q362" s="153">
        <f t="shared" ref="Q362" si="886">SUM(L356:L362)</f>
        <v>6692</v>
      </c>
      <c r="R362" s="401">
        <f t="shared" ref="R362" si="887">Q362/P362</f>
        <v>5.0083072639913781E-2</v>
      </c>
      <c r="S362" s="92">
        <f t="shared" ref="S362" si="888">P362/5463.3</f>
        <v>24.457379239653687</v>
      </c>
    </row>
    <row r="363" spans="1:19" x14ac:dyDescent="0.25">
      <c r="A363" s="63">
        <v>44250</v>
      </c>
      <c r="B363" s="443">
        <v>1465046</v>
      </c>
      <c r="C363" s="443">
        <v>198839</v>
      </c>
      <c r="D363" s="443">
        <v>1663885</v>
      </c>
      <c r="E363" s="104">
        <v>655</v>
      </c>
      <c r="F363" s="393">
        <f t="shared" si="880"/>
        <v>0.17930468108404052</v>
      </c>
      <c r="G363" s="443">
        <v>11153</v>
      </c>
      <c r="H363" s="443">
        <v>1815771</v>
      </c>
      <c r="I363" s="49">
        <v>4878</v>
      </c>
      <c r="J363" s="50">
        <v>2640670</v>
      </c>
      <c r="K363" s="407">
        <f t="shared" si="881"/>
        <v>16031</v>
      </c>
      <c r="L363" s="410">
        <v>777</v>
      </c>
      <c r="M363" s="399">
        <f t="shared" ref="M363" si="889">L363/K363</f>
        <v>4.8468592102800821E-2</v>
      </c>
      <c r="N363" s="91">
        <f t="shared" ref="N363" si="890">D363-D356</f>
        <v>30945</v>
      </c>
      <c r="O363" s="91">
        <f t="shared" ref="O363" si="891">SUM(E357:E363)</f>
        <v>5691</v>
      </c>
      <c r="P363" s="153">
        <f t="shared" ref="P363" si="892">SUM(K357:K363)</f>
        <v>135081</v>
      </c>
      <c r="Q363" s="153">
        <f t="shared" ref="Q363" si="893">SUM(L357:L363)</f>
        <v>6589</v>
      </c>
      <c r="R363" s="401">
        <f t="shared" ref="R363" si="894">Q363/P363</f>
        <v>4.8778140523093552E-2</v>
      </c>
      <c r="S363" s="92">
        <f t="shared" ref="S363" si="895">P363/5463.3</f>
        <v>24.725166108396024</v>
      </c>
    </row>
    <row r="364" spans="1:19" x14ac:dyDescent="0.25">
      <c r="A364" s="63">
        <v>44251</v>
      </c>
      <c r="B364" s="443">
        <v>1469618</v>
      </c>
      <c r="C364" s="443">
        <v>199637</v>
      </c>
      <c r="D364" s="443">
        <v>1669255</v>
      </c>
      <c r="E364" s="104">
        <v>798</v>
      </c>
      <c r="F364" s="393">
        <f t="shared" ref="F364:F368" si="896">E364/(D364-D363)</f>
        <v>0.14860335195530727</v>
      </c>
      <c r="G364" s="443">
        <v>14854</v>
      </c>
      <c r="H364" s="443">
        <v>1830625</v>
      </c>
      <c r="I364" s="49">
        <v>8665</v>
      </c>
      <c r="J364" s="50">
        <v>2649335</v>
      </c>
      <c r="K364" s="407">
        <f t="shared" ref="K364:K366" si="897">G364+I364</f>
        <v>23519</v>
      </c>
      <c r="L364" s="410">
        <v>929</v>
      </c>
      <c r="M364" s="399">
        <f t="shared" ref="M364" si="898">L364/K364</f>
        <v>3.949997874059271E-2</v>
      </c>
      <c r="N364" s="91">
        <f t="shared" ref="N364" si="899">D364-D357</f>
        <v>30962</v>
      </c>
      <c r="O364" s="91">
        <f t="shared" ref="O364" si="900">SUM(E358:E364)</f>
        <v>5368</v>
      </c>
      <c r="P364" s="153">
        <f t="shared" ref="P364" si="901">SUM(K358:K364)</f>
        <v>134257</v>
      </c>
      <c r="Q364" s="153">
        <f t="shared" ref="Q364" si="902">SUM(L358:L364)</f>
        <v>6264</v>
      </c>
      <c r="R364" s="401">
        <f t="shared" ref="R364" si="903">Q364/P364</f>
        <v>4.6656785121073761E-2</v>
      </c>
      <c r="S364" s="92">
        <f t="shared" ref="S364" si="904">P364/5463.3</f>
        <v>24.574341515201436</v>
      </c>
    </row>
    <row r="365" spans="1:19" x14ac:dyDescent="0.25">
      <c r="A365" s="63">
        <v>44252</v>
      </c>
      <c r="B365" s="443">
        <v>1473438</v>
      </c>
      <c r="C365" s="443">
        <v>200406</v>
      </c>
      <c r="D365" s="443">
        <v>1673844</v>
      </c>
      <c r="E365" s="104">
        <v>769</v>
      </c>
      <c r="F365" s="393">
        <f t="shared" si="896"/>
        <v>0.16757463499673131</v>
      </c>
      <c r="G365" s="443">
        <v>16886</v>
      </c>
      <c r="H365" s="443">
        <v>1847511</v>
      </c>
      <c r="I365" s="49">
        <v>7703</v>
      </c>
      <c r="J365" s="50">
        <v>2657038</v>
      </c>
      <c r="K365" s="407">
        <f t="shared" si="897"/>
        <v>24589</v>
      </c>
      <c r="L365" s="410">
        <v>901</v>
      </c>
      <c r="M365" s="399">
        <f t="shared" ref="M365:M366" si="905">L365/K365</f>
        <v>3.664240107365082E-2</v>
      </c>
      <c r="N365" s="91">
        <f t="shared" ref="N365:N366" si="906">D365-D358</f>
        <v>31984</v>
      </c>
      <c r="O365" s="91">
        <f t="shared" ref="O365:O366" si="907">SUM(E359:E365)</f>
        <v>5452</v>
      </c>
      <c r="P365" s="153">
        <f t="shared" ref="P365:P366" si="908">SUM(K359:K365)</f>
        <v>137566</v>
      </c>
      <c r="Q365" s="153">
        <f t="shared" ref="Q365:Q366" si="909">SUM(L359:L365)</f>
        <v>6349</v>
      </c>
      <c r="R365" s="401">
        <f t="shared" ref="R365:R366" si="910">Q365/P365</f>
        <v>4.6152392306238459E-2</v>
      </c>
      <c r="S365" s="92">
        <f t="shared" ref="S365:S366" si="911">P365/5463.3</f>
        <v>25.180019402192812</v>
      </c>
    </row>
    <row r="366" spans="1:19" x14ac:dyDescent="0.25">
      <c r="A366" s="63">
        <v>44253</v>
      </c>
      <c r="B366" s="443">
        <v>1476621</v>
      </c>
      <c r="C366" s="443">
        <v>200987</v>
      </c>
      <c r="D366" s="443">
        <v>1677608</v>
      </c>
      <c r="E366" s="104">
        <v>581</v>
      </c>
      <c r="F366" s="393">
        <f t="shared" si="896"/>
        <v>0.15435706695005313</v>
      </c>
      <c r="G366" s="443">
        <v>14150</v>
      </c>
      <c r="H366" s="443">
        <v>1861661</v>
      </c>
      <c r="I366" s="49">
        <v>6260</v>
      </c>
      <c r="J366" s="50">
        <v>2663298</v>
      </c>
      <c r="K366" s="407">
        <f t="shared" si="897"/>
        <v>20410</v>
      </c>
      <c r="L366" s="410">
        <v>674</v>
      </c>
      <c r="M366" s="399">
        <f t="shared" si="905"/>
        <v>3.3023027927486528E-2</v>
      </c>
      <c r="N366" s="91">
        <f t="shared" si="906"/>
        <v>31181</v>
      </c>
      <c r="O366" s="91">
        <f t="shared" si="907"/>
        <v>5148</v>
      </c>
      <c r="P366" s="153">
        <f t="shared" si="908"/>
        <v>134745</v>
      </c>
      <c r="Q366" s="153">
        <f t="shared" si="909"/>
        <v>6006</v>
      </c>
      <c r="R366" s="401">
        <f t="shared" si="910"/>
        <v>4.4573082489146168E-2</v>
      </c>
      <c r="S366" s="92">
        <f t="shared" si="911"/>
        <v>24.663664817967163</v>
      </c>
    </row>
    <row r="367" spans="1:19" x14ac:dyDescent="0.25">
      <c r="A367" s="63">
        <v>44254</v>
      </c>
      <c r="B367" s="443">
        <v>1480204</v>
      </c>
      <c r="C367" s="443">
        <v>201512</v>
      </c>
      <c r="D367" s="443">
        <v>1681716</v>
      </c>
      <c r="E367" s="104">
        <v>525</v>
      </c>
      <c r="F367" s="393">
        <f t="shared" si="896"/>
        <v>0.12779941577409931</v>
      </c>
      <c r="G367" s="443">
        <v>9723</v>
      </c>
      <c r="H367" s="443">
        <v>1871384</v>
      </c>
      <c r="I367" s="49">
        <v>9892</v>
      </c>
      <c r="J367" s="50">
        <v>2673190</v>
      </c>
      <c r="K367" s="407">
        <f t="shared" ref="K367:K368" si="912">G367+I367</f>
        <v>19615</v>
      </c>
      <c r="L367" s="410">
        <v>605</v>
      </c>
      <c r="M367" s="399">
        <f t="shared" ref="M367:M368" si="913">L367/K367</f>
        <v>3.0843742034157531E-2</v>
      </c>
      <c r="N367" s="91">
        <f t="shared" ref="N367:N368" si="914">D367-D360</f>
        <v>30500</v>
      </c>
      <c r="O367" s="91">
        <f t="shared" ref="O367:O368" si="915">SUM(E361:E367)</f>
        <v>4870</v>
      </c>
      <c r="P367" s="153">
        <f t="shared" ref="P367:P368" si="916">SUM(K361:K367)</f>
        <v>134478</v>
      </c>
      <c r="Q367" s="153">
        <f t="shared" ref="Q367:Q368" si="917">SUM(L361:L367)</f>
        <v>5696</v>
      </c>
      <c r="R367" s="401">
        <f t="shared" ref="R367:R368" si="918">Q367/P367</f>
        <v>4.2356370558753104E-2</v>
      </c>
      <c r="S367" s="92">
        <f t="shared" ref="S367:S368" si="919">P367/5463.3</f>
        <v>24.6147932568228</v>
      </c>
    </row>
    <row r="368" spans="1:19" x14ac:dyDescent="0.25">
      <c r="A368" s="63">
        <v>44255</v>
      </c>
      <c r="B368" s="443">
        <v>1483981</v>
      </c>
      <c r="C368" s="443">
        <v>202084</v>
      </c>
      <c r="D368" s="443">
        <v>1686065</v>
      </c>
      <c r="E368" s="104">
        <v>572</v>
      </c>
      <c r="F368" s="393">
        <f t="shared" si="896"/>
        <v>0.13152448838813521</v>
      </c>
      <c r="G368" s="443">
        <v>8127</v>
      </c>
      <c r="H368" s="443">
        <v>1879511</v>
      </c>
      <c r="I368" s="49">
        <v>9536</v>
      </c>
      <c r="J368" s="50">
        <v>2682726</v>
      </c>
      <c r="K368" s="407">
        <f t="shared" si="912"/>
        <v>17663</v>
      </c>
      <c r="L368" s="410">
        <v>671</v>
      </c>
      <c r="M368" s="399">
        <f t="shared" si="913"/>
        <v>3.7989016588348523E-2</v>
      </c>
      <c r="N368" s="91">
        <f t="shared" si="914"/>
        <v>29956</v>
      </c>
      <c r="O368" s="91">
        <f t="shared" si="915"/>
        <v>4615</v>
      </c>
      <c r="P368" s="153">
        <f t="shared" si="916"/>
        <v>134186</v>
      </c>
      <c r="Q368" s="153">
        <f t="shared" si="917"/>
        <v>5375</v>
      </c>
      <c r="R368" s="401">
        <f t="shared" si="918"/>
        <v>4.0056339707570089E-2</v>
      </c>
      <c r="S368" s="92">
        <f t="shared" si="919"/>
        <v>24.561345706807241</v>
      </c>
    </row>
    <row r="369" spans="1:19" x14ac:dyDescent="0.25">
      <c r="A369" s="63">
        <v>44256</v>
      </c>
      <c r="B369" s="443">
        <v>1486411</v>
      </c>
      <c r="C369" s="443">
        <v>202470</v>
      </c>
      <c r="D369" s="443">
        <v>1688881</v>
      </c>
      <c r="E369" s="104">
        <v>386</v>
      </c>
      <c r="F369" s="393">
        <f t="shared" ref="F369" si="920">E369/(D369-D368)</f>
        <v>0.13707386363636365</v>
      </c>
      <c r="G369" s="443">
        <v>4677</v>
      </c>
      <c r="H369" s="443">
        <v>1884188</v>
      </c>
      <c r="I369" s="49">
        <v>5305</v>
      </c>
      <c r="J369" s="50">
        <v>2688031</v>
      </c>
      <c r="K369" s="407">
        <f t="shared" ref="K369" si="921">G369+I369</f>
        <v>9982</v>
      </c>
      <c r="L369" s="410">
        <v>453</v>
      </c>
      <c r="M369" s="399">
        <f t="shared" ref="M369" si="922">L369/K369</f>
        <v>4.5381687036666001E-2</v>
      </c>
      <c r="N369" s="91">
        <f t="shared" ref="N369" si="923">D369-D362</f>
        <v>28649</v>
      </c>
      <c r="O369" s="91">
        <f t="shared" ref="O369" si="924">SUM(E363:E369)</f>
        <v>4286</v>
      </c>
      <c r="P369" s="153">
        <f t="shared" ref="P369" si="925">SUM(K363:K369)</f>
        <v>131809</v>
      </c>
      <c r="Q369" s="153">
        <f t="shared" ref="Q369" si="926">SUM(L363:L369)</f>
        <v>5010</v>
      </c>
      <c r="R369" s="401">
        <f t="shared" ref="R369" si="927">Q369/P369</f>
        <v>3.8009544113072703E-2</v>
      </c>
      <c r="S369" s="92">
        <f t="shared" ref="S369" si="928">P369/5463.3</f>
        <v>24.126260684934014</v>
      </c>
    </row>
    <row r="370" spans="1:19" x14ac:dyDescent="0.25">
      <c r="A370" s="63">
        <v>44257</v>
      </c>
      <c r="B370" s="443">
        <v>1489291</v>
      </c>
      <c r="C370" s="443">
        <v>203012</v>
      </c>
      <c r="D370" s="443">
        <v>1692303</v>
      </c>
      <c r="E370" s="104">
        <v>542</v>
      </c>
      <c r="F370" s="393">
        <f t="shared" ref="F370" si="929">E370/(D370-D369)</f>
        <v>0.15838690824079485</v>
      </c>
      <c r="G370" s="443">
        <v>9193</v>
      </c>
      <c r="H370" s="443">
        <v>1893381</v>
      </c>
      <c r="I370" s="49">
        <v>5344</v>
      </c>
      <c r="J370" s="50">
        <v>2693375</v>
      </c>
      <c r="K370" s="407">
        <f t="shared" ref="K370" si="930">G370+I370</f>
        <v>14537</v>
      </c>
      <c r="L370" s="410">
        <v>645</v>
      </c>
      <c r="M370" s="399">
        <f t="shared" ref="M370" si="931">L370/K370</f>
        <v>4.4369539795005845E-2</v>
      </c>
      <c r="N370" s="91">
        <f t="shared" ref="N370" si="932">D370-D363</f>
        <v>28418</v>
      </c>
      <c r="O370" s="91">
        <f t="shared" ref="O370" si="933">SUM(E364:E370)</f>
        <v>4173</v>
      </c>
      <c r="P370" s="153">
        <f t="shared" ref="P370" si="934">SUM(K364:K370)</f>
        <v>130315</v>
      </c>
      <c r="Q370" s="153">
        <f t="shared" ref="Q370" si="935">SUM(L364:L370)</f>
        <v>4878</v>
      </c>
      <c r="R370" s="401">
        <f t="shared" ref="R370" si="936">Q370/P370</f>
        <v>3.7432375398073897E-2</v>
      </c>
      <c r="S370" s="92">
        <f t="shared" ref="S370" si="937">P370/5463.3</f>
        <v>23.852799589991395</v>
      </c>
    </row>
    <row r="371" spans="1:19" x14ac:dyDescent="0.25">
      <c r="A371" s="63">
        <v>44258</v>
      </c>
      <c r="B371" s="443">
        <v>1493341</v>
      </c>
      <c r="C371" s="443">
        <v>203555</v>
      </c>
      <c r="D371" s="443">
        <v>1696896</v>
      </c>
      <c r="E371" s="104">
        <v>543</v>
      </c>
      <c r="F371" s="393">
        <f t="shared" ref="F371" si="938">E371/(D371-D370)</f>
        <v>0.11822338340953625</v>
      </c>
      <c r="G371" s="443">
        <v>16702</v>
      </c>
      <c r="H371" s="443">
        <v>1910083</v>
      </c>
      <c r="I371" s="49">
        <v>7675</v>
      </c>
      <c r="J371" s="50">
        <v>2701050</v>
      </c>
      <c r="K371" s="407">
        <f t="shared" ref="K371" si="939">G371+I371</f>
        <v>24377</v>
      </c>
      <c r="L371" s="410">
        <v>636</v>
      </c>
      <c r="M371" s="399">
        <f t="shared" ref="M371" si="940">L371/K371</f>
        <v>2.6090166960659637E-2</v>
      </c>
      <c r="N371" s="91">
        <f t="shared" ref="N371" si="941">D371-D364</f>
        <v>27641</v>
      </c>
      <c r="O371" s="91">
        <f t="shared" ref="O371" si="942">SUM(E365:E371)</f>
        <v>3918</v>
      </c>
      <c r="P371" s="153">
        <f t="shared" ref="P371" si="943">SUM(K365:K371)</f>
        <v>131173</v>
      </c>
      <c r="Q371" s="153">
        <f t="shared" ref="Q371" si="944">SUM(L365:L371)</f>
        <v>4585</v>
      </c>
      <c r="R371" s="401">
        <f t="shared" ref="R371" si="945">Q371/P371</f>
        <v>3.4953839585890392E-2</v>
      </c>
      <c r="S371" s="92">
        <f t="shared" ref="S371" si="946">P371/5463.3</f>
        <v>24.009847528050813</v>
      </c>
    </row>
    <row r="372" spans="1:19" x14ac:dyDescent="0.25">
      <c r="A372" s="63">
        <v>44259</v>
      </c>
      <c r="B372" s="443">
        <v>1496895</v>
      </c>
      <c r="C372" s="443">
        <v>204055</v>
      </c>
      <c r="D372" s="443">
        <v>1700950</v>
      </c>
      <c r="E372" s="104">
        <v>500</v>
      </c>
      <c r="F372" s="393">
        <f t="shared" ref="F372:F373" si="947">E372/(D372-D371)</f>
        <v>0.123334977799704</v>
      </c>
      <c r="G372" s="443">
        <v>18586</v>
      </c>
      <c r="H372" s="443">
        <v>1928669</v>
      </c>
      <c r="I372" s="49">
        <v>6137</v>
      </c>
      <c r="J372" s="50">
        <v>2707187</v>
      </c>
      <c r="K372" s="407">
        <f t="shared" ref="K372:K373" si="948">G372+I372</f>
        <v>24723</v>
      </c>
      <c r="L372" s="410">
        <v>607</v>
      </c>
      <c r="M372" s="399">
        <f t="shared" ref="M372:M373" si="949">L372/K372</f>
        <v>2.4552036565141769E-2</v>
      </c>
      <c r="N372" s="91">
        <f t="shared" ref="N372:N373" si="950">D372-D365</f>
        <v>27106</v>
      </c>
      <c r="O372" s="91">
        <f t="shared" ref="O372:O373" si="951">SUM(E366:E372)</f>
        <v>3649</v>
      </c>
      <c r="P372" s="153">
        <f t="shared" ref="P372:P373" si="952">SUM(K366:K372)</f>
        <v>131307</v>
      </c>
      <c r="Q372" s="153">
        <f t="shared" ref="Q372:Q373" si="953">SUM(L366:L372)</f>
        <v>4291</v>
      </c>
      <c r="R372" s="401">
        <f t="shared" ref="R372:R373" si="954">Q372/P372</f>
        <v>3.2679141249133709E-2</v>
      </c>
      <c r="S372" s="92">
        <f t="shared" ref="S372:S373" si="955">P372/5463.3</f>
        <v>24.034374828400416</v>
      </c>
    </row>
    <row r="373" spans="1:19" x14ac:dyDescent="0.25">
      <c r="A373" s="63">
        <v>44260</v>
      </c>
      <c r="B373" s="443">
        <v>1500467</v>
      </c>
      <c r="C373" s="443">
        <v>204553</v>
      </c>
      <c r="D373" s="443">
        <v>1705020</v>
      </c>
      <c r="E373" s="104">
        <v>498</v>
      </c>
      <c r="F373" s="393">
        <f t="shared" si="947"/>
        <v>0.12235872235872236</v>
      </c>
      <c r="G373" s="443">
        <v>12304</v>
      </c>
      <c r="H373" s="443">
        <v>1940973</v>
      </c>
      <c r="I373" s="49">
        <v>6828</v>
      </c>
      <c r="J373" s="50">
        <v>2714015</v>
      </c>
      <c r="K373" s="407">
        <f t="shared" si="948"/>
        <v>19132</v>
      </c>
      <c r="L373" s="410">
        <v>584</v>
      </c>
      <c r="M373" s="399">
        <f t="shared" si="949"/>
        <v>3.0524775245661717E-2</v>
      </c>
      <c r="N373" s="91">
        <f t="shared" si="950"/>
        <v>27412</v>
      </c>
      <c r="O373" s="91">
        <f t="shared" si="951"/>
        <v>3566</v>
      </c>
      <c r="P373" s="153">
        <f t="shared" si="952"/>
        <v>130029</v>
      </c>
      <c r="Q373" s="153">
        <f t="shared" si="953"/>
        <v>4201</v>
      </c>
      <c r="R373" s="401">
        <f t="shared" si="954"/>
        <v>3.2308177406578535E-2</v>
      </c>
      <c r="S373" s="92">
        <f t="shared" si="955"/>
        <v>23.800450277304925</v>
      </c>
    </row>
    <row r="374" spans="1:19" x14ac:dyDescent="0.25">
      <c r="A374" s="63">
        <v>44261</v>
      </c>
      <c r="B374" s="443">
        <v>1504208</v>
      </c>
      <c r="C374" s="443">
        <v>205108</v>
      </c>
      <c r="D374" s="443">
        <v>1709316</v>
      </c>
      <c r="E374" s="104">
        <v>555</v>
      </c>
      <c r="F374" s="393">
        <f t="shared" ref="F374" si="956">E374/(D374-D373)</f>
        <v>0.12918994413407822</v>
      </c>
      <c r="G374" s="443">
        <v>12383</v>
      </c>
      <c r="H374" s="443">
        <v>1953356</v>
      </c>
      <c r="I374" s="49">
        <v>10609</v>
      </c>
      <c r="J374" s="50">
        <v>2724624</v>
      </c>
      <c r="K374" s="407">
        <f t="shared" ref="K374" si="957">G374+I374</f>
        <v>22992</v>
      </c>
      <c r="L374" s="410">
        <v>684</v>
      </c>
      <c r="M374" s="399">
        <f t="shared" ref="M374" si="958">L374/K374</f>
        <v>2.9749478079331943E-2</v>
      </c>
      <c r="N374" s="91">
        <f t="shared" ref="N374" si="959">D374-D367</f>
        <v>27600</v>
      </c>
      <c r="O374" s="91">
        <f t="shared" ref="O374" si="960">SUM(E368:E374)</f>
        <v>3596</v>
      </c>
      <c r="P374" s="153">
        <f t="shared" ref="P374" si="961">SUM(K368:K374)</f>
        <v>133406</v>
      </c>
      <c r="Q374" s="153">
        <f t="shared" ref="Q374" si="962">SUM(L368:L374)</f>
        <v>4280</v>
      </c>
      <c r="R374" s="401">
        <f t="shared" ref="R374" si="963">Q374/P374</f>
        <v>3.2082515029309026E-2</v>
      </c>
      <c r="S374" s="92">
        <f t="shared" ref="S374" si="964">P374/5463.3</f>
        <v>24.418574854025955</v>
      </c>
    </row>
    <row r="375" spans="1:19" x14ac:dyDescent="0.25">
      <c r="A375" s="63">
        <v>44262</v>
      </c>
      <c r="B375" s="443">
        <v>1507244</v>
      </c>
      <c r="C375" s="443">
        <v>205498</v>
      </c>
      <c r="D375" s="443">
        <v>1712742</v>
      </c>
      <c r="E375" s="104">
        <v>390</v>
      </c>
      <c r="F375" s="393">
        <f t="shared" ref="F375" si="965">E375/(D375-D374)</f>
        <v>0.11383537653239929</v>
      </c>
      <c r="G375" s="443">
        <v>5467</v>
      </c>
      <c r="H375" s="443">
        <v>1958823</v>
      </c>
      <c r="I375" s="49">
        <v>8590</v>
      </c>
      <c r="J375" s="50">
        <v>2733214</v>
      </c>
      <c r="K375" s="407">
        <f t="shared" ref="K375" si="966">G375+I375</f>
        <v>14057</v>
      </c>
      <c r="L375" s="410">
        <v>448</v>
      </c>
      <c r="M375" s="399">
        <f t="shared" ref="M375" si="967">L375/K375</f>
        <v>3.1870242583766098E-2</v>
      </c>
      <c r="N375" s="91">
        <f t="shared" ref="N375" si="968">D375-D368</f>
        <v>26677</v>
      </c>
      <c r="O375" s="91">
        <f t="shared" ref="O375" si="969">SUM(E369:E375)</f>
        <v>3414</v>
      </c>
      <c r="P375" s="153">
        <f t="shared" ref="P375" si="970">SUM(K369:K375)</f>
        <v>129800</v>
      </c>
      <c r="Q375" s="153">
        <f t="shared" ref="Q375" si="971">SUM(L369:L375)</f>
        <v>4057</v>
      </c>
      <c r="R375" s="401">
        <f t="shared" ref="R375" si="972">Q375/P375</f>
        <v>3.1255778120184902E-2</v>
      </c>
      <c r="S375" s="92">
        <f t="shared" ref="S375" si="973">P375/5463.3</f>
        <v>23.75853421924478</v>
      </c>
    </row>
    <row r="376" spans="1:19" x14ac:dyDescent="0.25">
      <c r="A376" s="63">
        <v>44263</v>
      </c>
      <c r="B376" s="443">
        <v>1510163</v>
      </c>
      <c r="C376" s="443">
        <v>205999</v>
      </c>
      <c r="D376" s="443">
        <v>1716162</v>
      </c>
      <c r="E376" s="104">
        <v>501</v>
      </c>
      <c r="F376" s="393">
        <f t="shared" ref="F376" si="974">E376/(D376-D375)</f>
        <v>0.14649122807017545</v>
      </c>
      <c r="G376" s="443">
        <v>4455</v>
      </c>
      <c r="H376" s="443">
        <v>1963278</v>
      </c>
      <c r="I376" s="49">
        <v>7074</v>
      </c>
      <c r="J376" s="50">
        <v>2740288</v>
      </c>
      <c r="K376" s="407">
        <f t="shared" ref="K376" si="975">G376+I376</f>
        <v>11529</v>
      </c>
      <c r="L376" s="410">
        <v>581</v>
      </c>
      <c r="M376" s="399">
        <f t="shared" ref="M376" si="976">L376/K376</f>
        <v>5.0394656952034003E-2</v>
      </c>
      <c r="N376" s="91">
        <f t="shared" ref="N376" si="977">D376-D369</f>
        <v>27281</v>
      </c>
      <c r="O376" s="91">
        <f t="shared" ref="O376" si="978">SUM(E370:E376)</f>
        <v>3529</v>
      </c>
      <c r="P376" s="153">
        <f t="shared" ref="P376" si="979">SUM(K370:K376)</f>
        <v>131347</v>
      </c>
      <c r="Q376" s="153">
        <f t="shared" ref="Q376" si="980">SUM(L370:L376)</f>
        <v>4185</v>
      </c>
      <c r="R376" s="401">
        <f t="shared" ref="R376" si="981">Q376/P376</f>
        <v>3.1862166627330657E-2</v>
      </c>
      <c r="S376" s="92">
        <f t="shared" ref="S376" si="982">P376/5463.3</f>
        <v>24.04169641059433</v>
      </c>
    </row>
    <row r="377" spans="1:19" x14ac:dyDescent="0.25">
      <c r="A377" s="63">
        <v>44264</v>
      </c>
      <c r="B377" s="443">
        <v>1513251</v>
      </c>
      <c r="C377" s="443">
        <v>206465</v>
      </c>
      <c r="D377" s="443">
        <v>1719716</v>
      </c>
      <c r="E377" s="104">
        <v>466</v>
      </c>
      <c r="F377" s="393">
        <f t="shared" ref="F377" si="983">E377/(D377-D376)</f>
        <v>0.13111986494091166</v>
      </c>
      <c r="G377" s="443">
        <v>10856</v>
      </c>
      <c r="H377" s="443">
        <v>1974134</v>
      </c>
      <c r="I377" s="49">
        <v>5486</v>
      </c>
      <c r="J377" s="50">
        <v>2745774</v>
      </c>
      <c r="K377" s="407">
        <f t="shared" ref="K377" si="984">G377+I377</f>
        <v>16342</v>
      </c>
      <c r="L377" s="410">
        <v>542</v>
      </c>
      <c r="M377" s="399">
        <f t="shared" ref="M377" si="985">L377/K377</f>
        <v>3.3166075143801245E-2</v>
      </c>
      <c r="N377" s="91">
        <f t="shared" ref="N377" si="986">D377-D370</f>
        <v>27413</v>
      </c>
      <c r="O377" s="91">
        <f t="shared" ref="O377" si="987">SUM(E371:E377)</f>
        <v>3453</v>
      </c>
      <c r="P377" s="153">
        <f t="shared" ref="P377" si="988">SUM(K371:K377)</f>
        <v>133152</v>
      </c>
      <c r="Q377" s="153">
        <f t="shared" ref="Q377" si="989">SUM(L371:L377)</f>
        <v>4082</v>
      </c>
      <c r="R377" s="401">
        <f t="shared" ref="R377" si="990">Q377/P377</f>
        <v>3.0656693102619561E-2</v>
      </c>
      <c r="S377" s="92">
        <f t="shared" ref="S377" si="991">P377/5463.3</f>
        <v>24.372082807094614</v>
      </c>
    </row>
    <row r="378" spans="1:19" x14ac:dyDescent="0.25">
      <c r="A378" s="63">
        <v>44265</v>
      </c>
      <c r="B378" s="443">
        <v>1517816</v>
      </c>
      <c r="C378" s="443">
        <v>207156</v>
      </c>
      <c r="D378" s="443">
        <v>1724972</v>
      </c>
      <c r="E378" s="104">
        <v>691</v>
      </c>
      <c r="F378" s="393">
        <f t="shared" ref="F378:F380" si="992">E378/(D378-D377)</f>
        <v>0.13146879756468799</v>
      </c>
      <c r="G378" s="443">
        <v>15962</v>
      </c>
      <c r="H378" s="443">
        <v>1990096</v>
      </c>
      <c r="I378" s="49">
        <v>9036</v>
      </c>
      <c r="J378" s="50">
        <v>2754810</v>
      </c>
      <c r="K378" s="407">
        <f t="shared" ref="K378:K380" si="993">G378+I378</f>
        <v>24998</v>
      </c>
      <c r="L378" s="410">
        <v>782</v>
      </c>
      <c r="M378" s="399">
        <f t="shared" ref="M378:M380" si="994">L378/K378</f>
        <v>3.1282502600208019E-2</v>
      </c>
      <c r="N378" s="91">
        <f t="shared" ref="N378:N380" si="995">D378-D371</f>
        <v>28076</v>
      </c>
      <c r="O378" s="91">
        <f t="shared" ref="O378:O380" si="996">SUM(E372:E378)</f>
        <v>3601</v>
      </c>
      <c r="P378" s="153">
        <f t="shared" ref="P378:P380" si="997">SUM(K372:K378)</f>
        <v>133773</v>
      </c>
      <c r="Q378" s="153">
        <f t="shared" ref="Q378:Q380" si="998">SUM(L372:L378)</f>
        <v>4228</v>
      </c>
      <c r="R378" s="401">
        <f t="shared" ref="R378:R380" si="999">Q378/P378</f>
        <v>3.1605779940645722E-2</v>
      </c>
      <c r="S378" s="92">
        <f t="shared" ref="S378:S380" si="1000">P378/5463.3</f>
        <v>24.485750370655097</v>
      </c>
    </row>
    <row r="379" spans="1:19" x14ac:dyDescent="0.25">
      <c r="A379" s="63">
        <v>44266</v>
      </c>
      <c r="B379" s="443">
        <v>1522259</v>
      </c>
      <c r="C379" s="443">
        <v>207747</v>
      </c>
      <c r="D379" s="443">
        <v>1730006</v>
      </c>
      <c r="E379" s="104">
        <v>591</v>
      </c>
      <c r="F379" s="393">
        <f t="shared" si="992"/>
        <v>0.11740166865315853</v>
      </c>
      <c r="G379" s="443">
        <v>18711</v>
      </c>
      <c r="H379" s="443">
        <v>2008807</v>
      </c>
      <c r="I379" s="49">
        <v>8050</v>
      </c>
      <c r="J379" s="50">
        <v>2762860</v>
      </c>
      <c r="K379" s="407">
        <f t="shared" si="993"/>
        <v>26761</v>
      </c>
      <c r="L379" s="410">
        <v>676</v>
      </c>
      <c r="M379" s="399">
        <f t="shared" si="994"/>
        <v>2.5260640484286834E-2</v>
      </c>
      <c r="N379" s="91">
        <f t="shared" si="995"/>
        <v>29056</v>
      </c>
      <c r="O379" s="91">
        <f t="shared" si="996"/>
        <v>3692</v>
      </c>
      <c r="P379" s="153">
        <f t="shared" si="997"/>
        <v>135811</v>
      </c>
      <c r="Q379" s="153">
        <f t="shared" si="998"/>
        <v>4297</v>
      </c>
      <c r="R379" s="401">
        <f t="shared" si="999"/>
        <v>3.1639557915043699E-2</v>
      </c>
      <c r="S379" s="92">
        <f t="shared" si="1000"/>
        <v>24.858784983434919</v>
      </c>
    </row>
    <row r="380" spans="1:19" x14ac:dyDescent="0.25">
      <c r="A380" s="63">
        <v>44267</v>
      </c>
      <c r="B380" s="443">
        <v>1526185</v>
      </c>
      <c r="C380" s="443">
        <v>208429</v>
      </c>
      <c r="D380" s="443">
        <v>1734614</v>
      </c>
      <c r="E380" s="104">
        <v>682</v>
      </c>
      <c r="F380" s="393">
        <f t="shared" si="992"/>
        <v>0.14800347222222221</v>
      </c>
      <c r="G380" s="443">
        <v>14692</v>
      </c>
      <c r="H380" s="443">
        <v>2023499</v>
      </c>
      <c r="I380" s="49">
        <v>7904</v>
      </c>
      <c r="J380" s="50">
        <v>2770764</v>
      </c>
      <c r="K380" s="407">
        <f t="shared" si="993"/>
        <v>22596</v>
      </c>
      <c r="L380" s="410">
        <v>760</v>
      </c>
      <c r="M380" s="399">
        <f t="shared" si="994"/>
        <v>3.3634271552487167E-2</v>
      </c>
      <c r="N380" s="91">
        <f t="shared" si="995"/>
        <v>29594</v>
      </c>
      <c r="O380" s="91">
        <f t="shared" si="996"/>
        <v>3876</v>
      </c>
      <c r="P380" s="153">
        <f t="shared" si="997"/>
        <v>139275</v>
      </c>
      <c r="Q380" s="153">
        <f t="shared" si="998"/>
        <v>4473</v>
      </c>
      <c r="R380" s="401">
        <f t="shared" si="999"/>
        <v>3.2116316639741516E-2</v>
      </c>
      <c r="S380" s="92">
        <f t="shared" si="1000"/>
        <v>25.492834001427706</v>
      </c>
    </row>
  </sheetData>
  <mergeCells count="15">
    <mergeCell ref="S3:S4"/>
    <mergeCell ref="N3:N4"/>
    <mergeCell ref="I2:J3"/>
    <mergeCell ref="K3:K4"/>
    <mergeCell ref="A3:A4"/>
    <mergeCell ref="B3:D3"/>
    <mergeCell ref="G3:H3"/>
    <mergeCell ref="Q3:Q4"/>
    <mergeCell ref="R3:R4"/>
    <mergeCell ref="K1:P1"/>
    <mergeCell ref="O3:O4"/>
    <mergeCell ref="P3:P4"/>
    <mergeCell ref="F3:F4"/>
    <mergeCell ref="L3:L4"/>
    <mergeCell ref="M3:M4"/>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210 Q180:Q237" formulaRange="1"/>
    <ignoredError sqref="O170" formula="1"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92D050"/>
  </sheetPr>
  <dimension ref="A1:X24"/>
  <sheetViews>
    <sheetView zoomScaleNormal="100" workbookViewId="0"/>
  </sheetViews>
  <sheetFormatPr defaultColWidth="8.42578125" defaultRowHeight="15" x14ac:dyDescent="0.25"/>
  <cols>
    <col min="1" max="16384" width="8.42578125" style="3"/>
  </cols>
  <sheetData>
    <row r="1" spans="1:24" ht="15.75" x14ac:dyDescent="0.25">
      <c r="A1" s="29"/>
    </row>
    <row r="2" spans="1:24" x14ac:dyDescent="0.25">
      <c r="Q2" s="72"/>
      <c r="R2" s="72"/>
      <c r="S2" s="72"/>
      <c r="T2" s="72"/>
      <c r="U2" s="72"/>
      <c r="V2" s="72"/>
      <c r="W2" s="72"/>
      <c r="X2" s="72"/>
    </row>
    <row r="3" spans="1:24" x14ac:dyDescent="0.25">
      <c r="Q3" s="72"/>
      <c r="R3" s="72"/>
      <c r="S3" s="72"/>
      <c r="T3" s="72"/>
      <c r="U3" s="72"/>
      <c r="V3" s="72"/>
      <c r="W3" s="72"/>
      <c r="X3" s="72"/>
    </row>
    <row r="4" spans="1:24" x14ac:dyDescent="0.25">
      <c r="Q4" s="72"/>
      <c r="R4" s="72"/>
      <c r="S4" s="72"/>
      <c r="T4" s="72"/>
      <c r="U4" s="72"/>
      <c r="V4" s="72"/>
      <c r="W4" s="72"/>
      <c r="X4" s="72"/>
    </row>
    <row r="5" spans="1:24" x14ac:dyDescent="0.25">
      <c r="Q5" s="72"/>
      <c r="R5" s="72"/>
      <c r="S5" s="72"/>
      <c r="T5" s="72"/>
      <c r="U5" s="72"/>
      <c r="V5" s="72"/>
      <c r="W5" s="72"/>
      <c r="X5" s="72"/>
    </row>
    <row r="6" spans="1:24" x14ac:dyDescent="0.25">
      <c r="Q6" s="72"/>
      <c r="R6" s="72"/>
      <c r="S6" s="72"/>
      <c r="T6" s="72"/>
      <c r="U6" s="72"/>
      <c r="V6" s="72"/>
      <c r="W6" s="72"/>
      <c r="X6" s="72"/>
    </row>
    <row r="7" spans="1:24" x14ac:dyDescent="0.25">
      <c r="Q7" s="72"/>
      <c r="R7" s="72"/>
      <c r="S7" s="72"/>
      <c r="T7" s="72"/>
      <c r="U7" s="72"/>
      <c r="V7" s="72"/>
      <c r="W7" s="72"/>
      <c r="X7" s="72"/>
    </row>
    <row r="8" spans="1:24" x14ac:dyDescent="0.25">
      <c r="Q8" s="72"/>
      <c r="R8" s="72"/>
      <c r="S8" s="72"/>
      <c r="T8" s="72"/>
      <c r="U8" s="72"/>
      <c r="V8" s="72"/>
      <c r="W8" s="72"/>
      <c r="X8" s="72"/>
    </row>
    <row r="9" spans="1:24" x14ac:dyDescent="0.25">
      <c r="Q9" s="72"/>
      <c r="R9" s="72"/>
      <c r="S9" s="72"/>
      <c r="T9" s="72"/>
      <c r="U9" s="72"/>
      <c r="V9" s="72"/>
      <c r="W9" s="72"/>
      <c r="X9" s="72"/>
    </row>
    <row r="10" spans="1:24" x14ac:dyDescent="0.25">
      <c r="Q10" s="72"/>
      <c r="R10" s="72"/>
      <c r="S10" s="72"/>
      <c r="T10" s="72"/>
      <c r="U10" s="72"/>
      <c r="V10" s="72"/>
      <c r="W10" s="72"/>
      <c r="X10" s="72"/>
    </row>
    <row r="11" spans="1:24" x14ac:dyDescent="0.25">
      <c r="Q11" s="72"/>
      <c r="R11" s="72"/>
      <c r="S11" s="72"/>
      <c r="T11" s="72"/>
      <c r="U11" s="72"/>
      <c r="V11" s="72"/>
      <c r="W11" s="72"/>
      <c r="X11" s="72"/>
    </row>
    <row r="12" spans="1:24" x14ac:dyDescent="0.25">
      <c r="Q12" s="72"/>
      <c r="R12" s="72"/>
      <c r="S12" s="72"/>
      <c r="T12" s="72"/>
      <c r="U12" s="72"/>
      <c r="V12" s="72"/>
      <c r="W12" s="72"/>
      <c r="X12" s="72"/>
    </row>
    <row r="13" spans="1:24" x14ac:dyDescent="0.25">
      <c r="Q13" s="72"/>
      <c r="R13" s="72"/>
      <c r="S13" s="72"/>
      <c r="T13" s="72"/>
      <c r="U13" s="72"/>
      <c r="V13" s="72"/>
      <c r="W13" s="72"/>
      <c r="X13" s="72"/>
    </row>
    <row r="14" spans="1:24" x14ac:dyDescent="0.25">
      <c r="Q14" s="72"/>
      <c r="R14" s="72"/>
      <c r="S14" s="72"/>
      <c r="T14" s="72"/>
      <c r="U14" s="72"/>
      <c r="V14" s="72"/>
      <c r="W14" s="72"/>
      <c r="X14" s="72"/>
    </row>
    <row r="15" spans="1:24" x14ac:dyDescent="0.25">
      <c r="Q15" s="72"/>
      <c r="R15" s="72"/>
      <c r="S15" s="72"/>
      <c r="T15" s="72"/>
      <c r="U15" s="72"/>
      <c r="V15" s="72"/>
      <c r="W15" s="72"/>
      <c r="X15" s="72"/>
    </row>
    <row r="16" spans="1:24" x14ac:dyDescent="0.25">
      <c r="Q16" s="72"/>
      <c r="R16" s="72"/>
      <c r="S16" s="72"/>
      <c r="T16" s="72"/>
      <c r="U16" s="72"/>
      <c r="V16" s="72"/>
      <c r="W16" s="72"/>
      <c r="X16" s="72"/>
    </row>
    <row r="17" spans="17:24" x14ac:dyDescent="0.25">
      <c r="Q17" s="72"/>
      <c r="R17" s="72"/>
      <c r="S17" s="72"/>
      <c r="T17" s="72"/>
      <c r="U17" s="72"/>
      <c r="V17" s="72"/>
      <c r="W17" s="72"/>
      <c r="X17" s="72"/>
    </row>
    <row r="18" spans="17:24" x14ac:dyDescent="0.25">
      <c r="Q18" s="72"/>
      <c r="R18" s="72"/>
      <c r="S18" s="72"/>
      <c r="T18" s="72"/>
      <c r="U18" s="72"/>
      <c r="V18" s="72"/>
      <c r="W18" s="72"/>
      <c r="X18" s="72"/>
    </row>
    <row r="19" spans="17:24" x14ac:dyDescent="0.25">
      <c r="Q19" s="72"/>
      <c r="R19" s="72"/>
      <c r="S19" s="72"/>
      <c r="T19" s="72"/>
      <c r="U19" s="72"/>
      <c r="V19" s="72"/>
      <c r="W19" s="72"/>
      <c r="X19" s="72"/>
    </row>
    <row r="20" spans="17:24" x14ac:dyDescent="0.25">
      <c r="Q20" s="72"/>
      <c r="R20" s="72"/>
      <c r="S20" s="72"/>
      <c r="T20" s="72"/>
      <c r="U20" s="72"/>
      <c r="V20" s="72"/>
      <c r="W20" s="72"/>
      <c r="X20" s="72"/>
    </row>
    <row r="21" spans="17:24" x14ac:dyDescent="0.25">
      <c r="Q21" s="72"/>
      <c r="R21" s="72"/>
      <c r="S21" s="72"/>
      <c r="T21" s="72"/>
      <c r="U21" s="72"/>
      <c r="V21" s="72"/>
      <c r="W21" s="72"/>
      <c r="X21" s="72"/>
    </row>
    <row r="22" spans="17:24" x14ac:dyDescent="0.25">
      <c r="Q22" s="72"/>
      <c r="R22" s="72"/>
      <c r="S22" s="72"/>
      <c r="T22" s="72"/>
      <c r="U22" s="72"/>
      <c r="V22" s="72"/>
      <c r="W22" s="72"/>
      <c r="X22" s="72"/>
    </row>
    <row r="23" spans="17:24" x14ac:dyDescent="0.25">
      <c r="Q23" s="72"/>
      <c r="R23" s="72"/>
      <c r="S23" s="72"/>
      <c r="T23" s="72"/>
      <c r="U23" s="72"/>
      <c r="V23" s="72"/>
      <c r="W23" s="72"/>
      <c r="X23" s="72"/>
    </row>
    <row r="24" spans="17:24" x14ac:dyDescent="0.25">
      <c r="Q24" s="72"/>
      <c r="R24" s="72"/>
      <c r="S24" s="72"/>
      <c r="T24" s="72"/>
      <c r="U24" s="72"/>
      <c r="V24" s="72"/>
      <c r="W24" s="72"/>
      <c r="X24" s="72"/>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
  <sheetViews>
    <sheetView zoomScale="105" zoomScaleNormal="220"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21"/>
  <sheetViews>
    <sheetView zoomScale="90" zoomScaleNormal="100" workbookViewId="0"/>
  </sheetViews>
  <sheetFormatPr defaultColWidth="9.42578125" defaultRowHeight="15" x14ac:dyDescent="0.25"/>
  <cols>
    <col min="1" max="1" width="7.42578125" style="3" customWidth="1"/>
    <col min="2" max="16384" width="9.42578125" style="3"/>
  </cols>
  <sheetData>
    <row r="21" spans="2:2" x14ac:dyDescent="0.25">
      <c r="B21" s="115" t="s">
        <v>80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055"/>
  <sheetViews>
    <sheetView zoomScale="85" zoomScaleNormal="85" workbookViewId="0"/>
  </sheetViews>
  <sheetFormatPr defaultColWidth="8.42578125" defaultRowHeight="15" x14ac:dyDescent="0.25"/>
  <cols>
    <col min="1" max="1" width="8.42578125" style="402"/>
    <col min="2" max="2" width="9.42578125" style="414"/>
    <col min="3" max="16384" width="8.42578125" style="402"/>
  </cols>
  <sheetData>
    <row r="1" spans="1:2" x14ac:dyDescent="0.25">
      <c r="B1" s="413">
        <v>0.05</v>
      </c>
    </row>
    <row r="2" spans="1:2" x14ac:dyDescent="0.25">
      <c r="A2" s="302"/>
      <c r="B2" s="413">
        <v>0.05</v>
      </c>
    </row>
    <row r="3" spans="1:2" x14ac:dyDescent="0.25">
      <c r="A3" s="302"/>
      <c r="B3" s="413">
        <v>0.05</v>
      </c>
    </row>
    <row r="4" spans="1:2" x14ac:dyDescent="0.25">
      <c r="A4" s="302"/>
      <c r="B4" s="413">
        <v>0.05</v>
      </c>
    </row>
    <row r="5" spans="1:2" x14ac:dyDescent="0.25">
      <c r="A5" s="302"/>
      <c r="B5" s="413">
        <v>0.05</v>
      </c>
    </row>
    <row r="6" spans="1:2" x14ac:dyDescent="0.25">
      <c r="A6" s="302"/>
      <c r="B6" s="413">
        <v>0.05</v>
      </c>
    </row>
    <row r="7" spans="1:2" x14ac:dyDescent="0.25">
      <c r="A7" s="302"/>
      <c r="B7" s="413">
        <v>0.05</v>
      </c>
    </row>
    <row r="8" spans="1:2" x14ac:dyDescent="0.25">
      <c r="A8" s="302"/>
      <c r="B8" s="413">
        <v>0.05</v>
      </c>
    </row>
    <row r="9" spans="1:2" x14ac:dyDescent="0.25">
      <c r="A9" s="302"/>
      <c r="B9" s="413">
        <v>0.05</v>
      </c>
    </row>
    <row r="10" spans="1:2" x14ac:dyDescent="0.25">
      <c r="A10" s="302"/>
      <c r="B10" s="413">
        <v>0.05</v>
      </c>
    </row>
    <row r="11" spans="1:2" x14ac:dyDescent="0.25">
      <c r="A11" s="302"/>
      <c r="B11" s="413">
        <v>0.05</v>
      </c>
    </row>
    <row r="12" spans="1:2" x14ac:dyDescent="0.25">
      <c r="A12" s="302"/>
      <c r="B12" s="413">
        <v>0.05</v>
      </c>
    </row>
    <row r="13" spans="1:2" x14ac:dyDescent="0.25">
      <c r="A13" s="302"/>
      <c r="B13" s="413">
        <v>0.05</v>
      </c>
    </row>
    <row r="14" spans="1:2" x14ac:dyDescent="0.25">
      <c r="A14" s="302"/>
      <c r="B14" s="413">
        <v>0.05</v>
      </c>
    </row>
    <row r="15" spans="1:2" x14ac:dyDescent="0.25">
      <c r="A15" s="302"/>
      <c r="B15" s="413">
        <v>0.05</v>
      </c>
    </row>
    <row r="16" spans="1:2" x14ac:dyDescent="0.25">
      <c r="A16" s="302"/>
      <c r="B16" s="413">
        <v>0.05</v>
      </c>
    </row>
    <row r="17" spans="1:2" x14ac:dyDescent="0.25">
      <c r="A17" s="302"/>
      <c r="B17" s="413">
        <v>0.05</v>
      </c>
    </row>
    <row r="18" spans="1:2" x14ac:dyDescent="0.25">
      <c r="A18" s="302"/>
      <c r="B18" s="413">
        <v>0.05</v>
      </c>
    </row>
    <row r="19" spans="1:2" x14ac:dyDescent="0.25">
      <c r="A19" s="302"/>
      <c r="B19" s="413">
        <v>0.05</v>
      </c>
    </row>
    <row r="20" spans="1:2" x14ac:dyDescent="0.25">
      <c r="A20" s="302"/>
      <c r="B20" s="413">
        <v>0.05</v>
      </c>
    </row>
    <row r="21" spans="1:2" x14ac:dyDescent="0.25">
      <c r="A21" s="302"/>
      <c r="B21" s="413">
        <v>0.05</v>
      </c>
    </row>
    <row r="22" spans="1:2" x14ac:dyDescent="0.25">
      <c r="A22" s="302"/>
      <c r="B22" s="413">
        <v>0.05</v>
      </c>
    </row>
    <row r="23" spans="1:2" x14ac:dyDescent="0.25">
      <c r="A23" s="302"/>
      <c r="B23" s="413">
        <v>0.05</v>
      </c>
    </row>
    <row r="24" spans="1:2" x14ac:dyDescent="0.25">
      <c r="A24" s="302"/>
      <c r="B24" s="413">
        <v>0.05</v>
      </c>
    </row>
    <row r="25" spans="1:2" x14ac:dyDescent="0.25">
      <c r="A25" s="302"/>
      <c r="B25" s="413">
        <v>0.05</v>
      </c>
    </row>
    <row r="26" spans="1:2" x14ac:dyDescent="0.25">
      <c r="A26" s="302"/>
      <c r="B26" s="413">
        <v>0.05</v>
      </c>
    </row>
    <row r="27" spans="1:2" x14ac:dyDescent="0.25">
      <c r="A27" s="302"/>
      <c r="B27" s="413">
        <v>0.05</v>
      </c>
    </row>
    <row r="28" spans="1:2" x14ac:dyDescent="0.25">
      <c r="A28" s="302"/>
      <c r="B28" s="413">
        <v>0.05</v>
      </c>
    </row>
    <row r="29" spans="1:2" x14ac:dyDescent="0.25">
      <c r="A29" s="302"/>
      <c r="B29" s="413">
        <v>0.05</v>
      </c>
    </row>
    <row r="30" spans="1:2" x14ac:dyDescent="0.25">
      <c r="A30" s="302"/>
      <c r="B30" s="413">
        <v>0.05</v>
      </c>
    </row>
    <row r="31" spans="1:2" x14ac:dyDescent="0.25">
      <c r="A31" s="302"/>
      <c r="B31" s="413">
        <v>0.05</v>
      </c>
    </row>
    <row r="32" spans="1:2" x14ac:dyDescent="0.25">
      <c r="A32" s="302"/>
      <c r="B32" s="413">
        <v>0.05</v>
      </c>
    </row>
    <row r="33" spans="1:2" x14ac:dyDescent="0.25">
      <c r="A33" s="302"/>
      <c r="B33" s="413">
        <v>0.05</v>
      </c>
    </row>
    <row r="34" spans="1:2" x14ac:dyDescent="0.25">
      <c r="A34" s="302"/>
      <c r="B34" s="413">
        <v>0.05</v>
      </c>
    </row>
    <row r="35" spans="1:2" x14ac:dyDescent="0.25">
      <c r="A35" s="302"/>
      <c r="B35" s="413">
        <v>0.05</v>
      </c>
    </row>
    <row r="36" spans="1:2" x14ac:dyDescent="0.25">
      <c r="A36" s="302"/>
      <c r="B36" s="413">
        <v>0.05</v>
      </c>
    </row>
    <row r="37" spans="1:2" x14ac:dyDescent="0.25">
      <c r="A37" s="302"/>
      <c r="B37" s="413">
        <v>0.05</v>
      </c>
    </row>
    <row r="38" spans="1:2" x14ac:dyDescent="0.25">
      <c r="A38" s="302"/>
      <c r="B38" s="413">
        <v>0.05</v>
      </c>
    </row>
    <row r="39" spans="1:2" x14ac:dyDescent="0.25">
      <c r="A39" s="302"/>
      <c r="B39" s="413">
        <v>0.05</v>
      </c>
    </row>
    <row r="40" spans="1:2" x14ac:dyDescent="0.25">
      <c r="A40" s="302"/>
      <c r="B40" s="413">
        <v>0.05</v>
      </c>
    </row>
    <row r="41" spans="1:2" x14ac:dyDescent="0.25">
      <c r="A41" s="302"/>
      <c r="B41" s="413">
        <v>0.05</v>
      </c>
    </row>
    <row r="42" spans="1:2" x14ac:dyDescent="0.25">
      <c r="A42" s="302"/>
      <c r="B42" s="413">
        <v>0.05</v>
      </c>
    </row>
    <row r="43" spans="1:2" x14ac:dyDescent="0.25">
      <c r="A43" s="302"/>
      <c r="B43" s="413">
        <v>0.05</v>
      </c>
    </row>
    <row r="44" spans="1:2" x14ac:dyDescent="0.25">
      <c r="A44" s="302"/>
      <c r="B44" s="413">
        <v>0.05</v>
      </c>
    </row>
    <row r="45" spans="1:2" x14ac:dyDescent="0.25">
      <c r="A45" s="302"/>
      <c r="B45" s="413">
        <v>0.05</v>
      </c>
    </row>
    <row r="46" spans="1:2" x14ac:dyDescent="0.25">
      <c r="A46" s="302"/>
      <c r="B46" s="413">
        <v>0.05</v>
      </c>
    </row>
    <row r="47" spans="1:2" x14ac:dyDescent="0.25">
      <c r="A47" s="302"/>
      <c r="B47" s="413">
        <v>0.05</v>
      </c>
    </row>
    <row r="48" spans="1:2" x14ac:dyDescent="0.25">
      <c r="A48" s="302"/>
      <c r="B48" s="413">
        <v>0.05</v>
      </c>
    </row>
    <row r="49" spans="1:2" x14ac:dyDescent="0.25">
      <c r="A49" s="302"/>
      <c r="B49" s="413">
        <v>0.05</v>
      </c>
    </row>
    <row r="50" spans="1:2" x14ac:dyDescent="0.25">
      <c r="A50" s="302"/>
      <c r="B50" s="413">
        <v>0.05</v>
      </c>
    </row>
    <row r="51" spans="1:2" x14ac:dyDescent="0.25">
      <c r="A51" s="302"/>
      <c r="B51" s="413">
        <v>0.05</v>
      </c>
    </row>
    <row r="52" spans="1:2" x14ac:dyDescent="0.25">
      <c r="A52" s="302"/>
      <c r="B52" s="413">
        <v>0.05</v>
      </c>
    </row>
    <row r="53" spans="1:2" x14ac:dyDescent="0.25">
      <c r="A53" s="302"/>
      <c r="B53" s="413">
        <v>0.05</v>
      </c>
    </row>
    <row r="54" spans="1:2" x14ac:dyDescent="0.25">
      <c r="A54" s="302"/>
      <c r="B54" s="413">
        <v>0.05</v>
      </c>
    </row>
    <row r="55" spans="1:2" x14ac:dyDescent="0.25">
      <c r="A55" s="302"/>
      <c r="B55" s="413">
        <v>0.05</v>
      </c>
    </row>
    <row r="56" spans="1:2" x14ac:dyDescent="0.25">
      <c r="A56" s="302"/>
      <c r="B56" s="413">
        <v>0.05</v>
      </c>
    </row>
    <row r="57" spans="1:2" x14ac:dyDescent="0.25">
      <c r="A57" s="302"/>
      <c r="B57" s="413">
        <v>0.05</v>
      </c>
    </row>
    <row r="58" spans="1:2" x14ac:dyDescent="0.25">
      <c r="A58" s="302"/>
      <c r="B58" s="413">
        <v>0.05</v>
      </c>
    </row>
    <row r="59" spans="1:2" x14ac:dyDescent="0.25">
      <c r="A59" s="302"/>
      <c r="B59" s="413">
        <v>0.05</v>
      </c>
    </row>
    <row r="60" spans="1:2" x14ac:dyDescent="0.25">
      <c r="A60" s="302"/>
      <c r="B60" s="413">
        <v>0.05</v>
      </c>
    </row>
    <row r="61" spans="1:2" x14ac:dyDescent="0.25">
      <c r="A61" s="302"/>
      <c r="B61" s="413">
        <v>0.05</v>
      </c>
    </row>
    <row r="62" spans="1:2" x14ac:dyDescent="0.25">
      <c r="A62" s="302"/>
      <c r="B62" s="413">
        <v>0.05</v>
      </c>
    </row>
    <row r="63" spans="1:2" x14ac:dyDescent="0.25">
      <c r="A63" s="302"/>
      <c r="B63" s="413">
        <v>0.05</v>
      </c>
    </row>
    <row r="64" spans="1:2" x14ac:dyDescent="0.25">
      <c r="A64" s="302"/>
      <c r="B64" s="413">
        <v>0.05</v>
      </c>
    </row>
    <row r="65" spans="1:2" x14ac:dyDescent="0.25">
      <c r="A65" s="302"/>
      <c r="B65" s="413">
        <v>0.05</v>
      </c>
    </row>
    <row r="66" spans="1:2" x14ac:dyDescent="0.25">
      <c r="A66" s="302"/>
      <c r="B66" s="413">
        <v>0.05</v>
      </c>
    </row>
    <row r="67" spans="1:2" x14ac:dyDescent="0.25">
      <c r="A67" s="302"/>
      <c r="B67" s="413">
        <v>0.05</v>
      </c>
    </row>
    <row r="68" spans="1:2" x14ac:dyDescent="0.25">
      <c r="A68" s="302"/>
      <c r="B68" s="413">
        <v>0.05</v>
      </c>
    </row>
    <row r="69" spans="1:2" x14ac:dyDescent="0.25">
      <c r="A69" s="302"/>
      <c r="B69" s="413">
        <v>0.05</v>
      </c>
    </row>
    <row r="70" spans="1:2" x14ac:dyDescent="0.25">
      <c r="A70" s="302"/>
      <c r="B70" s="413">
        <v>0.05</v>
      </c>
    </row>
    <row r="71" spans="1:2" x14ac:dyDescent="0.25">
      <c r="A71" s="302"/>
      <c r="B71" s="413">
        <v>0.05</v>
      </c>
    </row>
    <row r="72" spans="1:2" x14ac:dyDescent="0.25">
      <c r="A72" s="302"/>
      <c r="B72" s="413">
        <v>0.05</v>
      </c>
    </row>
    <row r="73" spans="1:2" x14ac:dyDescent="0.25">
      <c r="A73" s="302"/>
      <c r="B73" s="413">
        <v>0.05</v>
      </c>
    </row>
    <row r="74" spans="1:2" x14ac:dyDescent="0.25">
      <c r="A74" s="302"/>
      <c r="B74" s="413">
        <v>0.05</v>
      </c>
    </row>
    <row r="75" spans="1:2" x14ac:dyDescent="0.25">
      <c r="A75" s="302"/>
      <c r="B75" s="413">
        <v>0.05</v>
      </c>
    </row>
    <row r="76" spans="1:2" x14ac:dyDescent="0.25">
      <c r="A76" s="302"/>
      <c r="B76" s="413">
        <v>0.05</v>
      </c>
    </row>
    <row r="77" spans="1:2" x14ac:dyDescent="0.25">
      <c r="A77" s="302"/>
      <c r="B77" s="413">
        <v>0.05</v>
      </c>
    </row>
    <row r="78" spans="1:2" x14ac:dyDescent="0.25">
      <c r="A78" s="302"/>
      <c r="B78" s="413">
        <v>0.05</v>
      </c>
    </row>
    <row r="79" spans="1:2" x14ac:dyDescent="0.25">
      <c r="A79" s="302"/>
      <c r="B79" s="413">
        <v>0.05</v>
      </c>
    </row>
    <row r="80" spans="1:2" x14ac:dyDescent="0.25">
      <c r="A80" s="302"/>
      <c r="B80" s="413">
        <v>0.05</v>
      </c>
    </row>
    <row r="81" spans="1:2" x14ac:dyDescent="0.25">
      <c r="A81" s="302"/>
      <c r="B81" s="413">
        <v>0.05</v>
      </c>
    </row>
    <row r="82" spans="1:2" x14ac:dyDescent="0.25">
      <c r="A82" s="302"/>
      <c r="B82" s="413">
        <v>0.05</v>
      </c>
    </row>
    <row r="83" spans="1:2" x14ac:dyDescent="0.25">
      <c r="A83" s="302"/>
      <c r="B83" s="413">
        <v>0.05</v>
      </c>
    </row>
    <row r="84" spans="1:2" x14ac:dyDescent="0.25">
      <c r="A84" s="302"/>
      <c r="B84" s="413">
        <v>0.05</v>
      </c>
    </row>
    <row r="85" spans="1:2" x14ac:dyDescent="0.25">
      <c r="A85" s="302"/>
      <c r="B85" s="413">
        <v>0.05</v>
      </c>
    </row>
    <row r="86" spans="1:2" x14ac:dyDescent="0.25">
      <c r="A86" s="302"/>
      <c r="B86" s="413">
        <v>0.05</v>
      </c>
    </row>
    <row r="87" spans="1:2" x14ac:dyDescent="0.25">
      <c r="A87" s="302"/>
      <c r="B87" s="413">
        <v>0.05</v>
      </c>
    </row>
    <row r="88" spans="1:2" x14ac:dyDescent="0.25">
      <c r="A88" s="302"/>
      <c r="B88" s="413">
        <v>0.05</v>
      </c>
    </row>
    <row r="89" spans="1:2" x14ac:dyDescent="0.25">
      <c r="A89" s="302"/>
      <c r="B89" s="413">
        <v>0.05</v>
      </c>
    </row>
    <row r="90" spans="1:2" x14ac:dyDescent="0.25">
      <c r="A90" s="302"/>
      <c r="B90" s="413">
        <v>0.05</v>
      </c>
    </row>
    <row r="91" spans="1:2" x14ac:dyDescent="0.25">
      <c r="A91" s="302"/>
      <c r="B91" s="413">
        <v>0.05</v>
      </c>
    </row>
    <row r="92" spans="1:2" x14ac:dyDescent="0.25">
      <c r="A92" s="302"/>
      <c r="B92" s="413">
        <v>0.05</v>
      </c>
    </row>
    <row r="93" spans="1:2" x14ac:dyDescent="0.25">
      <c r="A93" s="302"/>
      <c r="B93" s="413">
        <v>0.05</v>
      </c>
    </row>
    <row r="94" spans="1:2" x14ac:dyDescent="0.25">
      <c r="A94" s="302"/>
      <c r="B94" s="413">
        <v>0.05</v>
      </c>
    </row>
    <row r="95" spans="1:2" x14ac:dyDescent="0.25">
      <c r="A95" s="302"/>
      <c r="B95" s="413">
        <v>0.05</v>
      </c>
    </row>
    <row r="96" spans="1:2" x14ac:dyDescent="0.25">
      <c r="A96" s="302"/>
      <c r="B96" s="413">
        <v>0.05</v>
      </c>
    </row>
    <row r="97" spans="1:2" x14ac:dyDescent="0.25">
      <c r="A97" s="302"/>
      <c r="B97" s="413">
        <v>0.05</v>
      </c>
    </row>
    <row r="98" spans="1:2" x14ac:dyDescent="0.25">
      <c r="A98" s="302"/>
      <c r="B98" s="413">
        <v>0.05</v>
      </c>
    </row>
    <row r="99" spans="1:2" x14ac:dyDescent="0.25">
      <c r="A99" s="302"/>
      <c r="B99" s="413">
        <v>0.05</v>
      </c>
    </row>
    <row r="100" spans="1:2" x14ac:dyDescent="0.25">
      <c r="A100" s="302"/>
      <c r="B100" s="413">
        <v>0.05</v>
      </c>
    </row>
    <row r="101" spans="1:2" x14ac:dyDescent="0.25">
      <c r="A101" s="302"/>
      <c r="B101" s="413">
        <v>0.05</v>
      </c>
    </row>
    <row r="102" spans="1:2" x14ac:dyDescent="0.25">
      <c r="A102" s="302"/>
      <c r="B102" s="413">
        <v>0.05</v>
      </c>
    </row>
    <row r="103" spans="1:2" x14ac:dyDescent="0.25">
      <c r="A103" s="302"/>
      <c r="B103" s="413">
        <v>0.05</v>
      </c>
    </row>
    <row r="104" spans="1:2" x14ac:dyDescent="0.25">
      <c r="A104" s="302"/>
      <c r="B104" s="413">
        <v>0.05</v>
      </c>
    </row>
    <row r="105" spans="1:2" x14ac:dyDescent="0.25">
      <c r="A105" s="302"/>
      <c r="B105" s="413">
        <v>0.05</v>
      </c>
    </row>
    <row r="106" spans="1:2" x14ac:dyDescent="0.25">
      <c r="A106" s="302"/>
      <c r="B106" s="413">
        <v>0.05</v>
      </c>
    </row>
    <row r="107" spans="1:2" x14ac:dyDescent="0.25">
      <c r="A107" s="302"/>
      <c r="B107" s="413">
        <v>0.05</v>
      </c>
    </row>
    <row r="108" spans="1:2" x14ac:dyDescent="0.25">
      <c r="A108" s="302"/>
      <c r="B108" s="413">
        <v>0.05</v>
      </c>
    </row>
    <row r="109" spans="1:2" x14ac:dyDescent="0.25">
      <c r="A109" s="302"/>
      <c r="B109" s="413">
        <v>0.05</v>
      </c>
    </row>
    <row r="110" spans="1:2" x14ac:dyDescent="0.25">
      <c r="A110" s="302"/>
      <c r="B110" s="413">
        <v>0.05</v>
      </c>
    </row>
    <row r="111" spans="1:2" x14ac:dyDescent="0.25">
      <c r="A111" s="302"/>
      <c r="B111" s="413">
        <v>0.05</v>
      </c>
    </row>
    <row r="112" spans="1:2" x14ac:dyDescent="0.25">
      <c r="A112" s="302"/>
      <c r="B112" s="413">
        <v>0.05</v>
      </c>
    </row>
    <row r="113" spans="1:2" x14ac:dyDescent="0.25">
      <c r="A113" s="302"/>
      <c r="B113" s="413">
        <v>0.05</v>
      </c>
    </row>
    <row r="114" spans="1:2" x14ac:dyDescent="0.25">
      <c r="A114" s="302"/>
      <c r="B114" s="413">
        <v>0.05</v>
      </c>
    </row>
    <row r="115" spans="1:2" x14ac:dyDescent="0.25">
      <c r="A115" s="302"/>
      <c r="B115" s="413">
        <v>0.05</v>
      </c>
    </row>
    <row r="116" spans="1:2" x14ac:dyDescent="0.25">
      <c r="A116" s="302"/>
      <c r="B116" s="413">
        <v>0.05</v>
      </c>
    </row>
    <row r="117" spans="1:2" x14ac:dyDescent="0.25">
      <c r="A117" s="302"/>
      <c r="B117" s="413">
        <v>0.05</v>
      </c>
    </row>
    <row r="118" spans="1:2" x14ac:dyDescent="0.25">
      <c r="A118" s="302"/>
      <c r="B118" s="413">
        <v>0.05</v>
      </c>
    </row>
    <row r="119" spans="1:2" x14ac:dyDescent="0.25">
      <c r="A119" s="302"/>
      <c r="B119" s="413">
        <v>0.05</v>
      </c>
    </row>
    <row r="120" spans="1:2" x14ac:dyDescent="0.25">
      <c r="A120" s="302"/>
      <c r="B120" s="413">
        <v>0.05</v>
      </c>
    </row>
    <row r="121" spans="1:2" x14ac:dyDescent="0.25">
      <c r="A121" s="302"/>
      <c r="B121" s="413">
        <v>0.05</v>
      </c>
    </row>
    <row r="122" spans="1:2" x14ac:dyDescent="0.25">
      <c r="A122" s="302"/>
      <c r="B122" s="413">
        <v>0.05</v>
      </c>
    </row>
    <row r="123" spans="1:2" x14ac:dyDescent="0.25">
      <c r="A123" s="302"/>
      <c r="B123" s="413">
        <v>0.05</v>
      </c>
    </row>
    <row r="124" spans="1:2" x14ac:dyDescent="0.25">
      <c r="A124" s="302"/>
      <c r="B124" s="413">
        <v>0.05</v>
      </c>
    </row>
    <row r="125" spans="1:2" x14ac:dyDescent="0.25">
      <c r="A125" s="302"/>
      <c r="B125" s="413">
        <v>0.05</v>
      </c>
    </row>
    <row r="126" spans="1:2" x14ac:dyDescent="0.25">
      <c r="A126" s="302"/>
      <c r="B126" s="413">
        <v>0.05</v>
      </c>
    </row>
    <row r="127" spans="1:2" x14ac:dyDescent="0.25">
      <c r="A127" s="302"/>
      <c r="B127" s="413">
        <v>0.05</v>
      </c>
    </row>
    <row r="128" spans="1:2" x14ac:dyDescent="0.25">
      <c r="A128" s="302"/>
      <c r="B128" s="413">
        <v>0.05</v>
      </c>
    </row>
    <row r="129" spans="1:2" x14ac:dyDescent="0.25">
      <c r="A129" s="302"/>
      <c r="B129" s="413">
        <v>0.05</v>
      </c>
    </row>
    <row r="130" spans="1:2" x14ac:dyDescent="0.25">
      <c r="A130" s="302"/>
      <c r="B130" s="413">
        <v>0.05</v>
      </c>
    </row>
    <row r="131" spans="1:2" x14ac:dyDescent="0.25">
      <c r="A131" s="302"/>
      <c r="B131" s="413">
        <v>0.05</v>
      </c>
    </row>
    <row r="132" spans="1:2" x14ac:dyDescent="0.25">
      <c r="A132" s="302"/>
      <c r="B132" s="413">
        <v>0.05</v>
      </c>
    </row>
    <row r="133" spans="1:2" x14ac:dyDescent="0.25">
      <c r="A133" s="302"/>
      <c r="B133" s="413">
        <v>0.05</v>
      </c>
    </row>
    <row r="134" spans="1:2" x14ac:dyDescent="0.25">
      <c r="A134" s="302"/>
      <c r="B134" s="413">
        <v>0.05</v>
      </c>
    </row>
    <row r="135" spans="1:2" x14ac:dyDescent="0.25">
      <c r="A135" s="302"/>
      <c r="B135" s="413">
        <v>0.05</v>
      </c>
    </row>
    <row r="136" spans="1:2" x14ac:dyDescent="0.25">
      <c r="A136" s="302"/>
      <c r="B136" s="413">
        <v>0.05</v>
      </c>
    </row>
    <row r="137" spans="1:2" x14ac:dyDescent="0.25">
      <c r="A137" s="302"/>
      <c r="B137" s="413">
        <v>0.05</v>
      </c>
    </row>
    <row r="138" spans="1:2" x14ac:dyDescent="0.25">
      <c r="A138" s="302"/>
      <c r="B138" s="413">
        <v>0.05</v>
      </c>
    </row>
    <row r="139" spans="1:2" x14ac:dyDescent="0.25">
      <c r="A139" s="302"/>
      <c r="B139" s="413">
        <v>0.05</v>
      </c>
    </row>
    <row r="140" spans="1:2" x14ac:dyDescent="0.25">
      <c r="A140" s="302"/>
      <c r="B140" s="413">
        <v>0.05</v>
      </c>
    </row>
    <row r="141" spans="1:2" x14ac:dyDescent="0.25">
      <c r="A141" s="302"/>
      <c r="B141" s="413">
        <v>0.05</v>
      </c>
    </row>
    <row r="142" spans="1:2" x14ac:dyDescent="0.25">
      <c r="A142" s="302"/>
      <c r="B142" s="413">
        <v>0.05</v>
      </c>
    </row>
    <row r="143" spans="1:2" x14ac:dyDescent="0.25">
      <c r="A143" s="302"/>
      <c r="B143" s="413">
        <v>0.05</v>
      </c>
    </row>
    <row r="144" spans="1:2" x14ac:dyDescent="0.25">
      <c r="A144" s="302"/>
      <c r="B144" s="413">
        <v>0.05</v>
      </c>
    </row>
    <row r="145" spans="1:2" x14ac:dyDescent="0.25">
      <c r="A145" s="302"/>
      <c r="B145" s="413">
        <v>0.05</v>
      </c>
    </row>
    <row r="146" spans="1:2" x14ac:dyDescent="0.25">
      <c r="A146" s="302"/>
      <c r="B146" s="413">
        <v>0.05</v>
      </c>
    </row>
    <row r="147" spans="1:2" x14ac:dyDescent="0.25">
      <c r="A147" s="302"/>
      <c r="B147" s="413">
        <v>0.05</v>
      </c>
    </row>
    <row r="148" spans="1:2" x14ac:dyDescent="0.25">
      <c r="A148" s="302"/>
      <c r="B148" s="413">
        <v>0.05</v>
      </c>
    </row>
    <row r="149" spans="1:2" x14ac:dyDescent="0.25">
      <c r="A149" s="302"/>
      <c r="B149" s="413">
        <v>0.05</v>
      </c>
    </row>
    <row r="150" spans="1:2" x14ac:dyDescent="0.25">
      <c r="A150" s="302"/>
      <c r="B150" s="413">
        <v>0.05</v>
      </c>
    </row>
    <row r="151" spans="1:2" x14ac:dyDescent="0.25">
      <c r="A151" s="302"/>
      <c r="B151" s="413">
        <v>0.05</v>
      </c>
    </row>
    <row r="152" spans="1:2" x14ac:dyDescent="0.25">
      <c r="A152" s="302"/>
      <c r="B152" s="413">
        <v>0.05</v>
      </c>
    </row>
    <row r="153" spans="1:2" x14ac:dyDescent="0.25">
      <c r="A153" s="302"/>
      <c r="B153" s="413">
        <v>0.05</v>
      </c>
    </row>
    <row r="154" spans="1:2" x14ac:dyDescent="0.25">
      <c r="B154" s="413">
        <v>0.05</v>
      </c>
    </row>
    <row r="155" spans="1:2" x14ac:dyDescent="0.25">
      <c r="B155" s="413">
        <v>0.05</v>
      </c>
    </row>
    <row r="156" spans="1:2" x14ac:dyDescent="0.25">
      <c r="B156" s="413">
        <v>0.05</v>
      </c>
    </row>
    <row r="157" spans="1:2" x14ac:dyDescent="0.25">
      <c r="B157" s="413">
        <v>0.05</v>
      </c>
    </row>
    <row r="158" spans="1:2" x14ac:dyDescent="0.25">
      <c r="B158" s="413">
        <v>0.05</v>
      </c>
    </row>
    <row r="159" spans="1:2" x14ac:dyDescent="0.25">
      <c r="B159" s="413">
        <v>0.05</v>
      </c>
    </row>
    <row r="160" spans="1:2" x14ac:dyDescent="0.25">
      <c r="B160" s="413">
        <v>0.05</v>
      </c>
    </row>
    <row r="161" spans="2:2" x14ac:dyDescent="0.25">
      <c r="B161" s="413">
        <v>0.05</v>
      </c>
    </row>
    <row r="162" spans="2:2" x14ac:dyDescent="0.25">
      <c r="B162" s="413">
        <v>0.05</v>
      </c>
    </row>
    <row r="163" spans="2:2" x14ac:dyDescent="0.25">
      <c r="B163" s="413">
        <v>0.05</v>
      </c>
    </row>
    <row r="164" spans="2:2" x14ac:dyDescent="0.25">
      <c r="B164" s="413">
        <v>0.05</v>
      </c>
    </row>
    <row r="165" spans="2:2" x14ac:dyDescent="0.25">
      <c r="B165" s="413">
        <v>0.05</v>
      </c>
    </row>
    <row r="166" spans="2:2" x14ac:dyDescent="0.25">
      <c r="B166" s="413">
        <v>0.05</v>
      </c>
    </row>
    <row r="167" spans="2:2" x14ac:dyDescent="0.25">
      <c r="B167" s="413">
        <v>0.05</v>
      </c>
    </row>
    <row r="168" spans="2:2" x14ac:dyDescent="0.25">
      <c r="B168" s="413">
        <v>0.05</v>
      </c>
    </row>
    <row r="169" spans="2:2" x14ac:dyDescent="0.25">
      <c r="B169" s="413">
        <v>0.05</v>
      </c>
    </row>
    <row r="170" spans="2:2" x14ac:dyDescent="0.25">
      <c r="B170" s="413">
        <v>0.05</v>
      </c>
    </row>
    <row r="171" spans="2:2" x14ac:dyDescent="0.25">
      <c r="B171" s="413">
        <v>0.05</v>
      </c>
    </row>
    <row r="172" spans="2:2" x14ac:dyDescent="0.25">
      <c r="B172" s="413">
        <v>0.05</v>
      </c>
    </row>
    <row r="173" spans="2:2" x14ac:dyDescent="0.25">
      <c r="B173" s="413">
        <v>0.05</v>
      </c>
    </row>
    <row r="174" spans="2:2" x14ac:dyDescent="0.25">
      <c r="B174" s="413">
        <v>0.05</v>
      </c>
    </row>
    <row r="175" spans="2:2" x14ac:dyDescent="0.25">
      <c r="B175" s="413">
        <v>0.05</v>
      </c>
    </row>
    <row r="176" spans="2:2" x14ac:dyDescent="0.25">
      <c r="B176" s="413">
        <v>0.05</v>
      </c>
    </row>
    <row r="177" spans="2:2" x14ac:dyDescent="0.25">
      <c r="B177" s="413">
        <v>0.05</v>
      </c>
    </row>
    <row r="178" spans="2:2" x14ac:dyDescent="0.25">
      <c r="B178" s="413">
        <v>0.05</v>
      </c>
    </row>
    <row r="179" spans="2:2" x14ac:dyDescent="0.25">
      <c r="B179" s="413">
        <v>0.05</v>
      </c>
    </row>
    <row r="180" spans="2:2" x14ac:dyDescent="0.25">
      <c r="B180" s="413">
        <v>0.05</v>
      </c>
    </row>
    <row r="181" spans="2:2" x14ac:dyDescent="0.25">
      <c r="B181" s="413">
        <v>0.05</v>
      </c>
    </row>
    <row r="182" spans="2:2" x14ac:dyDescent="0.25">
      <c r="B182" s="413">
        <v>0.05</v>
      </c>
    </row>
    <row r="183" spans="2:2" x14ac:dyDescent="0.25">
      <c r="B183" s="413">
        <v>0.05</v>
      </c>
    </row>
    <row r="184" spans="2:2" x14ac:dyDescent="0.25">
      <c r="B184" s="413">
        <v>0.05</v>
      </c>
    </row>
    <row r="185" spans="2:2" x14ac:dyDescent="0.25">
      <c r="B185" s="413">
        <v>0.05</v>
      </c>
    </row>
    <row r="186" spans="2:2" x14ac:dyDescent="0.25">
      <c r="B186" s="413">
        <v>0.05</v>
      </c>
    </row>
    <row r="187" spans="2:2" x14ac:dyDescent="0.25">
      <c r="B187" s="413">
        <v>0.05</v>
      </c>
    </row>
    <row r="188" spans="2:2" x14ac:dyDescent="0.25">
      <c r="B188" s="413">
        <v>0.05</v>
      </c>
    </row>
    <row r="189" spans="2:2" x14ac:dyDescent="0.25">
      <c r="B189" s="413">
        <v>0.05</v>
      </c>
    </row>
    <row r="190" spans="2:2" x14ac:dyDescent="0.25">
      <c r="B190" s="413">
        <v>0.05</v>
      </c>
    </row>
    <row r="191" spans="2:2" x14ac:dyDescent="0.25">
      <c r="B191" s="413">
        <v>0.05</v>
      </c>
    </row>
    <row r="192" spans="2:2" x14ac:dyDescent="0.25">
      <c r="B192" s="413">
        <v>0.05</v>
      </c>
    </row>
    <row r="193" spans="2:2" x14ac:dyDescent="0.25">
      <c r="B193" s="413">
        <v>0.05</v>
      </c>
    </row>
    <row r="194" spans="2:2" x14ac:dyDescent="0.25">
      <c r="B194" s="413">
        <v>0.05</v>
      </c>
    </row>
    <row r="195" spans="2:2" x14ac:dyDescent="0.25">
      <c r="B195" s="413">
        <v>0.05</v>
      </c>
    </row>
    <row r="196" spans="2:2" x14ac:dyDescent="0.25">
      <c r="B196" s="413">
        <v>0.05</v>
      </c>
    </row>
    <row r="197" spans="2:2" x14ac:dyDescent="0.25">
      <c r="B197" s="413">
        <v>0.05</v>
      </c>
    </row>
    <row r="198" spans="2:2" x14ac:dyDescent="0.25">
      <c r="B198" s="413">
        <v>0.05</v>
      </c>
    </row>
    <row r="199" spans="2:2" x14ac:dyDescent="0.25">
      <c r="B199" s="413">
        <v>0.05</v>
      </c>
    </row>
    <row r="200" spans="2:2" x14ac:dyDescent="0.25">
      <c r="B200" s="413">
        <v>0.05</v>
      </c>
    </row>
    <row r="201" spans="2:2" x14ac:dyDescent="0.25">
      <c r="B201" s="413">
        <v>0.05</v>
      </c>
    </row>
    <row r="202" spans="2:2" x14ac:dyDescent="0.25">
      <c r="B202" s="413">
        <v>0.05</v>
      </c>
    </row>
    <row r="203" spans="2:2" x14ac:dyDescent="0.25">
      <c r="B203" s="413">
        <v>0.05</v>
      </c>
    </row>
    <row r="204" spans="2:2" x14ac:dyDescent="0.25">
      <c r="B204" s="413">
        <v>0.05</v>
      </c>
    </row>
    <row r="205" spans="2:2" x14ac:dyDescent="0.25">
      <c r="B205" s="413">
        <v>0.05</v>
      </c>
    </row>
    <row r="206" spans="2:2" x14ac:dyDescent="0.25">
      <c r="B206" s="413">
        <v>0.05</v>
      </c>
    </row>
    <row r="207" spans="2:2" x14ac:dyDescent="0.25">
      <c r="B207" s="413">
        <v>0.05</v>
      </c>
    </row>
    <row r="208" spans="2:2" x14ac:dyDescent="0.25">
      <c r="B208" s="413">
        <v>0.05</v>
      </c>
    </row>
    <row r="209" spans="2:2" x14ac:dyDescent="0.25">
      <c r="B209" s="413">
        <v>0.05</v>
      </c>
    </row>
    <row r="210" spans="2:2" x14ac:dyDescent="0.25">
      <c r="B210" s="413">
        <v>0.05</v>
      </c>
    </row>
    <row r="211" spans="2:2" x14ac:dyDescent="0.25">
      <c r="B211" s="413">
        <v>0.05</v>
      </c>
    </row>
    <row r="212" spans="2:2" x14ac:dyDescent="0.25">
      <c r="B212" s="413">
        <v>0.05</v>
      </c>
    </row>
    <row r="213" spans="2:2" x14ac:dyDescent="0.25">
      <c r="B213" s="413">
        <v>0.05</v>
      </c>
    </row>
    <row r="214" spans="2:2" x14ac:dyDescent="0.25">
      <c r="B214" s="413">
        <v>0.05</v>
      </c>
    </row>
    <row r="215" spans="2:2" x14ac:dyDescent="0.25">
      <c r="B215" s="413">
        <v>0.05</v>
      </c>
    </row>
    <row r="216" spans="2:2" x14ac:dyDescent="0.25">
      <c r="B216" s="413">
        <v>0.05</v>
      </c>
    </row>
    <row r="217" spans="2:2" x14ac:dyDescent="0.25">
      <c r="B217" s="413">
        <v>0.05</v>
      </c>
    </row>
    <row r="218" spans="2:2" x14ac:dyDescent="0.25">
      <c r="B218" s="413">
        <v>0.05</v>
      </c>
    </row>
    <row r="219" spans="2:2" x14ac:dyDescent="0.25">
      <c r="B219" s="413">
        <v>0.05</v>
      </c>
    </row>
    <row r="220" spans="2:2" x14ac:dyDescent="0.25">
      <c r="B220" s="413">
        <v>0.05</v>
      </c>
    </row>
    <row r="221" spans="2:2" x14ac:dyDescent="0.25">
      <c r="B221" s="413">
        <v>0.05</v>
      </c>
    </row>
    <row r="222" spans="2:2" x14ac:dyDescent="0.25">
      <c r="B222" s="413">
        <v>0.05</v>
      </c>
    </row>
    <row r="223" spans="2:2" x14ac:dyDescent="0.25">
      <c r="B223" s="413">
        <v>0.05</v>
      </c>
    </row>
    <row r="224" spans="2:2" x14ac:dyDescent="0.25">
      <c r="B224" s="413">
        <v>0.05</v>
      </c>
    </row>
    <row r="225" spans="2:2" x14ac:dyDescent="0.25">
      <c r="B225" s="413">
        <v>0.05</v>
      </c>
    </row>
    <row r="226" spans="2:2" x14ac:dyDescent="0.25">
      <c r="B226" s="413">
        <v>0.05</v>
      </c>
    </row>
    <row r="227" spans="2:2" x14ac:dyDescent="0.25">
      <c r="B227" s="413">
        <v>0.05</v>
      </c>
    </row>
    <row r="228" spans="2:2" x14ac:dyDescent="0.25">
      <c r="B228" s="413">
        <v>0.05</v>
      </c>
    </row>
    <row r="229" spans="2:2" x14ac:dyDescent="0.25">
      <c r="B229" s="413">
        <v>0.05</v>
      </c>
    </row>
    <row r="230" spans="2:2" x14ac:dyDescent="0.25">
      <c r="B230" s="413">
        <v>0.05</v>
      </c>
    </row>
    <row r="231" spans="2:2" x14ac:dyDescent="0.25">
      <c r="B231" s="413">
        <v>0.05</v>
      </c>
    </row>
    <row r="232" spans="2:2" x14ac:dyDescent="0.25">
      <c r="B232" s="413">
        <v>0.05</v>
      </c>
    </row>
    <row r="233" spans="2:2" x14ac:dyDescent="0.25">
      <c r="B233" s="413">
        <v>0.05</v>
      </c>
    </row>
    <row r="234" spans="2:2" x14ac:dyDescent="0.25">
      <c r="B234" s="413">
        <v>0.05</v>
      </c>
    </row>
    <row r="235" spans="2:2" x14ac:dyDescent="0.25">
      <c r="B235" s="413">
        <v>0.05</v>
      </c>
    </row>
    <row r="236" spans="2:2" x14ac:dyDescent="0.25">
      <c r="B236" s="413">
        <v>0.05</v>
      </c>
    </row>
    <row r="237" spans="2:2" x14ac:dyDescent="0.25">
      <c r="B237" s="413">
        <v>0.05</v>
      </c>
    </row>
    <row r="238" spans="2:2" x14ac:dyDescent="0.25">
      <c r="B238" s="413">
        <v>0.05</v>
      </c>
    </row>
    <row r="239" spans="2:2" x14ac:dyDescent="0.25">
      <c r="B239" s="413">
        <v>0.05</v>
      </c>
    </row>
    <row r="240" spans="2:2" x14ac:dyDescent="0.25">
      <c r="B240" s="413">
        <v>0.05</v>
      </c>
    </row>
    <row r="241" spans="2:2" x14ac:dyDescent="0.25">
      <c r="B241" s="413">
        <v>0.05</v>
      </c>
    </row>
    <row r="242" spans="2:2" x14ac:dyDescent="0.25">
      <c r="B242" s="413">
        <v>0.05</v>
      </c>
    </row>
    <row r="243" spans="2:2" x14ac:dyDescent="0.25">
      <c r="B243" s="413">
        <v>0.05</v>
      </c>
    </row>
    <row r="244" spans="2:2" x14ac:dyDescent="0.25">
      <c r="B244" s="413">
        <v>0.05</v>
      </c>
    </row>
    <row r="245" spans="2:2" x14ac:dyDescent="0.25">
      <c r="B245" s="413">
        <v>0.05</v>
      </c>
    </row>
    <row r="246" spans="2:2" x14ac:dyDescent="0.25">
      <c r="B246" s="413">
        <v>0.05</v>
      </c>
    </row>
    <row r="247" spans="2:2" x14ac:dyDescent="0.25">
      <c r="B247" s="413">
        <v>0.05</v>
      </c>
    </row>
    <row r="248" spans="2:2" x14ac:dyDescent="0.25">
      <c r="B248" s="413">
        <v>0.05</v>
      </c>
    </row>
    <row r="249" spans="2:2" x14ac:dyDescent="0.25">
      <c r="B249" s="413">
        <v>0.05</v>
      </c>
    </row>
    <row r="250" spans="2:2" x14ac:dyDescent="0.25">
      <c r="B250" s="413">
        <v>0.05</v>
      </c>
    </row>
    <row r="251" spans="2:2" x14ac:dyDescent="0.25">
      <c r="B251" s="413">
        <v>0.05</v>
      </c>
    </row>
    <row r="252" spans="2:2" x14ac:dyDescent="0.25">
      <c r="B252" s="413">
        <v>0.05</v>
      </c>
    </row>
    <row r="253" spans="2:2" x14ac:dyDescent="0.25">
      <c r="B253" s="413">
        <v>0.05</v>
      </c>
    </row>
    <row r="254" spans="2:2" x14ac:dyDescent="0.25">
      <c r="B254" s="413">
        <v>0.05</v>
      </c>
    </row>
    <row r="255" spans="2:2" x14ac:dyDescent="0.25">
      <c r="B255" s="413">
        <v>0.05</v>
      </c>
    </row>
    <row r="256" spans="2:2" x14ac:dyDescent="0.25">
      <c r="B256" s="413">
        <v>0.05</v>
      </c>
    </row>
    <row r="257" spans="2:2" x14ac:dyDescent="0.25">
      <c r="B257" s="413">
        <v>0.05</v>
      </c>
    </row>
    <row r="258" spans="2:2" x14ac:dyDescent="0.25">
      <c r="B258" s="413">
        <v>0.05</v>
      </c>
    </row>
    <row r="259" spans="2:2" x14ac:dyDescent="0.25">
      <c r="B259" s="413">
        <v>0.05</v>
      </c>
    </row>
    <row r="260" spans="2:2" x14ac:dyDescent="0.25">
      <c r="B260" s="413">
        <v>0.05</v>
      </c>
    </row>
    <row r="261" spans="2:2" x14ac:dyDescent="0.25">
      <c r="B261" s="413">
        <v>0.05</v>
      </c>
    </row>
    <row r="262" spans="2:2" x14ac:dyDescent="0.25">
      <c r="B262" s="413">
        <v>0.05</v>
      </c>
    </row>
    <row r="263" spans="2:2" x14ac:dyDescent="0.25">
      <c r="B263" s="413">
        <v>0.05</v>
      </c>
    </row>
    <row r="264" spans="2:2" x14ac:dyDescent="0.25">
      <c r="B264" s="413">
        <v>0.05</v>
      </c>
    </row>
    <row r="265" spans="2:2" x14ac:dyDescent="0.25">
      <c r="B265" s="413">
        <v>0.05</v>
      </c>
    </row>
    <row r="266" spans="2:2" x14ac:dyDescent="0.25">
      <c r="B266" s="413">
        <v>0.05</v>
      </c>
    </row>
    <row r="267" spans="2:2" x14ac:dyDescent="0.25">
      <c r="B267" s="413">
        <v>0.05</v>
      </c>
    </row>
    <row r="268" spans="2:2" x14ac:dyDescent="0.25">
      <c r="B268" s="413">
        <v>0.05</v>
      </c>
    </row>
    <row r="269" spans="2:2" x14ac:dyDescent="0.25">
      <c r="B269" s="413">
        <v>0.05</v>
      </c>
    </row>
    <row r="270" spans="2:2" x14ac:dyDescent="0.25">
      <c r="B270" s="413">
        <v>0.05</v>
      </c>
    </row>
    <row r="271" spans="2:2" x14ac:dyDescent="0.25">
      <c r="B271" s="413">
        <v>0.05</v>
      </c>
    </row>
    <row r="272" spans="2:2" x14ac:dyDescent="0.25">
      <c r="B272" s="413">
        <v>0.05</v>
      </c>
    </row>
    <row r="273" spans="2:2" x14ac:dyDescent="0.25">
      <c r="B273" s="413">
        <v>0.05</v>
      </c>
    </row>
    <row r="274" spans="2:2" x14ac:dyDescent="0.25">
      <c r="B274" s="413">
        <v>0.05</v>
      </c>
    </row>
    <row r="275" spans="2:2" x14ac:dyDescent="0.25">
      <c r="B275" s="413">
        <v>0.05</v>
      </c>
    </row>
    <row r="276" spans="2:2" x14ac:dyDescent="0.25">
      <c r="B276" s="413">
        <v>0.05</v>
      </c>
    </row>
    <row r="277" spans="2:2" x14ac:dyDescent="0.25">
      <c r="B277" s="413">
        <v>0.05</v>
      </c>
    </row>
    <row r="278" spans="2:2" x14ac:dyDescent="0.25">
      <c r="B278" s="413">
        <v>0.05</v>
      </c>
    </row>
    <row r="279" spans="2:2" x14ac:dyDescent="0.25">
      <c r="B279" s="413">
        <v>0.05</v>
      </c>
    </row>
    <row r="280" spans="2:2" x14ac:dyDescent="0.25">
      <c r="B280" s="413">
        <v>0.05</v>
      </c>
    </row>
    <row r="281" spans="2:2" x14ac:dyDescent="0.25">
      <c r="B281" s="413">
        <v>0.05</v>
      </c>
    </row>
    <row r="282" spans="2:2" x14ac:dyDescent="0.25">
      <c r="B282" s="413">
        <v>0.05</v>
      </c>
    </row>
    <row r="283" spans="2:2" x14ac:dyDescent="0.25">
      <c r="B283" s="413">
        <v>0.05</v>
      </c>
    </row>
    <row r="284" spans="2:2" x14ac:dyDescent="0.25">
      <c r="B284" s="413">
        <v>0.05</v>
      </c>
    </row>
    <row r="285" spans="2:2" x14ac:dyDescent="0.25">
      <c r="B285" s="413">
        <v>0.05</v>
      </c>
    </row>
    <row r="286" spans="2:2" x14ac:dyDescent="0.25">
      <c r="B286" s="413">
        <v>0.05</v>
      </c>
    </row>
    <row r="287" spans="2:2" x14ac:dyDescent="0.25">
      <c r="B287" s="413">
        <v>0.05</v>
      </c>
    </row>
    <row r="288" spans="2:2" x14ac:dyDescent="0.25">
      <c r="B288" s="413">
        <v>0.05</v>
      </c>
    </row>
    <row r="289" spans="2:2" x14ac:dyDescent="0.25">
      <c r="B289" s="413">
        <v>0.05</v>
      </c>
    </row>
    <row r="290" spans="2:2" x14ac:dyDescent="0.25">
      <c r="B290" s="413">
        <v>0.05</v>
      </c>
    </row>
    <row r="291" spans="2:2" x14ac:dyDescent="0.25">
      <c r="B291" s="413">
        <v>0.05</v>
      </c>
    </row>
    <row r="292" spans="2:2" x14ac:dyDescent="0.25">
      <c r="B292" s="413">
        <v>0.05</v>
      </c>
    </row>
    <row r="293" spans="2:2" x14ac:dyDescent="0.25">
      <c r="B293" s="413">
        <v>0.05</v>
      </c>
    </row>
    <row r="294" spans="2:2" x14ac:dyDescent="0.25">
      <c r="B294" s="413">
        <v>0.05</v>
      </c>
    </row>
    <row r="295" spans="2:2" x14ac:dyDescent="0.25">
      <c r="B295" s="413">
        <v>0.05</v>
      </c>
    </row>
    <row r="296" spans="2:2" x14ac:dyDescent="0.25">
      <c r="B296" s="413">
        <v>0.05</v>
      </c>
    </row>
    <row r="297" spans="2:2" x14ac:dyDescent="0.25">
      <c r="B297" s="413">
        <v>0.05</v>
      </c>
    </row>
    <row r="298" spans="2:2" x14ac:dyDescent="0.25">
      <c r="B298" s="413">
        <v>0.05</v>
      </c>
    </row>
    <row r="299" spans="2:2" x14ac:dyDescent="0.25">
      <c r="B299" s="413">
        <v>0.05</v>
      </c>
    </row>
    <row r="300" spans="2:2" x14ac:dyDescent="0.25">
      <c r="B300" s="413">
        <v>0.05</v>
      </c>
    </row>
    <row r="301" spans="2:2" x14ac:dyDescent="0.25">
      <c r="B301" s="413">
        <v>0.05</v>
      </c>
    </row>
    <row r="302" spans="2:2" x14ac:dyDescent="0.25">
      <c r="B302" s="413">
        <v>0.05</v>
      </c>
    </row>
    <row r="303" spans="2:2" x14ac:dyDescent="0.25">
      <c r="B303" s="413">
        <v>0.05</v>
      </c>
    </row>
    <row r="304" spans="2:2" x14ac:dyDescent="0.25">
      <c r="B304" s="413">
        <v>0.05</v>
      </c>
    </row>
    <row r="305" spans="2:2" x14ac:dyDescent="0.25">
      <c r="B305" s="413">
        <v>0.05</v>
      </c>
    </row>
    <row r="306" spans="2:2" x14ac:dyDescent="0.25">
      <c r="B306" s="413">
        <v>0.05</v>
      </c>
    </row>
    <row r="307" spans="2:2" x14ac:dyDescent="0.25">
      <c r="B307" s="413">
        <v>0.05</v>
      </c>
    </row>
    <row r="308" spans="2:2" x14ac:dyDescent="0.25">
      <c r="B308" s="413">
        <v>0.05</v>
      </c>
    </row>
    <row r="309" spans="2:2" x14ac:dyDescent="0.25">
      <c r="B309" s="413">
        <v>0.05</v>
      </c>
    </row>
    <row r="310" spans="2:2" x14ac:dyDescent="0.25">
      <c r="B310" s="413">
        <v>0.05</v>
      </c>
    </row>
    <row r="311" spans="2:2" x14ac:dyDescent="0.25">
      <c r="B311" s="413">
        <v>0.05</v>
      </c>
    </row>
    <row r="312" spans="2:2" x14ac:dyDescent="0.25">
      <c r="B312" s="413">
        <v>0.05</v>
      </c>
    </row>
    <row r="313" spans="2:2" x14ac:dyDescent="0.25">
      <c r="B313" s="413">
        <v>0.05</v>
      </c>
    </row>
    <row r="314" spans="2:2" x14ac:dyDescent="0.25">
      <c r="B314" s="413">
        <v>0.05</v>
      </c>
    </row>
    <row r="315" spans="2:2" x14ac:dyDescent="0.25">
      <c r="B315" s="413">
        <v>0.05</v>
      </c>
    </row>
    <row r="316" spans="2:2" x14ac:dyDescent="0.25">
      <c r="B316" s="413">
        <v>0.05</v>
      </c>
    </row>
    <row r="317" spans="2:2" x14ac:dyDescent="0.25">
      <c r="B317" s="413">
        <v>0.05</v>
      </c>
    </row>
    <row r="318" spans="2:2" x14ac:dyDescent="0.25">
      <c r="B318" s="413">
        <v>0.05</v>
      </c>
    </row>
    <row r="319" spans="2:2" x14ac:dyDescent="0.25">
      <c r="B319" s="413">
        <v>0.05</v>
      </c>
    </row>
    <row r="320" spans="2:2" x14ac:dyDescent="0.25">
      <c r="B320" s="413">
        <v>0.05</v>
      </c>
    </row>
    <row r="321" spans="2:2" x14ac:dyDescent="0.25">
      <c r="B321" s="413">
        <v>0.05</v>
      </c>
    </row>
    <row r="322" spans="2:2" x14ac:dyDescent="0.25">
      <c r="B322" s="413">
        <v>0.05</v>
      </c>
    </row>
    <row r="323" spans="2:2" x14ac:dyDescent="0.25">
      <c r="B323" s="413">
        <v>0.05</v>
      </c>
    </row>
    <row r="324" spans="2:2" x14ac:dyDescent="0.25">
      <c r="B324" s="413">
        <v>0.05</v>
      </c>
    </row>
    <row r="325" spans="2:2" x14ac:dyDescent="0.25">
      <c r="B325" s="413">
        <v>0.05</v>
      </c>
    </row>
    <row r="326" spans="2:2" x14ac:dyDescent="0.25">
      <c r="B326" s="413">
        <v>0.05</v>
      </c>
    </row>
    <row r="327" spans="2:2" x14ac:dyDescent="0.25">
      <c r="B327" s="413">
        <v>0.05</v>
      </c>
    </row>
    <row r="328" spans="2:2" x14ac:dyDescent="0.25">
      <c r="B328" s="413">
        <v>0.05</v>
      </c>
    </row>
    <row r="329" spans="2:2" x14ac:dyDescent="0.25">
      <c r="B329" s="413">
        <v>0.05</v>
      </c>
    </row>
    <row r="330" spans="2:2" x14ac:dyDescent="0.25">
      <c r="B330" s="413">
        <v>0.05</v>
      </c>
    </row>
    <row r="331" spans="2:2" x14ac:dyDescent="0.25">
      <c r="B331" s="413">
        <v>0.05</v>
      </c>
    </row>
    <row r="332" spans="2:2" x14ac:dyDescent="0.25">
      <c r="B332" s="413">
        <v>0.05</v>
      </c>
    </row>
    <row r="333" spans="2:2" x14ac:dyDescent="0.25">
      <c r="B333" s="413">
        <v>0.05</v>
      </c>
    </row>
    <row r="334" spans="2:2" x14ac:dyDescent="0.25">
      <c r="B334" s="413">
        <v>0.05</v>
      </c>
    </row>
    <row r="335" spans="2:2" x14ac:dyDescent="0.25">
      <c r="B335" s="413">
        <v>0.05</v>
      </c>
    </row>
    <row r="336" spans="2:2" x14ac:dyDescent="0.25">
      <c r="B336" s="413">
        <v>0.05</v>
      </c>
    </row>
    <row r="337" spans="2:2" x14ac:dyDescent="0.25">
      <c r="B337" s="413">
        <v>0.05</v>
      </c>
    </row>
    <row r="338" spans="2:2" x14ac:dyDescent="0.25">
      <c r="B338" s="413">
        <v>0.05</v>
      </c>
    </row>
    <row r="339" spans="2:2" x14ac:dyDescent="0.25">
      <c r="B339" s="413">
        <v>0.05</v>
      </c>
    </row>
    <row r="340" spans="2:2" x14ac:dyDescent="0.25">
      <c r="B340" s="413">
        <v>0.05</v>
      </c>
    </row>
    <row r="341" spans="2:2" x14ac:dyDescent="0.25">
      <c r="B341" s="413">
        <v>0.05</v>
      </c>
    </row>
    <row r="342" spans="2:2" x14ac:dyDescent="0.25">
      <c r="B342" s="413">
        <v>0.05</v>
      </c>
    </row>
    <row r="343" spans="2:2" x14ac:dyDescent="0.25">
      <c r="B343" s="413">
        <v>0.05</v>
      </c>
    </row>
    <row r="344" spans="2:2" x14ac:dyDescent="0.25">
      <c r="B344" s="413">
        <v>0.05</v>
      </c>
    </row>
    <row r="345" spans="2:2" x14ac:dyDescent="0.25">
      <c r="B345" s="413">
        <v>0.05</v>
      </c>
    </row>
    <row r="346" spans="2:2" x14ac:dyDescent="0.25">
      <c r="B346" s="413">
        <v>0.05</v>
      </c>
    </row>
    <row r="347" spans="2:2" x14ac:dyDescent="0.25">
      <c r="B347" s="413">
        <v>0.05</v>
      </c>
    </row>
    <row r="348" spans="2:2" x14ac:dyDescent="0.25">
      <c r="B348" s="413">
        <v>0.05</v>
      </c>
    </row>
    <row r="349" spans="2:2" x14ac:dyDescent="0.25">
      <c r="B349" s="413">
        <v>0.05</v>
      </c>
    </row>
    <row r="350" spans="2:2" x14ac:dyDescent="0.25">
      <c r="B350" s="413">
        <v>0.05</v>
      </c>
    </row>
    <row r="351" spans="2:2" x14ac:dyDescent="0.25">
      <c r="B351" s="413">
        <v>0.05</v>
      </c>
    </row>
    <row r="352" spans="2:2" x14ac:dyDescent="0.25">
      <c r="B352" s="413">
        <v>0.05</v>
      </c>
    </row>
    <row r="353" spans="2:2" x14ac:dyDescent="0.25">
      <c r="B353" s="413">
        <v>0.05</v>
      </c>
    </row>
    <row r="354" spans="2:2" x14ac:dyDescent="0.25">
      <c r="B354" s="413">
        <v>0.05</v>
      </c>
    </row>
    <row r="355" spans="2:2" x14ac:dyDescent="0.25">
      <c r="B355" s="413">
        <v>0.05</v>
      </c>
    </row>
    <row r="356" spans="2:2" x14ac:dyDescent="0.25">
      <c r="B356" s="413">
        <v>0.05</v>
      </c>
    </row>
    <row r="357" spans="2:2" x14ac:dyDescent="0.25">
      <c r="B357" s="413">
        <v>0.05</v>
      </c>
    </row>
    <row r="358" spans="2:2" x14ac:dyDescent="0.25">
      <c r="B358" s="413">
        <v>0.05</v>
      </c>
    </row>
    <row r="359" spans="2:2" x14ac:dyDescent="0.25">
      <c r="B359" s="413">
        <v>0.05</v>
      </c>
    </row>
    <row r="360" spans="2:2" x14ac:dyDescent="0.25">
      <c r="B360" s="413">
        <v>0.05</v>
      </c>
    </row>
    <row r="361" spans="2:2" x14ac:dyDescent="0.25">
      <c r="B361" s="413">
        <v>0.05</v>
      </c>
    </row>
    <row r="362" spans="2:2" x14ac:dyDescent="0.25">
      <c r="B362" s="413">
        <v>0.05</v>
      </c>
    </row>
    <row r="363" spans="2:2" x14ac:dyDescent="0.25">
      <c r="B363" s="413">
        <v>0.05</v>
      </c>
    </row>
    <row r="364" spans="2:2" x14ac:dyDescent="0.25">
      <c r="B364" s="413">
        <v>0.05</v>
      </c>
    </row>
    <row r="365" spans="2:2" x14ac:dyDescent="0.25">
      <c r="B365" s="413">
        <v>0.05</v>
      </c>
    </row>
    <row r="366" spans="2:2" x14ac:dyDescent="0.25">
      <c r="B366" s="413">
        <v>0.05</v>
      </c>
    </row>
    <row r="367" spans="2:2" x14ac:dyDescent="0.25">
      <c r="B367" s="413">
        <v>0.05</v>
      </c>
    </row>
    <row r="368" spans="2:2" x14ac:dyDescent="0.25">
      <c r="B368" s="413">
        <v>0.05</v>
      </c>
    </row>
    <row r="369" spans="2:2" x14ac:dyDescent="0.25">
      <c r="B369" s="413">
        <v>0.05</v>
      </c>
    </row>
    <row r="370" spans="2:2" x14ac:dyDescent="0.25">
      <c r="B370" s="413">
        <v>0.05</v>
      </c>
    </row>
    <row r="371" spans="2:2" x14ac:dyDescent="0.25">
      <c r="B371" s="413">
        <v>0.05</v>
      </c>
    </row>
    <row r="372" spans="2:2" x14ac:dyDescent="0.25">
      <c r="B372" s="413">
        <v>0.05</v>
      </c>
    </row>
    <row r="373" spans="2:2" x14ac:dyDescent="0.25">
      <c r="B373" s="413">
        <v>0.05</v>
      </c>
    </row>
    <row r="374" spans="2:2" x14ac:dyDescent="0.25">
      <c r="B374" s="413">
        <v>0.05</v>
      </c>
    </row>
    <row r="375" spans="2:2" x14ac:dyDescent="0.25">
      <c r="B375" s="413">
        <v>0.05</v>
      </c>
    </row>
    <row r="376" spans="2:2" x14ac:dyDescent="0.25">
      <c r="B376" s="413">
        <v>0.05</v>
      </c>
    </row>
    <row r="377" spans="2:2" x14ac:dyDescent="0.25">
      <c r="B377" s="413">
        <v>0.05</v>
      </c>
    </row>
    <row r="378" spans="2:2" x14ac:dyDescent="0.25">
      <c r="B378" s="413">
        <v>0.05</v>
      </c>
    </row>
    <row r="379" spans="2:2" x14ac:dyDescent="0.25">
      <c r="B379" s="413">
        <v>0.05</v>
      </c>
    </row>
    <row r="380" spans="2:2" x14ac:dyDescent="0.25">
      <c r="B380" s="413">
        <v>0.05</v>
      </c>
    </row>
    <row r="381" spans="2:2" x14ac:dyDescent="0.25">
      <c r="B381" s="413">
        <v>0.05</v>
      </c>
    </row>
    <row r="382" spans="2:2" x14ac:dyDescent="0.25">
      <c r="B382" s="413">
        <v>0.05</v>
      </c>
    </row>
    <row r="383" spans="2:2" x14ac:dyDescent="0.25">
      <c r="B383" s="413">
        <v>0.05</v>
      </c>
    </row>
    <row r="384" spans="2:2" x14ac:dyDescent="0.25">
      <c r="B384" s="413">
        <v>0.05</v>
      </c>
    </row>
    <row r="385" spans="2:2" x14ac:dyDescent="0.25">
      <c r="B385" s="413">
        <v>0.05</v>
      </c>
    </row>
    <row r="386" spans="2:2" x14ac:dyDescent="0.25">
      <c r="B386" s="413">
        <v>0.05</v>
      </c>
    </row>
    <row r="387" spans="2:2" x14ac:dyDescent="0.25">
      <c r="B387" s="413">
        <v>0.05</v>
      </c>
    </row>
    <row r="388" spans="2:2" x14ac:dyDescent="0.25">
      <c r="B388" s="413">
        <v>0.05</v>
      </c>
    </row>
    <row r="389" spans="2:2" x14ac:dyDescent="0.25">
      <c r="B389" s="413">
        <v>0.05</v>
      </c>
    </row>
    <row r="390" spans="2:2" x14ac:dyDescent="0.25">
      <c r="B390" s="413">
        <v>0.05</v>
      </c>
    </row>
    <row r="391" spans="2:2" x14ac:dyDescent="0.25">
      <c r="B391" s="413">
        <v>0.05</v>
      </c>
    </row>
    <row r="392" spans="2:2" x14ac:dyDescent="0.25">
      <c r="B392" s="413">
        <v>0.05</v>
      </c>
    </row>
    <row r="393" spans="2:2" x14ac:dyDescent="0.25">
      <c r="B393" s="413">
        <v>0.05</v>
      </c>
    </row>
    <row r="394" spans="2:2" x14ac:dyDescent="0.25">
      <c r="B394" s="413">
        <v>0.05</v>
      </c>
    </row>
    <row r="395" spans="2:2" x14ac:dyDescent="0.25">
      <c r="B395" s="413">
        <v>0.05</v>
      </c>
    </row>
    <row r="396" spans="2:2" x14ac:dyDescent="0.25">
      <c r="B396" s="413">
        <v>0.05</v>
      </c>
    </row>
    <row r="397" spans="2:2" x14ac:dyDescent="0.25">
      <c r="B397" s="413">
        <v>0.05</v>
      </c>
    </row>
    <row r="398" spans="2:2" x14ac:dyDescent="0.25">
      <c r="B398" s="413">
        <v>0.05</v>
      </c>
    </row>
    <row r="399" spans="2:2" x14ac:dyDescent="0.25">
      <c r="B399" s="413">
        <v>0.05</v>
      </c>
    </row>
    <row r="400" spans="2:2" x14ac:dyDescent="0.25">
      <c r="B400" s="413">
        <v>0.05</v>
      </c>
    </row>
    <row r="401" spans="2:2" x14ac:dyDescent="0.25">
      <c r="B401" s="413">
        <v>0.05</v>
      </c>
    </row>
    <row r="402" spans="2:2" x14ac:dyDescent="0.25">
      <c r="B402" s="413">
        <v>0.05</v>
      </c>
    </row>
    <row r="403" spans="2:2" x14ac:dyDescent="0.25">
      <c r="B403" s="413">
        <v>0.05</v>
      </c>
    </row>
    <row r="404" spans="2:2" x14ac:dyDescent="0.25">
      <c r="B404" s="413">
        <v>0.05</v>
      </c>
    </row>
    <row r="405" spans="2:2" x14ac:dyDescent="0.25">
      <c r="B405" s="413">
        <v>0.05</v>
      </c>
    </row>
    <row r="406" spans="2:2" x14ac:dyDescent="0.25">
      <c r="B406" s="413">
        <v>0.05</v>
      </c>
    </row>
    <row r="407" spans="2:2" x14ac:dyDescent="0.25">
      <c r="B407" s="413">
        <v>0.05</v>
      </c>
    </row>
    <row r="408" spans="2:2" x14ac:dyDescent="0.25">
      <c r="B408" s="413">
        <v>0.05</v>
      </c>
    </row>
    <row r="409" spans="2:2" x14ac:dyDescent="0.25">
      <c r="B409" s="413">
        <v>0.05</v>
      </c>
    </row>
    <row r="410" spans="2:2" x14ac:dyDescent="0.25">
      <c r="B410" s="413">
        <v>0.05</v>
      </c>
    </row>
    <row r="411" spans="2:2" x14ac:dyDescent="0.25">
      <c r="B411" s="413">
        <v>0.05</v>
      </c>
    </row>
    <row r="412" spans="2:2" x14ac:dyDescent="0.25">
      <c r="B412" s="413">
        <v>0.05</v>
      </c>
    </row>
    <row r="413" spans="2:2" x14ac:dyDescent="0.25">
      <c r="B413" s="413">
        <v>0.05</v>
      </c>
    </row>
    <row r="414" spans="2:2" x14ac:dyDescent="0.25">
      <c r="B414" s="413">
        <v>0.05</v>
      </c>
    </row>
    <row r="415" spans="2:2" x14ac:dyDescent="0.25">
      <c r="B415" s="413">
        <v>0.05</v>
      </c>
    </row>
    <row r="416" spans="2:2" x14ac:dyDescent="0.25">
      <c r="B416" s="413">
        <v>0.05</v>
      </c>
    </row>
    <row r="417" spans="2:2" x14ac:dyDescent="0.25">
      <c r="B417" s="413">
        <v>0.05</v>
      </c>
    </row>
    <row r="418" spans="2:2" x14ac:dyDescent="0.25">
      <c r="B418" s="413">
        <v>0.05</v>
      </c>
    </row>
    <row r="419" spans="2:2" x14ac:dyDescent="0.25">
      <c r="B419" s="413">
        <v>0.05</v>
      </c>
    </row>
    <row r="420" spans="2:2" x14ac:dyDescent="0.25">
      <c r="B420" s="413">
        <v>0.05</v>
      </c>
    </row>
    <row r="421" spans="2:2" x14ac:dyDescent="0.25">
      <c r="B421" s="413">
        <v>0.05</v>
      </c>
    </row>
    <row r="422" spans="2:2" x14ac:dyDescent="0.25">
      <c r="B422" s="413">
        <v>0.05</v>
      </c>
    </row>
    <row r="423" spans="2:2" x14ac:dyDescent="0.25">
      <c r="B423" s="413">
        <v>0.05</v>
      </c>
    </row>
    <row r="424" spans="2:2" x14ac:dyDescent="0.25">
      <c r="B424" s="413">
        <v>0.05</v>
      </c>
    </row>
    <row r="425" spans="2:2" x14ac:dyDescent="0.25">
      <c r="B425" s="413">
        <v>0.05</v>
      </c>
    </row>
    <row r="426" spans="2:2" x14ac:dyDescent="0.25">
      <c r="B426" s="413">
        <v>0.05</v>
      </c>
    </row>
    <row r="427" spans="2:2" x14ac:dyDescent="0.25">
      <c r="B427" s="413">
        <v>0.05</v>
      </c>
    </row>
    <row r="428" spans="2:2" x14ac:dyDescent="0.25">
      <c r="B428" s="413">
        <v>0.05</v>
      </c>
    </row>
    <row r="429" spans="2:2" x14ac:dyDescent="0.25">
      <c r="B429" s="413">
        <v>0.05</v>
      </c>
    </row>
    <row r="430" spans="2:2" x14ac:dyDescent="0.25">
      <c r="B430" s="413">
        <v>0.05</v>
      </c>
    </row>
    <row r="431" spans="2:2" x14ac:dyDescent="0.25">
      <c r="B431" s="413">
        <v>0.05</v>
      </c>
    </row>
    <row r="432" spans="2:2" x14ac:dyDescent="0.25">
      <c r="B432" s="413">
        <v>0.05</v>
      </c>
    </row>
    <row r="433" spans="2:2" x14ac:dyDescent="0.25">
      <c r="B433" s="413">
        <v>0.05</v>
      </c>
    </row>
    <row r="434" spans="2:2" x14ac:dyDescent="0.25">
      <c r="B434" s="413">
        <v>0.05</v>
      </c>
    </row>
    <row r="435" spans="2:2" x14ac:dyDescent="0.25">
      <c r="B435" s="413">
        <v>0.05</v>
      </c>
    </row>
    <row r="436" spans="2:2" x14ac:dyDescent="0.25">
      <c r="B436" s="413">
        <v>0.05</v>
      </c>
    </row>
    <row r="437" spans="2:2" x14ac:dyDescent="0.25">
      <c r="B437" s="413">
        <v>0.05</v>
      </c>
    </row>
    <row r="438" spans="2:2" x14ac:dyDescent="0.25">
      <c r="B438" s="413">
        <v>0.05</v>
      </c>
    </row>
    <row r="439" spans="2:2" x14ac:dyDescent="0.25">
      <c r="B439" s="413">
        <v>0.05</v>
      </c>
    </row>
    <row r="440" spans="2:2" x14ac:dyDescent="0.25">
      <c r="B440" s="413">
        <v>0.05</v>
      </c>
    </row>
    <row r="441" spans="2:2" x14ac:dyDescent="0.25">
      <c r="B441" s="413">
        <v>0.05</v>
      </c>
    </row>
    <row r="442" spans="2:2" x14ac:dyDescent="0.25">
      <c r="B442" s="413">
        <v>0.05</v>
      </c>
    </row>
    <row r="443" spans="2:2" x14ac:dyDescent="0.25">
      <c r="B443" s="413">
        <v>0.05</v>
      </c>
    </row>
    <row r="444" spans="2:2" x14ac:dyDescent="0.25">
      <c r="B444" s="413">
        <v>0.05</v>
      </c>
    </row>
    <row r="445" spans="2:2" x14ac:dyDescent="0.25">
      <c r="B445" s="413">
        <v>0.05</v>
      </c>
    </row>
    <row r="446" spans="2:2" x14ac:dyDescent="0.25">
      <c r="B446" s="413">
        <v>0.05</v>
      </c>
    </row>
    <row r="447" spans="2:2" x14ac:dyDescent="0.25">
      <c r="B447" s="413">
        <v>0.05</v>
      </c>
    </row>
    <row r="448" spans="2:2" x14ac:dyDescent="0.25">
      <c r="B448" s="413">
        <v>0.05</v>
      </c>
    </row>
    <row r="449" spans="2:2" x14ac:dyDescent="0.25">
      <c r="B449" s="413">
        <v>0.05</v>
      </c>
    </row>
    <row r="450" spans="2:2" x14ac:dyDescent="0.25">
      <c r="B450" s="413">
        <v>0.05</v>
      </c>
    </row>
    <row r="451" spans="2:2" x14ac:dyDescent="0.25">
      <c r="B451" s="413">
        <v>0.05</v>
      </c>
    </row>
    <row r="452" spans="2:2" x14ac:dyDescent="0.25">
      <c r="B452" s="413">
        <v>0.05</v>
      </c>
    </row>
    <row r="453" spans="2:2" x14ac:dyDescent="0.25">
      <c r="B453" s="413">
        <v>0.05</v>
      </c>
    </row>
    <row r="454" spans="2:2" x14ac:dyDescent="0.25">
      <c r="B454" s="413">
        <v>0.05</v>
      </c>
    </row>
    <row r="455" spans="2:2" x14ac:dyDescent="0.25">
      <c r="B455" s="413">
        <v>0.05</v>
      </c>
    </row>
    <row r="456" spans="2:2" x14ac:dyDescent="0.25">
      <c r="B456" s="413">
        <v>0.05</v>
      </c>
    </row>
    <row r="457" spans="2:2" x14ac:dyDescent="0.25">
      <c r="B457" s="413">
        <v>0.05</v>
      </c>
    </row>
    <row r="458" spans="2:2" x14ac:dyDescent="0.25">
      <c r="B458" s="413">
        <v>0.05</v>
      </c>
    </row>
    <row r="459" spans="2:2" x14ac:dyDescent="0.25">
      <c r="B459" s="413">
        <v>0.05</v>
      </c>
    </row>
    <row r="460" spans="2:2" x14ac:dyDescent="0.25">
      <c r="B460" s="413">
        <v>0.05</v>
      </c>
    </row>
    <row r="461" spans="2:2" x14ac:dyDescent="0.25">
      <c r="B461" s="413">
        <v>0.05</v>
      </c>
    </row>
    <row r="462" spans="2:2" x14ac:dyDescent="0.25">
      <c r="B462" s="413">
        <v>0.05</v>
      </c>
    </row>
    <row r="463" spans="2:2" x14ac:dyDescent="0.25">
      <c r="B463" s="413">
        <v>0.05</v>
      </c>
    </row>
    <row r="464" spans="2:2" x14ac:dyDescent="0.25">
      <c r="B464" s="413">
        <v>0.05</v>
      </c>
    </row>
    <row r="465" spans="2:2" x14ac:dyDescent="0.25">
      <c r="B465" s="413">
        <v>0.05</v>
      </c>
    </row>
    <row r="466" spans="2:2" x14ac:dyDescent="0.25">
      <c r="B466" s="413">
        <v>0.05</v>
      </c>
    </row>
    <row r="467" spans="2:2" x14ac:dyDescent="0.25">
      <c r="B467" s="413">
        <v>0.05</v>
      </c>
    </row>
    <row r="468" spans="2:2" x14ac:dyDescent="0.25">
      <c r="B468" s="413">
        <v>0.05</v>
      </c>
    </row>
    <row r="469" spans="2:2" x14ac:dyDescent="0.25">
      <c r="B469" s="413">
        <v>0.05</v>
      </c>
    </row>
    <row r="470" spans="2:2" x14ac:dyDescent="0.25">
      <c r="B470" s="413">
        <v>0.05</v>
      </c>
    </row>
    <row r="471" spans="2:2" x14ac:dyDescent="0.25">
      <c r="B471" s="413">
        <v>0.05</v>
      </c>
    </row>
    <row r="472" spans="2:2" x14ac:dyDescent="0.25">
      <c r="B472" s="413">
        <v>0.05</v>
      </c>
    </row>
    <row r="473" spans="2:2" x14ac:dyDescent="0.25">
      <c r="B473" s="413">
        <v>0.05</v>
      </c>
    </row>
    <row r="474" spans="2:2" x14ac:dyDescent="0.25">
      <c r="B474" s="413">
        <v>0.05</v>
      </c>
    </row>
    <row r="475" spans="2:2" x14ac:dyDescent="0.25">
      <c r="B475" s="413">
        <v>0.05</v>
      </c>
    </row>
    <row r="476" spans="2:2" x14ac:dyDescent="0.25">
      <c r="B476" s="413">
        <v>0.05</v>
      </c>
    </row>
    <row r="477" spans="2:2" x14ac:dyDescent="0.25">
      <c r="B477" s="413">
        <v>0.05</v>
      </c>
    </row>
    <row r="478" spans="2:2" x14ac:dyDescent="0.25">
      <c r="B478" s="413">
        <v>0.05</v>
      </c>
    </row>
    <row r="479" spans="2:2" x14ac:dyDescent="0.25">
      <c r="B479" s="413">
        <v>0.05</v>
      </c>
    </row>
    <row r="480" spans="2:2" x14ac:dyDescent="0.25">
      <c r="B480" s="413">
        <v>0.05</v>
      </c>
    </row>
    <row r="481" spans="2:2" x14ac:dyDescent="0.25">
      <c r="B481" s="413">
        <v>0.05</v>
      </c>
    </row>
    <row r="482" spans="2:2" x14ac:dyDescent="0.25">
      <c r="B482" s="413">
        <v>0.05</v>
      </c>
    </row>
    <row r="483" spans="2:2" x14ac:dyDescent="0.25">
      <c r="B483" s="413">
        <v>0.05</v>
      </c>
    </row>
    <row r="484" spans="2:2" x14ac:dyDescent="0.25">
      <c r="B484" s="413">
        <v>0.05</v>
      </c>
    </row>
    <row r="485" spans="2:2" x14ac:dyDescent="0.25">
      <c r="B485" s="413">
        <v>0.05</v>
      </c>
    </row>
    <row r="486" spans="2:2" x14ac:dyDescent="0.25">
      <c r="B486" s="413">
        <v>0.05</v>
      </c>
    </row>
    <row r="487" spans="2:2" x14ac:dyDescent="0.25">
      <c r="B487" s="413">
        <v>0.05</v>
      </c>
    </row>
    <row r="488" spans="2:2" x14ac:dyDescent="0.25">
      <c r="B488" s="413">
        <v>0.05</v>
      </c>
    </row>
    <row r="489" spans="2:2" x14ac:dyDescent="0.25">
      <c r="B489" s="413">
        <v>0.05</v>
      </c>
    </row>
    <row r="490" spans="2:2" x14ac:dyDescent="0.25">
      <c r="B490" s="413">
        <v>0.05</v>
      </c>
    </row>
    <row r="491" spans="2:2" x14ac:dyDescent="0.25">
      <c r="B491" s="413">
        <v>0.05</v>
      </c>
    </row>
    <row r="492" spans="2:2" x14ac:dyDescent="0.25">
      <c r="B492" s="413">
        <v>0.05</v>
      </c>
    </row>
    <row r="493" spans="2:2" x14ac:dyDescent="0.25">
      <c r="B493" s="413">
        <v>0.05</v>
      </c>
    </row>
    <row r="494" spans="2:2" x14ac:dyDescent="0.25">
      <c r="B494" s="413">
        <v>0.05</v>
      </c>
    </row>
    <row r="495" spans="2:2" x14ac:dyDescent="0.25">
      <c r="B495" s="413">
        <v>0.05</v>
      </c>
    </row>
    <row r="496" spans="2:2" x14ac:dyDescent="0.25">
      <c r="B496" s="413">
        <v>0.05</v>
      </c>
    </row>
    <row r="497" spans="2:2" x14ac:dyDescent="0.25">
      <c r="B497" s="413">
        <v>0.05</v>
      </c>
    </row>
    <row r="498" spans="2:2" x14ac:dyDescent="0.25">
      <c r="B498" s="413">
        <v>0.05</v>
      </c>
    </row>
    <row r="499" spans="2:2" x14ac:dyDescent="0.25">
      <c r="B499" s="413">
        <v>0.05</v>
      </c>
    </row>
    <row r="500" spans="2:2" x14ac:dyDescent="0.25">
      <c r="B500" s="413">
        <v>0.05</v>
      </c>
    </row>
    <row r="501" spans="2:2" x14ac:dyDescent="0.25">
      <c r="B501" s="413">
        <v>0.05</v>
      </c>
    </row>
    <row r="502" spans="2:2" x14ac:dyDescent="0.25">
      <c r="B502" s="413">
        <v>0.05</v>
      </c>
    </row>
    <row r="503" spans="2:2" x14ac:dyDescent="0.25">
      <c r="B503" s="413">
        <v>0.05</v>
      </c>
    </row>
    <row r="504" spans="2:2" x14ac:dyDescent="0.25">
      <c r="B504" s="413">
        <v>0.05</v>
      </c>
    </row>
    <row r="505" spans="2:2" x14ac:dyDescent="0.25">
      <c r="B505" s="413">
        <v>0.05</v>
      </c>
    </row>
    <row r="506" spans="2:2" x14ac:dyDescent="0.25">
      <c r="B506" s="413">
        <v>0.05</v>
      </c>
    </row>
    <row r="507" spans="2:2" x14ac:dyDescent="0.25">
      <c r="B507" s="413">
        <v>0.05</v>
      </c>
    </row>
    <row r="508" spans="2:2" x14ac:dyDescent="0.25">
      <c r="B508" s="413">
        <v>0.05</v>
      </c>
    </row>
    <row r="509" spans="2:2" x14ac:dyDescent="0.25">
      <c r="B509" s="413">
        <v>0.05</v>
      </c>
    </row>
    <row r="510" spans="2:2" x14ac:dyDescent="0.25">
      <c r="B510" s="413">
        <v>0.05</v>
      </c>
    </row>
    <row r="511" spans="2:2" x14ac:dyDescent="0.25">
      <c r="B511" s="413">
        <v>0.05</v>
      </c>
    </row>
    <row r="512" spans="2:2" x14ac:dyDescent="0.25">
      <c r="B512" s="413">
        <v>0.05</v>
      </c>
    </row>
    <row r="513" spans="2:2" x14ac:dyDescent="0.25">
      <c r="B513" s="413">
        <v>0.05</v>
      </c>
    </row>
    <row r="514" spans="2:2" x14ac:dyDescent="0.25">
      <c r="B514" s="413">
        <v>0.05</v>
      </c>
    </row>
    <row r="515" spans="2:2" x14ac:dyDescent="0.25">
      <c r="B515" s="413">
        <v>0.05</v>
      </c>
    </row>
    <row r="516" spans="2:2" x14ac:dyDescent="0.25">
      <c r="B516" s="413">
        <v>0.05</v>
      </c>
    </row>
    <row r="517" spans="2:2" x14ac:dyDescent="0.25">
      <c r="B517" s="413">
        <v>0.05</v>
      </c>
    </row>
    <row r="518" spans="2:2" x14ac:dyDescent="0.25">
      <c r="B518" s="413">
        <v>0.05</v>
      </c>
    </row>
    <row r="519" spans="2:2" x14ac:dyDescent="0.25">
      <c r="B519" s="413">
        <v>0.05</v>
      </c>
    </row>
    <row r="520" spans="2:2" x14ac:dyDescent="0.25">
      <c r="B520" s="413">
        <v>0.05</v>
      </c>
    </row>
    <row r="521" spans="2:2" x14ac:dyDescent="0.25">
      <c r="B521" s="413">
        <v>0.05</v>
      </c>
    </row>
    <row r="522" spans="2:2" x14ac:dyDescent="0.25">
      <c r="B522" s="413">
        <v>0.05</v>
      </c>
    </row>
    <row r="523" spans="2:2" x14ac:dyDescent="0.25">
      <c r="B523" s="413">
        <v>0.05</v>
      </c>
    </row>
    <row r="524" spans="2:2" x14ac:dyDescent="0.25">
      <c r="B524" s="413">
        <v>0.05</v>
      </c>
    </row>
    <row r="525" spans="2:2" x14ac:dyDescent="0.25">
      <c r="B525" s="413">
        <v>0.05</v>
      </c>
    </row>
    <row r="526" spans="2:2" x14ac:dyDescent="0.25">
      <c r="B526" s="413">
        <v>0.05</v>
      </c>
    </row>
    <row r="527" spans="2:2" x14ac:dyDescent="0.25">
      <c r="B527" s="413">
        <v>0.05</v>
      </c>
    </row>
    <row r="528" spans="2:2" x14ac:dyDescent="0.25">
      <c r="B528" s="413">
        <v>0.05</v>
      </c>
    </row>
    <row r="529" spans="2:2" x14ac:dyDescent="0.25">
      <c r="B529" s="413">
        <v>0.05</v>
      </c>
    </row>
    <row r="530" spans="2:2" x14ac:dyDescent="0.25">
      <c r="B530" s="413">
        <v>0.05</v>
      </c>
    </row>
    <row r="531" spans="2:2" x14ac:dyDescent="0.25">
      <c r="B531" s="413">
        <v>0.05</v>
      </c>
    </row>
    <row r="532" spans="2:2" x14ac:dyDescent="0.25">
      <c r="B532" s="413">
        <v>0.05</v>
      </c>
    </row>
    <row r="533" spans="2:2" x14ac:dyDescent="0.25">
      <c r="B533" s="413">
        <v>0.05</v>
      </c>
    </row>
    <row r="534" spans="2:2" x14ac:dyDescent="0.25">
      <c r="B534" s="413">
        <v>0.05</v>
      </c>
    </row>
    <row r="535" spans="2:2" x14ac:dyDescent="0.25">
      <c r="B535" s="413">
        <v>0.05</v>
      </c>
    </row>
    <row r="536" spans="2:2" x14ac:dyDescent="0.25">
      <c r="B536" s="413">
        <v>0.05</v>
      </c>
    </row>
    <row r="537" spans="2:2" x14ac:dyDescent="0.25">
      <c r="B537" s="413">
        <v>0.05</v>
      </c>
    </row>
    <row r="538" spans="2:2" x14ac:dyDescent="0.25">
      <c r="B538" s="413">
        <v>0.05</v>
      </c>
    </row>
    <row r="539" spans="2:2" x14ac:dyDescent="0.25">
      <c r="B539" s="413">
        <v>0.05</v>
      </c>
    </row>
    <row r="540" spans="2:2" x14ac:dyDescent="0.25">
      <c r="B540" s="413">
        <v>0.05</v>
      </c>
    </row>
    <row r="541" spans="2:2" x14ac:dyDescent="0.25">
      <c r="B541" s="413">
        <v>0.05</v>
      </c>
    </row>
    <row r="542" spans="2:2" x14ac:dyDescent="0.25">
      <c r="B542" s="413">
        <v>0.05</v>
      </c>
    </row>
    <row r="543" spans="2:2" x14ac:dyDescent="0.25">
      <c r="B543" s="413">
        <v>0.05</v>
      </c>
    </row>
    <row r="544" spans="2:2" x14ac:dyDescent="0.25">
      <c r="B544" s="413">
        <v>0.05</v>
      </c>
    </row>
    <row r="545" spans="2:2" x14ac:dyDescent="0.25">
      <c r="B545" s="413">
        <v>0.05</v>
      </c>
    </row>
    <row r="546" spans="2:2" x14ac:dyDescent="0.25">
      <c r="B546" s="413">
        <v>0.05</v>
      </c>
    </row>
    <row r="547" spans="2:2" x14ac:dyDescent="0.25">
      <c r="B547" s="413">
        <v>0.05</v>
      </c>
    </row>
    <row r="548" spans="2:2" x14ac:dyDescent="0.25">
      <c r="B548" s="413">
        <v>0.05</v>
      </c>
    </row>
    <row r="549" spans="2:2" x14ac:dyDescent="0.25">
      <c r="B549" s="413">
        <v>0.05</v>
      </c>
    </row>
    <row r="550" spans="2:2" x14ac:dyDescent="0.25">
      <c r="B550" s="413">
        <v>0.05</v>
      </c>
    </row>
    <row r="551" spans="2:2" x14ac:dyDescent="0.25">
      <c r="B551" s="413">
        <v>0.05</v>
      </c>
    </row>
    <row r="552" spans="2:2" x14ac:dyDescent="0.25">
      <c r="B552" s="413">
        <v>0.05</v>
      </c>
    </row>
    <row r="553" spans="2:2" x14ac:dyDescent="0.25">
      <c r="B553" s="413">
        <v>0.05</v>
      </c>
    </row>
    <row r="554" spans="2:2" x14ac:dyDescent="0.25">
      <c r="B554" s="413">
        <v>0.05</v>
      </c>
    </row>
    <row r="555" spans="2:2" x14ac:dyDescent="0.25">
      <c r="B555" s="413">
        <v>0.05</v>
      </c>
    </row>
    <row r="556" spans="2:2" x14ac:dyDescent="0.25">
      <c r="B556" s="413">
        <v>0.05</v>
      </c>
    </row>
    <row r="557" spans="2:2" x14ac:dyDescent="0.25">
      <c r="B557" s="413">
        <v>0.05</v>
      </c>
    </row>
    <row r="558" spans="2:2" x14ac:dyDescent="0.25">
      <c r="B558" s="413">
        <v>0.05</v>
      </c>
    </row>
    <row r="559" spans="2:2" x14ac:dyDescent="0.25">
      <c r="B559" s="413">
        <v>0.05</v>
      </c>
    </row>
    <row r="560" spans="2:2" x14ac:dyDescent="0.25">
      <c r="B560" s="413">
        <v>0.05</v>
      </c>
    </row>
    <row r="561" spans="2:2" x14ac:dyDescent="0.25">
      <c r="B561" s="413">
        <v>0.05</v>
      </c>
    </row>
    <row r="562" spans="2:2" x14ac:dyDescent="0.25">
      <c r="B562" s="413">
        <v>0.05</v>
      </c>
    </row>
    <row r="563" spans="2:2" x14ac:dyDescent="0.25">
      <c r="B563" s="413">
        <v>0.05</v>
      </c>
    </row>
    <row r="564" spans="2:2" x14ac:dyDescent="0.25">
      <c r="B564" s="413">
        <v>0.05</v>
      </c>
    </row>
    <row r="565" spans="2:2" x14ac:dyDescent="0.25">
      <c r="B565" s="413">
        <v>0.05</v>
      </c>
    </row>
    <row r="566" spans="2:2" x14ac:dyDescent="0.25">
      <c r="B566" s="413">
        <v>0.05</v>
      </c>
    </row>
    <row r="567" spans="2:2" x14ac:dyDescent="0.25">
      <c r="B567" s="413">
        <v>0.05</v>
      </c>
    </row>
    <row r="568" spans="2:2" x14ac:dyDescent="0.25">
      <c r="B568" s="413">
        <v>0.05</v>
      </c>
    </row>
    <row r="569" spans="2:2" x14ac:dyDescent="0.25">
      <c r="B569" s="413">
        <v>0.05</v>
      </c>
    </row>
    <row r="570" spans="2:2" x14ac:dyDescent="0.25">
      <c r="B570" s="413">
        <v>0.05</v>
      </c>
    </row>
    <row r="571" spans="2:2" x14ac:dyDescent="0.25">
      <c r="B571" s="413">
        <v>0.05</v>
      </c>
    </row>
    <row r="572" spans="2:2" x14ac:dyDescent="0.25">
      <c r="B572" s="413">
        <v>0.05</v>
      </c>
    </row>
    <row r="573" spans="2:2" x14ac:dyDescent="0.25">
      <c r="B573" s="413">
        <v>0.05</v>
      </c>
    </row>
    <row r="574" spans="2:2" x14ac:dyDescent="0.25">
      <c r="B574" s="413">
        <v>0.05</v>
      </c>
    </row>
    <row r="575" spans="2:2" x14ac:dyDescent="0.25">
      <c r="B575" s="413">
        <v>0.05</v>
      </c>
    </row>
    <row r="576" spans="2:2" x14ac:dyDescent="0.25">
      <c r="B576" s="413">
        <v>0.05</v>
      </c>
    </row>
    <row r="577" spans="2:2" x14ac:dyDescent="0.25">
      <c r="B577" s="413">
        <v>0.05</v>
      </c>
    </row>
    <row r="578" spans="2:2" x14ac:dyDescent="0.25">
      <c r="B578" s="413">
        <v>0.05</v>
      </c>
    </row>
    <row r="579" spans="2:2" x14ac:dyDescent="0.25">
      <c r="B579" s="413">
        <v>0.05</v>
      </c>
    </row>
    <row r="580" spans="2:2" x14ac:dyDescent="0.25">
      <c r="B580" s="413">
        <v>0.05</v>
      </c>
    </row>
    <row r="581" spans="2:2" x14ac:dyDescent="0.25">
      <c r="B581" s="413">
        <v>0.05</v>
      </c>
    </row>
    <row r="582" spans="2:2" x14ac:dyDescent="0.25">
      <c r="B582" s="413">
        <v>0.05</v>
      </c>
    </row>
    <row r="583" spans="2:2" x14ac:dyDescent="0.25">
      <c r="B583" s="413">
        <v>0.05</v>
      </c>
    </row>
    <row r="584" spans="2:2" x14ac:dyDescent="0.25">
      <c r="B584" s="413">
        <v>0.05</v>
      </c>
    </row>
    <row r="585" spans="2:2" x14ac:dyDescent="0.25">
      <c r="B585" s="413">
        <v>0.05</v>
      </c>
    </row>
    <row r="586" spans="2:2" x14ac:dyDescent="0.25">
      <c r="B586" s="413">
        <v>0.05</v>
      </c>
    </row>
    <row r="587" spans="2:2" x14ac:dyDescent="0.25">
      <c r="B587" s="413">
        <v>0.05</v>
      </c>
    </row>
    <row r="588" spans="2:2" x14ac:dyDescent="0.25">
      <c r="B588" s="413">
        <v>0.05</v>
      </c>
    </row>
    <row r="589" spans="2:2" x14ac:dyDescent="0.25">
      <c r="B589" s="413">
        <v>0.05</v>
      </c>
    </row>
    <row r="590" spans="2:2" x14ac:dyDescent="0.25">
      <c r="B590" s="413">
        <v>0.05</v>
      </c>
    </row>
    <row r="591" spans="2:2" x14ac:dyDescent="0.25">
      <c r="B591" s="413">
        <v>0.05</v>
      </c>
    </row>
    <row r="592" spans="2:2" x14ac:dyDescent="0.25">
      <c r="B592" s="413">
        <v>0.05</v>
      </c>
    </row>
    <row r="593" spans="2:2" x14ac:dyDescent="0.25">
      <c r="B593" s="413">
        <v>0.05</v>
      </c>
    </row>
    <row r="594" spans="2:2" x14ac:dyDescent="0.25">
      <c r="B594" s="413">
        <v>0.05</v>
      </c>
    </row>
    <row r="595" spans="2:2" x14ac:dyDescent="0.25">
      <c r="B595" s="413">
        <v>0.05</v>
      </c>
    </row>
    <row r="596" spans="2:2" x14ac:dyDescent="0.25">
      <c r="B596" s="413">
        <v>0.05</v>
      </c>
    </row>
    <row r="597" spans="2:2" x14ac:dyDescent="0.25">
      <c r="B597" s="413">
        <v>0.05</v>
      </c>
    </row>
    <row r="598" spans="2:2" x14ac:dyDescent="0.25">
      <c r="B598" s="413">
        <v>0.05</v>
      </c>
    </row>
    <row r="599" spans="2:2" x14ac:dyDescent="0.25">
      <c r="B599" s="413">
        <v>0.05</v>
      </c>
    </row>
    <row r="600" spans="2:2" x14ac:dyDescent="0.25">
      <c r="B600" s="413">
        <v>0.05</v>
      </c>
    </row>
    <row r="601" spans="2:2" x14ac:dyDescent="0.25">
      <c r="B601" s="413">
        <v>0.05</v>
      </c>
    </row>
    <row r="602" spans="2:2" x14ac:dyDescent="0.25">
      <c r="B602" s="413">
        <v>0.05</v>
      </c>
    </row>
    <row r="603" spans="2:2" x14ac:dyDescent="0.25">
      <c r="B603" s="413">
        <v>0.05</v>
      </c>
    </row>
    <row r="604" spans="2:2" x14ac:dyDescent="0.25">
      <c r="B604" s="413">
        <v>0.05</v>
      </c>
    </row>
    <row r="605" spans="2:2" x14ac:dyDescent="0.25">
      <c r="B605" s="413">
        <v>0.05</v>
      </c>
    </row>
    <row r="606" spans="2:2" x14ac:dyDescent="0.25">
      <c r="B606" s="413">
        <v>0.05</v>
      </c>
    </row>
    <row r="607" spans="2:2" x14ac:dyDescent="0.25">
      <c r="B607" s="413">
        <v>0.05</v>
      </c>
    </row>
    <row r="608" spans="2:2" x14ac:dyDescent="0.25">
      <c r="B608" s="413">
        <v>0.05</v>
      </c>
    </row>
    <row r="609" spans="2:2" x14ac:dyDescent="0.25">
      <c r="B609" s="413">
        <v>0.05</v>
      </c>
    </row>
    <row r="610" spans="2:2" x14ac:dyDescent="0.25">
      <c r="B610" s="413">
        <v>0.05</v>
      </c>
    </row>
    <row r="611" spans="2:2" x14ac:dyDescent="0.25">
      <c r="B611" s="413">
        <v>0.05</v>
      </c>
    </row>
    <row r="612" spans="2:2" x14ac:dyDescent="0.25">
      <c r="B612" s="413">
        <v>0.05</v>
      </c>
    </row>
    <row r="613" spans="2:2" x14ac:dyDescent="0.25">
      <c r="B613" s="413">
        <v>0.05</v>
      </c>
    </row>
    <row r="614" spans="2:2" x14ac:dyDescent="0.25">
      <c r="B614" s="413">
        <v>0.05</v>
      </c>
    </row>
    <row r="615" spans="2:2" x14ac:dyDescent="0.25">
      <c r="B615" s="413">
        <v>0.05</v>
      </c>
    </row>
    <row r="616" spans="2:2" x14ac:dyDescent="0.25">
      <c r="B616" s="413">
        <v>0.05</v>
      </c>
    </row>
    <row r="617" spans="2:2" x14ac:dyDescent="0.25">
      <c r="B617" s="413">
        <v>0.05</v>
      </c>
    </row>
    <row r="618" spans="2:2" x14ac:dyDescent="0.25">
      <c r="B618" s="413">
        <v>0.05</v>
      </c>
    </row>
    <row r="619" spans="2:2" x14ac:dyDescent="0.25">
      <c r="B619" s="413">
        <v>0.05</v>
      </c>
    </row>
    <row r="620" spans="2:2" x14ac:dyDescent="0.25">
      <c r="B620" s="413">
        <v>0.05</v>
      </c>
    </row>
    <row r="621" spans="2:2" x14ac:dyDescent="0.25">
      <c r="B621" s="413">
        <v>0.05</v>
      </c>
    </row>
    <row r="622" spans="2:2" x14ac:dyDescent="0.25">
      <c r="B622" s="413">
        <v>0.05</v>
      </c>
    </row>
    <row r="623" spans="2:2" x14ac:dyDescent="0.25">
      <c r="B623" s="413">
        <v>0.05</v>
      </c>
    </row>
    <row r="624" spans="2:2" x14ac:dyDescent="0.25">
      <c r="B624" s="413">
        <v>0.05</v>
      </c>
    </row>
    <row r="625" spans="2:2" x14ac:dyDescent="0.25">
      <c r="B625" s="413">
        <v>0.05</v>
      </c>
    </row>
    <row r="626" spans="2:2" x14ac:dyDescent="0.25">
      <c r="B626" s="413">
        <v>0.05</v>
      </c>
    </row>
    <row r="627" spans="2:2" x14ac:dyDescent="0.25">
      <c r="B627" s="413">
        <v>0.05</v>
      </c>
    </row>
    <row r="628" spans="2:2" x14ac:dyDescent="0.25">
      <c r="B628" s="413">
        <v>0.05</v>
      </c>
    </row>
    <row r="629" spans="2:2" x14ac:dyDescent="0.25">
      <c r="B629" s="413">
        <v>0.05</v>
      </c>
    </row>
    <row r="630" spans="2:2" x14ac:dyDescent="0.25">
      <c r="B630" s="413">
        <v>0.05</v>
      </c>
    </row>
    <row r="631" spans="2:2" x14ac:dyDescent="0.25">
      <c r="B631" s="413">
        <v>0.05</v>
      </c>
    </row>
    <row r="632" spans="2:2" x14ac:dyDescent="0.25">
      <c r="B632" s="413">
        <v>0.05</v>
      </c>
    </row>
    <row r="633" spans="2:2" x14ac:dyDescent="0.25">
      <c r="B633" s="413">
        <v>0.05</v>
      </c>
    </row>
    <row r="634" spans="2:2" x14ac:dyDescent="0.25">
      <c r="B634" s="413">
        <v>0.05</v>
      </c>
    </row>
    <row r="635" spans="2:2" x14ac:dyDescent="0.25">
      <c r="B635" s="413">
        <v>0.05</v>
      </c>
    </row>
    <row r="636" spans="2:2" x14ac:dyDescent="0.25">
      <c r="B636" s="413">
        <v>0.05</v>
      </c>
    </row>
    <row r="637" spans="2:2" x14ac:dyDescent="0.25">
      <c r="B637" s="413">
        <v>0.05</v>
      </c>
    </row>
    <row r="638" spans="2:2" x14ac:dyDescent="0.25">
      <c r="B638" s="413">
        <v>0.05</v>
      </c>
    </row>
    <row r="639" spans="2:2" x14ac:dyDescent="0.25">
      <c r="B639" s="413">
        <v>0.05</v>
      </c>
    </row>
    <row r="640" spans="2:2" x14ac:dyDescent="0.25">
      <c r="B640" s="413">
        <v>0.05</v>
      </c>
    </row>
    <row r="641" spans="2:2" x14ac:dyDescent="0.25">
      <c r="B641" s="413">
        <v>0.05</v>
      </c>
    </row>
    <row r="642" spans="2:2" x14ac:dyDescent="0.25">
      <c r="B642" s="413">
        <v>0.05</v>
      </c>
    </row>
    <row r="643" spans="2:2" x14ac:dyDescent="0.25">
      <c r="B643" s="413">
        <v>0.05</v>
      </c>
    </row>
    <row r="644" spans="2:2" x14ac:dyDescent="0.25">
      <c r="B644" s="413">
        <v>0.05</v>
      </c>
    </row>
    <row r="645" spans="2:2" x14ac:dyDescent="0.25">
      <c r="B645" s="413">
        <v>0.05</v>
      </c>
    </row>
    <row r="646" spans="2:2" x14ac:dyDescent="0.25">
      <c r="B646" s="413">
        <v>0.05</v>
      </c>
    </row>
    <row r="647" spans="2:2" x14ac:dyDescent="0.25">
      <c r="B647" s="413">
        <v>0.05</v>
      </c>
    </row>
    <row r="648" spans="2:2" x14ac:dyDescent="0.25">
      <c r="B648" s="413">
        <v>0.05</v>
      </c>
    </row>
    <row r="649" spans="2:2" x14ac:dyDescent="0.25">
      <c r="B649" s="413">
        <v>0.05</v>
      </c>
    </row>
    <row r="650" spans="2:2" x14ac:dyDescent="0.25">
      <c r="B650" s="413">
        <v>0.05</v>
      </c>
    </row>
    <row r="651" spans="2:2" x14ac:dyDescent="0.25">
      <c r="B651" s="413">
        <v>0.05</v>
      </c>
    </row>
    <row r="652" spans="2:2" x14ac:dyDescent="0.25">
      <c r="B652" s="413">
        <v>0.05</v>
      </c>
    </row>
    <row r="653" spans="2:2" x14ac:dyDescent="0.25">
      <c r="B653" s="413">
        <v>0.05</v>
      </c>
    </row>
    <row r="654" spans="2:2" x14ac:dyDescent="0.25">
      <c r="B654" s="413">
        <v>0.05</v>
      </c>
    </row>
    <row r="655" spans="2:2" x14ac:dyDescent="0.25">
      <c r="B655" s="413">
        <v>0.05</v>
      </c>
    </row>
    <row r="656" spans="2:2" x14ac:dyDescent="0.25">
      <c r="B656" s="413">
        <v>0.05</v>
      </c>
    </row>
    <row r="657" spans="2:2" x14ac:dyDescent="0.25">
      <c r="B657" s="413">
        <v>0.05</v>
      </c>
    </row>
    <row r="658" spans="2:2" x14ac:dyDescent="0.25">
      <c r="B658" s="413">
        <v>0.05</v>
      </c>
    </row>
    <row r="659" spans="2:2" x14ac:dyDescent="0.25">
      <c r="B659" s="413">
        <v>0.05</v>
      </c>
    </row>
    <row r="660" spans="2:2" x14ac:dyDescent="0.25">
      <c r="B660" s="413">
        <v>0.05</v>
      </c>
    </row>
    <row r="661" spans="2:2" x14ac:dyDescent="0.25">
      <c r="B661" s="413">
        <v>0.05</v>
      </c>
    </row>
    <row r="662" spans="2:2" x14ac:dyDescent="0.25">
      <c r="B662" s="413">
        <v>0.05</v>
      </c>
    </row>
    <row r="663" spans="2:2" x14ac:dyDescent="0.25">
      <c r="B663" s="413">
        <v>0.05</v>
      </c>
    </row>
    <row r="664" spans="2:2" x14ac:dyDescent="0.25">
      <c r="B664" s="413">
        <v>0.05</v>
      </c>
    </row>
    <row r="665" spans="2:2" x14ac:dyDescent="0.25">
      <c r="B665" s="413">
        <v>0.05</v>
      </c>
    </row>
    <row r="666" spans="2:2" x14ac:dyDescent="0.25">
      <c r="B666" s="413">
        <v>0.05</v>
      </c>
    </row>
    <row r="667" spans="2:2" x14ac:dyDescent="0.25">
      <c r="B667" s="413">
        <v>0.05</v>
      </c>
    </row>
    <row r="668" spans="2:2" x14ac:dyDescent="0.25">
      <c r="B668" s="413">
        <v>0.05</v>
      </c>
    </row>
    <row r="669" spans="2:2" x14ac:dyDescent="0.25">
      <c r="B669" s="413">
        <v>0.05</v>
      </c>
    </row>
    <row r="670" spans="2:2" x14ac:dyDescent="0.25">
      <c r="B670" s="413">
        <v>0.05</v>
      </c>
    </row>
    <row r="671" spans="2:2" x14ac:dyDescent="0.25">
      <c r="B671" s="413">
        <v>0.05</v>
      </c>
    </row>
    <row r="672" spans="2:2" x14ac:dyDescent="0.25">
      <c r="B672" s="413">
        <v>0.05</v>
      </c>
    </row>
    <row r="673" spans="2:2" x14ac:dyDescent="0.25">
      <c r="B673" s="413">
        <v>0.05</v>
      </c>
    </row>
    <row r="674" spans="2:2" x14ac:dyDescent="0.25">
      <c r="B674" s="413">
        <v>0.05</v>
      </c>
    </row>
    <row r="675" spans="2:2" x14ac:dyDescent="0.25">
      <c r="B675" s="413">
        <v>0.05</v>
      </c>
    </row>
    <row r="676" spans="2:2" x14ac:dyDescent="0.25">
      <c r="B676" s="413">
        <v>0.05</v>
      </c>
    </row>
    <row r="677" spans="2:2" x14ac:dyDescent="0.25">
      <c r="B677" s="413">
        <v>0.05</v>
      </c>
    </row>
    <row r="678" spans="2:2" x14ac:dyDescent="0.25">
      <c r="B678" s="413">
        <v>0.05</v>
      </c>
    </row>
    <row r="679" spans="2:2" x14ac:dyDescent="0.25">
      <c r="B679" s="413">
        <v>0.05</v>
      </c>
    </row>
    <row r="680" spans="2:2" x14ac:dyDescent="0.25">
      <c r="B680" s="413">
        <v>0.05</v>
      </c>
    </row>
    <row r="681" spans="2:2" x14ac:dyDescent="0.25">
      <c r="B681" s="413">
        <v>0.05</v>
      </c>
    </row>
    <row r="682" spans="2:2" x14ac:dyDescent="0.25">
      <c r="B682" s="413">
        <v>0.05</v>
      </c>
    </row>
    <row r="683" spans="2:2" x14ac:dyDescent="0.25">
      <c r="B683" s="413">
        <v>0.05</v>
      </c>
    </row>
    <row r="684" spans="2:2" x14ac:dyDescent="0.25">
      <c r="B684" s="413">
        <v>0.05</v>
      </c>
    </row>
    <row r="685" spans="2:2" x14ac:dyDescent="0.25">
      <c r="B685" s="413">
        <v>0.05</v>
      </c>
    </row>
    <row r="686" spans="2:2" x14ac:dyDescent="0.25">
      <c r="B686" s="413">
        <v>0.05</v>
      </c>
    </row>
    <row r="687" spans="2:2" x14ac:dyDescent="0.25">
      <c r="B687" s="413">
        <v>0.05</v>
      </c>
    </row>
    <row r="688" spans="2:2" x14ac:dyDescent="0.25">
      <c r="B688" s="413">
        <v>0.05</v>
      </c>
    </row>
    <row r="689" spans="2:2" x14ac:dyDescent="0.25">
      <c r="B689" s="413">
        <v>0.05</v>
      </c>
    </row>
    <row r="690" spans="2:2" x14ac:dyDescent="0.25">
      <c r="B690" s="413">
        <v>0.05</v>
      </c>
    </row>
    <row r="691" spans="2:2" x14ac:dyDescent="0.25">
      <c r="B691" s="413">
        <v>0.05</v>
      </c>
    </row>
    <row r="692" spans="2:2" x14ac:dyDescent="0.25">
      <c r="B692" s="413">
        <v>0.05</v>
      </c>
    </row>
    <row r="693" spans="2:2" x14ac:dyDescent="0.25">
      <c r="B693" s="413">
        <v>0.05</v>
      </c>
    </row>
    <row r="694" spans="2:2" x14ac:dyDescent="0.25">
      <c r="B694" s="413">
        <v>0.05</v>
      </c>
    </row>
    <row r="695" spans="2:2" x14ac:dyDescent="0.25">
      <c r="B695" s="413">
        <v>0.05</v>
      </c>
    </row>
    <row r="696" spans="2:2" x14ac:dyDescent="0.25">
      <c r="B696" s="413">
        <v>0.05</v>
      </c>
    </row>
    <row r="697" spans="2:2" x14ac:dyDescent="0.25">
      <c r="B697" s="413">
        <v>0.05</v>
      </c>
    </row>
    <row r="698" spans="2:2" x14ac:dyDescent="0.25">
      <c r="B698" s="413">
        <v>0.05</v>
      </c>
    </row>
    <row r="699" spans="2:2" x14ac:dyDescent="0.25">
      <c r="B699" s="413">
        <v>0.05</v>
      </c>
    </row>
    <row r="700" spans="2:2" x14ac:dyDescent="0.25">
      <c r="B700" s="413">
        <v>0.05</v>
      </c>
    </row>
    <row r="701" spans="2:2" x14ac:dyDescent="0.25">
      <c r="B701" s="413">
        <v>0.05</v>
      </c>
    </row>
    <row r="702" spans="2:2" x14ac:dyDescent="0.25">
      <c r="B702" s="413">
        <v>0.05</v>
      </c>
    </row>
    <row r="703" spans="2:2" x14ac:dyDescent="0.25">
      <c r="B703" s="413">
        <v>0.05</v>
      </c>
    </row>
    <row r="704" spans="2:2" x14ac:dyDescent="0.25">
      <c r="B704" s="413">
        <v>0.05</v>
      </c>
    </row>
    <row r="705" spans="2:2" x14ac:dyDescent="0.25">
      <c r="B705" s="413">
        <v>0.05</v>
      </c>
    </row>
    <row r="706" spans="2:2" x14ac:dyDescent="0.25">
      <c r="B706" s="413">
        <v>0.05</v>
      </c>
    </row>
    <row r="707" spans="2:2" x14ac:dyDescent="0.25">
      <c r="B707" s="413">
        <v>0.05</v>
      </c>
    </row>
    <row r="708" spans="2:2" x14ac:dyDescent="0.25">
      <c r="B708" s="413">
        <v>0.05</v>
      </c>
    </row>
    <row r="709" spans="2:2" x14ac:dyDescent="0.25">
      <c r="B709" s="413">
        <v>0.05</v>
      </c>
    </row>
    <row r="710" spans="2:2" x14ac:dyDescent="0.25">
      <c r="B710" s="413">
        <v>0.05</v>
      </c>
    </row>
    <row r="711" spans="2:2" x14ac:dyDescent="0.25">
      <c r="B711" s="413">
        <v>0.05</v>
      </c>
    </row>
    <row r="712" spans="2:2" x14ac:dyDescent="0.25">
      <c r="B712" s="413">
        <v>0.05</v>
      </c>
    </row>
    <row r="713" spans="2:2" x14ac:dyDescent="0.25">
      <c r="B713" s="413">
        <v>0.05</v>
      </c>
    </row>
    <row r="714" spans="2:2" x14ac:dyDescent="0.25">
      <c r="B714" s="413">
        <v>0.05</v>
      </c>
    </row>
    <row r="715" spans="2:2" x14ac:dyDescent="0.25">
      <c r="B715" s="413">
        <v>0.05</v>
      </c>
    </row>
    <row r="716" spans="2:2" x14ac:dyDescent="0.25">
      <c r="B716" s="413">
        <v>0.05</v>
      </c>
    </row>
    <row r="717" spans="2:2" x14ac:dyDescent="0.25">
      <c r="B717" s="413">
        <v>0.05</v>
      </c>
    </row>
    <row r="718" spans="2:2" x14ac:dyDescent="0.25">
      <c r="B718" s="413">
        <v>0.05</v>
      </c>
    </row>
    <row r="719" spans="2:2" x14ac:dyDescent="0.25">
      <c r="B719" s="413">
        <v>0.05</v>
      </c>
    </row>
    <row r="720" spans="2:2" x14ac:dyDescent="0.25">
      <c r="B720" s="413">
        <v>0.05</v>
      </c>
    </row>
    <row r="721" spans="2:2" x14ac:dyDescent="0.25">
      <c r="B721" s="413">
        <v>0.05</v>
      </c>
    </row>
    <row r="722" spans="2:2" x14ac:dyDescent="0.25">
      <c r="B722" s="413">
        <v>0.05</v>
      </c>
    </row>
    <row r="723" spans="2:2" x14ac:dyDescent="0.25">
      <c r="B723" s="413">
        <v>0.05</v>
      </c>
    </row>
    <row r="724" spans="2:2" x14ac:dyDescent="0.25">
      <c r="B724" s="413">
        <v>0.05</v>
      </c>
    </row>
    <row r="725" spans="2:2" x14ac:dyDescent="0.25">
      <c r="B725" s="413">
        <v>0.05</v>
      </c>
    </row>
    <row r="726" spans="2:2" x14ac:dyDescent="0.25">
      <c r="B726" s="413">
        <v>0.05</v>
      </c>
    </row>
    <row r="727" spans="2:2" x14ac:dyDescent="0.25">
      <c r="B727" s="413">
        <v>0.05</v>
      </c>
    </row>
    <row r="728" spans="2:2" x14ac:dyDescent="0.25">
      <c r="B728" s="413">
        <v>0.05</v>
      </c>
    </row>
    <row r="729" spans="2:2" x14ac:dyDescent="0.25">
      <c r="B729" s="413">
        <v>0.05</v>
      </c>
    </row>
    <row r="730" spans="2:2" x14ac:dyDescent="0.25">
      <c r="B730" s="413">
        <v>0.05</v>
      </c>
    </row>
    <row r="731" spans="2:2" x14ac:dyDescent="0.25">
      <c r="B731" s="413">
        <v>0.05</v>
      </c>
    </row>
    <row r="732" spans="2:2" x14ac:dyDescent="0.25">
      <c r="B732" s="413">
        <v>0.05</v>
      </c>
    </row>
    <row r="733" spans="2:2" x14ac:dyDescent="0.25">
      <c r="B733" s="413">
        <v>0.05</v>
      </c>
    </row>
    <row r="734" spans="2:2" x14ac:dyDescent="0.25">
      <c r="B734" s="413">
        <v>0.05</v>
      </c>
    </row>
    <row r="735" spans="2:2" x14ac:dyDescent="0.25">
      <c r="B735" s="413">
        <v>0.05</v>
      </c>
    </row>
    <row r="736" spans="2:2" x14ac:dyDescent="0.25">
      <c r="B736" s="413">
        <v>0.05</v>
      </c>
    </row>
    <row r="737" spans="2:2" x14ac:dyDescent="0.25">
      <c r="B737" s="413">
        <v>0.05</v>
      </c>
    </row>
    <row r="738" spans="2:2" x14ac:dyDescent="0.25">
      <c r="B738" s="413">
        <v>0.05</v>
      </c>
    </row>
    <row r="739" spans="2:2" x14ac:dyDescent="0.25">
      <c r="B739" s="413">
        <v>0.05</v>
      </c>
    </row>
    <row r="740" spans="2:2" x14ac:dyDescent="0.25">
      <c r="B740" s="413">
        <v>0.05</v>
      </c>
    </row>
    <row r="741" spans="2:2" x14ac:dyDescent="0.25">
      <c r="B741" s="413">
        <v>0.05</v>
      </c>
    </row>
    <row r="742" spans="2:2" x14ac:dyDescent="0.25">
      <c r="B742" s="413">
        <v>0.05</v>
      </c>
    </row>
    <row r="743" spans="2:2" x14ac:dyDescent="0.25">
      <c r="B743" s="413">
        <v>0.05</v>
      </c>
    </row>
    <row r="744" spans="2:2" x14ac:dyDescent="0.25">
      <c r="B744" s="413">
        <v>0.05</v>
      </c>
    </row>
    <row r="745" spans="2:2" x14ac:dyDescent="0.25">
      <c r="B745" s="413">
        <v>0.05</v>
      </c>
    </row>
    <row r="746" spans="2:2" x14ac:dyDescent="0.25">
      <c r="B746" s="413">
        <v>0.05</v>
      </c>
    </row>
    <row r="747" spans="2:2" x14ac:dyDescent="0.25">
      <c r="B747" s="413">
        <v>0.05</v>
      </c>
    </row>
    <row r="748" spans="2:2" x14ac:dyDescent="0.25">
      <c r="B748" s="413">
        <v>0.05</v>
      </c>
    </row>
    <row r="749" spans="2:2" x14ac:dyDescent="0.25">
      <c r="B749" s="413">
        <v>0.05</v>
      </c>
    </row>
    <row r="750" spans="2:2" x14ac:dyDescent="0.25">
      <c r="B750" s="413">
        <v>0.05</v>
      </c>
    </row>
    <row r="751" spans="2:2" x14ac:dyDescent="0.25">
      <c r="B751" s="413">
        <v>0.05</v>
      </c>
    </row>
    <row r="752" spans="2:2" x14ac:dyDescent="0.25">
      <c r="B752" s="413">
        <v>0.05</v>
      </c>
    </row>
    <row r="753" spans="2:2" x14ac:dyDescent="0.25">
      <c r="B753" s="413">
        <v>0.05</v>
      </c>
    </row>
    <row r="754" spans="2:2" x14ac:dyDescent="0.25">
      <c r="B754" s="413">
        <v>0.05</v>
      </c>
    </row>
    <row r="755" spans="2:2" x14ac:dyDescent="0.25">
      <c r="B755" s="413">
        <v>0.05</v>
      </c>
    </row>
    <row r="756" spans="2:2" x14ac:dyDescent="0.25">
      <c r="B756" s="413">
        <v>0.05</v>
      </c>
    </row>
    <row r="757" spans="2:2" x14ac:dyDescent="0.25">
      <c r="B757" s="413">
        <v>0.05</v>
      </c>
    </row>
    <row r="758" spans="2:2" x14ac:dyDescent="0.25">
      <c r="B758" s="413">
        <v>0.05</v>
      </c>
    </row>
    <row r="759" spans="2:2" x14ac:dyDescent="0.25">
      <c r="B759" s="413">
        <v>0.05</v>
      </c>
    </row>
    <row r="760" spans="2:2" x14ac:dyDescent="0.25">
      <c r="B760" s="413">
        <v>0.05</v>
      </c>
    </row>
    <row r="761" spans="2:2" x14ac:dyDescent="0.25">
      <c r="B761" s="413">
        <v>0.05</v>
      </c>
    </row>
    <row r="762" spans="2:2" x14ac:dyDescent="0.25">
      <c r="B762" s="413">
        <v>0.05</v>
      </c>
    </row>
    <row r="763" spans="2:2" x14ac:dyDescent="0.25">
      <c r="B763" s="413">
        <v>0.05</v>
      </c>
    </row>
    <row r="764" spans="2:2" x14ac:dyDescent="0.25">
      <c r="B764" s="413">
        <v>0.05</v>
      </c>
    </row>
    <row r="765" spans="2:2" x14ac:dyDescent="0.25">
      <c r="B765" s="413">
        <v>0.05</v>
      </c>
    </row>
    <row r="766" spans="2:2" x14ac:dyDescent="0.25">
      <c r="B766" s="413">
        <v>0.05</v>
      </c>
    </row>
    <row r="767" spans="2:2" x14ac:dyDescent="0.25">
      <c r="B767" s="413">
        <v>0.05</v>
      </c>
    </row>
    <row r="768" spans="2:2" x14ac:dyDescent="0.25">
      <c r="B768" s="413">
        <v>0.05</v>
      </c>
    </row>
    <row r="769" spans="2:2" x14ac:dyDescent="0.25">
      <c r="B769" s="413">
        <v>0.05</v>
      </c>
    </row>
    <row r="770" spans="2:2" x14ac:dyDescent="0.25">
      <c r="B770" s="413">
        <v>0.05</v>
      </c>
    </row>
    <row r="771" spans="2:2" x14ac:dyDescent="0.25">
      <c r="B771" s="413">
        <v>0.05</v>
      </c>
    </row>
    <row r="772" spans="2:2" x14ac:dyDescent="0.25">
      <c r="B772" s="413">
        <v>0.05</v>
      </c>
    </row>
    <row r="773" spans="2:2" x14ac:dyDescent="0.25">
      <c r="B773" s="413">
        <v>0.05</v>
      </c>
    </row>
    <row r="774" spans="2:2" x14ac:dyDescent="0.25">
      <c r="B774" s="413">
        <v>0.05</v>
      </c>
    </row>
    <row r="775" spans="2:2" x14ac:dyDescent="0.25">
      <c r="B775" s="413">
        <v>0.05</v>
      </c>
    </row>
    <row r="776" spans="2:2" x14ac:dyDescent="0.25">
      <c r="B776" s="413">
        <v>0.05</v>
      </c>
    </row>
    <row r="777" spans="2:2" x14ac:dyDescent="0.25">
      <c r="B777" s="413">
        <v>0.05</v>
      </c>
    </row>
    <row r="778" spans="2:2" x14ac:dyDescent="0.25">
      <c r="B778" s="413">
        <v>0.05</v>
      </c>
    </row>
    <row r="779" spans="2:2" x14ac:dyDescent="0.25">
      <c r="B779" s="413">
        <v>0.05</v>
      </c>
    </row>
    <row r="780" spans="2:2" x14ac:dyDescent="0.25">
      <c r="B780" s="413">
        <v>0.05</v>
      </c>
    </row>
    <row r="781" spans="2:2" x14ac:dyDescent="0.25">
      <c r="B781" s="413">
        <v>0.05</v>
      </c>
    </row>
    <row r="782" spans="2:2" x14ac:dyDescent="0.25">
      <c r="B782" s="413">
        <v>0.05</v>
      </c>
    </row>
    <row r="783" spans="2:2" x14ac:dyDescent="0.25">
      <c r="B783" s="413">
        <v>0.05</v>
      </c>
    </row>
    <row r="784" spans="2:2" x14ac:dyDescent="0.25">
      <c r="B784" s="413">
        <v>0.05</v>
      </c>
    </row>
    <row r="785" spans="2:2" x14ac:dyDescent="0.25">
      <c r="B785" s="413">
        <v>0.05</v>
      </c>
    </row>
    <row r="786" spans="2:2" x14ac:dyDescent="0.25">
      <c r="B786" s="413">
        <v>0.05</v>
      </c>
    </row>
    <row r="787" spans="2:2" x14ac:dyDescent="0.25">
      <c r="B787" s="413">
        <v>0.05</v>
      </c>
    </row>
    <row r="788" spans="2:2" x14ac:dyDescent="0.25">
      <c r="B788" s="413">
        <v>0.05</v>
      </c>
    </row>
    <row r="789" spans="2:2" x14ac:dyDescent="0.25">
      <c r="B789" s="413">
        <v>0.05</v>
      </c>
    </row>
    <row r="790" spans="2:2" x14ac:dyDescent="0.25">
      <c r="B790" s="413">
        <v>0.05</v>
      </c>
    </row>
    <row r="791" spans="2:2" x14ac:dyDescent="0.25">
      <c r="B791" s="413">
        <v>0.05</v>
      </c>
    </row>
    <row r="792" spans="2:2" x14ac:dyDescent="0.25">
      <c r="B792" s="413">
        <v>0.05</v>
      </c>
    </row>
    <row r="793" spans="2:2" x14ac:dyDescent="0.25">
      <c r="B793" s="413">
        <v>0.05</v>
      </c>
    </row>
    <row r="794" spans="2:2" x14ac:dyDescent="0.25">
      <c r="B794" s="413">
        <v>0.05</v>
      </c>
    </row>
    <row r="795" spans="2:2" x14ac:dyDescent="0.25">
      <c r="B795" s="413">
        <v>0.05</v>
      </c>
    </row>
    <row r="796" spans="2:2" x14ac:dyDescent="0.25">
      <c r="B796" s="413">
        <v>0.05</v>
      </c>
    </row>
    <row r="797" spans="2:2" x14ac:dyDescent="0.25">
      <c r="B797" s="413">
        <v>0.05</v>
      </c>
    </row>
    <row r="798" spans="2:2" x14ac:dyDescent="0.25">
      <c r="B798" s="413">
        <v>0.05</v>
      </c>
    </row>
    <row r="799" spans="2:2" x14ac:dyDescent="0.25">
      <c r="B799" s="413">
        <v>0.05</v>
      </c>
    </row>
    <row r="800" spans="2:2" x14ac:dyDescent="0.25">
      <c r="B800" s="413">
        <v>0.05</v>
      </c>
    </row>
    <row r="801" spans="2:2" x14ac:dyDescent="0.25">
      <c r="B801" s="413">
        <v>0.05</v>
      </c>
    </row>
    <row r="802" spans="2:2" x14ac:dyDescent="0.25">
      <c r="B802" s="413">
        <v>0.05</v>
      </c>
    </row>
    <row r="803" spans="2:2" x14ac:dyDescent="0.25">
      <c r="B803" s="413">
        <v>0.05</v>
      </c>
    </row>
    <row r="804" spans="2:2" x14ac:dyDescent="0.25">
      <c r="B804" s="413">
        <v>0.05</v>
      </c>
    </row>
    <row r="805" spans="2:2" x14ac:dyDescent="0.25">
      <c r="B805" s="413">
        <v>0.05</v>
      </c>
    </row>
    <row r="806" spans="2:2" x14ac:dyDescent="0.25">
      <c r="B806" s="413">
        <v>0.05</v>
      </c>
    </row>
    <row r="807" spans="2:2" x14ac:dyDescent="0.25">
      <c r="B807" s="413">
        <v>0.05</v>
      </c>
    </row>
    <row r="808" spans="2:2" x14ac:dyDescent="0.25">
      <c r="B808" s="413">
        <v>0.05</v>
      </c>
    </row>
    <row r="809" spans="2:2" x14ac:dyDescent="0.25">
      <c r="B809" s="413">
        <v>0.05</v>
      </c>
    </row>
    <row r="810" spans="2:2" x14ac:dyDescent="0.25">
      <c r="B810" s="413">
        <v>0.05</v>
      </c>
    </row>
    <row r="811" spans="2:2" x14ac:dyDescent="0.25">
      <c r="B811" s="413">
        <v>0.05</v>
      </c>
    </row>
    <row r="812" spans="2:2" x14ac:dyDescent="0.25">
      <c r="B812" s="413">
        <v>0.05</v>
      </c>
    </row>
    <row r="813" spans="2:2" x14ac:dyDescent="0.25">
      <c r="B813" s="413">
        <v>0.05</v>
      </c>
    </row>
    <row r="814" spans="2:2" x14ac:dyDescent="0.25">
      <c r="B814" s="413">
        <v>0.05</v>
      </c>
    </row>
    <row r="815" spans="2:2" x14ac:dyDescent="0.25">
      <c r="B815" s="413">
        <v>0.05</v>
      </c>
    </row>
    <row r="816" spans="2:2" x14ac:dyDescent="0.25">
      <c r="B816" s="413">
        <v>0.05</v>
      </c>
    </row>
    <row r="817" spans="2:2" x14ac:dyDescent="0.25">
      <c r="B817" s="413">
        <v>0.05</v>
      </c>
    </row>
    <row r="818" spans="2:2" x14ac:dyDescent="0.25">
      <c r="B818" s="413">
        <v>0.05</v>
      </c>
    </row>
    <row r="819" spans="2:2" x14ac:dyDescent="0.25">
      <c r="B819" s="413">
        <v>0.05</v>
      </c>
    </row>
    <row r="820" spans="2:2" x14ac:dyDescent="0.25">
      <c r="B820" s="413">
        <v>0.05</v>
      </c>
    </row>
    <row r="821" spans="2:2" x14ac:dyDescent="0.25">
      <c r="B821" s="413">
        <v>0.05</v>
      </c>
    </row>
    <row r="822" spans="2:2" x14ac:dyDescent="0.25">
      <c r="B822" s="413">
        <v>0.05</v>
      </c>
    </row>
    <row r="823" spans="2:2" x14ac:dyDescent="0.25">
      <c r="B823" s="413">
        <v>0.05</v>
      </c>
    </row>
    <row r="824" spans="2:2" x14ac:dyDescent="0.25">
      <c r="B824" s="413">
        <v>0.05</v>
      </c>
    </row>
    <row r="825" spans="2:2" x14ac:dyDescent="0.25">
      <c r="B825" s="413">
        <v>0.05</v>
      </c>
    </row>
    <row r="826" spans="2:2" x14ac:dyDescent="0.25">
      <c r="B826" s="413">
        <v>0.05</v>
      </c>
    </row>
    <row r="827" spans="2:2" x14ac:dyDescent="0.25">
      <c r="B827" s="413">
        <v>0.05</v>
      </c>
    </row>
    <row r="828" spans="2:2" x14ac:dyDescent="0.25">
      <c r="B828" s="413">
        <v>0.05</v>
      </c>
    </row>
    <row r="829" spans="2:2" x14ac:dyDescent="0.25">
      <c r="B829" s="413">
        <v>0.05</v>
      </c>
    </row>
    <row r="830" spans="2:2" x14ac:dyDescent="0.25">
      <c r="B830" s="413">
        <v>0.05</v>
      </c>
    </row>
    <row r="831" spans="2:2" x14ac:dyDescent="0.25">
      <c r="B831" s="413">
        <v>0.05</v>
      </c>
    </row>
    <row r="832" spans="2:2" x14ac:dyDescent="0.25">
      <c r="B832" s="413">
        <v>0.05</v>
      </c>
    </row>
    <row r="833" spans="2:2" x14ac:dyDescent="0.25">
      <c r="B833" s="413">
        <v>0.05</v>
      </c>
    </row>
    <row r="834" spans="2:2" x14ac:dyDescent="0.25">
      <c r="B834" s="413">
        <v>0.05</v>
      </c>
    </row>
    <row r="835" spans="2:2" x14ac:dyDescent="0.25">
      <c r="B835" s="413">
        <v>0.05</v>
      </c>
    </row>
    <row r="836" spans="2:2" x14ac:dyDescent="0.25">
      <c r="B836" s="413">
        <v>0.05</v>
      </c>
    </row>
    <row r="837" spans="2:2" x14ac:dyDescent="0.25">
      <c r="B837" s="413">
        <v>0.05</v>
      </c>
    </row>
    <row r="838" spans="2:2" x14ac:dyDescent="0.25">
      <c r="B838" s="413">
        <v>0.05</v>
      </c>
    </row>
    <row r="839" spans="2:2" x14ac:dyDescent="0.25">
      <c r="B839" s="413">
        <v>0.05</v>
      </c>
    </row>
    <row r="840" spans="2:2" x14ac:dyDescent="0.25">
      <c r="B840" s="413">
        <v>0.05</v>
      </c>
    </row>
    <row r="841" spans="2:2" x14ac:dyDescent="0.25">
      <c r="B841" s="413">
        <v>0.05</v>
      </c>
    </row>
    <row r="842" spans="2:2" x14ac:dyDescent="0.25">
      <c r="B842" s="413">
        <v>0.05</v>
      </c>
    </row>
    <row r="843" spans="2:2" x14ac:dyDescent="0.25">
      <c r="B843" s="413">
        <v>0.05</v>
      </c>
    </row>
    <row r="844" spans="2:2" x14ac:dyDescent="0.25">
      <c r="B844" s="413">
        <v>0.05</v>
      </c>
    </row>
    <row r="845" spans="2:2" x14ac:dyDescent="0.25">
      <c r="B845" s="413">
        <v>0.05</v>
      </c>
    </row>
    <row r="846" spans="2:2" x14ac:dyDescent="0.25">
      <c r="B846" s="413">
        <v>0.05</v>
      </c>
    </row>
    <row r="847" spans="2:2" x14ac:dyDescent="0.25">
      <c r="B847" s="413">
        <v>0.05</v>
      </c>
    </row>
    <row r="848" spans="2:2" x14ac:dyDescent="0.25">
      <c r="B848" s="413">
        <v>0.05</v>
      </c>
    </row>
    <row r="849" spans="2:2" x14ac:dyDescent="0.25">
      <c r="B849" s="413">
        <v>0.05</v>
      </c>
    </row>
    <row r="850" spans="2:2" x14ac:dyDescent="0.25">
      <c r="B850" s="413">
        <v>0.05</v>
      </c>
    </row>
    <row r="851" spans="2:2" x14ac:dyDescent="0.25">
      <c r="B851" s="413">
        <v>0.05</v>
      </c>
    </row>
    <row r="852" spans="2:2" x14ac:dyDescent="0.25">
      <c r="B852" s="413">
        <v>0.05</v>
      </c>
    </row>
    <row r="853" spans="2:2" x14ac:dyDescent="0.25">
      <c r="B853" s="413">
        <v>0.05</v>
      </c>
    </row>
    <row r="854" spans="2:2" x14ac:dyDescent="0.25">
      <c r="B854" s="413">
        <v>0.05</v>
      </c>
    </row>
    <row r="855" spans="2:2" x14ac:dyDescent="0.25">
      <c r="B855" s="413">
        <v>0.05</v>
      </c>
    </row>
    <row r="856" spans="2:2" x14ac:dyDescent="0.25">
      <c r="B856" s="413">
        <v>0.05</v>
      </c>
    </row>
    <row r="857" spans="2:2" x14ac:dyDescent="0.25">
      <c r="B857" s="413">
        <v>0.05</v>
      </c>
    </row>
    <row r="858" spans="2:2" x14ac:dyDescent="0.25">
      <c r="B858" s="413">
        <v>0.05</v>
      </c>
    </row>
    <row r="859" spans="2:2" x14ac:dyDescent="0.25">
      <c r="B859" s="413">
        <v>0.05</v>
      </c>
    </row>
    <row r="860" spans="2:2" x14ac:dyDescent="0.25">
      <c r="B860" s="413">
        <v>0.05</v>
      </c>
    </row>
    <row r="861" spans="2:2" x14ac:dyDescent="0.25">
      <c r="B861" s="413">
        <v>0.05</v>
      </c>
    </row>
    <row r="862" spans="2:2" x14ac:dyDescent="0.25">
      <c r="B862" s="413">
        <v>0.05</v>
      </c>
    </row>
    <row r="863" spans="2:2" x14ac:dyDescent="0.25">
      <c r="B863" s="413">
        <v>0.05</v>
      </c>
    </row>
    <row r="864" spans="2:2" x14ac:dyDescent="0.25">
      <c r="B864" s="413">
        <v>0.05</v>
      </c>
    </row>
    <row r="865" spans="2:2" x14ac:dyDescent="0.25">
      <c r="B865" s="413">
        <v>0.05</v>
      </c>
    </row>
    <row r="866" spans="2:2" x14ac:dyDescent="0.25">
      <c r="B866" s="413">
        <v>0.05</v>
      </c>
    </row>
    <row r="867" spans="2:2" x14ac:dyDescent="0.25">
      <c r="B867" s="413">
        <v>0.05</v>
      </c>
    </row>
    <row r="868" spans="2:2" x14ac:dyDescent="0.25">
      <c r="B868" s="413">
        <v>0.05</v>
      </c>
    </row>
    <row r="869" spans="2:2" x14ac:dyDescent="0.25">
      <c r="B869" s="413">
        <v>0.05</v>
      </c>
    </row>
    <row r="870" spans="2:2" x14ac:dyDescent="0.25">
      <c r="B870" s="413">
        <v>0.05</v>
      </c>
    </row>
    <row r="871" spans="2:2" x14ac:dyDescent="0.25">
      <c r="B871" s="413">
        <v>0.05</v>
      </c>
    </row>
    <row r="872" spans="2:2" x14ac:dyDescent="0.25">
      <c r="B872" s="413">
        <v>0.05</v>
      </c>
    </row>
    <row r="873" spans="2:2" x14ac:dyDescent="0.25">
      <c r="B873" s="413">
        <v>0.05</v>
      </c>
    </row>
    <row r="874" spans="2:2" x14ac:dyDescent="0.25">
      <c r="B874" s="413">
        <v>0.05</v>
      </c>
    </row>
    <row r="875" spans="2:2" x14ac:dyDescent="0.25">
      <c r="B875" s="413">
        <v>0.05</v>
      </c>
    </row>
    <row r="876" spans="2:2" x14ac:dyDescent="0.25">
      <c r="B876" s="413">
        <v>0.05</v>
      </c>
    </row>
    <row r="877" spans="2:2" x14ac:dyDescent="0.25">
      <c r="B877" s="413">
        <v>0.05</v>
      </c>
    </row>
    <row r="878" spans="2:2" x14ac:dyDescent="0.25">
      <c r="B878" s="413">
        <v>0.05</v>
      </c>
    </row>
    <row r="879" spans="2:2" x14ac:dyDescent="0.25">
      <c r="B879" s="413">
        <v>0.05</v>
      </c>
    </row>
    <row r="880" spans="2:2" x14ac:dyDescent="0.25">
      <c r="B880" s="413">
        <v>0.05</v>
      </c>
    </row>
    <row r="881" spans="2:2" x14ac:dyDescent="0.25">
      <c r="B881" s="413">
        <v>0.05</v>
      </c>
    </row>
    <row r="882" spans="2:2" x14ac:dyDescent="0.25">
      <c r="B882" s="413">
        <v>0.05</v>
      </c>
    </row>
    <row r="883" spans="2:2" x14ac:dyDescent="0.25">
      <c r="B883" s="413">
        <v>0.05</v>
      </c>
    </row>
    <row r="884" spans="2:2" x14ac:dyDescent="0.25">
      <c r="B884" s="413">
        <v>0.05</v>
      </c>
    </row>
    <row r="885" spans="2:2" x14ac:dyDescent="0.25">
      <c r="B885" s="413">
        <v>0.05</v>
      </c>
    </row>
    <row r="886" spans="2:2" x14ac:dyDescent="0.25">
      <c r="B886" s="413">
        <v>0.05</v>
      </c>
    </row>
    <row r="887" spans="2:2" x14ac:dyDescent="0.25">
      <c r="B887" s="413">
        <v>0.05</v>
      </c>
    </row>
    <row r="888" spans="2:2" x14ac:dyDescent="0.25">
      <c r="B888" s="413">
        <v>0.05</v>
      </c>
    </row>
    <row r="889" spans="2:2" x14ac:dyDescent="0.25">
      <c r="B889" s="413">
        <v>0.05</v>
      </c>
    </row>
    <row r="890" spans="2:2" x14ac:dyDescent="0.25">
      <c r="B890" s="413">
        <v>0.05</v>
      </c>
    </row>
    <row r="891" spans="2:2" x14ac:dyDescent="0.25">
      <c r="B891" s="413">
        <v>0.05</v>
      </c>
    </row>
    <row r="892" spans="2:2" x14ac:dyDescent="0.25">
      <c r="B892" s="413">
        <v>0.05</v>
      </c>
    </row>
    <row r="893" spans="2:2" x14ac:dyDescent="0.25">
      <c r="B893" s="413">
        <v>0.05</v>
      </c>
    </row>
    <row r="894" spans="2:2" x14ac:dyDescent="0.25">
      <c r="B894" s="413">
        <v>0.05</v>
      </c>
    </row>
    <row r="895" spans="2:2" x14ac:dyDescent="0.25">
      <c r="B895" s="413">
        <v>0.05</v>
      </c>
    </row>
    <row r="896" spans="2:2" x14ac:dyDescent="0.25">
      <c r="B896" s="413">
        <v>0.05</v>
      </c>
    </row>
    <row r="897" spans="2:2" x14ac:dyDescent="0.25">
      <c r="B897" s="413">
        <v>0.05</v>
      </c>
    </row>
    <row r="898" spans="2:2" x14ac:dyDescent="0.25">
      <c r="B898" s="413">
        <v>0.05</v>
      </c>
    </row>
    <row r="899" spans="2:2" x14ac:dyDescent="0.25">
      <c r="B899" s="413">
        <v>0.05</v>
      </c>
    </row>
    <row r="900" spans="2:2" x14ac:dyDescent="0.25">
      <c r="B900" s="413">
        <v>0.05</v>
      </c>
    </row>
    <row r="901" spans="2:2" x14ac:dyDescent="0.25">
      <c r="B901" s="413">
        <v>0.05</v>
      </c>
    </row>
    <row r="902" spans="2:2" x14ac:dyDescent="0.25">
      <c r="B902" s="413">
        <v>0.05</v>
      </c>
    </row>
    <row r="903" spans="2:2" x14ac:dyDescent="0.25">
      <c r="B903" s="413">
        <v>0.05</v>
      </c>
    </row>
    <row r="904" spans="2:2" x14ac:dyDescent="0.25">
      <c r="B904" s="413">
        <v>0.05</v>
      </c>
    </row>
    <row r="905" spans="2:2" x14ac:dyDescent="0.25">
      <c r="B905" s="413">
        <v>0.05</v>
      </c>
    </row>
    <row r="906" spans="2:2" x14ac:dyDescent="0.25">
      <c r="B906" s="413">
        <v>0.05</v>
      </c>
    </row>
    <row r="907" spans="2:2" x14ac:dyDescent="0.25">
      <c r="B907" s="413">
        <v>0.05</v>
      </c>
    </row>
    <row r="908" spans="2:2" x14ac:dyDescent="0.25">
      <c r="B908" s="413">
        <v>0.05</v>
      </c>
    </row>
    <row r="909" spans="2:2" x14ac:dyDescent="0.25">
      <c r="B909" s="413">
        <v>0.05</v>
      </c>
    </row>
    <row r="910" spans="2:2" x14ac:dyDescent="0.25">
      <c r="B910" s="413">
        <v>0.05</v>
      </c>
    </row>
    <row r="911" spans="2:2" x14ac:dyDescent="0.25">
      <c r="B911" s="413">
        <v>0.05</v>
      </c>
    </row>
    <row r="912" spans="2:2" x14ac:dyDescent="0.25">
      <c r="B912" s="413">
        <v>0.05</v>
      </c>
    </row>
    <row r="913" spans="2:2" x14ac:dyDescent="0.25">
      <c r="B913" s="413">
        <v>0.05</v>
      </c>
    </row>
    <row r="914" spans="2:2" x14ac:dyDescent="0.25">
      <c r="B914" s="413">
        <v>0.05</v>
      </c>
    </row>
    <row r="915" spans="2:2" x14ac:dyDescent="0.25">
      <c r="B915" s="413">
        <v>0.05</v>
      </c>
    </row>
    <row r="916" spans="2:2" x14ac:dyDescent="0.25">
      <c r="B916" s="413">
        <v>0.05</v>
      </c>
    </row>
    <row r="917" spans="2:2" x14ac:dyDescent="0.25">
      <c r="B917" s="413">
        <v>0.05</v>
      </c>
    </row>
    <row r="918" spans="2:2" x14ac:dyDescent="0.25">
      <c r="B918" s="413">
        <v>0.05</v>
      </c>
    </row>
    <row r="919" spans="2:2" x14ac:dyDescent="0.25">
      <c r="B919" s="413">
        <v>0.05</v>
      </c>
    </row>
    <row r="920" spans="2:2" x14ac:dyDescent="0.25">
      <c r="B920" s="413">
        <v>0.05</v>
      </c>
    </row>
    <row r="921" spans="2:2" x14ac:dyDescent="0.25">
      <c r="B921" s="413">
        <v>0.05</v>
      </c>
    </row>
    <row r="922" spans="2:2" x14ac:dyDescent="0.25">
      <c r="B922" s="413">
        <v>0.05</v>
      </c>
    </row>
    <row r="923" spans="2:2" x14ac:dyDescent="0.25">
      <c r="B923" s="413">
        <v>0.05</v>
      </c>
    </row>
    <row r="924" spans="2:2" x14ac:dyDescent="0.25">
      <c r="B924" s="413">
        <v>0.05</v>
      </c>
    </row>
    <row r="925" spans="2:2" x14ac:dyDescent="0.25">
      <c r="B925" s="413">
        <v>0.05</v>
      </c>
    </row>
    <row r="926" spans="2:2" x14ac:dyDescent="0.25">
      <c r="B926" s="413">
        <v>0.05</v>
      </c>
    </row>
    <row r="927" spans="2:2" x14ac:dyDescent="0.25">
      <c r="B927" s="413">
        <v>0.05</v>
      </c>
    </row>
    <row r="928" spans="2:2" x14ac:dyDescent="0.25">
      <c r="B928" s="413">
        <v>0.05</v>
      </c>
    </row>
    <row r="929" spans="2:2" x14ac:dyDescent="0.25">
      <c r="B929" s="413">
        <v>0.05</v>
      </c>
    </row>
    <row r="930" spans="2:2" x14ac:dyDescent="0.25">
      <c r="B930" s="413">
        <v>0.05</v>
      </c>
    </row>
    <row r="931" spans="2:2" x14ac:dyDescent="0.25">
      <c r="B931" s="413">
        <v>0.05</v>
      </c>
    </row>
    <row r="932" spans="2:2" x14ac:dyDescent="0.25">
      <c r="B932" s="413">
        <v>0.05</v>
      </c>
    </row>
    <row r="933" spans="2:2" x14ac:dyDescent="0.25">
      <c r="B933" s="413">
        <v>0.05</v>
      </c>
    </row>
    <row r="934" spans="2:2" x14ac:dyDescent="0.25">
      <c r="B934" s="413">
        <v>0.05</v>
      </c>
    </row>
    <row r="935" spans="2:2" x14ac:dyDescent="0.25">
      <c r="B935" s="413">
        <v>0.05</v>
      </c>
    </row>
    <row r="936" spans="2:2" x14ac:dyDescent="0.25">
      <c r="B936" s="413">
        <v>0.05</v>
      </c>
    </row>
    <row r="937" spans="2:2" x14ac:dyDescent="0.25">
      <c r="B937" s="413">
        <v>0.05</v>
      </c>
    </row>
    <row r="938" spans="2:2" x14ac:dyDescent="0.25">
      <c r="B938" s="413">
        <v>0.05</v>
      </c>
    </row>
    <row r="939" spans="2:2" x14ac:dyDescent="0.25">
      <c r="B939" s="413">
        <v>0.05</v>
      </c>
    </row>
    <row r="940" spans="2:2" x14ac:dyDescent="0.25">
      <c r="B940" s="413">
        <v>0.05</v>
      </c>
    </row>
    <row r="941" spans="2:2" x14ac:dyDescent="0.25">
      <c r="B941" s="413">
        <v>0.05</v>
      </c>
    </row>
    <row r="942" spans="2:2" x14ac:dyDescent="0.25">
      <c r="B942" s="413">
        <v>0.05</v>
      </c>
    </row>
    <row r="943" spans="2:2" x14ac:dyDescent="0.25">
      <c r="B943" s="413">
        <v>0.05</v>
      </c>
    </row>
    <row r="944" spans="2:2" x14ac:dyDescent="0.25">
      <c r="B944" s="413">
        <v>0.05</v>
      </c>
    </row>
    <row r="945" spans="2:2" x14ac:dyDescent="0.25">
      <c r="B945" s="413">
        <v>0.05</v>
      </c>
    </row>
    <row r="946" spans="2:2" x14ac:dyDescent="0.25">
      <c r="B946" s="413">
        <v>0.05</v>
      </c>
    </row>
    <row r="947" spans="2:2" x14ac:dyDescent="0.25">
      <c r="B947" s="413">
        <v>0.05</v>
      </c>
    </row>
    <row r="948" spans="2:2" x14ac:dyDescent="0.25">
      <c r="B948" s="413">
        <v>0.05</v>
      </c>
    </row>
    <row r="949" spans="2:2" x14ac:dyDescent="0.25">
      <c r="B949" s="413">
        <v>0.05</v>
      </c>
    </row>
    <row r="950" spans="2:2" x14ac:dyDescent="0.25">
      <c r="B950" s="413">
        <v>0.05</v>
      </c>
    </row>
    <row r="951" spans="2:2" x14ac:dyDescent="0.25">
      <c r="B951" s="413">
        <v>0.05</v>
      </c>
    </row>
    <row r="952" spans="2:2" x14ac:dyDescent="0.25">
      <c r="B952" s="413">
        <v>0.05</v>
      </c>
    </row>
    <row r="953" spans="2:2" x14ac:dyDescent="0.25">
      <c r="B953" s="413">
        <v>0.05</v>
      </c>
    </row>
    <row r="954" spans="2:2" x14ac:dyDescent="0.25">
      <c r="B954" s="413">
        <v>0.05</v>
      </c>
    </row>
    <row r="955" spans="2:2" x14ac:dyDescent="0.25">
      <c r="B955" s="413">
        <v>0.05</v>
      </c>
    </row>
    <row r="956" spans="2:2" x14ac:dyDescent="0.25">
      <c r="B956" s="413">
        <v>0.05</v>
      </c>
    </row>
    <row r="957" spans="2:2" x14ac:dyDescent="0.25">
      <c r="B957" s="413">
        <v>0.05</v>
      </c>
    </row>
    <row r="958" spans="2:2" x14ac:dyDescent="0.25">
      <c r="B958" s="413">
        <v>0.05</v>
      </c>
    </row>
    <row r="959" spans="2:2" x14ac:dyDescent="0.25">
      <c r="B959" s="413">
        <v>0.05</v>
      </c>
    </row>
    <row r="960" spans="2:2" x14ac:dyDescent="0.25">
      <c r="B960" s="413">
        <v>0.05</v>
      </c>
    </row>
    <row r="961" spans="2:2" x14ac:dyDescent="0.25">
      <c r="B961" s="413">
        <v>0.05</v>
      </c>
    </row>
    <row r="962" spans="2:2" x14ac:dyDescent="0.25">
      <c r="B962" s="413">
        <v>0.05</v>
      </c>
    </row>
    <row r="963" spans="2:2" x14ac:dyDescent="0.25">
      <c r="B963" s="413">
        <v>0.05</v>
      </c>
    </row>
    <row r="964" spans="2:2" x14ac:dyDescent="0.25">
      <c r="B964" s="413">
        <v>0.05</v>
      </c>
    </row>
    <row r="965" spans="2:2" x14ac:dyDescent="0.25">
      <c r="B965" s="413">
        <v>0.05</v>
      </c>
    </row>
    <row r="966" spans="2:2" x14ac:dyDescent="0.25">
      <c r="B966" s="413">
        <v>0.05</v>
      </c>
    </row>
    <row r="967" spans="2:2" x14ac:dyDescent="0.25">
      <c r="B967" s="413">
        <v>0.05</v>
      </c>
    </row>
    <row r="968" spans="2:2" x14ac:dyDescent="0.25">
      <c r="B968" s="413">
        <v>0.05</v>
      </c>
    </row>
    <row r="969" spans="2:2" x14ac:dyDescent="0.25">
      <c r="B969" s="413">
        <v>0.05</v>
      </c>
    </row>
    <row r="970" spans="2:2" x14ac:dyDescent="0.25">
      <c r="B970" s="413">
        <v>0.05</v>
      </c>
    </row>
    <row r="971" spans="2:2" x14ac:dyDescent="0.25">
      <c r="B971" s="413">
        <v>0.05</v>
      </c>
    </row>
    <row r="972" spans="2:2" x14ac:dyDescent="0.25">
      <c r="B972" s="413">
        <v>0.05</v>
      </c>
    </row>
    <row r="973" spans="2:2" x14ac:dyDescent="0.25">
      <c r="B973" s="413">
        <v>0.05</v>
      </c>
    </row>
    <row r="974" spans="2:2" x14ac:dyDescent="0.25">
      <c r="B974" s="413">
        <v>0.05</v>
      </c>
    </row>
    <row r="975" spans="2:2" x14ac:dyDescent="0.25">
      <c r="B975" s="413">
        <v>0.05</v>
      </c>
    </row>
    <row r="976" spans="2:2" x14ac:dyDescent="0.25">
      <c r="B976" s="413">
        <v>0.05</v>
      </c>
    </row>
    <row r="977" spans="2:2" x14ac:dyDescent="0.25">
      <c r="B977" s="413">
        <v>0.05</v>
      </c>
    </row>
    <row r="978" spans="2:2" x14ac:dyDescent="0.25">
      <c r="B978" s="413">
        <v>0.05</v>
      </c>
    </row>
    <row r="979" spans="2:2" x14ac:dyDescent="0.25">
      <c r="B979" s="413">
        <v>0.05</v>
      </c>
    </row>
    <row r="980" spans="2:2" x14ac:dyDescent="0.25">
      <c r="B980" s="413">
        <v>0.05</v>
      </c>
    </row>
    <row r="981" spans="2:2" x14ac:dyDescent="0.25">
      <c r="B981" s="413">
        <v>0.05</v>
      </c>
    </row>
    <row r="982" spans="2:2" x14ac:dyDescent="0.25">
      <c r="B982" s="413">
        <v>0.05</v>
      </c>
    </row>
    <row r="983" spans="2:2" x14ac:dyDescent="0.25">
      <c r="B983" s="413">
        <v>0.05</v>
      </c>
    </row>
    <row r="984" spans="2:2" x14ac:dyDescent="0.25">
      <c r="B984" s="413">
        <v>0.05</v>
      </c>
    </row>
    <row r="985" spans="2:2" x14ac:dyDescent="0.25">
      <c r="B985" s="413">
        <v>0.05</v>
      </c>
    </row>
    <row r="986" spans="2:2" x14ac:dyDescent="0.25">
      <c r="B986" s="413">
        <v>0.05</v>
      </c>
    </row>
    <row r="987" spans="2:2" x14ac:dyDescent="0.25">
      <c r="B987" s="413">
        <v>0.05</v>
      </c>
    </row>
    <row r="988" spans="2:2" x14ac:dyDescent="0.25">
      <c r="B988" s="413">
        <v>0.05</v>
      </c>
    </row>
    <row r="989" spans="2:2" x14ac:dyDescent="0.25">
      <c r="B989" s="413">
        <v>0.05</v>
      </c>
    </row>
    <row r="990" spans="2:2" x14ac:dyDescent="0.25">
      <c r="B990" s="413">
        <v>0.05</v>
      </c>
    </row>
    <row r="991" spans="2:2" x14ac:dyDescent="0.25">
      <c r="B991" s="413">
        <v>0.05</v>
      </c>
    </row>
    <row r="992" spans="2:2" x14ac:dyDescent="0.25">
      <c r="B992" s="413">
        <v>0.05</v>
      </c>
    </row>
    <row r="993" spans="2:2" x14ac:dyDescent="0.25">
      <c r="B993" s="413">
        <v>0.05</v>
      </c>
    </row>
    <row r="994" spans="2:2" x14ac:dyDescent="0.25">
      <c r="B994" s="413">
        <v>0.05</v>
      </c>
    </row>
    <row r="995" spans="2:2" x14ac:dyDescent="0.25">
      <c r="B995" s="413">
        <v>0.05</v>
      </c>
    </row>
    <row r="996" spans="2:2" x14ac:dyDescent="0.25">
      <c r="B996" s="413">
        <v>0.05</v>
      </c>
    </row>
    <row r="997" spans="2:2" x14ac:dyDescent="0.25">
      <c r="B997" s="413">
        <v>0.05</v>
      </c>
    </row>
    <row r="998" spans="2:2" x14ac:dyDescent="0.25">
      <c r="B998" s="413">
        <v>0.05</v>
      </c>
    </row>
    <row r="999" spans="2:2" x14ac:dyDescent="0.25">
      <c r="B999" s="413">
        <v>0.05</v>
      </c>
    </row>
    <row r="1000" spans="2:2" x14ac:dyDescent="0.25">
      <c r="B1000" s="413">
        <v>0.05</v>
      </c>
    </row>
    <row r="1001" spans="2:2" x14ac:dyDescent="0.25">
      <c r="B1001" s="413">
        <v>0.05</v>
      </c>
    </row>
    <row r="1002" spans="2:2" x14ac:dyDescent="0.25">
      <c r="B1002" s="413">
        <v>0.05</v>
      </c>
    </row>
    <row r="1003" spans="2:2" x14ac:dyDescent="0.25">
      <c r="B1003" s="413">
        <v>0.05</v>
      </c>
    </row>
    <row r="1004" spans="2:2" x14ac:dyDescent="0.25">
      <c r="B1004" s="413">
        <v>0.05</v>
      </c>
    </row>
    <row r="1005" spans="2:2" x14ac:dyDescent="0.25">
      <c r="B1005" s="413">
        <v>0.05</v>
      </c>
    </row>
    <row r="1006" spans="2:2" x14ac:dyDescent="0.25">
      <c r="B1006" s="413">
        <v>0.05</v>
      </c>
    </row>
    <row r="1007" spans="2:2" x14ac:dyDescent="0.25">
      <c r="B1007" s="413">
        <v>0.05</v>
      </c>
    </row>
    <row r="1008" spans="2:2" x14ac:dyDescent="0.25">
      <c r="B1008" s="413">
        <v>0.05</v>
      </c>
    </row>
    <row r="1009" spans="2:2" x14ac:dyDescent="0.25">
      <c r="B1009" s="413">
        <v>0.05</v>
      </c>
    </row>
    <row r="1010" spans="2:2" x14ac:dyDescent="0.25">
      <c r="B1010" s="413">
        <v>0.05</v>
      </c>
    </row>
    <row r="1011" spans="2:2" x14ac:dyDescent="0.25">
      <c r="B1011" s="413">
        <v>0.05</v>
      </c>
    </row>
    <row r="1012" spans="2:2" x14ac:dyDescent="0.25">
      <c r="B1012" s="413">
        <v>0.05</v>
      </c>
    </row>
    <row r="1013" spans="2:2" x14ac:dyDescent="0.25">
      <c r="B1013" s="413">
        <v>0.05</v>
      </c>
    </row>
    <row r="1014" spans="2:2" x14ac:dyDescent="0.25">
      <c r="B1014" s="413">
        <v>0.05</v>
      </c>
    </row>
    <row r="1015" spans="2:2" x14ac:dyDescent="0.25">
      <c r="B1015" s="413">
        <v>0.05</v>
      </c>
    </row>
    <row r="1016" spans="2:2" x14ac:dyDescent="0.25">
      <c r="B1016" s="413">
        <v>0.05</v>
      </c>
    </row>
    <row r="1017" spans="2:2" x14ac:dyDescent="0.25">
      <c r="B1017" s="413">
        <v>0.05</v>
      </c>
    </row>
    <row r="1018" spans="2:2" x14ac:dyDescent="0.25">
      <c r="B1018" s="413">
        <v>0.05</v>
      </c>
    </row>
    <row r="1019" spans="2:2" x14ac:dyDescent="0.25">
      <c r="B1019" s="413">
        <v>0.05</v>
      </c>
    </row>
    <row r="1020" spans="2:2" x14ac:dyDescent="0.25">
      <c r="B1020" s="413">
        <v>0.05</v>
      </c>
    </row>
    <row r="1021" spans="2:2" x14ac:dyDescent="0.25">
      <c r="B1021" s="413">
        <v>0.05</v>
      </c>
    </row>
    <row r="1022" spans="2:2" x14ac:dyDescent="0.25">
      <c r="B1022" s="413">
        <v>0.05</v>
      </c>
    </row>
    <row r="1023" spans="2:2" x14ac:dyDescent="0.25">
      <c r="B1023" s="413">
        <v>0.05</v>
      </c>
    </row>
    <row r="1024" spans="2:2" x14ac:dyDescent="0.25">
      <c r="B1024" s="413">
        <v>0.05</v>
      </c>
    </row>
    <row r="1025" spans="2:2" x14ac:dyDescent="0.25">
      <c r="B1025" s="413">
        <v>0.05</v>
      </c>
    </row>
    <row r="1026" spans="2:2" x14ac:dyDescent="0.25">
      <c r="B1026" s="413">
        <v>0.05</v>
      </c>
    </row>
    <row r="1027" spans="2:2" x14ac:dyDescent="0.25">
      <c r="B1027" s="413">
        <v>0.05</v>
      </c>
    </row>
    <row r="1028" spans="2:2" x14ac:dyDescent="0.25">
      <c r="B1028" s="413">
        <v>0.05</v>
      </c>
    </row>
    <row r="1029" spans="2:2" x14ac:dyDescent="0.25">
      <c r="B1029" s="413">
        <v>0.05</v>
      </c>
    </row>
    <row r="1030" spans="2:2" x14ac:dyDescent="0.25">
      <c r="B1030" s="413">
        <v>0.05</v>
      </c>
    </row>
    <row r="1031" spans="2:2" x14ac:dyDescent="0.25">
      <c r="B1031" s="413">
        <v>0.05</v>
      </c>
    </row>
    <row r="1032" spans="2:2" x14ac:dyDescent="0.25">
      <c r="B1032" s="413">
        <v>0.05</v>
      </c>
    </row>
    <row r="1033" spans="2:2" x14ac:dyDescent="0.25">
      <c r="B1033" s="413">
        <v>0.05</v>
      </c>
    </row>
    <row r="1034" spans="2:2" x14ac:dyDescent="0.25">
      <c r="B1034" s="413">
        <v>0.05</v>
      </c>
    </row>
    <row r="1035" spans="2:2" x14ac:dyDescent="0.25">
      <c r="B1035" s="413">
        <v>0.05</v>
      </c>
    </row>
    <row r="1036" spans="2:2" x14ac:dyDescent="0.25">
      <c r="B1036" s="413">
        <v>0.05</v>
      </c>
    </row>
    <row r="1037" spans="2:2" x14ac:dyDescent="0.25">
      <c r="B1037" s="413">
        <v>0.05</v>
      </c>
    </row>
    <row r="1038" spans="2:2" x14ac:dyDescent="0.25">
      <c r="B1038" s="413">
        <v>0.05</v>
      </c>
    </row>
    <row r="1039" spans="2:2" x14ac:dyDescent="0.25">
      <c r="B1039" s="413">
        <v>0.05</v>
      </c>
    </row>
    <row r="1040" spans="2:2" x14ac:dyDescent="0.25">
      <c r="B1040" s="413">
        <v>0.05</v>
      </c>
    </row>
    <row r="1041" spans="2:2" x14ac:dyDescent="0.25">
      <c r="B1041" s="413">
        <v>0.05</v>
      </c>
    </row>
    <row r="1042" spans="2:2" x14ac:dyDescent="0.25">
      <c r="B1042" s="413">
        <v>0.05</v>
      </c>
    </row>
    <row r="1043" spans="2:2" x14ac:dyDescent="0.25">
      <c r="B1043" s="413">
        <v>0.05</v>
      </c>
    </row>
    <row r="1044" spans="2:2" x14ac:dyDescent="0.25">
      <c r="B1044" s="413">
        <v>0.05</v>
      </c>
    </row>
    <row r="1045" spans="2:2" x14ac:dyDescent="0.25">
      <c r="B1045" s="413">
        <v>0.05</v>
      </c>
    </row>
    <row r="1046" spans="2:2" x14ac:dyDescent="0.25">
      <c r="B1046" s="413">
        <v>0.05</v>
      </c>
    </row>
    <row r="1047" spans="2:2" x14ac:dyDescent="0.25">
      <c r="B1047" s="413">
        <v>0.05</v>
      </c>
    </row>
    <row r="1048" spans="2:2" x14ac:dyDescent="0.25">
      <c r="B1048" s="413">
        <v>0.05</v>
      </c>
    </row>
    <row r="1049" spans="2:2" x14ac:dyDescent="0.25">
      <c r="B1049" s="413">
        <v>0.05</v>
      </c>
    </row>
    <row r="1050" spans="2:2" x14ac:dyDescent="0.25">
      <c r="B1050" s="413">
        <v>0.05</v>
      </c>
    </row>
    <row r="1051" spans="2:2" x14ac:dyDescent="0.25">
      <c r="B1051" s="413">
        <v>0.05</v>
      </c>
    </row>
    <row r="1052" spans="2:2" x14ac:dyDescent="0.25">
      <c r="B1052" s="413">
        <v>0.05</v>
      </c>
    </row>
    <row r="1053" spans="2:2" x14ac:dyDescent="0.25">
      <c r="B1053" s="413">
        <v>0.05</v>
      </c>
    </row>
    <row r="1054" spans="2:2" x14ac:dyDescent="0.25">
      <c r="B1054" s="413">
        <v>0.05</v>
      </c>
    </row>
    <row r="1055" spans="2:2" x14ac:dyDescent="0.25">
      <c r="B1055" s="413">
        <v>0.05</v>
      </c>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P171"/>
  <sheetViews>
    <sheetView showGridLines="0" zoomScale="90" zoomScaleNormal="90" workbookViewId="0">
      <pane xSplit="1" ySplit="2" topLeftCell="B145" activePane="bottomRight" state="frozen"/>
      <selection pane="topRight" activeCell="B1" sqref="B1"/>
      <selection pane="bottomLeft" activeCell="A4" sqref="A4"/>
      <selection pane="bottomRight"/>
    </sheetView>
  </sheetViews>
  <sheetFormatPr defaultRowHeight="15" x14ac:dyDescent="0.25"/>
  <cols>
    <col min="1" max="1" width="20.7109375" customWidth="1"/>
    <col min="2" max="4" width="13.42578125" customWidth="1"/>
    <col min="5" max="5" width="13.42578125" style="31" customWidth="1"/>
    <col min="6" max="6" width="9.42578125" style="31"/>
  </cols>
  <sheetData>
    <row r="1" spans="1:16" x14ac:dyDescent="0.25">
      <c r="A1" s="1" t="s">
        <v>88</v>
      </c>
      <c r="B1" s="1"/>
      <c r="C1" s="1"/>
      <c r="D1" s="95"/>
      <c r="K1" s="22" t="s">
        <v>29</v>
      </c>
    </row>
    <row r="2" spans="1:16" ht="55.5" customHeight="1" x14ac:dyDescent="0.25">
      <c r="A2" s="135" t="s">
        <v>0</v>
      </c>
      <c r="B2" s="136" t="s">
        <v>8</v>
      </c>
      <c r="C2" s="136" t="s">
        <v>9</v>
      </c>
      <c r="D2" s="134" t="s">
        <v>10</v>
      </c>
      <c r="E2" s="134" t="s">
        <v>11</v>
      </c>
      <c r="F2" s="137"/>
    </row>
    <row r="3" spans="1:16" x14ac:dyDescent="0.25">
      <c r="A3" s="11">
        <v>43922</v>
      </c>
      <c r="B3" s="5">
        <v>4354</v>
      </c>
      <c r="C3" s="5">
        <v>467</v>
      </c>
      <c r="D3" s="5">
        <v>4898</v>
      </c>
      <c r="E3" s="9">
        <v>9719</v>
      </c>
      <c r="F3" s="138"/>
      <c r="G3" s="7"/>
      <c r="H3" s="7"/>
      <c r="I3" s="7"/>
      <c r="J3" s="7"/>
      <c r="K3" s="8"/>
      <c r="L3" s="8"/>
      <c r="M3" s="8"/>
      <c r="N3" s="8"/>
      <c r="O3" s="8"/>
      <c r="P3" s="8"/>
    </row>
    <row r="4" spans="1:16" x14ac:dyDescent="0.25">
      <c r="A4" s="11">
        <v>43923</v>
      </c>
      <c r="B4" s="5">
        <v>4378</v>
      </c>
      <c r="C4" s="5">
        <v>435</v>
      </c>
      <c r="D4" s="5">
        <v>5578</v>
      </c>
      <c r="E4" s="9">
        <v>10391</v>
      </c>
      <c r="F4" s="138"/>
      <c r="G4" s="7"/>
      <c r="H4" s="7"/>
      <c r="I4" s="7"/>
      <c r="J4" s="7"/>
      <c r="K4" s="8"/>
      <c r="L4" s="8"/>
      <c r="M4" s="8"/>
      <c r="N4" s="8"/>
      <c r="O4" s="8"/>
      <c r="P4" s="8"/>
    </row>
    <row r="5" spans="1:16" x14ac:dyDescent="0.25">
      <c r="A5" s="11">
        <v>43924</v>
      </c>
      <c r="B5" s="5">
        <v>4403</v>
      </c>
      <c r="C5" s="5">
        <v>399</v>
      </c>
      <c r="D5" s="5">
        <v>5699</v>
      </c>
      <c r="E5" s="9">
        <v>10501</v>
      </c>
      <c r="F5" s="138"/>
      <c r="G5" s="7"/>
      <c r="H5" s="7"/>
      <c r="I5" s="7"/>
      <c r="J5" s="7"/>
      <c r="K5" s="8"/>
      <c r="L5" s="8"/>
      <c r="M5" s="8"/>
      <c r="N5" s="8"/>
      <c r="O5" s="8"/>
      <c r="P5" s="8"/>
    </row>
    <row r="6" spans="1:16" x14ac:dyDescent="0.25">
      <c r="A6" s="11">
        <v>43925</v>
      </c>
      <c r="B6" s="5">
        <v>4227</v>
      </c>
      <c r="C6" s="5">
        <v>365</v>
      </c>
      <c r="D6" s="5">
        <v>5170</v>
      </c>
      <c r="E6" s="9">
        <v>9762</v>
      </c>
      <c r="F6" s="138"/>
      <c r="G6" s="7"/>
      <c r="H6" s="7"/>
      <c r="I6" s="7"/>
      <c r="J6" s="7"/>
      <c r="K6" s="8"/>
      <c r="L6" s="8"/>
      <c r="M6" s="8"/>
      <c r="N6" s="8"/>
      <c r="O6" s="8"/>
      <c r="P6" s="8"/>
    </row>
    <row r="7" spans="1:16" x14ac:dyDescent="0.25">
      <c r="A7" s="11">
        <v>43926</v>
      </c>
      <c r="B7" s="5">
        <v>4192</v>
      </c>
      <c r="C7" s="5">
        <v>342</v>
      </c>
      <c r="D7" s="5">
        <v>5117</v>
      </c>
      <c r="E7" s="9">
        <v>9651</v>
      </c>
      <c r="F7" s="138"/>
      <c r="G7" s="7"/>
      <c r="H7" s="7"/>
      <c r="I7" s="7"/>
      <c r="J7" s="7"/>
      <c r="K7" s="8"/>
      <c r="L7" s="8"/>
      <c r="M7" s="8"/>
      <c r="N7" s="8"/>
      <c r="O7" s="8"/>
      <c r="P7" s="8"/>
    </row>
    <row r="8" spans="1:16" x14ac:dyDescent="0.25">
      <c r="A8" s="11">
        <v>43927</v>
      </c>
      <c r="B8" s="5">
        <v>3138</v>
      </c>
      <c r="C8" s="5">
        <v>264</v>
      </c>
      <c r="D8" s="5">
        <v>4045</v>
      </c>
      <c r="E8" s="9">
        <v>7447</v>
      </c>
      <c r="F8" s="138"/>
      <c r="G8" s="7"/>
      <c r="H8" s="7"/>
      <c r="I8" s="7"/>
      <c r="J8" s="7"/>
      <c r="K8" s="8"/>
      <c r="L8" s="8"/>
      <c r="M8" s="8"/>
      <c r="N8" s="8"/>
      <c r="O8" s="8"/>
      <c r="P8" s="8"/>
    </row>
    <row r="9" spans="1:16" x14ac:dyDescent="0.25">
      <c r="A9" s="11">
        <v>43928</v>
      </c>
      <c r="B9" s="5">
        <v>3342</v>
      </c>
      <c r="C9" s="5">
        <v>252</v>
      </c>
      <c r="D9" s="5">
        <v>4315</v>
      </c>
      <c r="E9" s="9">
        <v>7909</v>
      </c>
      <c r="F9" s="138"/>
      <c r="G9" s="7"/>
      <c r="H9" s="7"/>
      <c r="I9" s="7"/>
      <c r="J9" s="7"/>
      <c r="K9" s="8"/>
      <c r="L9" s="8"/>
      <c r="M9" s="8"/>
      <c r="N9" s="8"/>
      <c r="O9" s="8"/>
      <c r="P9" s="8"/>
    </row>
    <row r="10" spans="1:16" x14ac:dyDescent="0.25">
      <c r="A10" s="11">
        <v>43929</v>
      </c>
      <c r="B10" s="5">
        <v>3777</v>
      </c>
      <c r="C10" s="5">
        <v>287</v>
      </c>
      <c r="D10" s="5">
        <v>4699</v>
      </c>
      <c r="E10" s="9">
        <v>8763</v>
      </c>
      <c r="F10" s="138"/>
      <c r="G10" s="7"/>
      <c r="H10" s="7"/>
      <c r="I10" s="7"/>
      <c r="J10" s="7"/>
      <c r="K10" s="8"/>
      <c r="L10" s="8"/>
      <c r="M10" s="8"/>
      <c r="N10" s="8"/>
      <c r="O10" s="8"/>
      <c r="P10" s="8"/>
    </row>
    <row r="11" spans="1:16" x14ac:dyDescent="0.25">
      <c r="A11" s="11">
        <v>43930</v>
      </c>
      <c r="B11" s="5">
        <v>3601</v>
      </c>
      <c r="C11" s="5">
        <v>269</v>
      </c>
      <c r="D11" s="5">
        <v>4493</v>
      </c>
      <c r="E11" s="9">
        <v>8363</v>
      </c>
      <c r="F11" s="138"/>
      <c r="G11" s="7"/>
      <c r="H11" s="7"/>
      <c r="I11" s="7"/>
      <c r="J11" s="7"/>
      <c r="K11" s="8"/>
      <c r="L11" s="8"/>
      <c r="M11" s="8"/>
      <c r="N11" s="8"/>
      <c r="O11" s="8"/>
      <c r="P11" s="8"/>
    </row>
    <row r="12" spans="1:16" x14ac:dyDescent="0.25">
      <c r="A12" s="11">
        <v>43931</v>
      </c>
      <c r="B12" s="9">
        <v>3448</v>
      </c>
      <c r="C12" s="9">
        <v>243</v>
      </c>
      <c r="D12" s="9">
        <v>3967</v>
      </c>
      <c r="E12" s="9">
        <v>7658</v>
      </c>
      <c r="F12" s="138"/>
      <c r="G12" s="7"/>
      <c r="H12" s="7"/>
      <c r="I12" s="7"/>
      <c r="J12" s="7"/>
      <c r="K12" s="8"/>
      <c r="L12" s="8"/>
      <c r="M12" s="8"/>
      <c r="N12" s="8"/>
      <c r="O12" s="8"/>
      <c r="P12" s="8"/>
    </row>
    <row r="13" spans="1:16" x14ac:dyDescent="0.25">
      <c r="A13" s="13">
        <v>43932</v>
      </c>
      <c r="B13" s="9">
        <v>3397</v>
      </c>
      <c r="C13" s="9">
        <v>233</v>
      </c>
      <c r="D13" s="9">
        <v>3776</v>
      </c>
      <c r="E13" s="9">
        <v>7406</v>
      </c>
      <c r="F13" s="138"/>
      <c r="G13" s="7"/>
      <c r="H13" s="7"/>
      <c r="I13" s="7"/>
      <c r="J13" s="7"/>
      <c r="K13" s="8"/>
      <c r="L13" s="8"/>
      <c r="M13" s="8"/>
      <c r="N13" s="8"/>
      <c r="O13" s="8"/>
      <c r="P13" s="8"/>
    </row>
    <row r="14" spans="1:16" x14ac:dyDescent="0.25">
      <c r="A14" s="13">
        <v>43933</v>
      </c>
      <c r="B14" s="5">
        <v>3387</v>
      </c>
      <c r="C14" s="5">
        <v>229</v>
      </c>
      <c r="D14" s="5">
        <v>3696</v>
      </c>
      <c r="E14" s="9">
        <v>7312</v>
      </c>
      <c r="F14" s="138"/>
      <c r="G14" s="7"/>
      <c r="H14" s="7"/>
      <c r="I14" s="7"/>
      <c r="J14" s="7"/>
      <c r="K14" s="8"/>
      <c r="L14" s="8"/>
      <c r="M14" s="8"/>
      <c r="N14" s="8"/>
      <c r="O14" s="8"/>
      <c r="P14" s="8"/>
    </row>
    <row r="15" spans="1:16" x14ac:dyDescent="0.25">
      <c r="A15" s="13">
        <v>43934</v>
      </c>
      <c r="B15" s="5">
        <v>2980</v>
      </c>
      <c r="C15" s="5">
        <v>195</v>
      </c>
      <c r="D15" s="5">
        <v>3155</v>
      </c>
      <c r="E15" s="9">
        <v>6330</v>
      </c>
      <c r="F15" s="138"/>
      <c r="G15" s="7"/>
      <c r="H15" s="7"/>
      <c r="I15" s="7"/>
      <c r="J15" s="7"/>
      <c r="K15" s="8"/>
      <c r="L15" s="8"/>
      <c r="M15" s="8"/>
      <c r="N15" s="8"/>
      <c r="O15" s="8"/>
      <c r="P15" s="8"/>
    </row>
    <row r="16" spans="1:16" x14ac:dyDescent="0.25">
      <c r="A16" s="13">
        <v>43935</v>
      </c>
      <c r="B16" s="5">
        <v>3209</v>
      </c>
      <c r="C16" s="5">
        <v>219</v>
      </c>
      <c r="D16" s="5">
        <v>3665</v>
      </c>
      <c r="E16" s="9">
        <v>7093</v>
      </c>
      <c r="F16" s="138"/>
      <c r="G16" s="7"/>
      <c r="H16" s="7"/>
      <c r="I16" s="7"/>
      <c r="J16" s="7"/>
      <c r="K16" s="8"/>
      <c r="L16" s="8"/>
      <c r="M16" s="8"/>
      <c r="N16" s="8"/>
      <c r="O16" s="8"/>
      <c r="P16" s="8"/>
    </row>
    <row r="17" spans="1:16" x14ac:dyDescent="0.25">
      <c r="A17" s="13">
        <v>43936</v>
      </c>
      <c r="B17" s="5">
        <v>3321</v>
      </c>
      <c r="C17" s="5">
        <v>213</v>
      </c>
      <c r="D17" s="5">
        <v>3801</v>
      </c>
      <c r="E17" s="9">
        <v>7335</v>
      </c>
      <c r="F17" s="138"/>
      <c r="G17" s="7"/>
      <c r="H17" s="8"/>
      <c r="I17" s="7"/>
      <c r="J17" s="7"/>
      <c r="K17" s="8"/>
      <c r="L17" s="8"/>
      <c r="M17" s="8"/>
      <c r="N17" s="8"/>
      <c r="O17" s="8"/>
      <c r="P17" s="8"/>
    </row>
    <row r="18" spans="1:16" x14ac:dyDescent="0.25">
      <c r="A18" s="13">
        <v>43937</v>
      </c>
      <c r="B18" s="5">
        <v>3453</v>
      </c>
      <c r="C18" s="5">
        <v>227</v>
      </c>
      <c r="D18" s="5">
        <v>3972</v>
      </c>
      <c r="E18" s="9">
        <v>7652</v>
      </c>
      <c r="F18" s="138"/>
      <c r="G18" s="7"/>
      <c r="H18" s="8"/>
      <c r="I18" s="7"/>
      <c r="J18" s="7"/>
      <c r="K18" s="8"/>
      <c r="L18" s="8"/>
      <c r="M18" s="8"/>
      <c r="N18" s="8"/>
      <c r="O18" s="8"/>
      <c r="P18" s="8"/>
    </row>
    <row r="19" spans="1:16" x14ac:dyDescent="0.25">
      <c r="A19" s="13">
        <v>43938</v>
      </c>
      <c r="B19" s="5">
        <v>3740</v>
      </c>
      <c r="C19" s="5">
        <v>245</v>
      </c>
      <c r="D19" s="5">
        <v>3946</v>
      </c>
      <c r="E19" s="9">
        <v>7931</v>
      </c>
      <c r="F19" s="138"/>
      <c r="G19" s="7"/>
      <c r="H19" s="8"/>
      <c r="I19" s="7"/>
      <c r="J19" s="7"/>
      <c r="K19" s="8"/>
      <c r="L19" s="8"/>
      <c r="M19" s="8"/>
      <c r="N19" s="8"/>
      <c r="O19" s="8"/>
      <c r="P19" s="8"/>
    </row>
    <row r="20" spans="1:16" x14ac:dyDescent="0.25">
      <c r="A20" s="13">
        <v>43939</v>
      </c>
      <c r="B20" s="5">
        <v>3363</v>
      </c>
      <c r="C20" s="2">
        <v>220</v>
      </c>
      <c r="D20" s="48">
        <v>3759</v>
      </c>
      <c r="E20" s="9">
        <v>7342</v>
      </c>
      <c r="F20" s="138"/>
      <c r="G20" s="7"/>
      <c r="H20" s="8"/>
      <c r="I20" s="7"/>
      <c r="J20" s="7"/>
      <c r="K20" s="8"/>
      <c r="L20" s="8"/>
      <c r="M20" s="8"/>
      <c r="N20" s="8"/>
      <c r="O20" s="8"/>
      <c r="P20" s="8"/>
    </row>
    <row r="21" spans="1:16" x14ac:dyDescent="0.25">
      <c r="A21" s="13">
        <v>43940</v>
      </c>
      <c r="B21" s="5">
        <v>3425</v>
      </c>
      <c r="C21" s="2">
        <v>215</v>
      </c>
      <c r="D21" s="48">
        <v>3870</v>
      </c>
      <c r="E21" s="9">
        <v>7510</v>
      </c>
      <c r="F21" s="138"/>
      <c r="G21" s="7"/>
      <c r="H21" s="8"/>
      <c r="I21" s="7"/>
      <c r="J21" s="7"/>
      <c r="K21" s="8"/>
      <c r="L21" s="8"/>
      <c r="M21" s="8"/>
      <c r="N21" s="8"/>
      <c r="O21" s="8"/>
      <c r="P21" s="8"/>
    </row>
    <row r="22" spans="1:16" x14ac:dyDescent="0.25">
      <c r="A22" s="13">
        <v>43941</v>
      </c>
      <c r="B22" s="5">
        <v>3253</v>
      </c>
      <c r="C22" s="2">
        <v>217</v>
      </c>
      <c r="D22" s="48">
        <v>3501</v>
      </c>
      <c r="E22" s="9">
        <v>6971</v>
      </c>
      <c r="F22" s="138"/>
      <c r="G22" s="7"/>
      <c r="H22" s="8"/>
      <c r="I22" s="7"/>
      <c r="J22" s="7"/>
      <c r="K22" s="8"/>
      <c r="L22" s="8"/>
      <c r="M22" s="8"/>
      <c r="N22" s="8"/>
      <c r="O22" s="8"/>
      <c r="P22" s="8"/>
    </row>
    <row r="23" spans="1:16" x14ac:dyDescent="0.25">
      <c r="A23" s="13">
        <v>43942</v>
      </c>
      <c r="B23" s="5">
        <v>3348</v>
      </c>
      <c r="C23" s="2">
        <v>237</v>
      </c>
      <c r="D23" s="48">
        <v>3625</v>
      </c>
      <c r="E23" s="9">
        <v>7210</v>
      </c>
      <c r="F23" s="138"/>
      <c r="G23" s="7"/>
      <c r="H23" s="8"/>
      <c r="I23" s="7"/>
      <c r="J23" s="7"/>
      <c r="K23" s="8"/>
      <c r="L23" s="8"/>
      <c r="M23" s="8"/>
      <c r="N23" s="8"/>
      <c r="O23" s="8"/>
      <c r="P23" s="8"/>
    </row>
    <row r="24" spans="1:16" x14ac:dyDescent="0.25">
      <c r="A24" s="13">
        <v>43943</v>
      </c>
      <c r="B24" s="8">
        <v>3434</v>
      </c>
      <c r="C24" s="8">
        <v>233</v>
      </c>
      <c r="D24" s="133">
        <v>3680</v>
      </c>
      <c r="E24" s="132">
        <v>7347</v>
      </c>
      <c r="F24" s="138"/>
      <c r="G24" s="7"/>
      <c r="H24" s="8"/>
      <c r="I24" s="7"/>
      <c r="J24" s="7"/>
      <c r="K24" s="8"/>
      <c r="L24" s="8"/>
      <c r="M24" s="8"/>
      <c r="N24" s="8"/>
      <c r="O24" s="8"/>
      <c r="P24" s="8"/>
    </row>
    <row r="25" spans="1:16" x14ac:dyDescent="0.25">
      <c r="A25" s="13">
        <v>43944</v>
      </c>
      <c r="B25" s="5">
        <v>3496</v>
      </c>
      <c r="C25" s="2">
        <v>237</v>
      </c>
      <c r="D25" s="48">
        <v>3834</v>
      </c>
      <c r="E25" s="9">
        <v>7567</v>
      </c>
      <c r="F25" s="138"/>
      <c r="G25" s="7"/>
      <c r="H25" s="8"/>
      <c r="I25" s="7"/>
      <c r="J25" s="7"/>
      <c r="K25" s="8"/>
      <c r="L25" s="8"/>
      <c r="M25" s="8"/>
      <c r="N25" s="8"/>
      <c r="O25" s="8"/>
      <c r="P25" s="8"/>
    </row>
    <row r="26" spans="1:16" x14ac:dyDescent="0.25">
      <c r="A26" s="13">
        <v>43945</v>
      </c>
      <c r="B26" s="5">
        <v>3530</v>
      </c>
      <c r="C26" s="2">
        <v>233</v>
      </c>
      <c r="D26" s="48">
        <v>3913</v>
      </c>
      <c r="E26" s="9">
        <v>7676</v>
      </c>
      <c r="F26" s="138"/>
      <c r="G26" s="7"/>
      <c r="H26" s="8"/>
      <c r="I26" s="7"/>
      <c r="J26" s="7"/>
      <c r="K26" s="8"/>
      <c r="L26" s="8"/>
      <c r="M26" s="8"/>
      <c r="N26" s="8"/>
      <c r="O26" s="8"/>
      <c r="P26" s="8"/>
    </row>
    <row r="27" spans="1:16" x14ac:dyDescent="0.25">
      <c r="A27" s="13">
        <v>43946</v>
      </c>
      <c r="B27" s="5">
        <v>3185</v>
      </c>
      <c r="C27" s="2">
        <v>212</v>
      </c>
      <c r="D27" s="48">
        <v>3665</v>
      </c>
      <c r="E27" s="9">
        <v>7062</v>
      </c>
      <c r="F27" s="138"/>
      <c r="G27" s="7"/>
      <c r="H27" s="8"/>
      <c r="I27" s="7"/>
      <c r="J27" s="7"/>
      <c r="K27" s="8"/>
      <c r="L27" s="8"/>
      <c r="M27" s="8"/>
      <c r="N27" s="8"/>
      <c r="O27" s="8"/>
      <c r="P27" s="8"/>
    </row>
    <row r="28" spans="1:16" x14ac:dyDescent="0.25">
      <c r="A28" s="13">
        <v>43947</v>
      </c>
      <c r="B28" s="5">
        <v>3202</v>
      </c>
      <c r="C28" s="2">
        <v>210</v>
      </c>
      <c r="D28" s="48">
        <v>3792</v>
      </c>
      <c r="E28" s="9">
        <v>7204</v>
      </c>
      <c r="F28" s="137"/>
      <c r="H28" s="8"/>
    </row>
    <row r="29" spans="1:16" x14ac:dyDescent="0.25">
      <c r="A29" s="13">
        <v>43948</v>
      </c>
      <c r="B29" s="5">
        <v>3217</v>
      </c>
      <c r="C29" s="2">
        <v>193</v>
      </c>
      <c r="D29" s="48">
        <v>3364</v>
      </c>
      <c r="E29" s="9">
        <v>6774</v>
      </c>
      <c r="F29" s="137"/>
      <c r="H29" s="8"/>
    </row>
    <row r="30" spans="1:16" x14ac:dyDescent="0.25">
      <c r="A30" s="13">
        <v>43949</v>
      </c>
      <c r="B30" s="5">
        <v>3263</v>
      </c>
      <c r="C30" s="2">
        <v>210</v>
      </c>
      <c r="D30" s="48">
        <v>3540</v>
      </c>
      <c r="E30" s="9">
        <v>7013</v>
      </c>
      <c r="F30" s="137"/>
    </row>
    <row r="31" spans="1:16" x14ac:dyDescent="0.25">
      <c r="A31" s="13">
        <v>43950</v>
      </c>
      <c r="B31" s="5">
        <v>3346</v>
      </c>
      <c r="C31" s="2">
        <v>221</v>
      </c>
      <c r="D31" s="48">
        <v>3636</v>
      </c>
      <c r="E31" s="9">
        <v>7203</v>
      </c>
      <c r="F31" s="137"/>
    </row>
    <row r="32" spans="1:16" x14ac:dyDescent="0.25">
      <c r="A32" s="13">
        <v>43951</v>
      </c>
      <c r="B32" s="5">
        <v>3455</v>
      </c>
      <c r="C32" s="2">
        <v>235</v>
      </c>
      <c r="D32" s="48">
        <v>3778</v>
      </c>
      <c r="E32" s="9">
        <v>7468</v>
      </c>
      <c r="F32" s="137"/>
    </row>
    <row r="33" spans="1:7" x14ac:dyDescent="0.25">
      <c r="A33" s="13">
        <v>43952</v>
      </c>
      <c r="B33" s="5">
        <v>3427</v>
      </c>
      <c r="C33" s="2">
        <v>206</v>
      </c>
      <c r="D33" s="48">
        <v>3575</v>
      </c>
      <c r="E33" s="9">
        <v>7208</v>
      </c>
      <c r="F33" s="137"/>
    </row>
    <row r="34" spans="1:7" x14ac:dyDescent="0.25">
      <c r="A34" s="13">
        <v>43953</v>
      </c>
      <c r="B34" s="5">
        <v>3238</v>
      </c>
      <c r="C34" s="2">
        <v>187</v>
      </c>
      <c r="D34" s="48">
        <v>3155</v>
      </c>
      <c r="E34" s="9">
        <v>6580</v>
      </c>
      <c r="F34" s="137"/>
    </row>
    <row r="35" spans="1:7" x14ac:dyDescent="0.25">
      <c r="A35" s="13">
        <v>43954</v>
      </c>
      <c r="B35" s="5">
        <v>3281</v>
      </c>
      <c r="C35" s="2">
        <v>186</v>
      </c>
      <c r="D35" s="48">
        <v>3141</v>
      </c>
      <c r="E35" s="9">
        <v>6608</v>
      </c>
      <c r="F35" s="137"/>
    </row>
    <row r="36" spans="1:7" x14ac:dyDescent="0.25">
      <c r="A36" s="13">
        <v>43955</v>
      </c>
      <c r="B36" s="5">
        <v>2690</v>
      </c>
      <c r="C36" s="2">
        <v>181</v>
      </c>
      <c r="D36" s="48">
        <v>2589</v>
      </c>
      <c r="E36" s="9">
        <v>5460</v>
      </c>
      <c r="F36" s="137"/>
    </row>
    <row r="37" spans="1:7" x14ac:dyDescent="0.25">
      <c r="A37" s="13">
        <v>43956</v>
      </c>
      <c r="B37" s="5">
        <v>2867</v>
      </c>
      <c r="C37" s="2">
        <v>196</v>
      </c>
      <c r="D37" s="48">
        <v>2965</v>
      </c>
      <c r="E37" s="9">
        <v>6028</v>
      </c>
      <c r="F37" s="137"/>
      <c r="G37" s="8"/>
    </row>
    <row r="38" spans="1:7" x14ac:dyDescent="0.25">
      <c r="A38" s="13">
        <v>43957</v>
      </c>
      <c r="B38" s="5">
        <v>2985</v>
      </c>
      <c r="C38" s="2">
        <v>209</v>
      </c>
      <c r="D38" s="48">
        <v>3117</v>
      </c>
      <c r="E38" s="9">
        <v>6311</v>
      </c>
      <c r="F38" s="137"/>
      <c r="G38" s="8"/>
    </row>
    <row r="39" spans="1:7" x14ac:dyDescent="0.25">
      <c r="A39" s="13">
        <v>43958</v>
      </c>
      <c r="B39" s="5">
        <v>3096</v>
      </c>
      <c r="C39" s="2">
        <v>198</v>
      </c>
      <c r="D39" s="48">
        <v>3233</v>
      </c>
      <c r="E39" s="9">
        <v>6527</v>
      </c>
      <c r="F39" s="137"/>
      <c r="G39" s="8"/>
    </row>
    <row r="40" spans="1:7" x14ac:dyDescent="0.25">
      <c r="A40" s="13">
        <v>43959</v>
      </c>
      <c r="B40" s="5">
        <v>3072</v>
      </c>
      <c r="C40" s="2">
        <v>189</v>
      </c>
      <c r="D40" s="48">
        <v>3180</v>
      </c>
      <c r="E40" s="9">
        <v>6441</v>
      </c>
      <c r="F40" s="137"/>
      <c r="G40" s="8"/>
    </row>
    <row r="41" spans="1:7" x14ac:dyDescent="0.25">
      <c r="A41" s="13">
        <v>43960</v>
      </c>
      <c r="B41" s="5">
        <v>3035</v>
      </c>
      <c r="C41" s="2">
        <v>176</v>
      </c>
      <c r="D41" s="48">
        <v>3013</v>
      </c>
      <c r="E41" s="9">
        <v>6224</v>
      </c>
      <c r="F41" s="137"/>
      <c r="G41" s="8"/>
    </row>
    <row r="42" spans="1:7" ht="15" customHeight="1" x14ac:dyDescent="0.25">
      <c r="A42" s="13">
        <v>43961</v>
      </c>
      <c r="B42" s="5">
        <v>3066</v>
      </c>
      <c r="C42" s="2">
        <v>173</v>
      </c>
      <c r="D42" s="48">
        <v>2988</v>
      </c>
      <c r="E42" s="9">
        <v>6227</v>
      </c>
      <c r="F42" s="137"/>
      <c r="G42" s="8"/>
    </row>
    <row r="43" spans="1:7" ht="15" customHeight="1" x14ac:dyDescent="0.25">
      <c r="A43" s="13">
        <v>43962</v>
      </c>
      <c r="B43" s="5">
        <v>2876</v>
      </c>
      <c r="C43" s="2">
        <v>182</v>
      </c>
      <c r="D43" s="48">
        <v>2904</v>
      </c>
      <c r="E43" s="9">
        <v>5962</v>
      </c>
      <c r="F43" s="137"/>
      <c r="G43" s="8"/>
    </row>
    <row r="44" spans="1:7" ht="15" customHeight="1" x14ac:dyDescent="0.25">
      <c r="A44" s="13">
        <v>43963</v>
      </c>
      <c r="B44" s="5">
        <v>2824</v>
      </c>
      <c r="C44" s="2">
        <v>172</v>
      </c>
      <c r="D44" s="48">
        <v>2939</v>
      </c>
      <c r="E44" s="9">
        <v>5935</v>
      </c>
      <c r="F44" s="137"/>
      <c r="G44" s="8"/>
    </row>
    <row r="45" spans="1:7" ht="15" customHeight="1" x14ac:dyDescent="0.25">
      <c r="A45" s="13">
        <v>43964</v>
      </c>
      <c r="B45" s="5">
        <v>2981</v>
      </c>
      <c r="C45" s="2">
        <v>186</v>
      </c>
      <c r="D45" s="48">
        <v>3120</v>
      </c>
      <c r="E45" s="9">
        <v>6287</v>
      </c>
      <c r="F45" s="137"/>
      <c r="G45" s="8"/>
    </row>
    <row r="46" spans="1:7" ht="15" customHeight="1" x14ac:dyDescent="0.25">
      <c r="A46" s="13">
        <v>43965</v>
      </c>
      <c r="B46" s="5">
        <v>3080</v>
      </c>
      <c r="C46" s="2">
        <v>187</v>
      </c>
      <c r="D46" s="48">
        <v>3211</v>
      </c>
      <c r="E46" s="9">
        <v>6478</v>
      </c>
      <c r="F46" s="137"/>
      <c r="G46" s="8"/>
    </row>
    <row r="47" spans="1:7" ht="15" customHeight="1" x14ac:dyDescent="0.25">
      <c r="A47" s="13">
        <v>43966</v>
      </c>
      <c r="B47" s="5">
        <v>3152</v>
      </c>
      <c r="C47" s="2">
        <v>185</v>
      </c>
      <c r="D47" s="48">
        <v>3283</v>
      </c>
      <c r="E47" s="9">
        <v>6620</v>
      </c>
      <c r="F47" s="137"/>
      <c r="G47" s="8"/>
    </row>
    <row r="48" spans="1:7" ht="15" customHeight="1" x14ac:dyDescent="0.25">
      <c r="A48" s="13">
        <v>43967</v>
      </c>
      <c r="B48" s="5">
        <v>2988</v>
      </c>
      <c r="C48" s="2">
        <v>174</v>
      </c>
      <c r="D48" s="48">
        <v>3071</v>
      </c>
      <c r="E48" s="9">
        <v>6233</v>
      </c>
      <c r="F48" s="137"/>
      <c r="G48" s="8"/>
    </row>
    <row r="49" spans="1:9" ht="15" customHeight="1" x14ac:dyDescent="0.25">
      <c r="A49" s="13">
        <v>43968</v>
      </c>
      <c r="B49" s="5">
        <v>3066</v>
      </c>
      <c r="C49" s="2">
        <v>175</v>
      </c>
      <c r="D49" s="48">
        <v>3116</v>
      </c>
      <c r="E49" s="9">
        <v>6357</v>
      </c>
      <c r="F49" s="137"/>
    </row>
    <row r="50" spans="1:9" ht="15" customHeight="1" x14ac:dyDescent="0.25">
      <c r="A50" s="13">
        <v>43969</v>
      </c>
      <c r="B50" s="5">
        <v>2854</v>
      </c>
      <c r="C50" s="2">
        <v>174</v>
      </c>
      <c r="D50" s="48">
        <v>3024</v>
      </c>
      <c r="E50" s="9">
        <v>6052</v>
      </c>
      <c r="F50" s="139"/>
    </row>
    <row r="51" spans="1:9" ht="15" customHeight="1" x14ac:dyDescent="0.25">
      <c r="A51" s="13">
        <v>43970</v>
      </c>
      <c r="B51" s="5">
        <v>2936</v>
      </c>
      <c r="C51" s="2">
        <v>186</v>
      </c>
      <c r="D51" s="48">
        <v>3126</v>
      </c>
      <c r="E51" s="9">
        <v>6248</v>
      </c>
      <c r="F51" s="139"/>
    </row>
    <row r="52" spans="1:9" ht="15" customHeight="1" x14ac:dyDescent="0.25">
      <c r="A52" s="13">
        <v>43971</v>
      </c>
      <c r="B52" s="5">
        <v>2956</v>
      </c>
      <c r="C52" s="2">
        <v>185</v>
      </c>
      <c r="D52" s="48">
        <v>3177</v>
      </c>
      <c r="E52" s="9">
        <v>6318</v>
      </c>
      <c r="F52" s="139"/>
      <c r="I52" s="8"/>
    </row>
    <row r="53" spans="1:9" ht="15" customHeight="1" x14ac:dyDescent="0.25">
      <c r="A53" s="13">
        <v>43972</v>
      </c>
      <c r="B53" s="5">
        <v>2998</v>
      </c>
      <c r="C53" s="2">
        <v>177</v>
      </c>
      <c r="D53" s="48">
        <v>3224</v>
      </c>
      <c r="E53" s="9">
        <v>6399</v>
      </c>
      <c r="F53" s="139"/>
      <c r="I53" s="8"/>
    </row>
    <row r="54" spans="1:9" ht="15" customHeight="1" x14ac:dyDescent="0.25">
      <c r="A54" s="13">
        <v>43973</v>
      </c>
      <c r="B54" s="5">
        <v>3016</v>
      </c>
      <c r="C54" s="2">
        <v>179</v>
      </c>
      <c r="D54" s="48">
        <v>3216</v>
      </c>
      <c r="E54" s="9">
        <v>6411</v>
      </c>
      <c r="F54" s="139"/>
      <c r="I54" s="8"/>
    </row>
    <row r="55" spans="1:9" ht="15" customHeight="1" x14ac:dyDescent="0.25">
      <c r="A55" s="13">
        <v>43974</v>
      </c>
      <c r="B55" s="5">
        <v>2907</v>
      </c>
      <c r="C55" s="2">
        <v>171</v>
      </c>
      <c r="D55" s="48">
        <v>2978</v>
      </c>
      <c r="E55" s="9">
        <v>6056</v>
      </c>
      <c r="F55" s="139"/>
      <c r="I55" s="8"/>
    </row>
    <row r="56" spans="1:9" ht="15" customHeight="1" x14ac:dyDescent="0.25">
      <c r="A56" s="13">
        <v>43975</v>
      </c>
      <c r="B56" s="5">
        <v>2932</v>
      </c>
      <c r="C56" s="2">
        <v>168</v>
      </c>
      <c r="D56" s="48">
        <v>2987</v>
      </c>
      <c r="E56" s="9">
        <v>6087</v>
      </c>
      <c r="F56" s="139"/>
      <c r="I56" s="8"/>
    </row>
    <row r="57" spans="1:9" ht="15" customHeight="1" x14ac:dyDescent="0.25">
      <c r="A57" s="13">
        <v>43976</v>
      </c>
      <c r="B57" s="5">
        <v>2669</v>
      </c>
      <c r="C57" s="2">
        <v>149</v>
      </c>
      <c r="D57" s="48">
        <v>2899</v>
      </c>
      <c r="E57" s="9">
        <v>5717</v>
      </c>
      <c r="F57" s="139"/>
      <c r="I57" s="8"/>
    </row>
    <row r="58" spans="1:9" ht="15" customHeight="1" x14ac:dyDescent="0.25">
      <c r="A58" s="13">
        <v>43977</v>
      </c>
      <c r="B58" s="5">
        <v>2735</v>
      </c>
      <c r="C58" s="2">
        <v>149</v>
      </c>
      <c r="D58" s="48">
        <v>2989</v>
      </c>
      <c r="E58" s="9">
        <v>5873</v>
      </c>
      <c r="F58" s="139"/>
      <c r="I58" s="8"/>
    </row>
    <row r="59" spans="1:9" ht="15" customHeight="1" x14ac:dyDescent="0.25">
      <c r="A59" s="13">
        <v>43978</v>
      </c>
      <c r="B59" s="5">
        <v>2751</v>
      </c>
      <c r="C59" s="2">
        <v>147</v>
      </c>
      <c r="D59" s="48">
        <v>3029</v>
      </c>
      <c r="E59" s="9">
        <v>5927</v>
      </c>
      <c r="F59" s="139"/>
      <c r="I59" s="8"/>
    </row>
    <row r="60" spans="1:9" ht="15" customHeight="1" x14ac:dyDescent="0.25">
      <c r="A60" s="63">
        <v>43979</v>
      </c>
      <c r="B60" s="44">
        <v>2808</v>
      </c>
      <c r="C60" s="44">
        <v>145</v>
      </c>
      <c r="D60" s="9">
        <v>3094</v>
      </c>
      <c r="E60" s="9">
        <v>6047</v>
      </c>
      <c r="F60" s="139"/>
      <c r="I60" s="8"/>
    </row>
    <row r="61" spans="1:9" ht="15" customHeight="1" x14ac:dyDescent="0.25">
      <c r="A61" s="63">
        <v>43980</v>
      </c>
      <c r="B61" s="44">
        <v>2864</v>
      </c>
      <c r="C61" s="44">
        <v>141</v>
      </c>
      <c r="D61" s="9">
        <v>3108</v>
      </c>
      <c r="E61" s="9">
        <v>6113</v>
      </c>
      <c r="F61" s="139"/>
      <c r="I61" s="8"/>
    </row>
    <row r="62" spans="1:9" ht="15" customHeight="1" x14ac:dyDescent="0.25">
      <c r="A62" s="63">
        <v>43981</v>
      </c>
      <c r="B62" s="44">
        <v>2784</v>
      </c>
      <c r="C62" s="44">
        <v>131</v>
      </c>
      <c r="D62" s="9">
        <v>2827</v>
      </c>
      <c r="E62" s="9">
        <v>5742</v>
      </c>
      <c r="F62" s="139"/>
      <c r="I62" s="8"/>
    </row>
    <row r="63" spans="1:9" ht="15" customHeight="1" x14ac:dyDescent="0.25">
      <c r="A63" s="63">
        <v>43982</v>
      </c>
      <c r="B63" s="44">
        <v>2788</v>
      </c>
      <c r="C63" s="44">
        <v>129</v>
      </c>
      <c r="D63" s="9">
        <v>2822</v>
      </c>
      <c r="E63" s="9">
        <v>5739</v>
      </c>
      <c r="F63" s="139"/>
      <c r="I63" s="8"/>
    </row>
    <row r="64" spans="1:9" ht="15" customHeight="1" x14ac:dyDescent="0.25">
      <c r="A64" s="63">
        <v>43983</v>
      </c>
      <c r="B64" s="44">
        <v>2241</v>
      </c>
      <c r="C64" s="44">
        <v>106</v>
      </c>
      <c r="D64" s="9">
        <v>2216</v>
      </c>
      <c r="E64" s="9">
        <v>4563</v>
      </c>
      <c r="F64" s="139"/>
      <c r="I64" s="8"/>
    </row>
    <row r="65" spans="1:9" ht="15" customHeight="1" x14ac:dyDescent="0.25">
      <c r="A65" s="63">
        <v>43984</v>
      </c>
      <c r="B65" s="44">
        <v>2298</v>
      </c>
      <c r="C65" s="44">
        <v>108</v>
      </c>
      <c r="D65" s="9">
        <v>2378</v>
      </c>
      <c r="E65" s="9">
        <v>4784</v>
      </c>
      <c r="F65" s="139"/>
      <c r="I65" s="8"/>
    </row>
    <row r="66" spans="1:9" x14ac:dyDescent="0.25">
      <c r="A66" s="63">
        <v>43985</v>
      </c>
      <c r="B66" s="44">
        <v>2366</v>
      </c>
      <c r="C66" s="44">
        <v>116</v>
      </c>
      <c r="D66" s="9">
        <v>2466</v>
      </c>
      <c r="E66" s="9">
        <v>4948</v>
      </c>
      <c r="F66" s="139"/>
    </row>
    <row r="67" spans="1:9" x14ac:dyDescent="0.25">
      <c r="A67" s="63">
        <v>43986</v>
      </c>
      <c r="B67" s="44">
        <v>2455</v>
      </c>
      <c r="C67" s="44">
        <v>124</v>
      </c>
      <c r="D67" s="9">
        <v>2628</v>
      </c>
      <c r="E67" s="9">
        <v>5207</v>
      </c>
      <c r="F67" s="139"/>
    </row>
    <row r="68" spans="1:9" x14ac:dyDescent="0.25">
      <c r="A68" s="63">
        <v>43987</v>
      </c>
      <c r="B68" s="44">
        <v>2526</v>
      </c>
      <c r="C68" s="44">
        <v>136</v>
      </c>
      <c r="D68" s="9">
        <v>2655</v>
      </c>
      <c r="E68" s="9">
        <v>5317</v>
      </c>
      <c r="F68" s="139"/>
    </row>
    <row r="69" spans="1:9" x14ac:dyDescent="0.25">
      <c r="A69" s="63">
        <v>43988</v>
      </c>
      <c r="B69" s="44">
        <v>2476</v>
      </c>
      <c r="C69" s="44">
        <v>124</v>
      </c>
      <c r="D69" s="9">
        <v>2464</v>
      </c>
      <c r="E69" s="9">
        <v>5064</v>
      </c>
      <c r="F69" s="137"/>
    </row>
    <row r="70" spans="1:9" x14ac:dyDescent="0.25">
      <c r="A70" s="63">
        <v>43989</v>
      </c>
      <c r="B70" s="44">
        <v>2486</v>
      </c>
      <c r="C70" s="44">
        <v>123</v>
      </c>
      <c r="D70" s="9">
        <v>2463</v>
      </c>
      <c r="E70" s="9">
        <v>5072</v>
      </c>
      <c r="F70" s="137"/>
    </row>
    <row r="71" spans="1:9" x14ac:dyDescent="0.25">
      <c r="A71" s="63">
        <v>43990</v>
      </c>
      <c r="B71" s="44">
        <v>2262</v>
      </c>
      <c r="C71" s="44">
        <v>121</v>
      </c>
      <c r="D71" s="9">
        <v>2336</v>
      </c>
      <c r="E71" s="9">
        <v>4719</v>
      </c>
      <c r="F71" s="137"/>
    </row>
    <row r="72" spans="1:9" x14ac:dyDescent="0.25">
      <c r="A72" s="63">
        <v>43991</v>
      </c>
      <c r="B72" s="44">
        <v>2300</v>
      </c>
      <c r="C72" s="44">
        <v>120</v>
      </c>
      <c r="D72" s="9">
        <v>2483</v>
      </c>
      <c r="E72" s="9">
        <v>4903</v>
      </c>
      <c r="F72" s="137"/>
    </row>
    <row r="73" spans="1:9" x14ac:dyDescent="0.25">
      <c r="A73" s="63">
        <v>43992</v>
      </c>
      <c r="B73" s="44">
        <v>2326</v>
      </c>
      <c r="C73" s="44">
        <v>124</v>
      </c>
      <c r="D73" s="9">
        <v>2546</v>
      </c>
      <c r="E73" s="9">
        <v>4996</v>
      </c>
      <c r="F73" s="137"/>
    </row>
    <row r="74" spans="1:9" x14ac:dyDescent="0.25">
      <c r="A74" s="63">
        <v>43993</v>
      </c>
      <c r="B74" s="44">
        <v>2368</v>
      </c>
      <c r="C74" s="44">
        <v>125</v>
      </c>
      <c r="D74" s="9">
        <v>2629</v>
      </c>
      <c r="E74" s="9">
        <v>5122</v>
      </c>
      <c r="F74" s="137"/>
    </row>
    <row r="75" spans="1:9" x14ac:dyDescent="0.25">
      <c r="A75" s="63">
        <v>43994</v>
      </c>
      <c r="B75" s="44">
        <v>2413</v>
      </c>
      <c r="C75" s="44">
        <v>124</v>
      </c>
      <c r="D75" s="9">
        <v>2656</v>
      </c>
      <c r="E75" s="9">
        <v>5193</v>
      </c>
      <c r="F75" s="137"/>
    </row>
    <row r="76" spans="1:9" x14ac:dyDescent="0.25">
      <c r="A76" s="63">
        <v>43995</v>
      </c>
      <c r="B76" s="44">
        <v>2345</v>
      </c>
      <c r="C76" s="44">
        <v>109</v>
      </c>
      <c r="D76" s="9">
        <v>2411</v>
      </c>
      <c r="E76" s="9">
        <v>4865</v>
      </c>
      <c r="F76" s="137"/>
    </row>
    <row r="77" spans="1:9" x14ac:dyDescent="0.25">
      <c r="A77" s="63">
        <v>43996</v>
      </c>
      <c r="B77" s="44">
        <v>2393</v>
      </c>
      <c r="C77" s="44">
        <v>109</v>
      </c>
      <c r="D77" s="9">
        <v>2437</v>
      </c>
      <c r="E77" s="9">
        <v>4939</v>
      </c>
      <c r="F77" s="137"/>
    </row>
    <row r="78" spans="1:9" x14ac:dyDescent="0.25">
      <c r="A78" s="63">
        <v>43997</v>
      </c>
      <c r="B78" s="44">
        <v>2127</v>
      </c>
      <c r="C78" s="44">
        <v>102</v>
      </c>
      <c r="D78" s="9">
        <v>2232</v>
      </c>
      <c r="E78" s="9">
        <v>4461</v>
      </c>
      <c r="F78" s="137"/>
    </row>
    <row r="79" spans="1:9" x14ac:dyDescent="0.25">
      <c r="A79" s="63">
        <v>43998</v>
      </c>
      <c r="B79" s="44">
        <v>2134</v>
      </c>
      <c r="C79" s="44">
        <v>104</v>
      </c>
      <c r="D79" s="9">
        <v>2344</v>
      </c>
      <c r="E79" s="9">
        <v>4582</v>
      </c>
      <c r="F79" s="137"/>
    </row>
    <row r="80" spans="1:9" x14ac:dyDescent="0.25">
      <c r="A80" s="63">
        <v>43999</v>
      </c>
      <c r="B80" s="44">
        <v>2162</v>
      </c>
      <c r="C80" s="44">
        <v>107</v>
      </c>
      <c r="D80" s="9">
        <v>2388</v>
      </c>
      <c r="E80" s="9">
        <v>4657</v>
      </c>
      <c r="F80" s="137"/>
    </row>
    <row r="81" spans="1:6" x14ac:dyDescent="0.25">
      <c r="A81" s="63">
        <v>44000</v>
      </c>
      <c r="B81" s="44">
        <v>2194</v>
      </c>
      <c r="C81" s="44">
        <v>109</v>
      </c>
      <c r="D81" s="9">
        <v>2424</v>
      </c>
      <c r="E81" s="73">
        <v>4727</v>
      </c>
      <c r="F81" s="137"/>
    </row>
    <row r="82" spans="1:6" x14ac:dyDescent="0.25">
      <c r="A82" s="63">
        <v>44001</v>
      </c>
      <c r="B82" s="44">
        <v>2247</v>
      </c>
      <c r="C82" s="44">
        <v>109</v>
      </c>
      <c r="D82" s="9">
        <v>2453</v>
      </c>
      <c r="E82" s="73">
        <v>4809</v>
      </c>
      <c r="F82" s="137"/>
    </row>
    <row r="83" spans="1:6" x14ac:dyDescent="0.25">
      <c r="A83" s="63">
        <v>44002</v>
      </c>
      <c r="B83" s="44">
        <v>2225</v>
      </c>
      <c r="C83" s="44">
        <v>101</v>
      </c>
      <c r="D83" s="9">
        <v>2284</v>
      </c>
      <c r="E83" s="73">
        <v>4610</v>
      </c>
      <c r="F83" s="137"/>
    </row>
    <row r="84" spans="1:6" x14ac:dyDescent="0.25">
      <c r="A84" s="63">
        <v>44003</v>
      </c>
      <c r="B84" s="44">
        <v>2225</v>
      </c>
      <c r="C84" s="44">
        <v>100</v>
      </c>
      <c r="D84" s="9">
        <v>2273</v>
      </c>
      <c r="E84" s="73">
        <v>4598</v>
      </c>
      <c r="F84" s="137"/>
    </row>
    <row r="85" spans="1:6" x14ac:dyDescent="0.25">
      <c r="A85" s="63">
        <v>44004</v>
      </c>
      <c r="B85" s="44">
        <v>2096</v>
      </c>
      <c r="C85" s="44">
        <v>92</v>
      </c>
      <c r="D85" s="9">
        <v>2121</v>
      </c>
      <c r="E85" s="73">
        <v>4309</v>
      </c>
      <c r="F85" s="137"/>
    </row>
    <row r="86" spans="1:6" x14ac:dyDescent="0.25">
      <c r="A86" s="63">
        <v>44005</v>
      </c>
      <c r="B86" s="44">
        <v>2137</v>
      </c>
      <c r="C86" s="44">
        <v>98</v>
      </c>
      <c r="D86" s="9">
        <v>2194</v>
      </c>
      <c r="E86" s="73">
        <v>4429</v>
      </c>
      <c r="F86" s="137"/>
    </row>
    <row r="87" spans="1:6" x14ac:dyDescent="0.25">
      <c r="A87" s="63">
        <v>44006</v>
      </c>
      <c r="B87" s="44">
        <v>2181</v>
      </c>
      <c r="C87" s="44">
        <v>104</v>
      </c>
      <c r="D87" s="9">
        <v>2260</v>
      </c>
      <c r="E87" s="73">
        <v>4545</v>
      </c>
      <c r="F87" s="137"/>
    </row>
    <row r="88" spans="1:6" x14ac:dyDescent="0.25">
      <c r="A88" s="63">
        <v>44007</v>
      </c>
      <c r="B88" s="44">
        <v>2213</v>
      </c>
      <c r="C88" s="44">
        <v>105</v>
      </c>
      <c r="D88" s="9">
        <v>2288</v>
      </c>
      <c r="E88" s="73">
        <v>4606</v>
      </c>
      <c r="F88" s="137"/>
    </row>
    <row r="89" spans="1:6" x14ac:dyDescent="0.25">
      <c r="A89" s="63">
        <v>44008</v>
      </c>
      <c r="B89" s="44">
        <v>2264</v>
      </c>
      <c r="C89" s="44">
        <v>97</v>
      </c>
      <c r="D89" s="9">
        <v>2353</v>
      </c>
      <c r="E89" s="73">
        <v>4714</v>
      </c>
      <c r="F89" s="137"/>
    </row>
    <row r="90" spans="1:6" x14ac:dyDescent="0.25">
      <c r="A90" s="63">
        <v>44009</v>
      </c>
      <c r="B90" s="44">
        <v>2269</v>
      </c>
      <c r="C90" s="44">
        <v>87</v>
      </c>
      <c r="D90" s="9">
        <v>2182</v>
      </c>
      <c r="E90" s="73">
        <v>4538</v>
      </c>
      <c r="F90" s="137"/>
    </row>
    <row r="91" spans="1:6" x14ac:dyDescent="0.25">
      <c r="A91" s="63">
        <v>44010</v>
      </c>
      <c r="B91" s="44">
        <v>2250</v>
      </c>
      <c r="C91" s="44">
        <v>85</v>
      </c>
      <c r="D91" s="9">
        <v>2169</v>
      </c>
      <c r="E91" s="73">
        <v>4504</v>
      </c>
      <c r="F91" s="137"/>
    </row>
    <row r="92" spans="1:6" x14ac:dyDescent="0.25">
      <c r="A92" s="63">
        <v>44011</v>
      </c>
      <c r="B92" s="44">
        <v>1987</v>
      </c>
      <c r="C92" s="44">
        <v>85</v>
      </c>
      <c r="D92" s="9">
        <v>1989</v>
      </c>
      <c r="E92" s="73">
        <v>4061</v>
      </c>
      <c r="F92" s="137"/>
    </row>
    <row r="93" spans="1:6" x14ac:dyDescent="0.25">
      <c r="A93" s="63">
        <v>44012</v>
      </c>
      <c r="B93" s="44">
        <v>2047</v>
      </c>
      <c r="C93" s="44">
        <v>84</v>
      </c>
      <c r="D93" s="9">
        <v>2062</v>
      </c>
      <c r="E93" s="73">
        <v>4193</v>
      </c>
      <c r="F93" s="137"/>
    </row>
    <row r="94" spans="1:6" x14ac:dyDescent="0.25">
      <c r="A94" s="63">
        <v>44013</v>
      </c>
      <c r="B94" s="44">
        <v>2037</v>
      </c>
      <c r="C94" s="44">
        <v>71</v>
      </c>
      <c r="D94" s="9">
        <v>1998</v>
      </c>
      <c r="E94" s="73">
        <v>4106</v>
      </c>
      <c r="F94" s="137"/>
    </row>
    <row r="95" spans="1:6" x14ac:dyDescent="0.25">
      <c r="A95" s="63">
        <v>44014</v>
      </c>
      <c r="B95" s="44">
        <v>2089</v>
      </c>
      <c r="C95" s="44">
        <v>71</v>
      </c>
      <c r="D95" s="9">
        <v>2075</v>
      </c>
      <c r="E95" s="73">
        <v>4235</v>
      </c>
      <c r="F95" s="137"/>
    </row>
    <row r="96" spans="1:6" x14ac:dyDescent="0.25">
      <c r="A96" s="63">
        <v>44015</v>
      </c>
      <c r="B96" s="44">
        <v>2103</v>
      </c>
      <c r="C96" s="44">
        <v>71</v>
      </c>
      <c r="D96" s="9">
        <v>2129</v>
      </c>
      <c r="E96" s="73">
        <v>4303</v>
      </c>
      <c r="F96" s="137"/>
    </row>
    <row r="97" spans="1:7" x14ac:dyDescent="0.25">
      <c r="A97" s="63">
        <v>44016</v>
      </c>
      <c r="B97" s="44">
        <v>2073</v>
      </c>
      <c r="C97" s="44">
        <v>69</v>
      </c>
      <c r="D97" s="9">
        <v>1967</v>
      </c>
      <c r="E97" s="73">
        <v>4109</v>
      </c>
      <c r="F97" s="137"/>
    </row>
    <row r="98" spans="1:7" x14ac:dyDescent="0.25">
      <c r="A98" s="63">
        <v>44017</v>
      </c>
      <c r="B98" s="44">
        <v>2086</v>
      </c>
      <c r="C98" s="44">
        <v>69</v>
      </c>
      <c r="D98" s="9">
        <v>1982</v>
      </c>
      <c r="E98" s="73">
        <v>4137</v>
      </c>
      <c r="F98" s="137"/>
    </row>
    <row r="99" spans="1:7" x14ac:dyDescent="0.25">
      <c r="A99" s="63">
        <v>44018</v>
      </c>
      <c r="B99" s="44">
        <v>1768</v>
      </c>
      <c r="C99" s="44">
        <v>67</v>
      </c>
      <c r="D99" s="9">
        <v>1769</v>
      </c>
      <c r="E99" s="73">
        <v>3604</v>
      </c>
      <c r="F99" s="137"/>
    </row>
    <row r="100" spans="1:7" x14ac:dyDescent="0.25">
      <c r="A100" s="63">
        <v>44019</v>
      </c>
      <c r="B100" s="44">
        <v>1784</v>
      </c>
      <c r="C100" s="44">
        <v>63</v>
      </c>
      <c r="D100" s="9">
        <v>1886</v>
      </c>
      <c r="E100" s="73">
        <v>3733</v>
      </c>
      <c r="F100" s="137"/>
    </row>
    <row r="101" spans="1:7" x14ac:dyDescent="0.25">
      <c r="A101" s="63">
        <v>44020</v>
      </c>
      <c r="B101" s="44">
        <v>1813</v>
      </c>
      <c r="C101" s="44">
        <v>64</v>
      </c>
      <c r="D101" s="9">
        <v>1951</v>
      </c>
      <c r="E101" s="73">
        <v>3828</v>
      </c>
      <c r="F101" s="137"/>
    </row>
    <row r="102" spans="1:7" x14ac:dyDescent="0.25">
      <c r="A102" s="63">
        <v>44021</v>
      </c>
      <c r="B102" s="44">
        <v>1862</v>
      </c>
      <c r="C102" s="44">
        <v>65</v>
      </c>
      <c r="D102" s="9">
        <v>2072</v>
      </c>
      <c r="E102" s="73">
        <v>3999</v>
      </c>
      <c r="F102" s="137"/>
    </row>
    <row r="103" spans="1:7" x14ac:dyDescent="0.25">
      <c r="A103" s="63">
        <v>44022</v>
      </c>
      <c r="B103" s="44">
        <v>1923</v>
      </c>
      <c r="C103" s="44">
        <v>67</v>
      </c>
      <c r="D103" s="9">
        <v>2092</v>
      </c>
      <c r="E103" s="73">
        <v>4082</v>
      </c>
      <c r="F103" s="137"/>
    </row>
    <row r="104" spans="1:7" x14ac:dyDescent="0.25">
      <c r="A104" s="63">
        <v>44023</v>
      </c>
      <c r="B104" s="44">
        <v>1892</v>
      </c>
      <c r="C104" s="44">
        <v>66</v>
      </c>
      <c r="D104" s="9">
        <v>2092</v>
      </c>
      <c r="E104" s="73">
        <v>4050</v>
      </c>
      <c r="F104" s="137"/>
    </row>
    <row r="105" spans="1:7" x14ac:dyDescent="0.25">
      <c r="A105" s="63">
        <v>44024</v>
      </c>
      <c r="B105" s="44">
        <v>1912</v>
      </c>
      <c r="C105" s="44">
        <v>66</v>
      </c>
      <c r="D105" s="9">
        <v>1804</v>
      </c>
      <c r="E105" s="73">
        <v>3782</v>
      </c>
      <c r="F105" s="137"/>
    </row>
    <row r="106" spans="1:7" x14ac:dyDescent="0.25">
      <c r="A106" s="63">
        <v>44025</v>
      </c>
      <c r="B106" s="44">
        <v>1727</v>
      </c>
      <c r="C106" s="44">
        <v>72</v>
      </c>
      <c r="D106" s="9">
        <v>1979</v>
      </c>
      <c r="E106" s="73">
        <v>3778</v>
      </c>
      <c r="F106" s="137"/>
    </row>
    <row r="107" spans="1:7" x14ac:dyDescent="0.25">
      <c r="A107" s="63">
        <v>44026</v>
      </c>
      <c r="B107" s="44">
        <v>1790</v>
      </c>
      <c r="C107" s="44">
        <v>73</v>
      </c>
      <c r="D107" s="9">
        <v>2071</v>
      </c>
      <c r="E107" s="73">
        <v>3934</v>
      </c>
      <c r="F107" s="137"/>
    </row>
    <row r="108" spans="1:7" x14ac:dyDescent="0.25">
      <c r="A108" s="63">
        <v>44027</v>
      </c>
      <c r="B108" s="44">
        <v>1810</v>
      </c>
      <c r="C108" s="44">
        <v>77</v>
      </c>
      <c r="D108" s="9">
        <v>2128</v>
      </c>
      <c r="E108" s="73">
        <v>4015</v>
      </c>
      <c r="F108" s="137"/>
    </row>
    <row r="109" spans="1:7" x14ac:dyDescent="0.25">
      <c r="A109" s="63">
        <v>44028</v>
      </c>
      <c r="B109" s="44">
        <v>1855</v>
      </c>
      <c r="C109" s="44">
        <v>74</v>
      </c>
      <c r="D109" s="9">
        <v>2142</v>
      </c>
      <c r="E109" s="73">
        <v>4071</v>
      </c>
      <c r="F109" s="137"/>
    </row>
    <row r="110" spans="1:7" x14ac:dyDescent="0.25">
      <c r="A110" s="63">
        <v>44029</v>
      </c>
      <c r="B110" s="44">
        <v>1910</v>
      </c>
      <c r="C110" s="44">
        <v>73</v>
      </c>
      <c r="D110" s="9">
        <v>2157</v>
      </c>
      <c r="E110" s="73">
        <v>4140</v>
      </c>
      <c r="F110" s="140"/>
      <c r="G110" s="2"/>
    </row>
    <row r="111" spans="1:7" x14ac:dyDescent="0.25">
      <c r="A111" s="63">
        <v>44030</v>
      </c>
      <c r="B111" s="44">
        <v>1882</v>
      </c>
      <c r="C111" s="44">
        <v>73</v>
      </c>
      <c r="D111" s="9">
        <v>2075</v>
      </c>
      <c r="E111" s="73">
        <v>4030</v>
      </c>
      <c r="F111" s="140"/>
      <c r="G111" s="2"/>
    </row>
    <row r="112" spans="1:7" x14ac:dyDescent="0.25">
      <c r="A112" s="63">
        <v>44031</v>
      </c>
      <c r="B112" s="44">
        <v>1897</v>
      </c>
      <c r="C112" s="44">
        <v>70</v>
      </c>
      <c r="D112" s="9">
        <v>2080</v>
      </c>
      <c r="E112" s="73">
        <v>4047</v>
      </c>
      <c r="F112" s="140"/>
      <c r="G112" s="2"/>
    </row>
    <row r="113" spans="1:7" x14ac:dyDescent="0.25">
      <c r="A113" s="120">
        <v>44032</v>
      </c>
      <c r="B113" s="142">
        <v>1798</v>
      </c>
      <c r="C113" s="142">
        <v>65</v>
      </c>
      <c r="D113" s="132">
        <v>1974</v>
      </c>
      <c r="E113" s="143">
        <v>3837</v>
      </c>
      <c r="F113" s="140"/>
      <c r="G113" s="2"/>
    </row>
    <row r="114" spans="1:7" x14ac:dyDescent="0.25">
      <c r="A114" s="120">
        <v>44033</v>
      </c>
      <c r="B114" s="142">
        <v>1804</v>
      </c>
      <c r="C114" s="142">
        <v>67</v>
      </c>
      <c r="D114" s="132">
        <v>2041</v>
      </c>
      <c r="E114" s="143">
        <v>3912</v>
      </c>
      <c r="F114" s="143"/>
      <c r="G114" s="44"/>
    </row>
    <row r="115" spans="1:7" x14ac:dyDescent="0.25">
      <c r="A115" s="120"/>
      <c r="B115" s="144"/>
      <c r="C115" s="144"/>
      <c r="D115" s="140"/>
      <c r="E115" s="140"/>
      <c r="F115" s="140"/>
      <c r="G115" s="2"/>
    </row>
    <row r="116" spans="1:7" x14ac:dyDescent="0.25">
      <c r="A116" s="145" t="s">
        <v>89</v>
      </c>
      <c r="B116" s="144"/>
      <c r="C116" s="144"/>
      <c r="D116" s="140"/>
      <c r="E116" s="140"/>
      <c r="F116" s="140"/>
      <c r="G116" s="2"/>
    </row>
    <row r="117" spans="1:7" x14ac:dyDescent="0.25">
      <c r="A117" s="391" t="s">
        <v>90</v>
      </c>
      <c r="B117" s="142">
        <v>4004.8571428571427</v>
      </c>
      <c r="C117" s="142">
        <v>360.57142857142856</v>
      </c>
      <c r="D117" s="142">
        <v>4974.5714285714284</v>
      </c>
      <c r="E117" s="142">
        <v>9340</v>
      </c>
      <c r="F117" s="132"/>
      <c r="G117" s="2"/>
    </row>
    <row r="118" spans="1:7" x14ac:dyDescent="0.25">
      <c r="A118" s="391" t="s">
        <v>92</v>
      </c>
      <c r="B118" s="142">
        <v>3399.8571428571427</v>
      </c>
      <c r="C118" s="142">
        <v>239.28571428571428</v>
      </c>
      <c r="D118" s="142">
        <v>3921.5714285714284</v>
      </c>
      <c r="E118" s="142">
        <v>7560.7142857142853</v>
      </c>
      <c r="F118" s="132"/>
      <c r="G118" s="2"/>
    </row>
    <row r="119" spans="1:7" x14ac:dyDescent="0.25">
      <c r="A119" s="391" t="s">
        <v>93</v>
      </c>
      <c r="B119" s="142">
        <v>3414.7142857142858</v>
      </c>
      <c r="C119" s="142">
        <v>224.85714285714286</v>
      </c>
      <c r="D119" s="142">
        <v>3782</v>
      </c>
      <c r="E119" s="142">
        <v>7421.5714285714284</v>
      </c>
      <c r="F119" s="132"/>
      <c r="G119" s="2"/>
    </row>
    <row r="120" spans="1:7" x14ac:dyDescent="0.25">
      <c r="A120" s="391" t="s">
        <v>94</v>
      </c>
      <c r="B120" s="142">
        <v>3332.4285714285716</v>
      </c>
      <c r="C120" s="142">
        <v>218.28571428571428</v>
      </c>
      <c r="D120" s="142">
        <v>3684</v>
      </c>
      <c r="E120" s="142">
        <v>7234.7142857142853</v>
      </c>
      <c r="F120" s="132"/>
      <c r="G120" s="2"/>
    </row>
    <row r="121" spans="1:7" x14ac:dyDescent="0.25">
      <c r="A121" s="114" t="s">
        <v>95</v>
      </c>
      <c r="B121" s="44">
        <v>3186.2857142857142</v>
      </c>
      <c r="C121" s="44">
        <v>201.71428571428572</v>
      </c>
      <c r="D121" s="44">
        <v>3262.7142857142858</v>
      </c>
      <c r="E121" s="44">
        <v>6650.7142857142853</v>
      </c>
      <c r="F121" s="9"/>
      <c r="G121" s="2"/>
    </row>
    <row r="122" spans="1:7" x14ac:dyDescent="0.25">
      <c r="A122" s="114" t="s">
        <v>96</v>
      </c>
      <c r="B122" s="44">
        <v>2993.4285714285716</v>
      </c>
      <c r="C122" s="44">
        <v>185.57142857142858</v>
      </c>
      <c r="D122" s="44">
        <v>3053.4285714285716</v>
      </c>
      <c r="E122" s="44">
        <v>6232.4285714285716</v>
      </c>
      <c r="F122" s="9"/>
      <c r="G122" s="2"/>
    </row>
    <row r="123" spans="1:7" x14ac:dyDescent="0.25">
      <c r="A123" s="114" t="s">
        <v>97</v>
      </c>
      <c r="B123" s="44">
        <v>3008.1428571428573</v>
      </c>
      <c r="C123" s="44">
        <v>181</v>
      </c>
      <c r="D123" s="44">
        <v>3135.8571428571427</v>
      </c>
      <c r="E123" s="44">
        <v>6325</v>
      </c>
      <c r="F123" s="9"/>
      <c r="G123" s="2"/>
    </row>
    <row r="124" spans="1:7" x14ac:dyDescent="0.25">
      <c r="A124" s="114" t="s">
        <v>98</v>
      </c>
      <c r="B124" s="44">
        <v>2887.5714285714284</v>
      </c>
      <c r="C124" s="44">
        <v>168.28571428571428</v>
      </c>
      <c r="D124" s="44">
        <v>3067.1428571428573</v>
      </c>
      <c r="E124" s="44">
        <v>6123</v>
      </c>
      <c r="F124" s="9"/>
      <c r="G124" s="2"/>
    </row>
    <row r="125" spans="1:7" x14ac:dyDescent="0.25">
      <c r="A125" s="114" t="s">
        <v>99</v>
      </c>
      <c r="B125" s="44">
        <v>2647.7142857142858</v>
      </c>
      <c r="C125" s="44">
        <v>129.57142857142858</v>
      </c>
      <c r="D125" s="44">
        <v>2782</v>
      </c>
      <c r="E125" s="44">
        <v>5559.2857142857147</v>
      </c>
      <c r="F125" s="9"/>
      <c r="G125" s="2"/>
    </row>
    <row r="126" spans="1:7" x14ac:dyDescent="0.25">
      <c r="A126" s="114" t="s">
        <v>100</v>
      </c>
      <c r="B126" s="44">
        <v>2410.1428571428573</v>
      </c>
      <c r="C126" s="44">
        <v>123.42857142857143</v>
      </c>
      <c r="D126" s="44">
        <v>2499.2857142857142</v>
      </c>
      <c r="E126" s="44">
        <v>5032.8571428571431</v>
      </c>
      <c r="F126" s="9"/>
      <c r="G126" s="2"/>
    </row>
    <row r="127" spans="1:7" x14ac:dyDescent="0.25">
      <c r="A127" s="114" t="s">
        <v>101</v>
      </c>
      <c r="B127" s="44">
        <v>2300.8571428571427</v>
      </c>
      <c r="C127" s="44">
        <v>113.85714285714286</v>
      </c>
      <c r="D127" s="44">
        <v>2465</v>
      </c>
      <c r="E127" s="44">
        <v>4879.7142857142853</v>
      </c>
      <c r="F127" s="9"/>
      <c r="G127" s="2"/>
    </row>
    <row r="128" spans="1:7" x14ac:dyDescent="0.25">
      <c r="A128" s="114" t="s">
        <v>102</v>
      </c>
      <c r="B128" s="44">
        <v>2183.7142857142858</v>
      </c>
      <c r="C128" s="44">
        <v>102.28571428571429</v>
      </c>
      <c r="D128" s="44">
        <v>2305.2857142857142</v>
      </c>
      <c r="E128" s="44">
        <v>4591.2857142857147</v>
      </c>
      <c r="F128" s="9"/>
      <c r="G128" s="2"/>
    </row>
    <row r="129" spans="1:7" x14ac:dyDescent="0.25">
      <c r="A129" s="114" t="s">
        <v>103</v>
      </c>
      <c r="B129" s="44">
        <v>2173</v>
      </c>
      <c r="C129" s="44">
        <v>92.428571428571431</v>
      </c>
      <c r="D129" s="44">
        <v>2186.1428571428573</v>
      </c>
      <c r="E129" s="44">
        <v>4451.5714285714284</v>
      </c>
      <c r="F129" s="9"/>
      <c r="G129" s="2"/>
    </row>
    <row r="130" spans="1:7" x14ac:dyDescent="0.25">
      <c r="A130" s="114" t="s">
        <v>104</v>
      </c>
      <c r="B130" s="44">
        <v>1991.4285714285713</v>
      </c>
      <c r="C130" s="44">
        <v>68.714285714285708</v>
      </c>
      <c r="D130" s="44">
        <v>1972.2857142857142</v>
      </c>
      <c r="E130" s="44">
        <v>4032.4285714285716</v>
      </c>
      <c r="F130" s="9"/>
      <c r="G130" s="2"/>
    </row>
    <row r="131" spans="1:7" x14ac:dyDescent="0.25">
      <c r="A131" s="114" t="s">
        <v>105</v>
      </c>
      <c r="B131" s="44">
        <v>1845.5714285714287</v>
      </c>
      <c r="C131" s="44">
        <v>67.571428571428569</v>
      </c>
      <c r="D131" s="44">
        <v>2008.7142857142858</v>
      </c>
      <c r="E131" s="44">
        <v>3921.8571428571427</v>
      </c>
      <c r="F131" s="9"/>
      <c r="G131" s="2"/>
    </row>
    <row r="132" spans="1:7" x14ac:dyDescent="0.25">
      <c r="A132" s="114" t="s">
        <v>91</v>
      </c>
      <c r="B132" s="44">
        <v>1850.8571428571429</v>
      </c>
      <c r="C132" s="44">
        <v>71.285714285714292</v>
      </c>
      <c r="D132" s="44">
        <v>2085.2857142857142</v>
      </c>
      <c r="E132" s="44">
        <v>4007.4285714285716</v>
      </c>
      <c r="F132" s="9"/>
      <c r="G132" s="2"/>
    </row>
    <row r="133" spans="1:7" x14ac:dyDescent="0.25">
      <c r="A133" s="114" t="s">
        <v>108</v>
      </c>
      <c r="B133" s="44">
        <v>2014</v>
      </c>
      <c r="C133" s="44">
        <v>74.285714285714292</v>
      </c>
      <c r="D133" s="44">
        <v>2152.5714285714284</v>
      </c>
      <c r="E133" s="44">
        <v>4240.8571428571431</v>
      </c>
      <c r="F133" s="95"/>
      <c r="G133" s="2"/>
    </row>
    <row r="134" spans="1:7" x14ac:dyDescent="0.25">
      <c r="A134" s="114" t="s">
        <v>109</v>
      </c>
      <c r="B134" s="44">
        <v>1498</v>
      </c>
      <c r="C134" s="44">
        <v>48.571428571428569</v>
      </c>
      <c r="D134" s="44">
        <v>1366.7142857142858</v>
      </c>
      <c r="E134" s="44">
        <v>2913.2857142857147</v>
      </c>
      <c r="F134" s="95"/>
      <c r="G134" s="2"/>
    </row>
    <row r="135" spans="1:7" x14ac:dyDescent="0.25">
      <c r="A135" s="114" t="s">
        <v>110</v>
      </c>
      <c r="B135" s="44">
        <v>701</v>
      </c>
      <c r="C135" s="44">
        <v>20</v>
      </c>
      <c r="D135" s="44">
        <v>584</v>
      </c>
      <c r="E135" s="44">
        <v>1305</v>
      </c>
      <c r="F135" s="95"/>
      <c r="G135" s="2"/>
    </row>
    <row r="136" spans="1:7" x14ac:dyDescent="0.25">
      <c r="A136" s="114" t="s">
        <v>111</v>
      </c>
      <c r="B136" s="44">
        <v>594</v>
      </c>
      <c r="C136" s="44">
        <v>25</v>
      </c>
      <c r="D136" s="44">
        <v>500</v>
      </c>
      <c r="E136" s="44">
        <v>1118</v>
      </c>
      <c r="F136" s="95"/>
      <c r="G136" s="2"/>
    </row>
    <row r="137" spans="1:7" x14ac:dyDescent="0.25">
      <c r="A137" s="114" t="s">
        <v>112</v>
      </c>
      <c r="B137" s="44">
        <v>691.85714285714289</v>
      </c>
      <c r="C137" s="44">
        <v>37.142857142857146</v>
      </c>
      <c r="D137" s="403">
        <v>569.57142857142856</v>
      </c>
      <c r="E137" s="44">
        <v>1298.5714285714284</v>
      </c>
      <c r="F137" s="95"/>
      <c r="G137" s="2"/>
    </row>
    <row r="138" spans="1:7" x14ac:dyDescent="0.25">
      <c r="A138" s="114" t="s">
        <v>113</v>
      </c>
      <c r="B138" s="44">
        <v>907.42857142857144</v>
      </c>
      <c r="C138" s="44">
        <v>43.285714285714285</v>
      </c>
      <c r="D138" s="44">
        <v>834.42857142857144</v>
      </c>
      <c r="E138" s="44">
        <v>1785.1428571428573</v>
      </c>
      <c r="F138" s="95"/>
      <c r="G138" s="2"/>
    </row>
    <row r="139" spans="1:7" x14ac:dyDescent="0.25">
      <c r="A139" s="114" t="s">
        <v>114</v>
      </c>
      <c r="B139" s="44">
        <v>793.28571428571433</v>
      </c>
      <c r="C139" s="44">
        <v>49.857142857142854</v>
      </c>
      <c r="D139" s="44">
        <v>742.28571428571433</v>
      </c>
      <c r="E139" s="44">
        <v>1585.4285714285716</v>
      </c>
      <c r="F139" s="95"/>
      <c r="G139" s="2"/>
    </row>
    <row r="140" spans="1:7" x14ac:dyDescent="0.25">
      <c r="A140" s="114" t="s">
        <v>115</v>
      </c>
      <c r="B140" s="44">
        <v>780</v>
      </c>
      <c r="C140" s="44">
        <v>41</v>
      </c>
      <c r="D140" s="44">
        <v>705</v>
      </c>
      <c r="E140" s="44">
        <v>1526</v>
      </c>
      <c r="F140" s="95"/>
      <c r="G140" s="2"/>
    </row>
    <row r="141" spans="1:7" x14ac:dyDescent="0.25">
      <c r="A141" s="114" t="s">
        <v>116</v>
      </c>
      <c r="B141" s="44">
        <v>831</v>
      </c>
      <c r="C141" s="44">
        <v>34</v>
      </c>
      <c r="D141" s="44">
        <v>658</v>
      </c>
      <c r="E141" s="44">
        <v>1523</v>
      </c>
      <c r="F141" s="95"/>
      <c r="G141" s="2"/>
    </row>
    <row r="142" spans="1:7" x14ac:dyDescent="0.25">
      <c r="A142" s="114" t="s">
        <v>117</v>
      </c>
      <c r="B142" s="44">
        <v>857.85714285714289</v>
      </c>
      <c r="C142" s="44">
        <v>44</v>
      </c>
      <c r="D142" s="44">
        <v>684.71428571428567</v>
      </c>
      <c r="E142" s="44">
        <v>1586.5714285714284</v>
      </c>
      <c r="F142" s="95"/>
      <c r="G142" s="2"/>
    </row>
    <row r="143" spans="1:7" x14ac:dyDescent="0.25">
      <c r="A143" s="114" t="s">
        <v>212</v>
      </c>
      <c r="B143" s="44">
        <v>910</v>
      </c>
      <c r="C143" s="44">
        <v>46.571428571428569</v>
      </c>
      <c r="D143" s="44">
        <v>777.14285714285711</v>
      </c>
      <c r="E143" s="44">
        <v>1733.7142857142858</v>
      </c>
      <c r="F143" s="95"/>
      <c r="G143" s="2"/>
    </row>
    <row r="144" spans="1:7" x14ac:dyDescent="0.25">
      <c r="A144" s="114" t="s">
        <v>225</v>
      </c>
      <c r="B144" s="44">
        <v>1036.7142857142858</v>
      </c>
      <c r="C144" s="44">
        <v>43.857142857142854</v>
      </c>
      <c r="D144" s="44">
        <v>1023.8571428571429</v>
      </c>
      <c r="E144" s="44">
        <v>2104.4285714285716</v>
      </c>
      <c r="F144" s="95"/>
      <c r="G144" s="2"/>
    </row>
    <row r="145" spans="1:7" x14ac:dyDescent="0.25">
      <c r="A145" s="114" t="s">
        <v>226</v>
      </c>
      <c r="B145" s="44">
        <v>1377</v>
      </c>
      <c r="C145" s="44">
        <v>54</v>
      </c>
      <c r="D145" s="44">
        <v>1249</v>
      </c>
      <c r="E145" s="44">
        <v>2679</v>
      </c>
      <c r="F145" s="95"/>
      <c r="G145" s="2"/>
    </row>
    <row r="146" spans="1:7" x14ac:dyDescent="0.25">
      <c r="A146" s="114" t="s">
        <v>227</v>
      </c>
      <c r="B146" s="44">
        <v>1445</v>
      </c>
      <c r="C146" s="44">
        <v>63</v>
      </c>
      <c r="D146" s="44">
        <v>1392</v>
      </c>
      <c r="E146" s="44">
        <v>2900</v>
      </c>
      <c r="F146" s="95"/>
      <c r="G146" s="2"/>
    </row>
    <row r="147" spans="1:7" x14ac:dyDescent="0.25">
      <c r="A147" s="114" t="s">
        <v>228</v>
      </c>
      <c r="B147" s="44">
        <v>1428.1428571428571</v>
      </c>
      <c r="C147" s="44">
        <v>93.714285714285708</v>
      </c>
      <c r="D147" s="44">
        <v>1330.8571428571429</v>
      </c>
      <c r="E147" s="44">
        <v>2852.7142857142858</v>
      </c>
      <c r="F147" s="95"/>
      <c r="G147" s="2"/>
    </row>
    <row r="148" spans="1:7" x14ac:dyDescent="0.25">
      <c r="A148" s="114" t="s">
        <v>224</v>
      </c>
      <c r="B148" s="44">
        <v>1541.5714285714287</v>
      </c>
      <c r="C148" s="44">
        <v>105.42857142857143</v>
      </c>
      <c r="D148" s="44">
        <v>1366.5714285714287</v>
      </c>
      <c r="E148" s="44">
        <v>3013.5714285714284</v>
      </c>
      <c r="F148" s="95"/>
      <c r="G148" s="2"/>
    </row>
    <row r="149" spans="1:7" x14ac:dyDescent="0.25">
      <c r="A149" s="114" t="s">
        <v>233</v>
      </c>
      <c r="B149" s="44">
        <v>1722.2857142857142</v>
      </c>
      <c r="C149" s="44">
        <v>116.14285714285714</v>
      </c>
      <c r="D149" s="44">
        <v>1398.5714285714287</v>
      </c>
      <c r="E149" s="44">
        <v>3237</v>
      </c>
      <c r="F149" s="95"/>
      <c r="G149" s="2"/>
    </row>
    <row r="150" spans="1:7" x14ac:dyDescent="0.25">
      <c r="A150" s="114" t="s">
        <v>234</v>
      </c>
      <c r="B150" s="44">
        <v>1769</v>
      </c>
      <c r="C150" s="44">
        <v>102</v>
      </c>
      <c r="D150" s="44">
        <v>1302</v>
      </c>
      <c r="E150" s="44">
        <v>3173</v>
      </c>
      <c r="F150" s="95"/>
      <c r="G150" s="2"/>
    </row>
    <row r="151" spans="1:7" x14ac:dyDescent="0.25">
      <c r="A151" s="114" t="s">
        <v>235</v>
      </c>
      <c r="B151" s="44">
        <v>1695</v>
      </c>
      <c r="C151" s="44">
        <v>87</v>
      </c>
      <c r="D151" s="44">
        <v>1198</v>
      </c>
      <c r="E151" s="44">
        <v>2980</v>
      </c>
      <c r="F151" s="95"/>
      <c r="G151" s="2"/>
    </row>
    <row r="152" spans="1:7" x14ac:dyDescent="0.25">
      <c r="A152" s="114" t="s">
        <v>239</v>
      </c>
      <c r="B152" s="44">
        <v>1564.8571428571429</v>
      </c>
      <c r="C152" s="44">
        <v>75.571428571428569</v>
      </c>
      <c r="D152" s="44">
        <v>1126</v>
      </c>
      <c r="E152" s="44">
        <v>2766.4285714285716</v>
      </c>
      <c r="F152" s="95"/>
      <c r="G152" s="2"/>
    </row>
    <row r="153" spans="1:7" x14ac:dyDescent="0.25">
      <c r="A153" s="114" t="s">
        <v>240</v>
      </c>
      <c r="B153" s="44">
        <v>1444.7142857142858</v>
      </c>
      <c r="C153" s="44">
        <v>79.714285714285708</v>
      </c>
      <c r="D153" s="44">
        <v>1098.5714285714287</v>
      </c>
      <c r="E153" s="44">
        <v>2623</v>
      </c>
      <c r="F153" s="95"/>
      <c r="G153" s="2"/>
    </row>
    <row r="154" spans="1:7" x14ac:dyDescent="0.25">
      <c r="A154" s="114" t="s">
        <v>243</v>
      </c>
      <c r="B154" s="44">
        <v>1488.8571428571429</v>
      </c>
      <c r="C154" s="44">
        <v>71</v>
      </c>
      <c r="D154" s="44">
        <v>1103.1428571428571</v>
      </c>
      <c r="E154" s="44">
        <v>2663</v>
      </c>
      <c r="F154" s="95"/>
      <c r="G154" s="2"/>
    </row>
    <row r="155" spans="1:7" x14ac:dyDescent="0.25">
      <c r="A155" s="114" t="s">
        <v>248</v>
      </c>
      <c r="B155" s="44">
        <v>1762.4285714285713</v>
      </c>
      <c r="C155" s="44">
        <v>53.142857142857146</v>
      </c>
      <c r="D155" s="44">
        <v>1039.8571428571429</v>
      </c>
      <c r="E155" s="44">
        <v>2855.4285714285716</v>
      </c>
      <c r="F155" s="95"/>
      <c r="G155" s="2"/>
    </row>
    <row r="156" spans="1:7" x14ac:dyDescent="0.25">
      <c r="A156" s="114" t="s">
        <v>247</v>
      </c>
      <c r="B156" s="44">
        <v>1709.8571428571429</v>
      </c>
      <c r="C156" s="44">
        <v>32.714285714285715</v>
      </c>
      <c r="D156" s="44">
        <v>1158.8571428571429</v>
      </c>
      <c r="E156" s="44">
        <v>2901.4285714285716</v>
      </c>
      <c r="F156" s="95"/>
      <c r="G156" s="2"/>
    </row>
    <row r="157" spans="1:7" x14ac:dyDescent="0.25">
      <c r="A157" s="114" t="s">
        <v>261</v>
      </c>
      <c r="B157" s="44">
        <v>2543.4285714285716</v>
      </c>
      <c r="C157" s="44">
        <v>71.714285714285708</v>
      </c>
      <c r="D157" s="44">
        <v>2328.5714285714284</v>
      </c>
      <c r="E157" s="44">
        <v>4943.7142857142862</v>
      </c>
      <c r="F157" s="95"/>
      <c r="G157" s="2"/>
    </row>
    <row r="158" spans="1:7" x14ac:dyDescent="0.25">
      <c r="A158" s="114" t="s">
        <v>262</v>
      </c>
      <c r="B158" s="44">
        <v>2666.8571428571427</v>
      </c>
      <c r="C158" s="44">
        <v>69.571428571428569</v>
      </c>
      <c r="D158" s="44">
        <v>2462.8571428571427</v>
      </c>
      <c r="E158" s="44">
        <v>5199.2857142857138</v>
      </c>
      <c r="F158" s="95"/>
      <c r="G158" s="2"/>
    </row>
    <row r="159" spans="1:7" x14ac:dyDescent="0.25">
      <c r="A159" s="114" t="s">
        <v>275</v>
      </c>
      <c r="B159" s="44">
        <v>2722.5714285714284</v>
      </c>
      <c r="C159" s="44">
        <v>65.142857142857139</v>
      </c>
      <c r="D159" s="44">
        <v>2363.2857142857142</v>
      </c>
      <c r="E159" s="44">
        <v>5151</v>
      </c>
      <c r="F159" s="95"/>
      <c r="G159" s="2"/>
    </row>
    <row r="160" spans="1:7" x14ac:dyDescent="0.25">
      <c r="A160" s="114" t="s">
        <v>283</v>
      </c>
      <c r="B160" s="44">
        <v>2589</v>
      </c>
      <c r="C160" s="44">
        <v>63</v>
      </c>
      <c r="D160" s="44">
        <v>2156</v>
      </c>
      <c r="E160" s="44">
        <v>4808</v>
      </c>
      <c r="F160" s="95"/>
      <c r="G160" s="2"/>
    </row>
    <row r="161" spans="1:7" x14ac:dyDescent="0.25">
      <c r="A161" s="114" t="s">
        <v>300</v>
      </c>
      <c r="B161" s="44">
        <v>2253.5714285714284</v>
      </c>
      <c r="C161" s="44">
        <v>48.571428571428569</v>
      </c>
      <c r="D161" s="44">
        <v>1923.8571428571429</v>
      </c>
      <c r="E161" s="44">
        <v>4226</v>
      </c>
      <c r="F161" s="95"/>
      <c r="G161" s="2"/>
    </row>
    <row r="162" spans="1:7" x14ac:dyDescent="0.25">
      <c r="A162" s="114" t="s">
        <v>301</v>
      </c>
      <c r="B162" s="44">
        <v>2193</v>
      </c>
      <c r="C162" s="44">
        <v>33.428571428571431</v>
      </c>
      <c r="D162" s="44">
        <v>1776.2857142857142</v>
      </c>
      <c r="E162" s="44">
        <v>4002.7142857142858</v>
      </c>
      <c r="F162" s="95"/>
      <c r="G162" s="2"/>
    </row>
    <row r="163" spans="1:7" x14ac:dyDescent="0.25">
      <c r="A163" s="114" t="s">
        <v>317</v>
      </c>
      <c r="B163" s="44">
        <v>2172</v>
      </c>
      <c r="C163" s="44">
        <v>28.285714285714285</v>
      </c>
      <c r="D163" s="44">
        <v>1749.1428571428571</v>
      </c>
      <c r="E163" s="44">
        <v>3949.4285714285716</v>
      </c>
      <c r="F163" s="95"/>
      <c r="G163" s="2"/>
    </row>
    <row r="164" spans="1:7" x14ac:dyDescent="0.25">
      <c r="A164" s="114" t="s">
        <v>335</v>
      </c>
      <c r="B164" s="44">
        <v>1990.7142857142858</v>
      </c>
      <c r="C164" s="44">
        <v>34</v>
      </c>
      <c r="D164" s="44">
        <v>1654.7142857142858</v>
      </c>
      <c r="E164" s="44">
        <v>3679.4285714285716</v>
      </c>
      <c r="F164" s="95"/>
      <c r="G164" s="2"/>
    </row>
    <row r="165" spans="1:7" x14ac:dyDescent="0.25">
      <c r="A165" s="114" t="s">
        <v>337</v>
      </c>
      <c r="B165" s="44">
        <v>1741</v>
      </c>
      <c r="C165" s="44">
        <v>28</v>
      </c>
      <c r="D165" s="44">
        <v>1517</v>
      </c>
      <c r="E165" s="44">
        <v>3286</v>
      </c>
      <c r="F165" s="95"/>
      <c r="G165" s="2"/>
    </row>
    <row r="166" spans="1:7" x14ac:dyDescent="0.25">
      <c r="B166" s="44"/>
      <c r="C166" s="44"/>
      <c r="D166" s="44"/>
      <c r="E166" s="44"/>
      <c r="F166" s="95"/>
      <c r="G166" s="2"/>
    </row>
    <row r="167" spans="1:7" x14ac:dyDescent="0.25">
      <c r="B167" s="44"/>
      <c r="C167" s="44"/>
      <c r="D167" s="44"/>
      <c r="E167" s="44"/>
      <c r="F167" s="95"/>
      <c r="G167" s="2"/>
    </row>
    <row r="168" spans="1:7" x14ac:dyDescent="0.25">
      <c r="B168" s="44"/>
      <c r="C168" s="44"/>
      <c r="D168" s="44"/>
      <c r="E168" s="44"/>
      <c r="F168" s="95"/>
      <c r="G168" s="2"/>
    </row>
    <row r="169" spans="1:7" x14ac:dyDescent="0.25">
      <c r="B169" s="44"/>
      <c r="C169" s="44"/>
      <c r="D169" s="44"/>
      <c r="E169" s="44"/>
      <c r="F169" s="95"/>
      <c r="G169" s="2"/>
    </row>
    <row r="170" spans="1:7" x14ac:dyDescent="0.25">
      <c r="B170" s="44"/>
      <c r="C170" s="44"/>
      <c r="D170" s="44"/>
      <c r="E170" s="44"/>
      <c r="F170" s="95"/>
      <c r="G170" s="2"/>
    </row>
    <row r="171" spans="1:7" x14ac:dyDescent="0.25">
      <c r="B171" s="44"/>
      <c r="C171" s="44"/>
      <c r="D171" s="44"/>
      <c r="E171" s="44"/>
      <c r="F171" s="95"/>
      <c r="G171" s="2"/>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zoomScaleNormal="100" workbookViewId="0"/>
  </sheetViews>
  <sheetFormatPr defaultColWidth="9.42578125" defaultRowHeight="15" x14ac:dyDescent="0.25"/>
  <cols>
    <col min="1" max="16384" width="9.42578125" style="3"/>
  </cols>
  <sheetData>
    <row r="1" spans="1:17" ht="15.75" x14ac:dyDescent="0.25">
      <c r="A1" s="4"/>
      <c r="Q1" s="22" t="s">
        <v>29</v>
      </c>
    </row>
    <row r="26" ht="86.25" customHeight="1" x14ac:dyDescent="0.25"/>
  </sheetData>
  <hyperlinks>
    <hyperlink ref="Q1" location="Contents!A1" display="Contents page"/>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55"/>
  <sheetViews>
    <sheetView showGridLines="0" zoomScale="89" zoomScaleNormal="90" workbookViewId="0">
      <pane ySplit="3" topLeftCell="A33" activePane="bottomLeft" state="frozen"/>
      <selection pane="bottomLeft"/>
    </sheetView>
  </sheetViews>
  <sheetFormatPr defaultRowHeight="15" x14ac:dyDescent="0.25"/>
  <cols>
    <col min="1" max="1" width="9" style="225" customWidth="1"/>
    <col min="2" max="2" width="18.42578125" style="2" bestFit="1" customWidth="1"/>
    <col min="3" max="3" width="25.42578125" style="2" customWidth="1"/>
  </cols>
  <sheetData>
    <row r="1" spans="1:14" x14ac:dyDescent="0.25">
      <c r="A1" s="1" t="s">
        <v>130</v>
      </c>
      <c r="N1" s="22" t="s">
        <v>29</v>
      </c>
    </row>
    <row r="2" spans="1:14" x14ac:dyDescent="0.25">
      <c r="A2" s="1"/>
      <c r="N2" s="22"/>
    </row>
    <row r="3" spans="1:14" ht="45" customHeight="1" x14ac:dyDescent="0.25">
      <c r="A3" s="215" t="s">
        <v>131</v>
      </c>
      <c r="B3" s="216" t="s">
        <v>124</v>
      </c>
      <c r="C3" s="217" t="s">
        <v>132</v>
      </c>
      <c r="D3" s="79"/>
    </row>
    <row r="4" spans="1:14" ht="15" customHeight="1" x14ac:dyDescent="0.25">
      <c r="A4" s="218">
        <v>11</v>
      </c>
      <c r="B4" s="219" t="s">
        <v>133</v>
      </c>
      <c r="C4" s="220">
        <v>9</v>
      </c>
    </row>
    <row r="5" spans="1:14" ht="15" customHeight="1" x14ac:dyDescent="0.25">
      <c r="A5" s="218">
        <v>12</v>
      </c>
      <c r="B5" s="221" t="s">
        <v>134</v>
      </c>
      <c r="C5" s="222">
        <v>25</v>
      </c>
    </row>
    <row r="6" spans="1:14" ht="15" customHeight="1" x14ac:dyDescent="0.25">
      <c r="A6" s="218">
        <v>13</v>
      </c>
      <c r="B6" s="221" t="s">
        <v>135</v>
      </c>
      <c r="C6" s="222">
        <v>86</v>
      </c>
    </row>
    <row r="7" spans="1:14" ht="15" customHeight="1" x14ac:dyDescent="0.25">
      <c r="A7" s="218">
        <v>14</v>
      </c>
      <c r="B7" s="221" t="s">
        <v>136</v>
      </c>
      <c r="C7" s="222">
        <v>212</v>
      </c>
    </row>
    <row r="8" spans="1:14" ht="15" customHeight="1" x14ac:dyDescent="0.25">
      <c r="A8" s="218">
        <v>15</v>
      </c>
      <c r="B8" s="221" t="s">
        <v>137</v>
      </c>
      <c r="C8" s="222">
        <v>317</v>
      </c>
    </row>
    <row r="9" spans="1:14" ht="15" customHeight="1" x14ac:dyDescent="0.25">
      <c r="A9" s="218">
        <v>16</v>
      </c>
      <c r="B9" s="221" t="s">
        <v>138</v>
      </c>
      <c r="C9" s="222">
        <v>481</v>
      </c>
    </row>
    <row r="10" spans="1:14" ht="15" customHeight="1" x14ac:dyDescent="0.25">
      <c r="A10" s="218">
        <v>17</v>
      </c>
      <c r="B10" s="221" t="s">
        <v>139</v>
      </c>
      <c r="C10" s="222">
        <v>625</v>
      </c>
    </row>
    <row r="11" spans="1:14" ht="15" customHeight="1" x14ac:dyDescent="0.25">
      <c r="A11" s="218">
        <v>18</v>
      </c>
      <c r="B11" s="221" t="s">
        <v>140</v>
      </c>
      <c r="C11" s="222">
        <v>669</v>
      </c>
    </row>
    <row r="12" spans="1:14" ht="15" customHeight="1" x14ac:dyDescent="0.25">
      <c r="A12" s="218">
        <v>19</v>
      </c>
      <c r="B12" s="221" t="s">
        <v>141</v>
      </c>
      <c r="C12" s="222">
        <v>609</v>
      </c>
    </row>
    <row r="13" spans="1:14" ht="15" customHeight="1" x14ac:dyDescent="0.25">
      <c r="A13" s="218">
        <v>20</v>
      </c>
      <c r="B13" s="221" t="s">
        <v>142</v>
      </c>
      <c r="C13" s="222">
        <v>323</v>
      </c>
    </row>
    <row r="14" spans="1:14" ht="15" customHeight="1" x14ac:dyDescent="0.25">
      <c r="A14" s="218">
        <v>21</v>
      </c>
      <c r="B14" s="223" t="s">
        <v>143</v>
      </c>
      <c r="C14" s="224">
        <v>209</v>
      </c>
    </row>
    <row r="15" spans="1:14" ht="15" customHeight="1" x14ac:dyDescent="0.25">
      <c r="A15" s="218">
        <v>22</v>
      </c>
      <c r="B15" s="223" t="s">
        <v>144</v>
      </c>
      <c r="C15" s="224">
        <v>103</v>
      </c>
    </row>
    <row r="16" spans="1:14" ht="15.6" customHeight="1" x14ac:dyDescent="0.25">
      <c r="A16" s="218">
        <v>23</v>
      </c>
      <c r="B16" s="223" t="s">
        <v>145</v>
      </c>
      <c r="C16" s="224">
        <v>61</v>
      </c>
    </row>
    <row r="17" spans="1:5" ht="15" customHeight="1" x14ac:dyDescent="0.25">
      <c r="A17" s="218">
        <v>24</v>
      </c>
      <c r="B17" s="223" t="s">
        <v>146</v>
      </c>
      <c r="C17" s="224">
        <v>27</v>
      </c>
    </row>
    <row r="18" spans="1:5" ht="15" customHeight="1" x14ac:dyDescent="0.25">
      <c r="A18" s="218">
        <v>25</v>
      </c>
      <c r="B18" s="223" t="s">
        <v>147</v>
      </c>
      <c r="C18" s="224">
        <v>39</v>
      </c>
    </row>
    <row r="19" spans="1:5" ht="15" customHeight="1" x14ac:dyDescent="0.25">
      <c r="A19" s="218">
        <v>26</v>
      </c>
      <c r="B19" s="223" t="s">
        <v>148</v>
      </c>
      <c r="C19" s="224">
        <v>11</v>
      </c>
    </row>
    <row r="20" spans="1:5" ht="15" customHeight="1" x14ac:dyDescent="0.25">
      <c r="A20" s="218">
        <v>27</v>
      </c>
      <c r="B20" s="223" t="s">
        <v>149</v>
      </c>
      <c r="C20" s="224">
        <v>7</v>
      </c>
    </row>
    <row r="21" spans="1:5" ht="15" customHeight="1" x14ac:dyDescent="0.25">
      <c r="A21" s="218">
        <v>28</v>
      </c>
      <c r="B21" s="223" t="s">
        <v>150</v>
      </c>
      <c r="C21" s="224">
        <v>9</v>
      </c>
    </row>
    <row r="22" spans="1:5" ht="15" customHeight="1" x14ac:dyDescent="0.25">
      <c r="A22" s="218">
        <v>29</v>
      </c>
      <c r="B22" s="223" t="s">
        <v>151</v>
      </c>
      <c r="C22" s="224">
        <v>7</v>
      </c>
    </row>
    <row r="23" spans="1:5" ht="15" customHeight="1" x14ac:dyDescent="0.25">
      <c r="A23" s="218">
        <v>30</v>
      </c>
      <c r="B23" s="223" t="s">
        <v>152</v>
      </c>
      <c r="C23" s="224">
        <v>1</v>
      </c>
    </row>
    <row r="24" spans="1:5" ht="16.5" customHeight="1" x14ac:dyDescent="0.25">
      <c r="A24" s="218">
        <v>31</v>
      </c>
      <c r="B24" s="223" t="s">
        <v>129</v>
      </c>
      <c r="C24" s="224">
        <v>2</v>
      </c>
    </row>
    <row r="25" spans="1:5" ht="15" customHeight="1" x14ac:dyDescent="0.25">
      <c r="A25" s="218">
        <v>32</v>
      </c>
      <c r="B25" s="223" t="s">
        <v>128</v>
      </c>
      <c r="C25" s="218">
        <v>1</v>
      </c>
    </row>
    <row r="26" spans="1:5" x14ac:dyDescent="0.25">
      <c r="A26" s="218">
        <v>33</v>
      </c>
      <c r="B26" s="223" t="s">
        <v>166</v>
      </c>
      <c r="C26" s="218">
        <v>0</v>
      </c>
      <c r="D26" s="31"/>
      <c r="E26" s="31"/>
    </row>
    <row r="27" spans="1:5" x14ac:dyDescent="0.25">
      <c r="A27" s="218">
        <v>34</v>
      </c>
      <c r="B27" s="223" t="s">
        <v>183</v>
      </c>
      <c r="C27" s="95">
        <v>2</v>
      </c>
      <c r="D27" s="79"/>
      <c r="E27" s="31"/>
    </row>
    <row r="28" spans="1:5" x14ac:dyDescent="0.25">
      <c r="A28" s="218">
        <v>35</v>
      </c>
      <c r="B28" s="223" t="s">
        <v>187</v>
      </c>
      <c r="C28" s="208">
        <v>5</v>
      </c>
      <c r="D28" s="31"/>
      <c r="E28" s="31"/>
    </row>
    <row r="29" spans="1:5" x14ac:dyDescent="0.25">
      <c r="A29" s="218">
        <v>36</v>
      </c>
      <c r="B29" s="223" t="s">
        <v>186</v>
      </c>
      <c r="C29" s="208">
        <v>0</v>
      </c>
      <c r="D29" s="31"/>
      <c r="E29" s="31"/>
    </row>
    <row r="30" spans="1:5" x14ac:dyDescent="0.25">
      <c r="A30" s="218">
        <v>37</v>
      </c>
      <c r="B30" s="223" t="s">
        <v>209</v>
      </c>
      <c r="C30" s="208">
        <v>12</v>
      </c>
    </row>
    <row r="31" spans="1:5" x14ac:dyDescent="0.25">
      <c r="A31" s="218">
        <v>38</v>
      </c>
      <c r="B31" s="223" t="s">
        <v>210</v>
      </c>
      <c r="C31" s="208">
        <v>14</v>
      </c>
    </row>
    <row r="32" spans="1:5" x14ac:dyDescent="0.25">
      <c r="A32" s="218">
        <v>39</v>
      </c>
      <c r="B32" s="223" t="s">
        <v>211</v>
      </c>
      <c r="C32" s="208">
        <v>39</v>
      </c>
    </row>
    <row r="33" spans="1:3" x14ac:dyDescent="0.25">
      <c r="A33" s="218">
        <v>40</v>
      </c>
      <c r="B33" s="223" t="s">
        <v>213</v>
      </c>
      <c r="C33" s="208">
        <v>94</v>
      </c>
    </row>
    <row r="34" spans="1:3" x14ac:dyDescent="0.25">
      <c r="A34" s="218">
        <v>41</v>
      </c>
      <c r="B34" s="223" t="s">
        <v>214</v>
      </c>
      <c r="C34" s="208">
        <v>156</v>
      </c>
    </row>
    <row r="35" spans="1:3" x14ac:dyDescent="0.25">
      <c r="A35" s="218">
        <v>42</v>
      </c>
      <c r="B35" s="223" t="s">
        <v>221</v>
      </c>
      <c r="C35" s="208">
        <v>147</v>
      </c>
    </row>
    <row r="36" spans="1:3" x14ac:dyDescent="0.25">
      <c r="A36" s="218">
        <v>43</v>
      </c>
      <c r="B36" s="223" t="s">
        <v>222</v>
      </c>
      <c r="C36" s="208">
        <v>279</v>
      </c>
    </row>
    <row r="37" spans="1:3" x14ac:dyDescent="0.25">
      <c r="A37" s="218">
        <v>44</v>
      </c>
      <c r="B37" s="223" t="s">
        <v>223</v>
      </c>
      <c r="C37" s="208">
        <v>337</v>
      </c>
    </row>
    <row r="38" spans="1:3" x14ac:dyDescent="0.25">
      <c r="A38" s="218">
        <v>45</v>
      </c>
      <c r="B38" s="223" t="s">
        <v>229</v>
      </c>
      <c r="C38" s="208">
        <v>296</v>
      </c>
    </row>
    <row r="39" spans="1:3" x14ac:dyDescent="0.25">
      <c r="A39" s="218">
        <v>46</v>
      </c>
      <c r="B39" s="223" t="s">
        <v>230</v>
      </c>
      <c r="C39" s="208">
        <v>317</v>
      </c>
    </row>
    <row r="40" spans="1:3" x14ac:dyDescent="0.25">
      <c r="A40" s="218">
        <v>47</v>
      </c>
      <c r="B40" s="223" t="s">
        <v>231</v>
      </c>
      <c r="C40" s="208">
        <v>351</v>
      </c>
    </row>
    <row r="41" spans="1:3" x14ac:dyDescent="0.25">
      <c r="A41" s="218">
        <v>48</v>
      </c>
      <c r="B41" s="223" t="s">
        <v>236</v>
      </c>
      <c r="C41" s="208">
        <v>226</v>
      </c>
    </row>
    <row r="42" spans="1:3" x14ac:dyDescent="0.25">
      <c r="A42" s="218">
        <v>49</v>
      </c>
      <c r="B42" s="223" t="s">
        <v>237</v>
      </c>
      <c r="C42" s="208">
        <v>279</v>
      </c>
    </row>
    <row r="43" spans="1:3" x14ac:dyDescent="0.25">
      <c r="A43" s="218">
        <v>50</v>
      </c>
      <c r="B43" s="223" t="s">
        <v>238</v>
      </c>
      <c r="C43" s="208">
        <v>284</v>
      </c>
    </row>
    <row r="44" spans="1:3" x14ac:dyDescent="0.25">
      <c r="A44" s="218">
        <v>51</v>
      </c>
      <c r="B44" s="223" t="s">
        <v>244</v>
      </c>
      <c r="C44" s="208">
        <v>342</v>
      </c>
    </row>
    <row r="45" spans="1:3" x14ac:dyDescent="0.25">
      <c r="A45" s="218">
        <v>52</v>
      </c>
      <c r="B45" s="223" t="s">
        <v>245</v>
      </c>
      <c r="C45" s="208">
        <v>335</v>
      </c>
    </row>
    <row r="46" spans="1:3" x14ac:dyDescent="0.25">
      <c r="A46" s="218">
        <v>53</v>
      </c>
      <c r="B46" s="223" t="s">
        <v>246</v>
      </c>
      <c r="C46" s="208">
        <v>483</v>
      </c>
    </row>
    <row r="47" spans="1:3" x14ac:dyDescent="0.25">
      <c r="A47" s="218">
        <v>1</v>
      </c>
      <c r="B47" s="223" t="s">
        <v>251</v>
      </c>
      <c r="C47" s="208">
        <v>641</v>
      </c>
    </row>
    <row r="48" spans="1:3" x14ac:dyDescent="0.25">
      <c r="A48" s="218">
        <v>2</v>
      </c>
      <c r="B48" s="223" t="s">
        <v>263</v>
      </c>
      <c r="C48" s="208">
        <v>479</v>
      </c>
    </row>
    <row r="49" spans="1:4" x14ac:dyDescent="0.25">
      <c r="A49" s="218">
        <v>3</v>
      </c>
      <c r="B49" s="223" t="s">
        <v>277</v>
      </c>
      <c r="C49" s="208">
        <v>391</v>
      </c>
    </row>
    <row r="50" spans="1:4" x14ac:dyDescent="0.25">
      <c r="A50" s="218">
        <v>4</v>
      </c>
      <c r="B50" s="223" t="s">
        <v>284</v>
      </c>
      <c r="C50" s="208">
        <v>249</v>
      </c>
    </row>
    <row r="51" spans="1:4" x14ac:dyDescent="0.25">
      <c r="A51" s="218">
        <v>5</v>
      </c>
      <c r="B51" s="223" t="s">
        <v>290</v>
      </c>
      <c r="C51" s="208">
        <v>160</v>
      </c>
    </row>
    <row r="52" spans="1:4" x14ac:dyDescent="0.25">
      <c r="A52" s="218">
        <v>6</v>
      </c>
      <c r="B52" s="223" t="s">
        <v>299</v>
      </c>
      <c r="C52" s="2">
        <v>130</v>
      </c>
      <c r="D52" s="79"/>
    </row>
    <row r="53" spans="1:4" x14ac:dyDescent="0.25">
      <c r="A53" s="218">
        <v>7</v>
      </c>
      <c r="B53" s="223" t="s">
        <v>318</v>
      </c>
      <c r="C53" s="2">
        <v>130</v>
      </c>
      <c r="D53" s="79"/>
    </row>
    <row r="54" spans="1:4" x14ac:dyDescent="0.25">
      <c r="A54" s="218">
        <v>8</v>
      </c>
      <c r="B54" s="223" t="s">
        <v>336</v>
      </c>
      <c r="C54" s="2">
        <v>77</v>
      </c>
      <c r="D54" s="79"/>
    </row>
    <row r="55" spans="1:4" x14ac:dyDescent="0.25">
      <c r="A55" s="218">
        <v>9</v>
      </c>
      <c r="B55" s="223" t="s">
        <v>338</v>
      </c>
      <c r="C55" s="2">
        <v>23</v>
      </c>
      <c r="D55" s="79"/>
    </row>
  </sheetData>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48"/>
  <sheetViews>
    <sheetView showGridLines="0" zoomScale="90" zoomScaleNormal="90" workbookViewId="0">
      <pane xSplit="1" ySplit="2" topLeftCell="B26" activePane="bottomRight" state="frozen"/>
      <selection pane="topRight" activeCell="B1" sqref="B1"/>
      <selection pane="bottomLeft" activeCell="A4" sqref="A4"/>
      <selection pane="bottomRight"/>
    </sheetView>
  </sheetViews>
  <sheetFormatPr defaultRowHeight="15" x14ac:dyDescent="0.25"/>
  <cols>
    <col min="1" max="1" width="11.42578125" bestFit="1" customWidth="1"/>
    <col min="2" max="2" width="17.42578125" customWidth="1"/>
    <col min="3" max="4" width="13.42578125" customWidth="1"/>
    <col min="5" max="5" width="23.42578125" customWidth="1"/>
    <col min="6" max="6" width="18.42578125" style="97" customWidth="1"/>
  </cols>
  <sheetData>
    <row r="1" spans="1:17" x14ac:dyDescent="0.25">
      <c r="A1" s="55" t="s">
        <v>71</v>
      </c>
      <c r="B1" s="1"/>
      <c r="C1" s="1"/>
      <c r="D1" s="1"/>
      <c r="E1" s="2"/>
      <c r="L1" s="22"/>
    </row>
    <row r="2" spans="1:17" ht="124.5" customHeight="1" x14ac:dyDescent="0.25">
      <c r="A2" s="82" t="s">
        <v>0</v>
      </c>
      <c r="B2" s="85" t="s">
        <v>65</v>
      </c>
      <c r="C2" s="85" t="s">
        <v>66</v>
      </c>
      <c r="D2" s="85" t="s">
        <v>67</v>
      </c>
      <c r="E2" s="85" t="s">
        <v>68</v>
      </c>
      <c r="F2" s="98" t="s">
        <v>69</v>
      </c>
    </row>
    <row r="3" spans="1:17" x14ac:dyDescent="0.25">
      <c r="A3" s="11">
        <v>43942</v>
      </c>
      <c r="B3" s="5">
        <v>3732</v>
      </c>
      <c r="C3" s="5">
        <v>708</v>
      </c>
      <c r="D3" s="83">
        <v>0.65</v>
      </c>
      <c r="E3" s="6">
        <v>37213</v>
      </c>
      <c r="F3" s="84">
        <f>B3/E3</f>
        <v>0.10028753392631608</v>
      </c>
      <c r="G3" s="7"/>
      <c r="H3" s="7"/>
      <c r="I3" s="7"/>
      <c r="J3" s="7"/>
      <c r="K3" s="7"/>
      <c r="L3" s="8"/>
      <c r="M3" s="8"/>
      <c r="N3" s="8"/>
      <c r="O3" s="8"/>
      <c r="P3" s="8"/>
      <c r="Q3" s="8"/>
    </row>
    <row r="4" spans="1:17" x14ac:dyDescent="0.25">
      <c r="A4" s="11">
        <v>43949</v>
      </c>
      <c r="B4" s="5">
        <v>4163</v>
      </c>
      <c r="C4" s="5">
        <v>862</v>
      </c>
      <c r="D4" s="83">
        <v>0.79</v>
      </c>
      <c r="E4" s="6">
        <v>45068</v>
      </c>
      <c r="F4" s="84">
        <f>B4/E4</f>
        <v>9.2371527469601492E-2</v>
      </c>
      <c r="G4" s="7"/>
      <c r="H4" s="7"/>
      <c r="I4" s="7"/>
      <c r="J4" s="7"/>
      <c r="K4" s="7"/>
      <c r="L4" s="8"/>
      <c r="M4" s="8"/>
      <c r="N4" s="8"/>
      <c r="O4" s="8"/>
      <c r="P4" s="8"/>
      <c r="Q4" s="8"/>
    </row>
    <row r="5" spans="1:17" x14ac:dyDescent="0.25">
      <c r="A5" s="11">
        <v>43956</v>
      </c>
      <c r="B5" s="5">
        <v>3672</v>
      </c>
      <c r="C5" s="5">
        <v>822</v>
      </c>
      <c r="D5" s="83">
        <v>0.76</v>
      </c>
      <c r="E5" s="6">
        <v>43403</v>
      </c>
      <c r="F5" s="84">
        <f>B5/E5</f>
        <v>8.4602446835472203E-2</v>
      </c>
      <c r="G5" s="7"/>
      <c r="H5" s="7"/>
      <c r="I5" s="7"/>
      <c r="J5" s="7"/>
      <c r="K5" s="7"/>
      <c r="L5" s="8"/>
      <c r="M5" s="8"/>
      <c r="N5" s="8"/>
      <c r="O5" s="8"/>
      <c r="P5" s="8"/>
      <c r="Q5" s="8"/>
    </row>
    <row r="6" spans="1:17" x14ac:dyDescent="0.25">
      <c r="A6" s="11">
        <v>43963</v>
      </c>
      <c r="B6" s="5">
        <v>3121</v>
      </c>
      <c r="C6" s="5">
        <v>813</v>
      </c>
      <c r="D6" s="83">
        <v>0.75</v>
      </c>
      <c r="E6" s="6">
        <v>42626</v>
      </c>
      <c r="F6" s="84">
        <f>B6/E6</f>
        <v>7.3218223619387235E-2</v>
      </c>
      <c r="G6" s="7"/>
      <c r="H6" s="7"/>
      <c r="I6" s="7"/>
      <c r="J6" s="7"/>
      <c r="K6" s="7"/>
      <c r="L6" s="8"/>
      <c r="M6" s="8"/>
      <c r="N6" s="8"/>
      <c r="O6" s="8"/>
      <c r="P6" s="8"/>
      <c r="Q6" s="8"/>
    </row>
    <row r="7" spans="1:17" x14ac:dyDescent="0.25">
      <c r="A7" s="11">
        <v>43970</v>
      </c>
      <c r="B7" s="5">
        <v>3381</v>
      </c>
      <c r="C7" s="5">
        <v>879</v>
      </c>
      <c r="D7" s="83">
        <v>0.81</v>
      </c>
      <c r="E7" s="6">
        <v>46272</v>
      </c>
      <c r="F7" s="84">
        <f>B7/E7</f>
        <v>7.306794605809129E-2</v>
      </c>
      <c r="G7" s="7"/>
      <c r="H7" s="7"/>
      <c r="I7" s="7"/>
      <c r="J7" s="7"/>
      <c r="K7" s="7"/>
      <c r="L7" s="8"/>
      <c r="M7" s="8"/>
      <c r="N7" s="8"/>
      <c r="O7" s="8"/>
      <c r="P7" s="8"/>
      <c r="Q7" s="8"/>
    </row>
    <row r="8" spans="1:17" x14ac:dyDescent="0.25">
      <c r="A8" s="11">
        <f>A7+7</f>
        <v>43977</v>
      </c>
      <c r="B8" s="5">
        <v>3049</v>
      </c>
      <c r="C8" s="5">
        <v>880</v>
      </c>
      <c r="D8" s="83">
        <v>0.81</v>
      </c>
      <c r="E8" s="6">
        <v>46237</v>
      </c>
      <c r="F8" s="84">
        <v>6.6000000000000003E-2</v>
      </c>
      <c r="G8" s="7"/>
      <c r="H8" s="7"/>
      <c r="I8" s="7"/>
      <c r="J8" s="7"/>
      <c r="K8" s="7"/>
      <c r="L8" s="8"/>
      <c r="M8" s="8"/>
      <c r="N8" s="8"/>
      <c r="O8" s="8"/>
      <c r="P8" s="8"/>
      <c r="Q8" s="8"/>
    </row>
    <row r="9" spans="1:17" x14ac:dyDescent="0.25">
      <c r="A9" s="11">
        <f>A8+7</f>
        <v>43984</v>
      </c>
      <c r="B9" s="5">
        <v>2668</v>
      </c>
      <c r="C9" s="5">
        <v>824</v>
      </c>
      <c r="D9" s="83">
        <v>0.76</v>
      </c>
      <c r="E9" s="6">
        <v>43864</v>
      </c>
      <c r="F9" s="84">
        <v>6.0999999999999999E-2</v>
      </c>
      <c r="G9" s="7"/>
      <c r="H9" s="7"/>
      <c r="I9" s="7"/>
      <c r="J9" s="7"/>
      <c r="K9" s="7"/>
      <c r="L9" s="8"/>
      <c r="M9" s="8"/>
      <c r="N9" s="8"/>
      <c r="O9" s="8"/>
      <c r="P9" s="8"/>
      <c r="Q9" s="8"/>
    </row>
    <row r="10" spans="1:17" x14ac:dyDescent="0.25">
      <c r="A10" s="11">
        <v>43991</v>
      </c>
      <c r="B10" s="5">
        <v>2315</v>
      </c>
      <c r="C10" s="5">
        <v>858</v>
      </c>
      <c r="D10" s="83">
        <v>0.79</v>
      </c>
      <c r="E10" s="6">
        <v>45816</v>
      </c>
      <c r="F10" s="84">
        <v>5.0999999999999997E-2</v>
      </c>
      <c r="G10" s="7"/>
      <c r="H10" s="7"/>
      <c r="I10" s="7"/>
      <c r="J10" s="7"/>
      <c r="K10" s="7"/>
      <c r="L10" s="8"/>
      <c r="M10" s="8"/>
      <c r="N10" s="8"/>
      <c r="O10" s="8"/>
      <c r="P10" s="8"/>
      <c r="Q10" s="8"/>
    </row>
    <row r="11" spans="1:17" x14ac:dyDescent="0.25">
      <c r="A11" s="11">
        <v>43998</v>
      </c>
      <c r="B11" s="5">
        <v>2453</v>
      </c>
      <c r="C11" s="5">
        <v>877</v>
      </c>
      <c r="D11" s="83">
        <v>0.81</v>
      </c>
      <c r="E11" s="6">
        <v>45912</v>
      </c>
      <c r="F11" s="84">
        <v>5.2999999999999999E-2</v>
      </c>
      <c r="G11" s="7"/>
      <c r="H11" s="7"/>
      <c r="I11" s="7"/>
      <c r="J11" s="7"/>
      <c r="K11" s="7"/>
      <c r="L11" s="8"/>
      <c r="M11" s="8"/>
      <c r="N11" s="8"/>
      <c r="O11" s="8"/>
      <c r="P11" s="8"/>
      <c r="Q11" s="8"/>
    </row>
    <row r="12" spans="1:17" x14ac:dyDescent="0.25">
      <c r="A12" s="11">
        <v>44005</v>
      </c>
      <c r="B12" s="9">
        <v>1801</v>
      </c>
      <c r="C12" s="9">
        <v>688</v>
      </c>
      <c r="D12" s="83">
        <v>0.64</v>
      </c>
      <c r="E12" s="106">
        <v>36257</v>
      </c>
      <c r="F12" s="84">
        <v>0.05</v>
      </c>
      <c r="G12" s="7"/>
      <c r="H12" s="7"/>
      <c r="I12" s="7"/>
      <c r="J12" s="7"/>
      <c r="K12" s="7"/>
      <c r="L12" s="8"/>
      <c r="M12" s="8"/>
      <c r="N12" s="8"/>
      <c r="O12" s="8"/>
      <c r="P12" s="8"/>
      <c r="Q12" s="8"/>
    </row>
    <row r="13" spans="1:17" x14ac:dyDescent="0.25">
      <c r="A13" s="11">
        <v>44012</v>
      </c>
      <c r="B13" s="9">
        <v>1976</v>
      </c>
      <c r="C13" s="9">
        <v>821</v>
      </c>
      <c r="D13" s="83">
        <v>0.76</v>
      </c>
      <c r="E13" s="106">
        <v>43025</v>
      </c>
      <c r="F13" s="84">
        <v>4.5999999999999999E-2</v>
      </c>
      <c r="G13" s="7"/>
      <c r="H13" s="7"/>
      <c r="I13" s="7"/>
      <c r="J13" s="7"/>
      <c r="K13" s="7"/>
      <c r="L13" s="8"/>
      <c r="M13" s="8"/>
      <c r="N13" s="8"/>
      <c r="O13" s="8"/>
      <c r="P13" s="8"/>
      <c r="Q13" s="8"/>
    </row>
    <row r="14" spans="1:17" x14ac:dyDescent="0.25">
      <c r="A14" s="11">
        <v>44019</v>
      </c>
      <c r="B14" s="9">
        <v>1764</v>
      </c>
      <c r="C14" s="9">
        <v>807</v>
      </c>
      <c r="D14" s="83">
        <v>0.75</v>
      </c>
      <c r="E14" s="106">
        <v>41680</v>
      </c>
      <c r="F14" s="84">
        <v>4.2000000000000003E-2</v>
      </c>
      <c r="G14" s="8"/>
    </row>
    <row r="15" spans="1:17" x14ac:dyDescent="0.25">
      <c r="A15" s="11">
        <v>44026</v>
      </c>
      <c r="B15" s="9">
        <v>1708</v>
      </c>
      <c r="C15" s="9">
        <v>772</v>
      </c>
      <c r="D15" s="83">
        <v>0.71</v>
      </c>
      <c r="E15" s="106">
        <v>40038</v>
      </c>
      <c r="F15" s="84">
        <v>4.2999999999999997E-2</v>
      </c>
      <c r="G15" s="8"/>
    </row>
    <row r="16" spans="1:17" x14ac:dyDescent="0.25">
      <c r="A16" s="11">
        <v>44033</v>
      </c>
      <c r="B16" s="9">
        <v>1666</v>
      </c>
      <c r="C16" s="9">
        <v>790</v>
      </c>
      <c r="D16" s="83">
        <v>0.73</v>
      </c>
      <c r="E16" s="106">
        <v>40858</v>
      </c>
      <c r="F16" s="84">
        <v>4.1000000000000002E-2</v>
      </c>
      <c r="G16" s="8"/>
    </row>
    <row r="17" spans="1:7" x14ac:dyDescent="0.25">
      <c r="A17" s="11">
        <v>44040</v>
      </c>
      <c r="B17" s="9">
        <v>1523</v>
      </c>
      <c r="C17" s="9">
        <v>768</v>
      </c>
      <c r="D17" s="83">
        <v>0.71</v>
      </c>
      <c r="E17" s="106">
        <v>40005</v>
      </c>
      <c r="F17" s="84">
        <v>3.7999999999999999E-2</v>
      </c>
      <c r="G17" s="8"/>
    </row>
    <row r="18" spans="1:7" x14ac:dyDescent="0.25">
      <c r="A18" s="11">
        <v>44047</v>
      </c>
      <c r="B18" s="9">
        <v>815</v>
      </c>
      <c r="C18" s="9">
        <v>799</v>
      </c>
      <c r="D18" s="83">
        <v>0.74</v>
      </c>
      <c r="E18" s="106">
        <v>41702</v>
      </c>
      <c r="F18" s="84">
        <v>0.02</v>
      </c>
      <c r="G18" s="8"/>
    </row>
    <row r="19" spans="1:7" x14ac:dyDescent="0.25">
      <c r="A19" s="11">
        <v>44054</v>
      </c>
      <c r="B19" s="9">
        <v>613</v>
      </c>
      <c r="C19" s="9">
        <v>829</v>
      </c>
      <c r="D19" s="83">
        <v>0.77</v>
      </c>
      <c r="E19" s="106">
        <v>43887</v>
      </c>
      <c r="F19" s="84">
        <v>1.4E-2</v>
      </c>
      <c r="G19" s="8"/>
    </row>
    <row r="20" spans="1:7" x14ac:dyDescent="0.25">
      <c r="A20" s="11">
        <v>44061</v>
      </c>
      <c r="B20" s="9">
        <v>506</v>
      </c>
      <c r="C20" s="9">
        <v>818</v>
      </c>
      <c r="D20" s="83">
        <v>0.76</v>
      </c>
      <c r="E20" s="106">
        <v>42682</v>
      </c>
      <c r="F20" s="84">
        <v>1.2E-2</v>
      </c>
      <c r="G20" s="8"/>
    </row>
    <row r="21" spans="1:7" x14ac:dyDescent="0.25">
      <c r="A21" s="11">
        <v>44068</v>
      </c>
      <c r="B21" s="73">
        <v>554</v>
      </c>
      <c r="C21" s="73">
        <v>775</v>
      </c>
      <c r="D21" s="257">
        <v>0.72</v>
      </c>
      <c r="E21" s="113">
        <v>40323</v>
      </c>
      <c r="F21" s="84">
        <v>1.4E-2</v>
      </c>
      <c r="G21" s="8"/>
    </row>
    <row r="22" spans="1:7" x14ac:dyDescent="0.25">
      <c r="A22" s="11">
        <v>44075</v>
      </c>
      <c r="B22" s="73">
        <v>496</v>
      </c>
      <c r="C22" s="73">
        <v>796</v>
      </c>
      <c r="D22" s="257">
        <v>0.74</v>
      </c>
      <c r="E22" s="113">
        <v>42316</v>
      </c>
      <c r="F22" s="84">
        <v>1.2E-2</v>
      </c>
      <c r="G22" s="8"/>
    </row>
    <row r="23" spans="1:7" x14ac:dyDescent="0.25">
      <c r="A23" s="11">
        <v>44082</v>
      </c>
      <c r="B23" s="73">
        <v>548</v>
      </c>
      <c r="C23" s="73">
        <v>825</v>
      </c>
      <c r="D23" s="257">
        <v>0.76</v>
      </c>
      <c r="E23" s="113">
        <v>43053</v>
      </c>
      <c r="F23" s="84">
        <v>1.2999999999999999E-2</v>
      </c>
      <c r="G23" s="8"/>
    </row>
    <row r="24" spans="1:7" x14ac:dyDescent="0.25">
      <c r="A24" s="11">
        <v>44089</v>
      </c>
      <c r="B24" s="73">
        <v>496</v>
      </c>
      <c r="C24" s="73">
        <v>806</v>
      </c>
      <c r="D24" s="257">
        <v>0.75</v>
      </c>
      <c r="E24" s="113">
        <v>42935</v>
      </c>
      <c r="F24" s="84">
        <v>1.2E-2</v>
      </c>
      <c r="G24" s="8"/>
    </row>
    <row r="25" spans="1:7" x14ac:dyDescent="0.25">
      <c r="A25" s="11">
        <v>44096</v>
      </c>
      <c r="B25" s="73">
        <v>504</v>
      </c>
      <c r="C25" s="73">
        <v>792</v>
      </c>
      <c r="D25" s="257">
        <v>0.73</v>
      </c>
      <c r="E25" s="113">
        <v>41727</v>
      </c>
      <c r="F25" s="84">
        <v>1.2E-2</v>
      </c>
      <c r="G25" s="8"/>
    </row>
    <row r="26" spans="1:7" x14ac:dyDescent="0.25">
      <c r="A26" s="11">
        <v>44103</v>
      </c>
      <c r="B26" s="73">
        <v>511</v>
      </c>
      <c r="C26" s="73">
        <v>810</v>
      </c>
      <c r="D26" s="257">
        <v>0.75</v>
      </c>
      <c r="E26" s="113">
        <v>42474</v>
      </c>
      <c r="F26" s="84">
        <v>1.2E-2</v>
      </c>
      <c r="G26" s="8"/>
    </row>
    <row r="27" spans="1:7" x14ac:dyDescent="0.25">
      <c r="A27" s="11">
        <v>44110</v>
      </c>
      <c r="B27" s="73">
        <v>610</v>
      </c>
      <c r="C27" s="73">
        <v>794</v>
      </c>
      <c r="D27" s="257">
        <v>0.74</v>
      </c>
      <c r="E27" s="113">
        <v>41454</v>
      </c>
      <c r="F27" s="84">
        <v>1.4999999999999999E-2</v>
      </c>
      <c r="G27" s="8"/>
    </row>
    <row r="28" spans="1:7" x14ac:dyDescent="0.25">
      <c r="A28" s="11">
        <v>44117</v>
      </c>
      <c r="B28" s="73">
        <v>795</v>
      </c>
      <c r="C28" s="73">
        <v>768</v>
      </c>
      <c r="D28" s="257">
        <v>0.71</v>
      </c>
      <c r="E28" s="113">
        <v>40635</v>
      </c>
      <c r="F28" s="84">
        <v>0.02</v>
      </c>
      <c r="G28" s="8"/>
    </row>
    <row r="29" spans="1:7" x14ac:dyDescent="0.25">
      <c r="A29" s="11">
        <v>44124</v>
      </c>
      <c r="B29" s="403">
        <v>952</v>
      </c>
      <c r="C29" s="403">
        <v>801</v>
      </c>
      <c r="D29" s="257">
        <v>0.74</v>
      </c>
      <c r="E29" s="113">
        <v>41950</v>
      </c>
      <c r="F29" s="84">
        <v>2.3E-2</v>
      </c>
      <c r="G29" s="8"/>
    </row>
    <row r="30" spans="1:7" x14ac:dyDescent="0.25">
      <c r="A30" s="11">
        <v>44131</v>
      </c>
      <c r="B30" s="403">
        <v>1062</v>
      </c>
      <c r="C30" s="403">
        <v>789</v>
      </c>
      <c r="D30" s="257">
        <v>0.73</v>
      </c>
      <c r="E30" s="113">
        <v>40996</v>
      </c>
      <c r="F30" s="84">
        <v>2.5999999999999999E-2</v>
      </c>
      <c r="G30" s="8"/>
    </row>
    <row r="31" spans="1:7" x14ac:dyDescent="0.25">
      <c r="A31" s="11">
        <v>44138</v>
      </c>
      <c r="B31" s="403">
        <v>957</v>
      </c>
      <c r="C31" s="403">
        <v>817</v>
      </c>
      <c r="D31" s="257">
        <v>0.76</v>
      </c>
      <c r="E31" s="113">
        <v>42985</v>
      </c>
      <c r="F31" s="84">
        <v>2.1999999999999999E-2</v>
      </c>
      <c r="G31" s="8"/>
    </row>
    <row r="32" spans="1:7" x14ac:dyDescent="0.25">
      <c r="A32" s="11">
        <v>44145</v>
      </c>
      <c r="B32" s="403">
        <v>1004</v>
      </c>
      <c r="C32" s="403">
        <v>808</v>
      </c>
      <c r="D32" s="257">
        <v>0.75</v>
      </c>
      <c r="E32" s="113">
        <v>41234</v>
      </c>
      <c r="F32" s="84">
        <v>2.4E-2</v>
      </c>
    </row>
    <row r="33" spans="1:6" x14ac:dyDescent="0.25">
      <c r="A33" s="11">
        <v>44152</v>
      </c>
      <c r="B33" s="403">
        <v>1004</v>
      </c>
      <c r="C33" s="403">
        <v>803</v>
      </c>
      <c r="D33" s="257">
        <v>0.75</v>
      </c>
      <c r="E33" s="113">
        <v>42319</v>
      </c>
      <c r="F33" s="84">
        <v>2.4E-2</v>
      </c>
    </row>
    <row r="34" spans="1:6" x14ac:dyDescent="0.25">
      <c r="A34" s="11">
        <v>44159</v>
      </c>
      <c r="B34" s="403">
        <v>805</v>
      </c>
      <c r="C34" s="403">
        <v>809</v>
      </c>
      <c r="D34" s="257">
        <v>0.75</v>
      </c>
      <c r="E34" s="113">
        <v>42704</v>
      </c>
      <c r="F34" s="84">
        <v>1.9E-2</v>
      </c>
    </row>
    <row r="35" spans="1:6" x14ac:dyDescent="0.25">
      <c r="A35" s="11">
        <v>44166</v>
      </c>
      <c r="B35" s="403">
        <v>813</v>
      </c>
      <c r="C35" s="403">
        <v>819</v>
      </c>
      <c r="D35" s="257">
        <v>0.76</v>
      </c>
      <c r="E35" s="113">
        <v>42687</v>
      </c>
      <c r="F35" s="84">
        <v>1.9E-2</v>
      </c>
    </row>
    <row r="36" spans="1:6" x14ac:dyDescent="0.25">
      <c r="A36" s="11">
        <v>44173</v>
      </c>
      <c r="B36" s="403">
        <v>774</v>
      </c>
      <c r="C36" s="403">
        <v>774</v>
      </c>
      <c r="D36" s="257">
        <v>0.72</v>
      </c>
      <c r="E36" s="113">
        <v>40403</v>
      </c>
      <c r="F36" s="84">
        <v>1.9E-2</v>
      </c>
    </row>
    <row r="37" spans="1:6" x14ac:dyDescent="0.25">
      <c r="A37" s="11">
        <v>44180</v>
      </c>
      <c r="B37" s="403">
        <v>780</v>
      </c>
      <c r="C37" s="403">
        <v>705</v>
      </c>
      <c r="D37" s="257">
        <v>0.66</v>
      </c>
      <c r="E37" s="113">
        <v>35954</v>
      </c>
      <c r="F37" s="84">
        <v>2.1999999999999999E-2</v>
      </c>
    </row>
    <row r="38" spans="1:6" x14ac:dyDescent="0.25">
      <c r="A38" s="11">
        <v>44187</v>
      </c>
      <c r="B38" s="403">
        <v>576</v>
      </c>
      <c r="C38" s="403">
        <v>670</v>
      </c>
      <c r="D38" s="257">
        <v>0.62</v>
      </c>
      <c r="E38" s="113">
        <v>34066</v>
      </c>
      <c r="F38" s="84">
        <v>1.7000000000000001E-2</v>
      </c>
    </row>
    <row r="39" spans="1:6" x14ac:dyDescent="0.25">
      <c r="A39" s="11">
        <v>44201</v>
      </c>
      <c r="B39" s="403">
        <v>1311</v>
      </c>
      <c r="C39" s="403">
        <v>709</v>
      </c>
      <c r="D39" s="257">
        <v>0.66</v>
      </c>
      <c r="E39" s="113">
        <v>36734</v>
      </c>
      <c r="F39" s="84">
        <v>3.5999999999999997E-2</v>
      </c>
    </row>
    <row r="40" spans="1:6" x14ac:dyDescent="0.25">
      <c r="A40" s="11">
        <v>44208</v>
      </c>
      <c r="B40" s="403">
        <v>1594</v>
      </c>
      <c r="C40" s="403">
        <v>726</v>
      </c>
      <c r="D40" s="257">
        <v>0.68</v>
      </c>
      <c r="E40" s="113">
        <v>37654</v>
      </c>
      <c r="F40" s="84">
        <v>4.2000000000000003E-2</v>
      </c>
    </row>
    <row r="41" spans="1:6" x14ac:dyDescent="0.25">
      <c r="A41" s="11">
        <v>44215</v>
      </c>
      <c r="B41" s="403">
        <v>1592</v>
      </c>
      <c r="C41" s="403">
        <v>743</v>
      </c>
      <c r="D41" s="257">
        <v>0.69</v>
      </c>
      <c r="E41" s="113">
        <v>38660</v>
      </c>
      <c r="F41" s="84">
        <v>4.1000000000000002E-2</v>
      </c>
    </row>
    <row r="42" spans="1:6" x14ac:dyDescent="0.25">
      <c r="A42" s="11">
        <v>44222</v>
      </c>
      <c r="B42" s="403">
        <v>1423</v>
      </c>
      <c r="C42" s="403">
        <v>728</v>
      </c>
      <c r="D42" s="257">
        <v>0.68</v>
      </c>
      <c r="E42" s="113">
        <v>38017</v>
      </c>
      <c r="F42" s="84">
        <v>3.6999999999999998E-2</v>
      </c>
    </row>
    <row r="43" spans="1:6" x14ac:dyDescent="0.25">
      <c r="A43" s="11">
        <v>44229</v>
      </c>
      <c r="B43" s="403">
        <v>1175</v>
      </c>
      <c r="C43" s="403">
        <v>717</v>
      </c>
      <c r="D43" s="257">
        <v>0.67</v>
      </c>
      <c r="E43" s="113">
        <v>37506</v>
      </c>
      <c r="F43" s="84">
        <v>3.1E-2</v>
      </c>
    </row>
    <row r="44" spans="1:6" x14ac:dyDescent="0.25">
      <c r="A44" s="11">
        <v>44236</v>
      </c>
      <c r="B44" s="403">
        <v>1031</v>
      </c>
      <c r="C44" s="403">
        <v>711</v>
      </c>
      <c r="D44" s="257">
        <v>0.66</v>
      </c>
      <c r="E44" s="113">
        <v>35981</v>
      </c>
      <c r="F44" s="84">
        <v>2.9000000000000001E-2</v>
      </c>
    </row>
    <row r="45" spans="1:6" x14ac:dyDescent="0.25">
      <c r="A45" s="11">
        <v>44243</v>
      </c>
      <c r="B45" s="403">
        <v>997</v>
      </c>
      <c r="C45" s="403">
        <v>724</v>
      </c>
      <c r="D45" s="257">
        <v>0.67</v>
      </c>
      <c r="E45" s="113">
        <v>37831</v>
      </c>
      <c r="F45" s="84">
        <v>2.5999999999999999E-2</v>
      </c>
    </row>
    <row r="46" spans="1:6" x14ac:dyDescent="0.25">
      <c r="A46" s="11">
        <v>44250</v>
      </c>
      <c r="B46" s="403">
        <v>1040</v>
      </c>
      <c r="C46" s="403">
        <v>746</v>
      </c>
      <c r="D46" s="257">
        <v>0.69</v>
      </c>
      <c r="E46" s="113">
        <v>37452</v>
      </c>
      <c r="F46" s="84">
        <v>2.8000000000000001E-2</v>
      </c>
    </row>
    <row r="47" spans="1:6" x14ac:dyDescent="0.25">
      <c r="A47" s="11">
        <v>44257</v>
      </c>
      <c r="B47" s="403">
        <v>947</v>
      </c>
      <c r="C47" s="403">
        <v>723</v>
      </c>
      <c r="D47" s="257">
        <v>0.67</v>
      </c>
      <c r="E47" s="113">
        <v>38011</v>
      </c>
      <c r="F47" s="84">
        <v>2.5000000000000001E-2</v>
      </c>
    </row>
    <row r="48" spans="1:6" x14ac:dyDescent="0.25">
      <c r="A48" s="11">
        <v>44264</v>
      </c>
      <c r="B48" s="403">
        <v>919</v>
      </c>
      <c r="C48" s="403">
        <v>747</v>
      </c>
      <c r="D48" s="257">
        <v>0.7</v>
      </c>
      <c r="E48" s="113">
        <v>38384</v>
      </c>
      <c r="F48" s="84">
        <v>2.4E-2</v>
      </c>
    </row>
  </sheetData>
  <pageMargins left="0.7" right="0.7" top="0.75" bottom="0.75" header="0.3" footer="0.3"/>
  <pageSetup paperSize="9" orientation="portrait" horizontalDpi="90" verticalDpi="9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40"/>
  <sheetViews>
    <sheetView showGridLines="0" zoomScale="89" zoomScaleNormal="90" workbookViewId="0">
      <pane ySplit="3" topLeftCell="A13" activePane="bottomLeft" state="frozen"/>
      <selection pane="bottomLeft"/>
    </sheetView>
  </sheetViews>
  <sheetFormatPr defaultRowHeight="15" x14ac:dyDescent="0.25"/>
  <cols>
    <col min="1" max="1" width="10.42578125" style="225" customWidth="1"/>
    <col min="2" max="2" width="10" style="2" customWidth="1"/>
    <col min="3" max="3" width="23.42578125" style="2" customWidth="1"/>
    <col min="4" max="4" width="26.42578125" style="2" customWidth="1"/>
    <col min="5" max="5" width="3.42578125" style="2" customWidth="1"/>
    <col min="6" max="6" width="9.42578125" style="31"/>
  </cols>
  <sheetData>
    <row r="1" spans="1:16" x14ac:dyDescent="0.25">
      <c r="A1" s="1" t="s">
        <v>156</v>
      </c>
      <c r="C1" s="1"/>
      <c r="D1" s="1"/>
      <c r="E1" s="1"/>
      <c r="P1" s="22" t="s">
        <v>29</v>
      </c>
    </row>
    <row r="2" spans="1:16" x14ac:dyDescent="0.25">
      <c r="A2" s="1"/>
      <c r="C2" s="1"/>
      <c r="D2" s="1"/>
      <c r="E2" s="1"/>
      <c r="P2" s="22"/>
    </row>
    <row r="3" spans="1:16" ht="51.75" x14ac:dyDescent="0.25">
      <c r="A3" s="215" t="s">
        <v>131</v>
      </c>
      <c r="B3" s="209" t="s">
        <v>0</v>
      </c>
      <c r="C3" s="210" t="s">
        <v>56</v>
      </c>
      <c r="D3" s="210" t="s">
        <v>47</v>
      </c>
      <c r="E3" s="54"/>
    </row>
    <row r="4" spans="1:16" x14ac:dyDescent="0.25">
      <c r="A4" s="208">
        <v>27</v>
      </c>
      <c r="B4" s="211">
        <v>44013</v>
      </c>
      <c r="C4" s="208">
        <v>135</v>
      </c>
      <c r="D4" s="122">
        <v>0.13</v>
      </c>
      <c r="E4" s="12"/>
    </row>
    <row r="5" spans="1:16" x14ac:dyDescent="0.25">
      <c r="A5" s="208">
        <v>28</v>
      </c>
      <c r="B5" s="211">
        <v>44020</v>
      </c>
      <c r="C5" s="208">
        <v>113</v>
      </c>
      <c r="D5" s="122">
        <v>0.1</v>
      </c>
      <c r="E5" s="12"/>
    </row>
    <row r="6" spans="1:16" x14ac:dyDescent="0.25">
      <c r="A6" s="208">
        <v>29</v>
      </c>
      <c r="B6" s="211">
        <v>44027</v>
      </c>
      <c r="C6" s="208">
        <v>97</v>
      </c>
      <c r="D6" s="122">
        <v>0.09</v>
      </c>
      <c r="E6" s="12"/>
    </row>
    <row r="7" spans="1:16" x14ac:dyDescent="0.25">
      <c r="A7" s="208">
        <v>30</v>
      </c>
      <c r="B7" s="211">
        <v>44034</v>
      </c>
      <c r="C7" s="208">
        <v>81</v>
      </c>
      <c r="D7" s="122">
        <v>0.08</v>
      </c>
      <c r="E7" s="12"/>
    </row>
    <row r="8" spans="1:16" x14ac:dyDescent="0.25">
      <c r="A8" s="208">
        <v>31</v>
      </c>
      <c r="B8" s="211">
        <v>44041</v>
      </c>
      <c r="C8" s="208">
        <v>66</v>
      </c>
      <c r="D8" s="77">
        <v>0.06</v>
      </c>
      <c r="E8" s="95"/>
    </row>
    <row r="9" spans="1:16" x14ac:dyDescent="0.25">
      <c r="A9" s="208">
        <v>32</v>
      </c>
      <c r="B9" s="226">
        <v>44048</v>
      </c>
      <c r="C9" s="227">
        <v>60</v>
      </c>
      <c r="D9" s="228">
        <v>0.06</v>
      </c>
      <c r="E9" s="95"/>
    </row>
    <row r="10" spans="1:16" x14ac:dyDescent="0.25">
      <c r="A10" s="208">
        <v>33</v>
      </c>
      <c r="B10" s="226">
        <v>44055</v>
      </c>
      <c r="C10" s="227">
        <v>53</v>
      </c>
      <c r="D10" s="229">
        <v>0.05</v>
      </c>
      <c r="E10" s="12"/>
    </row>
    <row r="11" spans="1:16" x14ac:dyDescent="0.25">
      <c r="A11" s="208">
        <v>34</v>
      </c>
      <c r="B11" s="226">
        <v>44062</v>
      </c>
      <c r="C11" s="227">
        <v>52</v>
      </c>
      <c r="D11" s="229">
        <v>0.05</v>
      </c>
    </row>
    <row r="12" spans="1:16" x14ac:dyDescent="0.25">
      <c r="A12" s="208">
        <v>35</v>
      </c>
      <c r="B12" s="226">
        <v>44069</v>
      </c>
      <c r="C12" s="227">
        <v>66</v>
      </c>
      <c r="D12" s="229">
        <v>0.06</v>
      </c>
    </row>
    <row r="13" spans="1:16" x14ac:dyDescent="0.25">
      <c r="A13" s="208">
        <v>36</v>
      </c>
      <c r="B13" s="226">
        <v>44076</v>
      </c>
      <c r="C13" s="227">
        <v>69</v>
      </c>
      <c r="D13" s="229">
        <v>0.06</v>
      </c>
    </row>
    <row r="14" spans="1:16" x14ac:dyDescent="0.25">
      <c r="A14" s="208">
        <v>37</v>
      </c>
      <c r="B14" s="226">
        <v>44083</v>
      </c>
      <c r="C14" s="227">
        <v>78</v>
      </c>
      <c r="D14" s="229">
        <v>7.0000000000000007E-2</v>
      </c>
    </row>
    <row r="15" spans="1:16" x14ac:dyDescent="0.25">
      <c r="A15" s="208">
        <v>38</v>
      </c>
      <c r="B15" s="226">
        <v>44090</v>
      </c>
      <c r="C15" s="227">
        <v>91</v>
      </c>
      <c r="D15" s="384">
        <v>0.08</v>
      </c>
    </row>
    <row r="16" spans="1:16" x14ac:dyDescent="0.25">
      <c r="A16" s="208">
        <v>39</v>
      </c>
      <c r="B16" s="226">
        <v>44097</v>
      </c>
      <c r="C16" s="227">
        <v>95</v>
      </c>
      <c r="D16" s="384">
        <v>0.09</v>
      </c>
      <c r="E16" s="95"/>
    </row>
    <row r="17" spans="1:4" x14ac:dyDescent="0.25">
      <c r="A17" s="208">
        <v>40</v>
      </c>
      <c r="B17" s="226">
        <v>44104</v>
      </c>
      <c r="C17" s="227">
        <v>92</v>
      </c>
      <c r="D17" s="384">
        <v>0.09</v>
      </c>
    </row>
    <row r="18" spans="1:4" x14ac:dyDescent="0.25">
      <c r="A18" s="208">
        <v>41</v>
      </c>
      <c r="B18" s="226">
        <v>44111</v>
      </c>
      <c r="C18" s="227">
        <v>91</v>
      </c>
      <c r="D18" s="384">
        <v>0.08</v>
      </c>
    </row>
    <row r="19" spans="1:4" x14ac:dyDescent="0.25">
      <c r="A19" s="208">
        <v>42</v>
      </c>
      <c r="B19" s="226">
        <v>44118</v>
      </c>
      <c r="C19" s="227">
        <v>101</v>
      </c>
      <c r="D19" s="384">
        <v>0.09</v>
      </c>
    </row>
    <row r="20" spans="1:4" x14ac:dyDescent="0.25">
      <c r="A20" s="208">
        <v>43</v>
      </c>
      <c r="B20" s="226">
        <v>44125</v>
      </c>
      <c r="C20" s="227">
        <v>114</v>
      </c>
      <c r="D20" s="384">
        <v>0.11</v>
      </c>
    </row>
    <row r="21" spans="1:4" x14ac:dyDescent="0.25">
      <c r="A21" s="208">
        <v>44</v>
      </c>
      <c r="B21" s="226">
        <v>44132</v>
      </c>
      <c r="C21" s="227">
        <v>134</v>
      </c>
      <c r="D21" s="384">
        <v>0.12</v>
      </c>
    </row>
    <row r="22" spans="1:4" x14ac:dyDescent="0.25">
      <c r="A22" s="208">
        <v>45</v>
      </c>
      <c r="B22" s="226">
        <v>44139</v>
      </c>
      <c r="C22" s="227">
        <v>137</v>
      </c>
      <c r="D22" s="384">
        <v>0.13</v>
      </c>
    </row>
    <row r="23" spans="1:4" x14ac:dyDescent="0.25">
      <c r="A23" s="208">
        <v>46</v>
      </c>
      <c r="B23" s="226">
        <v>44146</v>
      </c>
      <c r="C23" s="227">
        <v>146</v>
      </c>
      <c r="D23" s="384">
        <v>0.14000000000000001</v>
      </c>
    </row>
    <row r="24" spans="1:4" x14ac:dyDescent="0.25">
      <c r="A24" s="208">
        <v>47</v>
      </c>
      <c r="B24" s="226">
        <v>44153</v>
      </c>
      <c r="C24" s="227">
        <v>141</v>
      </c>
      <c r="D24" s="384">
        <v>0.13</v>
      </c>
    </row>
    <row r="25" spans="1:4" x14ac:dyDescent="0.25">
      <c r="A25" s="208">
        <v>48</v>
      </c>
      <c r="B25" s="226">
        <v>44160</v>
      </c>
      <c r="C25" s="227">
        <v>129</v>
      </c>
      <c r="D25" s="384">
        <v>0.12</v>
      </c>
    </row>
    <row r="26" spans="1:4" x14ac:dyDescent="0.25">
      <c r="A26" s="208">
        <v>49</v>
      </c>
      <c r="B26" s="226">
        <v>44167</v>
      </c>
      <c r="C26" s="227">
        <v>128</v>
      </c>
      <c r="D26" s="384">
        <v>0.12</v>
      </c>
    </row>
    <row r="27" spans="1:4" x14ac:dyDescent="0.25">
      <c r="A27" s="208">
        <v>50</v>
      </c>
      <c r="B27" s="226">
        <v>44174</v>
      </c>
      <c r="C27" s="227">
        <v>117</v>
      </c>
      <c r="D27" s="384">
        <v>0.11</v>
      </c>
    </row>
    <row r="28" spans="1:4" x14ac:dyDescent="0.25">
      <c r="A28" s="208">
        <v>51</v>
      </c>
      <c r="B28" s="226">
        <v>44181</v>
      </c>
      <c r="C28" s="227">
        <v>140</v>
      </c>
      <c r="D28" s="384">
        <v>0.13</v>
      </c>
    </row>
    <row r="29" spans="1:4" x14ac:dyDescent="0.25">
      <c r="A29" s="208">
        <v>52</v>
      </c>
      <c r="B29" s="226">
        <v>44188</v>
      </c>
      <c r="C29" s="227">
        <v>138</v>
      </c>
      <c r="D29" s="384">
        <v>0.13</v>
      </c>
    </row>
    <row r="30" spans="1:4" x14ac:dyDescent="0.25">
      <c r="A30" s="208">
        <v>53</v>
      </c>
      <c r="B30" s="226">
        <v>44194</v>
      </c>
      <c r="C30" s="227">
        <v>149</v>
      </c>
      <c r="D30" s="384">
        <v>0.14000000000000001</v>
      </c>
    </row>
    <row r="31" spans="1:4" x14ac:dyDescent="0.25">
      <c r="A31" s="415">
        <v>1</v>
      </c>
      <c r="B31" s="226">
        <v>44201</v>
      </c>
      <c r="C31" s="208">
        <v>154</v>
      </c>
      <c r="D31" s="77">
        <v>0.14000000000000001</v>
      </c>
    </row>
    <row r="32" spans="1:4" x14ac:dyDescent="0.25">
      <c r="A32" s="415">
        <v>2</v>
      </c>
      <c r="B32" s="226">
        <v>44209</v>
      </c>
      <c r="C32" s="208">
        <v>180</v>
      </c>
      <c r="D32" s="77">
        <v>0.17</v>
      </c>
    </row>
    <row r="33" spans="1:4" x14ac:dyDescent="0.25">
      <c r="A33" s="415">
        <v>3</v>
      </c>
      <c r="B33" s="226">
        <v>44216</v>
      </c>
      <c r="C33" s="208">
        <v>172</v>
      </c>
      <c r="D33" s="77">
        <v>0.16</v>
      </c>
    </row>
    <row r="34" spans="1:4" x14ac:dyDescent="0.25">
      <c r="A34" s="415">
        <v>4</v>
      </c>
      <c r="B34" s="226">
        <v>44223</v>
      </c>
      <c r="C34" s="208">
        <v>181</v>
      </c>
      <c r="D34" s="77">
        <v>0.17</v>
      </c>
    </row>
    <row r="35" spans="1:4" x14ac:dyDescent="0.25">
      <c r="A35" s="415">
        <v>5</v>
      </c>
      <c r="B35" s="226">
        <v>44230</v>
      </c>
      <c r="C35" s="208">
        <v>140</v>
      </c>
      <c r="D35" s="77">
        <v>0.13</v>
      </c>
    </row>
    <row r="36" spans="1:4" x14ac:dyDescent="0.25">
      <c r="A36" s="415">
        <v>6</v>
      </c>
      <c r="B36" s="226">
        <v>44237</v>
      </c>
      <c r="C36" s="208">
        <v>116</v>
      </c>
      <c r="D36" s="77">
        <v>0.11</v>
      </c>
    </row>
    <row r="37" spans="1:4" x14ac:dyDescent="0.25">
      <c r="A37" s="415">
        <v>7</v>
      </c>
      <c r="B37" s="226">
        <v>44244</v>
      </c>
      <c r="C37" s="208">
        <v>88</v>
      </c>
      <c r="D37" s="77">
        <v>0.08</v>
      </c>
    </row>
    <row r="38" spans="1:4" x14ac:dyDescent="0.25">
      <c r="A38" s="415">
        <v>8</v>
      </c>
      <c r="B38" s="226">
        <v>44251</v>
      </c>
      <c r="C38" s="208">
        <v>73</v>
      </c>
      <c r="D38" s="77">
        <v>7.0000000000000007E-2</v>
      </c>
    </row>
    <row r="39" spans="1:4" x14ac:dyDescent="0.25">
      <c r="A39" s="415">
        <v>9</v>
      </c>
      <c r="B39" s="226">
        <v>44258</v>
      </c>
      <c r="C39" s="208">
        <v>61</v>
      </c>
      <c r="D39" s="77">
        <v>0.06</v>
      </c>
    </row>
    <row r="40" spans="1:4" x14ac:dyDescent="0.25">
      <c r="A40" s="415">
        <v>10</v>
      </c>
      <c r="B40" s="226">
        <v>44265</v>
      </c>
      <c r="C40" s="208">
        <v>44</v>
      </c>
      <c r="D40" s="77">
        <v>0.04</v>
      </c>
    </row>
  </sheetData>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E367"/>
  <sheetViews>
    <sheetView workbookViewId="0">
      <pane xSplit="1" ySplit="3" topLeftCell="B352" activePane="bottomRight" state="frozen"/>
      <selection pane="topRight" activeCell="B1" sqref="B1"/>
      <selection pane="bottomLeft" activeCell="A4" sqref="A4"/>
      <selection pane="bottomRight"/>
    </sheetView>
  </sheetViews>
  <sheetFormatPr defaultColWidth="8.42578125" defaultRowHeight="15" x14ac:dyDescent="0.25"/>
  <cols>
    <col min="1" max="1" width="15" style="3" customWidth="1"/>
    <col min="2" max="2" width="26" style="71" customWidth="1"/>
    <col min="3" max="16384" width="8.42578125" style="3"/>
  </cols>
  <sheetData>
    <row r="1" spans="1:2" x14ac:dyDescent="0.25">
      <c r="A1" s="55" t="s">
        <v>50</v>
      </c>
    </row>
    <row r="3" spans="1:2" ht="39" x14ac:dyDescent="0.25">
      <c r="A3" s="56" t="s">
        <v>0</v>
      </c>
      <c r="B3" s="62" t="s">
        <v>49</v>
      </c>
    </row>
    <row r="4" spans="1:2" x14ac:dyDescent="0.25">
      <c r="A4" s="25">
        <v>43904</v>
      </c>
      <c r="B4" s="57">
        <v>1</v>
      </c>
    </row>
    <row r="5" spans="1:2" x14ac:dyDescent="0.25">
      <c r="A5" s="25">
        <v>43905</v>
      </c>
      <c r="B5" s="57">
        <v>1</v>
      </c>
    </row>
    <row r="6" spans="1:2" x14ac:dyDescent="0.25">
      <c r="A6" s="25">
        <v>43906</v>
      </c>
      <c r="B6" s="57">
        <v>1</v>
      </c>
    </row>
    <row r="7" spans="1:2" x14ac:dyDescent="0.25">
      <c r="A7" s="25">
        <v>43907</v>
      </c>
      <c r="B7" s="57">
        <v>2</v>
      </c>
    </row>
    <row r="8" spans="1:2" x14ac:dyDescent="0.25">
      <c r="A8" s="25">
        <v>43908</v>
      </c>
      <c r="B8" s="57">
        <v>3</v>
      </c>
    </row>
    <row r="9" spans="1:2" x14ac:dyDescent="0.25">
      <c r="A9" s="25">
        <v>43909</v>
      </c>
      <c r="B9" s="57">
        <v>6</v>
      </c>
    </row>
    <row r="10" spans="1:2" x14ac:dyDescent="0.25">
      <c r="A10" s="25">
        <v>43910</v>
      </c>
      <c r="B10" s="57">
        <v>6</v>
      </c>
    </row>
    <row r="11" spans="1:2" x14ac:dyDescent="0.25">
      <c r="A11" s="25">
        <v>43911</v>
      </c>
      <c r="B11" s="57">
        <v>7</v>
      </c>
    </row>
    <row r="12" spans="1:2" x14ac:dyDescent="0.25">
      <c r="A12" s="25">
        <v>43912</v>
      </c>
      <c r="B12" s="57">
        <v>10</v>
      </c>
    </row>
    <row r="13" spans="1:2" x14ac:dyDescent="0.25">
      <c r="A13" s="25">
        <v>43913</v>
      </c>
      <c r="B13" s="57">
        <v>14</v>
      </c>
    </row>
    <row r="14" spans="1:2" x14ac:dyDescent="0.25">
      <c r="A14" s="25">
        <v>43914</v>
      </c>
      <c r="B14" s="57">
        <v>16</v>
      </c>
    </row>
    <row r="15" spans="1:2" x14ac:dyDescent="0.25">
      <c r="A15" s="25">
        <v>43915</v>
      </c>
      <c r="B15" s="57">
        <v>22</v>
      </c>
    </row>
    <row r="16" spans="1:2" x14ac:dyDescent="0.25">
      <c r="A16" s="25">
        <v>43916</v>
      </c>
      <c r="B16" s="57">
        <v>25</v>
      </c>
    </row>
    <row r="17" spans="1:4" x14ac:dyDescent="0.25">
      <c r="A17" s="25">
        <v>43917</v>
      </c>
      <c r="B17" s="57">
        <v>33</v>
      </c>
    </row>
    <row r="18" spans="1:4" x14ac:dyDescent="0.25">
      <c r="A18" s="25">
        <v>43918</v>
      </c>
      <c r="B18" s="57">
        <v>40</v>
      </c>
    </row>
    <row r="19" spans="1:4" x14ac:dyDescent="0.25">
      <c r="A19" s="25">
        <v>43919</v>
      </c>
      <c r="B19" s="57">
        <v>41</v>
      </c>
    </row>
    <row r="20" spans="1:4" x14ac:dyDescent="0.25">
      <c r="A20" s="25">
        <v>43920</v>
      </c>
      <c r="B20" s="57">
        <v>47</v>
      </c>
    </row>
    <row r="21" spans="1:4" x14ac:dyDescent="0.25">
      <c r="A21" s="25">
        <v>43921</v>
      </c>
      <c r="B21" s="57">
        <v>69</v>
      </c>
    </row>
    <row r="22" spans="1:4" x14ac:dyDescent="0.25">
      <c r="A22" s="25">
        <v>43922</v>
      </c>
      <c r="B22" s="57">
        <v>97</v>
      </c>
    </row>
    <row r="23" spans="1:4" x14ac:dyDescent="0.25">
      <c r="A23" s="25">
        <v>43923</v>
      </c>
      <c r="B23" s="57">
        <v>126</v>
      </c>
    </row>
    <row r="24" spans="1:4" x14ac:dyDescent="0.25">
      <c r="A24" s="25">
        <v>43924</v>
      </c>
      <c r="B24" s="57">
        <v>172</v>
      </c>
    </row>
    <row r="25" spans="1:4" x14ac:dyDescent="0.25">
      <c r="A25" s="25">
        <v>43925</v>
      </c>
      <c r="B25" s="57">
        <v>218</v>
      </c>
    </row>
    <row r="26" spans="1:4" x14ac:dyDescent="0.25">
      <c r="A26" s="25">
        <v>43926</v>
      </c>
      <c r="B26" s="57">
        <v>220</v>
      </c>
    </row>
    <row r="27" spans="1:4" x14ac:dyDescent="0.25">
      <c r="A27" s="25">
        <v>43927</v>
      </c>
      <c r="B27" s="57">
        <v>222</v>
      </c>
      <c r="D27" s="60"/>
    </row>
    <row r="28" spans="1:4" x14ac:dyDescent="0.25">
      <c r="A28" s="25">
        <v>43928</v>
      </c>
      <c r="B28" s="57">
        <v>296</v>
      </c>
    </row>
    <row r="29" spans="1:4" x14ac:dyDescent="0.25">
      <c r="A29" s="25">
        <v>43929</v>
      </c>
      <c r="B29" s="57">
        <v>366</v>
      </c>
    </row>
    <row r="30" spans="1:4" x14ac:dyDescent="0.25">
      <c r="A30" s="25">
        <v>43930</v>
      </c>
      <c r="B30" s="57">
        <v>447</v>
      </c>
    </row>
    <row r="31" spans="1:4" x14ac:dyDescent="0.25">
      <c r="A31" s="25">
        <v>43931</v>
      </c>
      <c r="B31" s="57">
        <v>495</v>
      </c>
    </row>
    <row r="32" spans="1:4" x14ac:dyDescent="0.25">
      <c r="A32" s="25">
        <v>43932</v>
      </c>
      <c r="B32" s="57">
        <v>542</v>
      </c>
    </row>
    <row r="33" spans="1:5" x14ac:dyDescent="0.25">
      <c r="A33" s="25">
        <v>43933</v>
      </c>
      <c r="B33" s="57">
        <v>566</v>
      </c>
    </row>
    <row r="34" spans="1:5" x14ac:dyDescent="0.25">
      <c r="A34" s="25">
        <v>43934</v>
      </c>
      <c r="B34" s="57">
        <v>575</v>
      </c>
    </row>
    <row r="35" spans="1:5" x14ac:dyDescent="0.25">
      <c r="A35" s="25">
        <v>43935</v>
      </c>
      <c r="B35" s="57">
        <v>615</v>
      </c>
    </row>
    <row r="36" spans="1:5" x14ac:dyDescent="0.25">
      <c r="A36" s="25">
        <v>43936</v>
      </c>
      <c r="B36" s="57">
        <v>699</v>
      </c>
    </row>
    <row r="37" spans="1:5" x14ac:dyDescent="0.25">
      <c r="A37" s="25">
        <v>43937</v>
      </c>
      <c r="B37" s="57">
        <v>779</v>
      </c>
    </row>
    <row r="38" spans="1:5" x14ac:dyDescent="0.25">
      <c r="A38" s="25">
        <v>43938</v>
      </c>
      <c r="B38" s="57">
        <v>837</v>
      </c>
    </row>
    <row r="39" spans="1:5" x14ac:dyDescent="0.25">
      <c r="A39" s="25">
        <v>43939</v>
      </c>
      <c r="B39" s="57">
        <v>893</v>
      </c>
    </row>
    <row r="40" spans="1:5" x14ac:dyDescent="0.25">
      <c r="A40" s="25">
        <v>43940</v>
      </c>
      <c r="B40" s="57">
        <v>903</v>
      </c>
    </row>
    <row r="41" spans="1:5" x14ac:dyDescent="0.25">
      <c r="A41" s="25">
        <v>43941</v>
      </c>
      <c r="B41" s="57">
        <v>915</v>
      </c>
    </row>
    <row r="42" spans="1:5" x14ac:dyDescent="0.25">
      <c r="A42" s="25">
        <v>43942</v>
      </c>
      <c r="B42" s="57">
        <v>985</v>
      </c>
    </row>
    <row r="43" spans="1:5" x14ac:dyDescent="0.25">
      <c r="A43" s="25">
        <v>43943</v>
      </c>
      <c r="B43" s="57">
        <v>1062</v>
      </c>
    </row>
    <row r="44" spans="1:5" x14ac:dyDescent="0.25">
      <c r="A44" s="25">
        <v>43944</v>
      </c>
      <c r="B44" s="57">
        <v>1120</v>
      </c>
    </row>
    <row r="45" spans="1:5" x14ac:dyDescent="0.25">
      <c r="A45" s="25">
        <v>43945</v>
      </c>
      <c r="B45" s="61">
        <v>1184</v>
      </c>
      <c r="E45" s="60" t="s">
        <v>53</v>
      </c>
    </row>
    <row r="46" spans="1:5" x14ac:dyDescent="0.25">
      <c r="A46" s="25">
        <v>43946</v>
      </c>
      <c r="B46" s="61">
        <v>1231</v>
      </c>
    </row>
    <row r="47" spans="1:5" x14ac:dyDescent="0.25">
      <c r="A47" s="25">
        <v>43947</v>
      </c>
      <c r="B47" s="61">
        <v>1249</v>
      </c>
    </row>
    <row r="48" spans="1:5" x14ac:dyDescent="0.25">
      <c r="A48" s="25">
        <v>43948</v>
      </c>
      <c r="B48" s="61">
        <v>1262</v>
      </c>
    </row>
    <row r="49" spans="1:3" x14ac:dyDescent="0.25">
      <c r="A49" s="25">
        <v>43949</v>
      </c>
      <c r="B49" s="61">
        <v>1332</v>
      </c>
    </row>
    <row r="50" spans="1:3" x14ac:dyDescent="0.25">
      <c r="A50" s="25">
        <v>43950</v>
      </c>
      <c r="B50" s="61">
        <v>1415</v>
      </c>
    </row>
    <row r="51" spans="1:3" x14ac:dyDescent="0.25">
      <c r="A51" s="25">
        <v>43951</v>
      </c>
      <c r="B51" s="71">
        <v>1475</v>
      </c>
      <c r="C51" s="70"/>
    </row>
    <row r="52" spans="1:3" x14ac:dyDescent="0.25">
      <c r="A52" s="25">
        <v>43952</v>
      </c>
      <c r="B52" s="61">
        <v>1515</v>
      </c>
    </row>
    <row r="53" spans="1:3" x14ac:dyDescent="0.25">
      <c r="A53" s="25">
        <v>43953</v>
      </c>
      <c r="B53" s="61">
        <v>1559</v>
      </c>
    </row>
    <row r="54" spans="1:3" x14ac:dyDescent="0.25">
      <c r="A54" s="25">
        <v>43954</v>
      </c>
      <c r="B54" s="61">
        <v>1571</v>
      </c>
    </row>
    <row r="55" spans="1:3" x14ac:dyDescent="0.25">
      <c r="A55" s="25">
        <v>43955</v>
      </c>
      <c r="B55" s="71">
        <v>1576</v>
      </c>
      <c r="C55" s="70"/>
    </row>
    <row r="56" spans="1:3" x14ac:dyDescent="0.25">
      <c r="A56" s="25">
        <v>43956</v>
      </c>
      <c r="B56" s="71">
        <v>1620</v>
      </c>
      <c r="C56" s="70"/>
    </row>
    <row r="57" spans="1:3" x14ac:dyDescent="0.25">
      <c r="A57" s="25">
        <v>43957</v>
      </c>
      <c r="B57" s="61">
        <v>1703</v>
      </c>
    </row>
    <row r="58" spans="1:3" x14ac:dyDescent="0.25">
      <c r="A58" s="25">
        <v>43958</v>
      </c>
      <c r="B58" s="61">
        <v>1762</v>
      </c>
    </row>
    <row r="59" spans="1:3" x14ac:dyDescent="0.25">
      <c r="A59" s="25">
        <v>43959</v>
      </c>
      <c r="B59" s="61">
        <v>1811</v>
      </c>
    </row>
    <row r="60" spans="1:3" x14ac:dyDescent="0.25">
      <c r="A60" s="25">
        <v>43960</v>
      </c>
      <c r="B60" s="61">
        <v>1847</v>
      </c>
    </row>
    <row r="61" spans="1:3" x14ac:dyDescent="0.25">
      <c r="A61" s="25">
        <v>43961</v>
      </c>
      <c r="B61" s="61">
        <v>1857</v>
      </c>
    </row>
    <row r="62" spans="1:3" x14ac:dyDescent="0.25">
      <c r="A62" s="25">
        <v>43962</v>
      </c>
      <c r="B62" s="61">
        <v>1862</v>
      </c>
    </row>
    <row r="63" spans="1:3" x14ac:dyDescent="0.25">
      <c r="A63" s="25">
        <v>43963</v>
      </c>
      <c r="B63" s="61">
        <v>1912</v>
      </c>
    </row>
    <row r="64" spans="1:3" x14ac:dyDescent="0.25">
      <c r="A64" s="25">
        <v>43964</v>
      </c>
      <c r="B64" s="71">
        <v>1973</v>
      </c>
      <c r="C64" s="70"/>
    </row>
    <row r="65" spans="1:3" x14ac:dyDescent="0.25">
      <c r="A65" s="25">
        <v>43965</v>
      </c>
      <c r="B65" s="71">
        <v>2007</v>
      </c>
      <c r="C65" s="70"/>
    </row>
    <row r="66" spans="1:3" x14ac:dyDescent="0.25">
      <c r="A66" s="25">
        <v>43966</v>
      </c>
      <c r="B66" s="71">
        <v>2053</v>
      </c>
      <c r="C66" s="70"/>
    </row>
    <row r="67" spans="1:3" x14ac:dyDescent="0.25">
      <c r="A67" s="25">
        <v>43967</v>
      </c>
      <c r="B67" s="71">
        <v>2094</v>
      </c>
      <c r="C67" s="70"/>
    </row>
    <row r="68" spans="1:3" x14ac:dyDescent="0.25">
      <c r="A68" s="25">
        <v>43968</v>
      </c>
      <c r="B68" s="61">
        <v>2103</v>
      </c>
    </row>
    <row r="69" spans="1:3" x14ac:dyDescent="0.25">
      <c r="A69" s="25">
        <v>43969</v>
      </c>
      <c r="B69" s="61">
        <v>2105</v>
      </c>
      <c r="C69" s="70"/>
    </row>
    <row r="70" spans="1:3" x14ac:dyDescent="0.25">
      <c r="A70" s="25">
        <v>43970</v>
      </c>
      <c r="B70" s="61">
        <v>2134</v>
      </c>
    </row>
    <row r="71" spans="1:3" x14ac:dyDescent="0.25">
      <c r="A71" s="25">
        <v>43971</v>
      </c>
      <c r="B71" s="61">
        <v>2184</v>
      </c>
    </row>
    <row r="72" spans="1:3" x14ac:dyDescent="0.25">
      <c r="A72" s="25">
        <v>43972</v>
      </c>
      <c r="B72" s="61">
        <v>2221</v>
      </c>
    </row>
    <row r="73" spans="1:3" x14ac:dyDescent="0.25">
      <c r="A73" s="25">
        <v>43973</v>
      </c>
      <c r="B73" s="61">
        <v>2245</v>
      </c>
    </row>
    <row r="74" spans="1:3" x14ac:dyDescent="0.25">
      <c r="A74" s="25">
        <v>43974</v>
      </c>
      <c r="B74" s="61">
        <v>2261</v>
      </c>
    </row>
    <row r="75" spans="1:3" x14ac:dyDescent="0.25">
      <c r="A75" s="25">
        <v>43975</v>
      </c>
      <c r="B75" s="61">
        <v>2270</v>
      </c>
    </row>
    <row r="76" spans="1:3" x14ac:dyDescent="0.25">
      <c r="A76" s="25">
        <v>43976</v>
      </c>
      <c r="B76" s="61">
        <v>2273</v>
      </c>
    </row>
    <row r="77" spans="1:3" x14ac:dyDescent="0.25">
      <c r="A77" s="25">
        <v>43977</v>
      </c>
      <c r="B77" s="61">
        <v>2291</v>
      </c>
    </row>
    <row r="78" spans="1:3" x14ac:dyDescent="0.25">
      <c r="A78" s="25">
        <v>43978</v>
      </c>
      <c r="B78" s="61">
        <v>2304</v>
      </c>
    </row>
    <row r="79" spans="1:3" x14ac:dyDescent="0.25">
      <c r="A79" s="25">
        <v>43979</v>
      </c>
      <c r="B79" s="61">
        <v>2316</v>
      </c>
    </row>
    <row r="80" spans="1:3" x14ac:dyDescent="0.25">
      <c r="A80" s="108">
        <v>43980</v>
      </c>
      <c r="B80" s="61">
        <v>2331</v>
      </c>
    </row>
    <row r="81" spans="1:3" x14ac:dyDescent="0.25">
      <c r="A81" s="108">
        <v>43981</v>
      </c>
      <c r="B81" s="61">
        <v>2353</v>
      </c>
    </row>
    <row r="82" spans="1:3" x14ac:dyDescent="0.25">
      <c r="A82" s="108">
        <v>43982</v>
      </c>
      <c r="B82" s="61">
        <v>2362</v>
      </c>
    </row>
    <row r="83" spans="1:3" x14ac:dyDescent="0.25">
      <c r="A83" s="108">
        <v>43983</v>
      </c>
      <c r="B83" s="61">
        <v>2363</v>
      </c>
    </row>
    <row r="84" spans="1:3" x14ac:dyDescent="0.25">
      <c r="A84" s="108">
        <v>43984</v>
      </c>
      <c r="B84" s="61">
        <v>2375</v>
      </c>
    </row>
    <row r="85" spans="1:3" x14ac:dyDescent="0.25">
      <c r="A85" s="108">
        <v>43985</v>
      </c>
      <c r="B85" s="61">
        <v>2386</v>
      </c>
    </row>
    <row r="86" spans="1:3" x14ac:dyDescent="0.25">
      <c r="A86" s="108">
        <v>43986</v>
      </c>
      <c r="B86" s="71">
        <v>2395</v>
      </c>
      <c r="C86" s="70"/>
    </row>
    <row r="87" spans="1:3" x14ac:dyDescent="0.25">
      <c r="A87" s="108">
        <v>43987</v>
      </c>
      <c r="B87" s="61">
        <v>2409</v>
      </c>
    </row>
    <row r="88" spans="1:3" x14ac:dyDescent="0.25">
      <c r="A88" s="108">
        <v>43988</v>
      </c>
      <c r="B88" s="61">
        <v>2415</v>
      </c>
    </row>
    <row r="89" spans="1:3" x14ac:dyDescent="0.25">
      <c r="A89" s="108">
        <v>43989</v>
      </c>
      <c r="B89" s="61">
        <v>2415</v>
      </c>
    </row>
    <row r="90" spans="1:3" x14ac:dyDescent="0.25">
      <c r="A90" s="108">
        <v>43990</v>
      </c>
      <c r="B90" s="61">
        <v>2415</v>
      </c>
    </row>
    <row r="91" spans="1:3" x14ac:dyDescent="0.25">
      <c r="A91" s="108">
        <v>43991</v>
      </c>
      <c r="B91" s="61">
        <v>2422</v>
      </c>
    </row>
    <row r="92" spans="1:3" x14ac:dyDescent="0.25">
      <c r="A92" s="108">
        <v>43992</v>
      </c>
      <c r="B92" s="61">
        <v>2434</v>
      </c>
    </row>
    <row r="93" spans="1:3" x14ac:dyDescent="0.25">
      <c r="A93" s="108">
        <v>43993</v>
      </c>
      <c r="B93" s="61">
        <v>2439</v>
      </c>
    </row>
    <row r="94" spans="1:3" x14ac:dyDescent="0.25">
      <c r="A94" s="108">
        <v>43994</v>
      </c>
      <c r="B94" s="61">
        <v>2442</v>
      </c>
    </row>
    <row r="95" spans="1:3" x14ac:dyDescent="0.25">
      <c r="A95" s="108">
        <v>43995</v>
      </c>
      <c r="B95" s="61">
        <v>2447</v>
      </c>
    </row>
    <row r="96" spans="1:3" x14ac:dyDescent="0.25">
      <c r="A96" s="108">
        <v>43996</v>
      </c>
      <c r="B96" s="61">
        <v>2448</v>
      </c>
    </row>
    <row r="97" spans="1:2" x14ac:dyDescent="0.25">
      <c r="A97" s="108">
        <v>43997</v>
      </c>
      <c r="B97" s="61">
        <v>2448</v>
      </c>
    </row>
    <row r="98" spans="1:2" x14ac:dyDescent="0.25">
      <c r="A98" s="108">
        <v>43998</v>
      </c>
      <c r="B98" s="61">
        <v>2453</v>
      </c>
    </row>
    <row r="99" spans="1:2" x14ac:dyDescent="0.25">
      <c r="A99" s="108">
        <v>43999</v>
      </c>
      <c r="B99" s="61">
        <v>2462</v>
      </c>
    </row>
    <row r="100" spans="1:2" x14ac:dyDescent="0.25">
      <c r="A100" s="108">
        <v>44000</v>
      </c>
      <c r="B100" s="61">
        <v>2464</v>
      </c>
    </row>
    <row r="101" spans="1:2" x14ac:dyDescent="0.25">
      <c r="A101" s="108">
        <v>44001</v>
      </c>
      <c r="B101" s="61">
        <v>2470</v>
      </c>
    </row>
    <row r="102" spans="1:2" x14ac:dyDescent="0.25">
      <c r="A102" s="108">
        <v>44002</v>
      </c>
      <c r="B102" s="61">
        <v>2472</v>
      </c>
    </row>
    <row r="103" spans="1:2" x14ac:dyDescent="0.25">
      <c r="A103" s="108">
        <v>44003</v>
      </c>
      <c r="B103" s="61">
        <v>2472</v>
      </c>
    </row>
    <row r="104" spans="1:2" x14ac:dyDescent="0.25">
      <c r="A104" s="108">
        <v>44004</v>
      </c>
      <c r="B104" s="61">
        <v>2472</v>
      </c>
    </row>
    <row r="105" spans="1:2" x14ac:dyDescent="0.25">
      <c r="A105" s="108">
        <v>44005</v>
      </c>
      <c r="B105" s="61">
        <v>2476</v>
      </c>
    </row>
    <row r="106" spans="1:2" x14ac:dyDescent="0.25">
      <c r="A106" s="108">
        <v>44006</v>
      </c>
      <c r="B106" s="61">
        <v>2480</v>
      </c>
    </row>
    <row r="107" spans="1:2" x14ac:dyDescent="0.25">
      <c r="A107" s="108">
        <v>44007</v>
      </c>
      <c r="B107" s="61">
        <v>2482</v>
      </c>
    </row>
    <row r="108" spans="1:2" x14ac:dyDescent="0.25">
      <c r="A108" s="108">
        <v>44008</v>
      </c>
      <c r="B108" s="61">
        <v>2482</v>
      </c>
    </row>
    <row r="109" spans="1:2" x14ac:dyDescent="0.25">
      <c r="A109" s="108">
        <v>44009</v>
      </c>
      <c r="B109" s="61">
        <v>2482</v>
      </c>
    </row>
    <row r="110" spans="1:2" x14ac:dyDescent="0.25">
      <c r="A110" s="108">
        <v>44010</v>
      </c>
      <c r="B110" s="61">
        <v>2482</v>
      </c>
    </row>
    <row r="111" spans="1:2" x14ac:dyDescent="0.25">
      <c r="A111" s="108">
        <v>44011</v>
      </c>
      <c r="B111" s="61">
        <v>2482</v>
      </c>
    </row>
    <row r="112" spans="1:2" x14ac:dyDescent="0.25">
      <c r="A112" s="108">
        <v>44012</v>
      </c>
      <c r="B112" s="61">
        <v>2485</v>
      </c>
    </row>
    <row r="113" spans="1:3" x14ac:dyDescent="0.25">
      <c r="A113" s="108">
        <v>44013</v>
      </c>
      <c r="B113" s="61">
        <v>2486</v>
      </c>
    </row>
    <row r="114" spans="1:3" x14ac:dyDescent="0.25">
      <c r="A114" s="108">
        <v>44014</v>
      </c>
      <c r="B114" s="61">
        <v>2487</v>
      </c>
    </row>
    <row r="115" spans="1:3" x14ac:dyDescent="0.25">
      <c r="A115" s="108">
        <v>44015</v>
      </c>
      <c r="B115" s="61">
        <v>2488</v>
      </c>
    </row>
    <row r="116" spans="1:3" x14ac:dyDescent="0.25">
      <c r="A116" s="108">
        <v>44016</v>
      </c>
      <c r="B116" s="61">
        <v>2488</v>
      </c>
    </row>
    <row r="117" spans="1:3" x14ac:dyDescent="0.25">
      <c r="A117" s="108">
        <v>44017</v>
      </c>
      <c r="B117" s="61">
        <v>2488</v>
      </c>
      <c r="C117" s="114"/>
    </row>
    <row r="118" spans="1:3" x14ac:dyDescent="0.25">
      <c r="A118" s="108">
        <v>44018</v>
      </c>
      <c r="B118" s="61">
        <v>2488</v>
      </c>
    </row>
    <row r="119" spans="1:3" x14ac:dyDescent="0.25">
      <c r="A119" s="108">
        <v>44019</v>
      </c>
      <c r="B119" s="61">
        <v>2489</v>
      </c>
    </row>
    <row r="120" spans="1:3" x14ac:dyDescent="0.25">
      <c r="A120" s="127">
        <v>44020</v>
      </c>
      <c r="B120" s="128">
        <v>2490</v>
      </c>
    </row>
    <row r="121" spans="1:3" x14ac:dyDescent="0.25">
      <c r="A121" s="108">
        <v>44021</v>
      </c>
      <c r="B121" s="128">
        <v>2490</v>
      </c>
    </row>
    <row r="122" spans="1:3" x14ac:dyDescent="0.25">
      <c r="A122" s="127">
        <v>44022</v>
      </c>
      <c r="B122" s="128">
        <v>2490</v>
      </c>
    </row>
    <row r="123" spans="1:3" x14ac:dyDescent="0.25">
      <c r="A123" s="127">
        <v>44023</v>
      </c>
      <c r="B123" s="128">
        <v>2490</v>
      </c>
    </row>
    <row r="124" spans="1:3" x14ac:dyDescent="0.25">
      <c r="A124" s="127">
        <v>44024</v>
      </c>
      <c r="B124" s="128">
        <v>2490</v>
      </c>
    </row>
    <row r="125" spans="1:3" x14ac:dyDescent="0.25">
      <c r="A125" s="127">
        <v>44025</v>
      </c>
      <c r="B125" s="128">
        <v>2490</v>
      </c>
    </row>
    <row r="126" spans="1:3" x14ac:dyDescent="0.25">
      <c r="A126" s="127">
        <v>44026</v>
      </c>
      <c r="B126" s="128">
        <v>2490</v>
      </c>
    </row>
    <row r="127" spans="1:3" x14ac:dyDescent="0.25">
      <c r="A127" s="127">
        <v>44027</v>
      </c>
      <c r="B127" s="128">
        <v>2490</v>
      </c>
    </row>
    <row r="128" spans="1:3" x14ac:dyDescent="0.25">
      <c r="A128" s="127">
        <v>44028</v>
      </c>
      <c r="B128" s="128">
        <v>2491</v>
      </c>
    </row>
    <row r="129" spans="1:2" x14ac:dyDescent="0.25">
      <c r="A129" s="127">
        <v>44029</v>
      </c>
      <c r="B129" s="128">
        <v>2491</v>
      </c>
    </row>
    <row r="130" spans="1:2" x14ac:dyDescent="0.25">
      <c r="A130" s="127">
        <v>44030</v>
      </c>
      <c r="B130" s="128">
        <v>2491</v>
      </c>
    </row>
    <row r="131" spans="1:2" x14ac:dyDescent="0.25">
      <c r="A131" s="127">
        <v>44031</v>
      </c>
      <c r="B131" s="128">
        <v>2491</v>
      </c>
    </row>
    <row r="132" spans="1:2" x14ac:dyDescent="0.25">
      <c r="A132" s="127">
        <v>44032</v>
      </c>
      <c r="B132" s="128">
        <v>2491</v>
      </c>
    </row>
    <row r="133" spans="1:2" x14ac:dyDescent="0.25">
      <c r="A133" s="127">
        <v>44033</v>
      </c>
      <c r="B133" s="128">
        <v>2491</v>
      </c>
    </row>
    <row r="134" spans="1:2" x14ac:dyDescent="0.25">
      <c r="A134" s="127">
        <v>44034</v>
      </c>
      <c r="B134" s="128">
        <v>2491</v>
      </c>
    </row>
    <row r="135" spans="1:2" x14ac:dyDescent="0.25">
      <c r="A135" s="127">
        <v>44035</v>
      </c>
      <c r="B135" s="128">
        <v>2491</v>
      </c>
    </row>
    <row r="136" spans="1:2" x14ac:dyDescent="0.25">
      <c r="A136" s="127">
        <v>44036</v>
      </c>
      <c r="B136" s="128">
        <v>2491</v>
      </c>
    </row>
    <row r="137" spans="1:2" x14ac:dyDescent="0.25">
      <c r="A137" s="127">
        <v>44037</v>
      </c>
      <c r="B137" s="128">
        <v>2491</v>
      </c>
    </row>
    <row r="138" spans="1:2" x14ac:dyDescent="0.25">
      <c r="A138" s="127">
        <v>44038</v>
      </c>
      <c r="B138" s="128">
        <v>2491</v>
      </c>
    </row>
    <row r="139" spans="1:2" x14ac:dyDescent="0.25">
      <c r="A139" s="127">
        <v>44039</v>
      </c>
      <c r="B139" s="128">
        <v>2491</v>
      </c>
    </row>
    <row r="140" spans="1:2" x14ac:dyDescent="0.25">
      <c r="A140" s="127">
        <v>44040</v>
      </c>
      <c r="B140" s="128">
        <v>2491</v>
      </c>
    </row>
    <row r="141" spans="1:2" x14ac:dyDescent="0.25">
      <c r="A141" s="127">
        <v>44041</v>
      </c>
      <c r="B141" s="128">
        <v>2491</v>
      </c>
    </row>
    <row r="142" spans="1:2" x14ac:dyDescent="0.25">
      <c r="A142" s="127">
        <v>44042</v>
      </c>
      <c r="B142" s="128">
        <v>2491</v>
      </c>
    </row>
    <row r="143" spans="1:2" x14ac:dyDescent="0.25">
      <c r="A143" s="127">
        <v>44043</v>
      </c>
      <c r="B143" s="128">
        <v>2491</v>
      </c>
    </row>
    <row r="144" spans="1:2" x14ac:dyDescent="0.25">
      <c r="A144" s="127">
        <v>44044</v>
      </c>
      <c r="B144" s="128">
        <v>2491</v>
      </c>
    </row>
    <row r="145" spans="1:2" x14ac:dyDescent="0.25">
      <c r="A145" s="127">
        <v>44045</v>
      </c>
      <c r="B145" s="128">
        <v>2491</v>
      </c>
    </row>
    <row r="146" spans="1:2" x14ac:dyDescent="0.25">
      <c r="A146" s="127">
        <v>44046</v>
      </c>
      <c r="B146" s="128">
        <v>2491</v>
      </c>
    </row>
    <row r="147" spans="1:2" x14ac:dyDescent="0.25">
      <c r="A147" s="127">
        <v>44047</v>
      </c>
      <c r="B147" s="128">
        <v>2491</v>
      </c>
    </row>
    <row r="148" spans="1:2" x14ac:dyDescent="0.25">
      <c r="A148" s="127">
        <v>44048</v>
      </c>
      <c r="B148" s="128">
        <v>2491</v>
      </c>
    </row>
    <row r="149" spans="1:2" x14ac:dyDescent="0.25">
      <c r="A149" s="127">
        <v>44049</v>
      </c>
      <c r="B149" s="128">
        <v>2491</v>
      </c>
    </row>
    <row r="150" spans="1:2" x14ac:dyDescent="0.25">
      <c r="A150" s="127">
        <v>44050</v>
      </c>
      <c r="B150" s="128">
        <v>2491</v>
      </c>
    </row>
    <row r="151" spans="1:2" x14ac:dyDescent="0.25">
      <c r="A151" s="127">
        <v>44051</v>
      </c>
      <c r="B151" s="128">
        <v>2491</v>
      </c>
    </row>
    <row r="152" spans="1:2" x14ac:dyDescent="0.25">
      <c r="A152" s="127">
        <v>44052</v>
      </c>
      <c r="B152" s="128">
        <v>2491</v>
      </c>
    </row>
    <row r="153" spans="1:2" x14ac:dyDescent="0.25">
      <c r="A153" s="127">
        <v>44053</v>
      </c>
      <c r="B153" s="128">
        <v>2491</v>
      </c>
    </row>
    <row r="154" spans="1:2" x14ac:dyDescent="0.25">
      <c r="A154" s="127">
        <v>44054</v>
      </c>
      <c r="B154" s="128">
        <v>2491</v>
      </c>
    </row>
    <row r="155" spans="1:2" x14ac:dyDescent="0.25">
      <c r="A155" s="127">
        <v>44055</v>
      </c>
      <c r="B155" s="128">
        <v>2491</v>
      </c>
    </row>
    <row r="156" spans="1:2" x14ac:dyDescent="0.25">
      <c r="A156" s="127">
        <v>44056</v>
      </c>
      <c r="B156" s="128">
        <v>2491</v>
      </c>
    </row>
    <row r="157" spans="1:2" x14ac:dyDescent="0.25">
      <c r="A157" s="127">
        <v>44057</v>
      </c>
      <c r="B157" s="128">
        <v>2491</v>
      </c>
    </row>
    <row r="158" spans="1:2" x14ac:dyDescent="0.25">
      <c r="A158" s="127">
        <v>44058</v>
      </c>
      <c r="B158" s="128">
        <v>2491</v>
      </c>
    </row>
    <row r="159" spans="1:2" x14ac:dyDescent="0.25">
      <c r="A159" s="127">
        <v>44059</v>
      </c>
      <c r="B159" s="128">
        <v>2491</v>
      </c>
    </row>
    <row r="160" spans="1:2" x14ac:dyDescent="0.25">
      <c r="A160" s="127">
        <v>44060</v>
      </c>
      <c r="B160" s="128">
        <v>2491</v>
      </c>
    </row>
    <row r="161" spans="1:2" x14ac:dyDescent="0.25">
      <c r="A161" s="127">
        <v>44061</v>
      </c>
      <c r="B161" s="128">
        <v>2491</v>
      </c>
    </row>
    <row r="162" spans="1:2" x14ac:dyDescent="0.25">
      <c r="A162" s="127">
        <v>44062</v>
      </c>
      <c r="B162" s="128">
        <v>2492</v>
      </c>
    </row>
    <row r="163" spans="1:2" x14ac:dyDescent="0.25">
      <c r="A163" s="127">
        <v>44063</v>
      </c>
      <c r="B163" s="128">
        <v>2492</v>
      </c>
    </row>
    <row r="164" spans="1:2" x14ac:dyDescent="0.25">
      <c r="A164" s="127">
        <v>44064</v>
      </c>
      <c r="B164" s="128">
        <v>2492</v>
      </c>
    </row>
    <row r="165" spans="1:2" x14ac:dyDescent="0.25">
      <c r="A165" s="127">
        <v>44065</v>
      </c>
      <c r="B165" s="128">
        <v>2492</v>
      </c>
    </row>
    <row r="166" spans="1:2" x14ac:dyDescent="0.25">
      <c r="A166" s="127">
        <v>44066</v>
      </c>
      <c r="B166" s="128">
        <v>2492</v>
      </c>
    </row>
    <row r="167" spans="1:2" x14ac:dyDescent="0.25">
      <c r="A167" s="127">
        <v>44067</v>
      </c>
      <c r="B167" s="128">
        <v>2492</v>
      </c>
    </row>
    <row r="168" spans="1:2" x14ac:dyDescent="0.25">
      <c r="A168" s="127">
        <v>44068</v>
      </c>
      <c r="B168" s="128">
        <v>2492</v>
      </c>
    </row>
    <row r="169" spans="1:2" x14ac:dyDescent="0.25">
      <c r="A169" s="127">
        <v>44069</v>
      </c>
      <c r="B169" s="128">
        <v>2494</v>
      </c>
    </row>
    <row r="170" spans="1:2" x14ac:dyDescent="0.25">
      <c r="A170" s="127">
        <v>44070</v>
      </c>
      <c r="B170" s="128">
        <v>2494</v>
      </c>
    </row>
    <row r="171" spans="1:2" x14ac:dyDescent="0.25">
      <c r="A171" s="127">
        <v>44071</v>
      </c>
      <c r="B171" s="128">
        <v>2494</v>
      </c>
    </row>
    <row r="172" spans="1:2" x14ac:dyDescent="0.25">
      <c r="A172" s="127">
        <v>44072</v>
      </c>
      <c r="B172" s="128">
        <v>2494</v>
      </c>
    </row>
    <row r="173" spans="1:2" x14ac:dyDescent="0.25">
      <c r="A173" s="127">
        <v>44073</v>
      </c>
      <c r="B173" s="128">
        <v>2494</v>
      </c>
    </row>
    <row r="174" spans="1:2" x14ac:dyDescent="0.25">
      <c r="A174" s="127">
        <v>44074</v>
      </c>
      <c r="B174" s="128">
        <v>2494</v>
      </c>
    </row>
    <row r="175" spans="1:2" x14ac:dyDescent="0.25">
      <c r="A175" s="302">
        <v>44075</v>
      </c>
      <c r="B175" s="128">
        <v>2494</v>
      </c>
    </row>
    <row r="176" spans="1:2" x14ac:dyDescent="0.25">
      <c r="A176" s="302">
        <v>44076</v>
      </c>
      <c r="B176" s="128">
        <v>2495</v>
      </c>
    </row>
    <row r="177" spans="1:2" x14ac:dyDescent="0.25">
      <c r="A177" s="302">
        <v>44077</v>
      </c>
      <c r="B177" s="128">
        <v>2496</v>
      </c>
    </row>
    <row r="178" spans="1:2" x14ac:dyDescent="0.25">
      <c r="A178" s="302">
        <v>44078</v>
      </c>
      <c r="B178" s="128">
        <v>2496</v>
      </c>
    </row>
    <row r="179" spans="1:2" x14ac:dyDescent="0.25">
      <c r="A179" s="302">
        <v>44079</v>
      </c>
      <c r="B179" s="128">
        <v>2496</v>
      </c>
    </row>
    <row r="180" spans="1:2" x14ac:dyDescent="0.25">
      <c r="A180" s="302">
        <v>44080</v>
      </c>
      <c r="B180" s="128">
        <v>2496</v>
      </c>
    </row>
    <row r="181" spans="1:2" x14ac:dyDescent="0.25">
      <c r="A181" s="302">
        <v>44081</v>
      </c>
      <c r="B181" s="128">
        <v>2496</v>
      </c>
    </row>
    <row r="182" spans="1:2" x14ac:dyDescent="0.25">
      <c r="A182" s="302">
        <v>44082</v>
      </c>
      <c r="B182" s="128">
        <v>2499</v>
      </c>
    </row>
    <row r="183" spans="1:2" x14ac:dyDescent="0.25">
      <c r="A183" s="302">
        <v>44083</v>
      </c>
      <c r="B183" s="128">
        <v>2499</v>
      </c>
    </row>
    <row r="184" spans="1:2" x14ac:dyDescent="0.25">
      <c r="A184" s="302">
        <v>44084</v>
      </c>
      <c r="B184" s="128">
        <v>2499</v>
      </c>
    </row>
    <row r="185" spans="1:2" x14ac:dyDescent="0.25">
      <c r="A185" s="302">
        <v>44085</v>
      </c>
      <c r="B185" s="128">
        <v>2499</v>
      </c>
    </row>
    <row r="186" spans="1:2" x14ac:dyDescent="0.25">
      <c r="A186" s="302">
        <v>44086</v>
      </c>
      <c r="B186" s="128">
        <v>2499</v>
      </c>
    </row>
    <row r="187" spans="1:2" x14ac:dyDescent="0.25">
      <c r="A187" s="302">
        <v>44087</v>
      </c>
      <c r="B187" s="128">
        <v>2499</v>
      </c>
    </row>
    <row r="188" spans="1:2" x14ac:dyDescent="0.25">
      <c r="A188" s="302">
        <v>44088</v>
      </c>
      <c r="B188" s="128">
        <v>2499</v>
      </c>
    </row>
    <row r="189" spans="1:2" x14ac:dyDescent="0.25">
      <c r="A189" s="302">
        <v>44089</v>
      </c>
      <c r="B189" s="128">
        <v>2500</v>
      </c>
    </row>
    <row r="190" spans="1:2" x14ac:dyDescent="0.25">
      <c r="A190" s="302">
        <v>44090</v>
      </c>
      <c r="B190" s="128">
        <v>2501</v>
      </c>
    </row>
    <row r="191" spans="1:2" x14ac:dyDescent="0.25">
      <c r="A191" s="302">
        <v>44091</v>
      </c>
      <c r="B191" s="128">
        <v>2501</v>
      </c>
    </row>
    <row r="192" spans="1:2" x14ac:dyDescent="0.25">
      <c r="A192" s="302">
        <v>44092</v>
      </c>
      <c r="B192" s="128">
        <v>2502</v>
      </c>
    </row>
    <row r="193" spans="1:3" x14ac:dyDescent="0.25">
      <c r="A193" s="302">
        <v>44093</v>
      </c>
      <c r="B193" s="128">
        <v>2505</v>
      </c>
    </row>
    <row r="194" spans="1:3" x14ac:dyDescent="0.25">
      <c r="A194" s="302">
        <v>44094</v>
      </c>
      <c r="B194" s="128">
        <v>2505</v>
      </c>
    </row>
    <row r="195" spans="1:3" x14ac:dyDescent="0.25">
      <c r="A195" s="302">
        <v>44095</v>
      </c>
      <c r="B195" s="128">
        <v>2505</v>
      </c>
    </row>
    <row r="196" spans="1:3" x14ac:dyDescent="0.25">
      <c r="A196" s="302">
        <v>44096</v>
      </c>
      <c r="B196" s="128">
        <v>2506</v>
      </c>
    </row>
    <row r="197" spans="1:3" x14ac:dyDescent="0.25">
      <c r="A197" s="302">
        <v>44097</v>
      </c>
      <c r="B197" s="128">
        <v>2508</v>
      </c>
    </row>
    <row r="198" spans="1:3" x14ac:dyDescent="0.25">
      <c r="A198" s="302">
        <v>44098</v>
      </c>
      <c r="B198" s="128">
        <v>2510</v>
      </c>
    </row>
    <row r="199" spans="1:3" x14ac:dyDescent="0.25">
      <c r="A199" s="302">
        <v>44099</v>
      </c>
      <c r="B199" s="128">
        <v>2511</v>
      </c>
      <c r="C199" s="367"/>
    </row>
    <row r="200" spans="1:3" x14ac:dyDescent="0.25">
      <c r="A200" s="302">
        <v>44100</v>
      </c>
      <c r="B200" s="128">
        <v>2511</v>
      </c>
    </row>
    <row r="201" spans="1:3" x14ac:dyDescent="0.25">
      <c r="A201" s="302">
        <v>44101</v>
      </c>
      <c r="B201" s="128">
        <v>2512</v>
      </c>
    </row>
    <row r="202" spans="1:3" x14ac:dyDescent="0.25">
      <c r="A202" s="302">
        <v>44102</v>
      </c>
      <c r="B202" s="128">
        <v>2512</v>
      </c>
    </row>
    <row r="203" spans="1:3" x14ac:dyDescent="0.25">
      <c r="A203" s="302">
        <v>44103</v>
      </c>
      <c r="B203" s="128">
        <v>2512</v>
      </c>
    </row>
    <row r="204" spans="1:3" x14ac:dyDescent="0.25">
      <c r="A204" s="302">
        <v>44104</v>
      </c>
      <c r="B204" s="128">
        <v>2519</v>
      </c>
    </row>
    <row r="205" spans="1:3" x14ac:dyDescent="0.25">
      <c r="A205" s="302">
        <v>44105</v>
      </c>
      <c r="B205" s="128">
        <v>2522</v>
      </c>
    </row>
    <row r="206" spans="1:3" x14ac:dyDescent="0.25">
      <c r="A206" s="302">
        <v>44106</v>
      </c>
      <c r="B206" s="128">
        <v>2526</v>
      </c>
    </row>
    <row r="207" spans="1:3" x14ac:dyDescent="0.25">
      <c r="A207" s="302">
        <v>44107</v>
      </c>
      <c r="B207" s="128">
        <v>2530</v>
      </c>
    </row>
    <row r="208" spans="1:3" x14ac:dyDescent="0.25">
      <c r="A208" s="302">
        <v>44108</v>
      </c>
      <c r="B208" s="128">
        <v>2530</v>
      </c>
    </row>
    <row r="209" spans="1:2" x14ac:dyDescent="0.25">
      <c r="A209" s="302">
        <v>44109</v>
      </c>
      <c r="B209" s="128">
        <v>2530</v>
      </c>
    </row>
    <row r="210" spans="1:2" x14ac:dyDescent="0.25">
      <c r="A210" s="302">
        <v>44110</v>
      </c>
      <c r="B210" s="128">
        <v>2532</v>
      </c>
    </row>
    <row r="211" spans="1:2" x14ac:dyDescent="0.25">
      <c r="A211" s="302">
        <v>44111</v>
      </c>
      <c r="B211" s="128">
        <v>2533</v>
      </c>
    </row>
    <row r="212" spans="1:2" x14ac:dyDescent="0.25">
      <c r="A212" s="302">
        <v>44112</v>
      </c>
      <c r="B212" s="128">
        <v>2538</v>
      </c>
    </row>
    <row r="213" spans="1:2" x14ac:dyDescent="0.25">
      <c r="A213" s="302">
        <v>44113</v>
      </c>
      <c r="B213" s="128">
        <v>2544</v>
      </c>
    </row>
    <row r="214" spans="1:2" x14ac:dyDescent="0.25">
      <c r="A214" s="302">
        <v>44114</v>
      </c>
      <c r="B214" s="128">
        <v>2550</v>
      </c>
    </row>
    <row r="215" spans="1:2" x14ac:dyDescent="0.25">
      <c r="A215" s="302">
        <v>44115</v>
      </c>
      <c r="B215" s="128">
        <v>2550</v>
      </c>
    </row>
    <row r="216" spans="1:2" x14ac:dyDescent="0.25">
      <c r="A216" s="302">
        <v>44116</v>
      </c>
      <c r="B216" s="128">
        <v>2550</v>
      </c>
    </row>
    <row r="217" spans="1:2" x14ac:dyDescent="0.25">
      <c r="A217" s="302">
        <v>44117</v>
      </c>
      <c r="B217" s="128">
        <v>2557</v>
      </c>
    </row>
    <row r="218" spans="1:2" x14ac:dyDescent="0.25">
      <c r="A218" s="302">
        <v>44118</v>
      </c>
      <c r="B218" s="128">
        <v>2572</v>
      </c>
    </row>
    <row r="219" spans="1:2" x14ac:dyDescent="0.25">
      <c r="A219" s="302">
        <v>44119</v>
      </c>
      <c r="B219" s="128">
        <v>2585</v>
      </c>
    </row>
    <row r="220" spans="1:2" x14ac:dyDescent="0.25">
      <c r="A220" s="302">
        <v>44120</v>
      </c>
      <c r="B220" s="128">
        <v>2594</v>
      </c>
    </row>
    <row r="221" spans="1:2" x14ac:dyDescent="0.25">
      <c r="A221" s="302">
        <v>44121</v>
      </c>
      <c r="B221" s="128">
        <v>2609</v>
      </c>
    </row>
    <row r="222" spans="1:2" x14ac:dyDescent="0.25">
      <c r="A222" s="302">
        <v>44122</v>
      </c>
      <c r="B222" s="128">
        <v>2609</v>
      </c>
    </row>
    <row r="223" spans="1:2" x14ac:dyDescent="0.25">
      <c r="A223" s="302">
        <v>44123</v>
      </c>
      <c r="B223" s="128">
        <v>2610</v>
      </c>
    </row>
    <row r="224" spans="1:2" x14ac:dyDescent="0.25">
      <c r="A224" s="302">
        <v>44124</v>
      </c>
      <c r="B224" s="128">
        <v>2625</v>
      </c>
    </row>
    <row r="225" spans="1:2" x14ac:dyDescent="0.25">
      <c r="A225" s="302">
        <v>44125</v>
      </c>
      <c r="B225" s="128">
        <v>2653</v>
      </c>
    </row>
    <row r="226" spans="1:2" x14ac:dyDescent="0.25">
      <c r="A226" s="302">
        <v>44126</v>
      </c>
      <c r="B226" s="128">
        <v>2670</v>
      </c>
    </row>
    <row r="227" spans="1:2" x14ac:dyDescent="0.25">
      <c r="A227" s="302">
        <v>44127</v>
      </c>
      <c r="B227" s="128">
        <v>2688</v>
      </c>
    </row>
    <row r="228" spans="1:2" x14ac:dyDescent="0.25">
      <c r="A228" s="302">
        <v>44128</v>
      </c>
      <c r="B228" s="128">
        <v>2699</v>
      </c>
    </row>
    <row r="229" spans="1:2" x14ac:dyDescent="0.25">
      <c r="A229" s="302">
        <v>44129</v>
      </c>
      <c r="B229" s="128">
        <v>2700</v>
      </c>
    </row>
    <row r="230" spans="1:2" x14ac:dyDescent="0.25">
      <c r="A230" s="302">
        <v>44130</v>
      </c>
      <c r="B230" s="128">
        <v>2701</v>
      </c>
    </row>
    <row r="231" spans="1:2" x14ac:dyDescent="0.25">
      <c r="A231" s="302">
        <v>44131</v>
      </c>
      <c r="B231" s="128">
        <v>2726</v>
      </c>
    </row>
    <row r="232" spans="1:2" x14ac:dyDescent="0.25">
      <c r="A232" s="302">
        <v>44132</v>
      </c>
      <c r="B232" s="128">
        <v>2754</v>
      </c>
    </row>
    <row r="233" spans="1:2" x14ac:dyDescent="0.25">
      <c r="A233" s="302">
        <v>44133</v>
      </c>
      <c r="B233" s="128">
        <v>2791</v>
      </c>
    </row>
    <row r="234" spans="1:2" x14ac:dyDescent="0.25">
      <c r="A234" s="302">
        <v>44134</v>
      </c>
      <c r="B234" s="128">
        <v>2819</v>
      </c>
    </row>
    <row r="235" spans="1:2" x14ac:dyDescent="0.25">
      <c r="A235" s="302">
        <v>44135</v>
      </c>
      <c r="B235" s="128">
        <v>2843</v>
      </c>
    </row>
    <row r="236" spans="1:2" x14ac:dyDescent="0.25">
      <c r="A236" s="302">
        <v>44136</v>
      </c>
      <c r="B236" s="128">
        <v>2849</v>
      </c>
    </row>
    <row r="237" spans="1:2" x14ac:dyDescent="0.25">
      <c r="A237" s="302">
        <v>44137</v>
      </c>
      <c r="B237" s="128">
        <v>2849</v>
      </c>
    </row>
    <row r="238" spans="1:2" x14ac:dyDescent="0.25">
      <c r="A238" s="302">
        <v>44138</v>
      </c>
      <c r="B238" s="128">
        <v>2877</v>
      </c>
    </row>
    <row r="239" spans="1:2" x14ac:dyDescent="0.25">
      <c r="A239" s="302">
        <v>44139</v>
      </c>
      <c r="B239" s="128">
        <v>2927</v>
      </c>
    </row>
    <row r="240" spans="1:2" x14ac:dyDescent="0.25">
      <c r="A240" s="302">
        <v>44140</v>
      </c>
      <c r="B240" s="128">
        <v>2966</v>
      </c>
    </row>
    <row r="241" spans="1:3" x14ac:dyDescent="0.25">
      <c r="A241" s="302">
        <v>44141</v>
      </c>
      <c r="B241" s="128">
        <v>2997</v>
      </c>
    </row>
    <row r="242" spans="1:3" x14ac:dyDescent="0.25">
      <c r="A242" s="302">
        <v>44142</v>
      </c>
      <c r="B242" s="128">
        <v>3036</v>
      </c>
    </row>
    <row r="243" spans="1:3" x14ac:dyDescent="0.25">
      <c r="A243" s="302">
        <v>44143</v>
      </c>
      <c r="B243" s="128">
        <v>3039</v>
      </c>
    </row>
    <row r="244" spans="1:3" x14ac:dyDescent="0.25">
      <c r="A244" s="302">
        <v>44144</v>
      </c>
      <c r="B244" s="128">
        <v>3040</v>
      </c>
    </row>
    <row r="245" spans="1:3" x14ac:dyDescent="0.25">
      <c r="A245" s="302">
        <v>44145</v>
      </c>
      <c r="B245" s="128">
        <v>3079</v>
      </c>
    </row>
    <row r="246" spans="1:3" x14ac:dyDescent="0.25">
      <c r="A246" s="302">
        <v>44146</v>
      </c>
      <c r="B246" s="128">
        <v>3143</v>
      </c>
    </row>
    <row r="247" spans="1:3" x14ac:dyDescent="0.25">
      <c r="A247" s="302">
        <v>44147</v>
      </c>
      <c r="B247" s="128">
        <v>3188</v>
      </c>
    </row>
    <row r="248" spans="1:3" x14ac:dyDescent="0.25">
      <c r="A248" s="302">
        <v>44148</v>
      </c>
      <c r="B248" s="128">
        <v>3244</v>
      </c>
      <c r="C248" s="363"/>
    </row>
    <row r="249" spans="1:3" x14ac:dyDescent="0.25">
      <c r="A249" s="302">
        <v>44149</v>
      </c>
      <c r="B249" s="128">
        <v>3280</v>
      </c>
    </row>
    <row r="250" spans="1:3" x14ac:dyDescent="0.25">
      <c r="A250" s="302">
        <v>44150</v>
      </c>
      <c r="B250" s="128">
        <v>3280</v>
      </c>
    </row>
    <row r="251" spans="1:3" x14ac:dyDescent="0.25">
      <c r="A251" s="302">
        <v>44151</v>
      </c>
      <c r="B251" s="128">
        <v>3286</v>
      </c>
    </row>
    <row r="252" spans="1:3" x14ac:dyDescent="0.25">
      <c r="A252" s="302">
        <v>44152</v>
      </c>
      <c r="B252" s="128">
        <v>3323</v>
      </c>
    </row>
    <row r="253" spans="1:3" x14ac:dyDescent="0.25">
      <c r="A253" s="302">
        <v>44153</v>
      </c>
      <c r="B253" s="128">
        <v>3377</v>
      </c>
    </row>
    <row r="254" spans="1:3" x14ac:dyDescent="0.25">
      <c r="A254" s="302">
        <v>44154</v>
      </c>
      <c r="B254" s="128">
        <v>3427</v>
      </c>
    </row>
    <row r="255" spans="1:3" x14ac:dyDescent="0.25">
      <c r="A255" s="302">
        <v>44155</v>
      </c>
      <c r="B255" s="128">
        <v>3459</v>
      </c>
    </row>
    <row r="256" spans="1:3" x14ac:dyDescent="0.25">
      <c r="A256" s="302">
        <v>44156</v>
      </c>
      <c r="B256" s="128">
        <v>3496</v>
      </c>
    </row>
    <row r="257" spans="1:3" x14ac:dyDescent="0.25">
      <c r="A257" s="302">
        <v>44157</v>
      </c>
      <c r="B257" s="128">
        <v>3503</v>
      </c>
    </row>
    <row r="258" spans="1:3" x14ac:dyDescent="0.25">
      <c r="A258" s="302">
        <v>44158</v>
      </c>
      <c r="B258" s="128">
        <v>3503</v>
      </c>
    </row>
    <row r="259" spans="1:3" x14ac:dyDescent="0.25">
      <c r="A259" s="302">
        <v>44159</v>
      </c>
      <c r="B259" s="128">
        <v>3544</v>
      </c>
    </row>
    <row r="260" spans="1:3" x14ac:dyDescent="0.25">
      <c r="A260" s="302">
        <v>44160</v>
      </c>
      <c r="B260" s="128">
        <v>3588</v>
      </c>
    </row>
    <row r="261" spans="1:3" x14ac:dyDescent="0.25">
      <c r="A261" s="302">
        <v>44161</v>
      </c>
      <c r="B261" s="128">
        <v>3639</v>
      </c>
    </row>
    <row r="262" spans="1:3" x14ac:dyDescent="0.25">
      <c r="A262" s="302">
        <v>44162</v>
      </c>
      <c r="B262" s="128">
        <v>3676</v>
      </c>
    </row>
    <row r="263" spans="1:3" x14ac:dyDescent="0.25">
      <c r="A263" s="302">
        <v>44163</v>
      </c>
      <c r="B263" s="71">
        <v>3720</v>
      </c>
      <c r="C263" s="70"/>
    </row>
    <row r="264" spans="1:3" x14ac:dyDescent="0.25">
      <c r="A264" s="302">
        <v>44164</v>
      </c>
      <c r="B264" s="71">
        <v>3722</v>
      </c>
      <c r="C264" s="70"/>
    </row>
    <row r="265" spans="1:3" x14ac:dyDescent="0.25">
      <c r="A265" s="302">
        <v>44165</v>
      </c>
      <c r="B265" s="128">
        <v>3725</v>
      </c>
    </row>
    <row r="266" spans="1:3" x14ac:dyDescent="0.25">
      <c r="A266" s="302">
        <v>44166</v>
      </c>
      <c r="B266" s="128">
        <v>3759</v>
      </c>
    </row>
    <row r="267" spans="1:3" x14ac:dyDescent="0.25">
      <c r="A267" s="302">
        <v>44167</v>
      </c>
      <c r="B267" s="128">
        <v>3797</v>
      </c>
    </row>
    <row r="268" spans="1:3" x14ac:dyDescent="0.25">
      <c r="A268" s="302">
        <v>44168</v>
      </c>
      <c r="B268" s="128">
        <v>3848</v>
      </c>
    </row>
    <row r="269" spans="1:3" x14ac:dyDescent="0.25">
      <c r="A269" s="302">
        <v>44169</v>
      </c>
      <c r="B269" s="128">
        <v>3889</v>
      </c>
    </row>
    <row r="270" spans="1:3" x14ac:dyDescent="0.25">
      <c r="A270" s="302">
        <v>44170</v>
      </c>
      <c r="B270" s="128">
        <v>3911</v>
      </c>
    </row>
    <row r="271" spans="1:3" x14ac:dyDescent="0.25">
      <c r="A271" s="302">
        <v>44171</v>
      </c>
      <c r="B271" s="128">
        <v>3916</v>
      </c>
    </row>
    <row r="272" spans="1:3" x14ac:dyDescent="0.25">
      <c r="A272" s="302">
        <v>44172</v>
      </c>
      <c r="B272" s="128">
        <v>3917</v>
      </c>
    </row>
    <row r="273" spans="1:2" x14ac:dyDescent="0.25">
      <c r="A273" s="302">
        <v>44173</v>
      </c>
      <c r="B273" s="128">
        <v>3950</v>
      </c>
    </row>
    <row r="274" spans="1:2" x14ac:dyDescent="0.25">
      <c r="A274" s="302">
        <v>44174</v>
      </c>
      <c r="B274" s="128">
        <v>3989</v>
      </c>
    </row>
    <row r="275" spans="1:2" x14ac:dyDescent="0.25">
      <c r="A275" s="302">
        <v>44175</v>
      </c>
      <c r="B275" s="128">
        <v>4039</v>
      </c>
    </row>
    <row r="276" spans="1:2" x14ac:dyDescent="0.25">
      <c r="A276" s="302">
        <v>44176</v>
      </c>
      <c r="B276" s="128">
        <v>4070</v>
      </c>
    </row>
    <row r="277" spans="1:2" x14ac:dyDescent="0.25">
      <c r="A277" s="302">
        <v>44177</v>
      </c>
      <c r="B277" s="128">
        <f>B276+39</f>
        <v>4109</v>
      </c>
    </row>
    <row r="278" spans="1:2" x14ac:dyDescent="0.25">
      <c r="A278" s="302">
        <v>44178</v>
      </c>
      <c r="B278" s="128">
        <v>4111</v>
      </c>
    </row>
    <row r="279" spans="1:2" x14ac:dyDescent="0.25">
      <c r="A279" s="302">
        <v>44179</v>
      </c>
      <c r="B279" s="128">
        <v>4111</v>
      </c>
    </row>
    <row r="280" spans="1:2" x14ac:dyDescent="0.25">
      <c r="A280" s="302">
        <v>44180</v>
      </c>
      <c r="B280" s="128">
        <v>4135</v>
      </c>
    </row>
    <row r="281" spans="1:2" x14ac:dyDescent="0.25">
      <c r="A281" s="302">
        <v>44181</v>
      </c>
      <c r="B281" s="128">
        <v>4173</v>
      </c>
    </row>
    <row r="282" spans="1:2" x14ac:dyDescent="0.25">
      <c r="A282" s="302">
        <v>44182</v>
      </c>
      <c r="B282" s="128">
        <v>4203</v>
      </c>
    </row>
    <row r="283" spans="1:2" x14ac:dyDescent="0.25">
      <c r="A283" s="302">
        <v>44183</v>
      </c>
      <c r="B283" s="128">
        <v>4239</v>
      </c>
    </row>
    <row r="284" spans="1:2" x14ac:dyDescent="0.25">
      <c r="A284" s="302">
        <v>44184</v>
      </c>
      <c r="B284" s="128">
        <v>4280</v>
      </c>
    </row>
    <row r="285" spans="1:2" x14ac:dyDescent="0.25">
      <c r="A285" s="302">
        <v>44185</v>
      </c>
      <c r="B285" s="128">
        <v>4283</v>
      </c>
    </row>
    <row r="286" spans="1:2" x14ac:dyDescent="0.25">
      <c r="A286" s="302">
        <v>44186</v>
      </c>
      <c r="B286" s="128">
        <v>4283</v>
      </c>
    </row>
    <row r="287" spans="1:2" x14ac:dyDescent="0.25">
      <c r="A287" s="302">
        <v>44187</v>
      </c>
      <c r="B287" s="128">
        <v>4326</v>
      </c>
    </row>
    <row r="288" spans="1:2" x14ac:dyDescent="0.25">
      <c r="A288" s="302">
        <v>44188</v>
      </c>
      <c r="B288" s="128">
        <v>4373</v>
      </c>
    </row>
    <row r="289" spans="1:2" x14ac:dyDescent="0.25">
      <c r="A289" s="302">
        <v>44189</v>
      </c>
      <c r="B289" s="128">
        <v>4416</v>
      </c>
    </row>
    <row r="290" spans="1:2" x14ac:dyDescent="0.25">
      <c r="A290" s="302">
        <v>44190</v>
      </c>
      <c r="B290" s="128">
        <v>4459</v>
      </c>
    </row>
    <row r="291" spans="1:2" x14ac:dyDescent="0.25">
      <c r="A291" s="302">
        <v>44191</v>
      </c>
      <c r="B291" s="128">
        <v>4459</v>
      </c>
    </row>
    <row r="292" spans="1:2" x14ac:dyDescent="0.25">
      <c r="A292" s="302">
        <v>44192</v>
      </c>
      <c r="B292" s="128">
        <v>4460</v>
      </c>
    </row>
    <row r="293" spans="1:2" x14ac:dyDescent="0.25">
      <c r="A293" s="302">
        <v>44193</v>
      </c>
      <c r="B293" s="128">
        <v>4460</v>
      </c>
    </row>
    <row r="294" spans="1:2" x14ac:dyDescent="0.25">
      <c r="A294" s="302">
        <v>44194</v>
      </c>
      <c r="B294" s="128">
        <v>4467</v>
      </c>
    </row>
    <row r="295" spans="1:2" x14ac:dyDescent="0.25">
      <c r="A295" s="302">
        <v>44195</v>
      </c>
      <c r="B295" s="128">
        <v>4510</v>
      </c>
    </row>
    <row r="296" spans="1:2" x14ac:dyDescent="0.25">
      <c r="A296" s="302">
        <v>44196</v>
      </c>
      <c r="B296" s="128">
        <v>4578</v>
      </c>
    </row>
    <row r="297" spans="1:2" x14ac:dyDescent="0.25">
      <c r="A297" s="302">
        <v>44197</v>
      </c>
      <c r="B297" s="128">
        <v>4621</v>
      </c>
    </row>
    <row r="298" spans="1:2" x14ac:dyDescent="0.25">
      <c r="A298" s="302">
        <v>44198</v>
      </c>
      <c r="B298" s="128">
        <v>4621</v>
      </c>
    </row>
    <row r="299" spans="1:2" x14ac:dyDescent="0.25">
      <c r="A299" s="302">
        <v>44199</v>
      </c>
      <c r="B299" s="128">
        <v>4622</v>
      </c>
    </row>
    <row r="300" spans="1:2" x14ac:dyDescent="0.25">
      <c r="A300" s="302">
        <v>44200</v>
      </c>
      <c r="B300" s="128">
        <v>4622</v>
      </c>
    </row>
    <row r="301" spans="1:2" x14ac:dyDescent="0.25">
      <c r="A301" s="302">
        <v>44201</v>
      </c>
      <c r="B301" s="128">
        <v>4633</v>
      </c>
    </row>
    <row r="302" spans="1:2" x14ac:dyDescent="0.25">
      <c r="A302" s="302">
        <v>44202</v>
      </c>
      <c r="B302" s="128">
        <v>4701</v>
      </c>
    </row>
    <row r="303" spans="1:2" x14ac:dyDescent="0.25">
      <c r="A303" s="302">
        <v>44203</v>
      </c>
      <c r="B303" s="128">
        <v>4779</v>
      </c>
    </row>
    <row r="304" spans="1:2" x14ac:dyDescent="0.25">
      <c r="A304" s="302">
        <v>44204</v>
      </c>
      <c r="B304" s="128">
        <v>4872</v>
      </c>
    </row>
    <row r="305" spans="1:2" x14ac:dyDescent="0.25">
      <c r="A305" s="302">
        <v>44205</v>
      </c>
      <c r="B305" s="128">
        <v>4965</v>
      </c>
    </row>
    <row r="306" spans="1:2" x14ac:dyDescent="0.25">
      <c r="A306" s="302">
        <v>44206</v>
      </c>
      <c r="B306" s="128">
        <v>4968</v>
      </c>
    </row>
    <row r="307" spans="1:2" x14ac:dyDescent="0.25">
      <c r="A307" s="302">
        <v>44207</v>
      </c>
      <c r="B307" s="128">
        <v>4969</v>
      </c>
    </row>
    <row r="308" spans="1:2" x14ac:dyDescent="0.25">
      <c r="A308" s="302">
        <v>44208</v>
      </c>
      <c r="B308" s="128">
        <v>5023</v>
      </c>
    </row>
    <row r="309" spans="1:2" x14ac:dyDescent="0.25">
      <c r="A309" s="302">
        <v>44209</v>
      </c>
      <c r="B309" s="128">
        <v>5102</v>
      </c>
    </row>
    <row r="310" spans="1:2" x14ac:dyDescent="0.25">
      <c r="A310" s="302">
        <v>44210</v>
      </c>
      <c r="B310" s="128">
        <v>5166</v>
      </c>
    </row>
    <row r="311" spans="1:2" x14ac:dyDescent="0.25">
      <c r="A311" s="302">
        <v>44211</v>
      </c>
      <c r="B311" s="128">
        <v>5227</v>
      </c>
    </row>
    <row r="312" spans="1:2" x14ac:dyDescent="0.25">
      <c r="A312" s="302">
        <v>44212</v>
      </c>
      <c r="B312" s="128">
        <v>5305</v>
      </c>
    </row>
    <row r="313" spans="1:2" x14ac:dyDescent="0.25">
      <c r="A313" s="302">
        <v>44213</v>
      </c>
      <c r="B313" s="128">
        <v>5305</v>
      </c>
    </row>
    <row r="314" spans="1:2" x14ac:dyDescent="0.25">
      <c r="A314" s="302">
        <v>44214</v>
      </c>
      <c r="B314" s="128">
        <v>5305</v>
      </c>
    </row>
    <row r="315" spans="1:2" x14ac:dyDescent="0.25">
      <c r="A315" s="302">
        <v>44215</v>
      </c>
      <c r="B315" s="128">
        <v>5376</v>
      </c>
    </row>
    <row r="316" spans="1:2" x14ac:dyDescent="0.25">
      <c r="A316" s="302">
        <v>44216</v>
      </c>
      <c r="B316" s="128">
        <v>5468</v>
      </c>
    </row>
    <row r="317" spans="1:2" x14ac:dyDescent="0.25">
      <c r="A317" s="302">
        <v>44217</v>
      </c>
      <c r="B317" s="128">
        <v>5557</v>
      </c>
    </row>
    <row r="318" spans="1:2" x14ac:dyDescent="0.25">
      <c r="A318" s="302">
        <v>44218</v>
      </c>
      <c r="B318" s="128">
        <v>5628</v>
      </c>
    </row>
    <row r="319" spans="1:2" x14ac:dyDescent="0.25">
      <c r="A319" s="302">
        <v>44219</v>
      </c>
      <c r="B319" s="128">
        <v>5704</v>
      </c>
    </row>
    <row r="320" spans="1:2" x14ac:dyDescent="0.25">
      <c r="A320" s="302">
        <v>44220</v>
      </c>
      <c r="B320" s="128">
        <v>5705</v>
      </c>
    </row>
    <row r="321" spans="1:2" x14ac:dyDescent="0.25">
      <c r="A321" s="302">
        <v>44221</v>
      </c>
      <c r="B321" s="128">
        <v>5709</v>
      </c>
    </row>
    <row r="322" spans="1:2" x14ac:dyDescent="0.25">
      <c r="A322" s="302">
        <v>44222</v>
      </c>
      <c r="B322" s="128">
        <v>5796</v>
      </c>
    </row>
    <row r="323" spans="1:2" x14ac:dyDescent="0.25">
      <c r="A323" s="302">
        <v>44223</v>
      </c>
      <c r="B323" s="128">
        <v>5888</v>
      </c>
    </row>
    <row r="324" spans="1:2" x14ac:dyDescent="0.25">
      <c r="A324" s="302">
        <v>44224</v>
      </c>
      <c r="B324" s="128">
        <v>5970</v>
      </c>
    </row>
    <row r="325" spans="1:2" x14ac:dyDescent="0.25">
      <c r="A325" s="302">
        <v>44225</v>
      </c>
      <c r="B325" s="128">
        <v>6040</v>
      </c>
    </row>
    <row r="326" spans="1:2" x14ac:dyDescent="0.25">
      <c r="A326" s="302">
        <v>44226</v>
      </c>
      <c r="B326" s="128">
        <v>6100</v>
      </c>
    </row>
    <row r="327" spans="1:2" x14ac:dyDescent="0.25">
      <c r="A327" s="302">
        <v>44227</v>
      </c>
      <c r="B327" s="128">
        <v>6106</v>
      </c>
    </row>
    <row r="328" spans="1:2" x14ac:dyDescent="0.25">
      <c r="A328" s="302">
        <v>44228</v>
      </c>
      <c r="B328" s="128">
        <v>6112</v>
      </c>
    </row>
    <row r="329" spans="1:2" x14ac:dyDescent="0.25">
      <c r="A329" s="302">
        <v>44229</v>
      </c>
      <c r="B329" s="128">
        <v>6181</v>
      </c>
    </row>
    <row r="330" spans="1:2" x14ac:dyDescent="0.25">
      <c r="A330" s="302">
        <v>44230</v>
      </c>
      <c r="B330" s="128">
        <v>6269</v>
      </c>
    </row>
    <row r="331" spans="1:2" x14ac:dyDescent="0.25">
      <c r="A331" s="302">
        <v>44231</v>
      </c>
      <c r="B331" s="128">
        <v>6322</v>
      </c>
    </row>
    <row r="332" spans="1:2" x14ac:dyDescent="0.25">
      <c r="A332" s="302">
        <v>44232</v>
      </c>
      <c r="B332" s="128">
        <v>6383</v>
      </c>
    </row>
    <row r="333" spans="1:2" x14ac:dyDescent="0.25">
      <c r="A333" s="302">
        <v>44233</v>
      </c>
      <c r="B333" s="128">
        <v>6431</v>
      </c>
    </row>
    <row r="334" spans="1:2" x14ac:dyDescent="0.25">
      <c r="A334" s="302">
        <v>44234</v>
      </c>
      <c r="B334" s="128">
        <v>6438</v>
      </c>
    </row>
    <row r="335" spans="1:2" x14ac:dyDescent="0.25">
      <c r="A335" s="302">
        <v>44235</v>
      </c>
      <c r="B335" s="128">
        <v>6443</v>
      </c>
    </row>
    <row r="336" spans="1:2" x14ac:dyDescent="0.25">
      <c r="A336" s="302">
        <v>44236</v>
      </c>
      <c r="B336" s="128">
        <v>6501</v>
      </c>
    </row>
    <row r="337" spans="1:3" x14ac:dyDescent="0.25">
      <c r="A337" s="302">
        <v>44237</v>
      </c>
      <c r="B337" s="128">
        <v>6551</v>
      </c>
    </row>
    <row r="338" spans="1:3" x14ac:dyDescent="0.25">
      <c r="A338" s="302">
        <v>44238</v>
      </c>
      <c r="B338" s="128">
        <v>6599</v>
      </c>
    </row>
    <row r="339" spans="1:3" x14ac:dyDescent="0.25">
      <c r="A339" s="302">
        <v>44239</v>
      </c>
      <c r="B339" s="128">
        <v>6666</v>
      </c>
    </row>
    <row r="340" spans="1:3" x14ac:dyDescent="0.25">
      <c r="A340" s="302">
        <v>44240</v>
      </c>
      <c r="B340" s="128">
        <v>6711</v>
      </c>
    </row>
    <row r="341" spans="1:3" x14ac:dyDescent="0.25">
      <c r="A341" s="302">
        <v>44241</v>
      </c>
      <c r="B341" s="128">
        <v>6715</v>
      </c>
    </row>
    <row r="342" spans="1:3" x14ac:dyDescent="0.25">
      <c r="A342" s="302">
        <v>44242</v>
      </c>
      <c r="B342" s="128">
        <v>6715</v>
      </c>
    </row>
    <row r="343" spans="1:3" x14ac:dyDescent="0.25">
      <c r="A343" s="302">
        <v>44243</v>
      </c>
      <c r="B343" s="128">
        <v>6764</v>
      </c>
    </row>
    <row r="344" spans="1:3" x14ac:dyDescent="0.25">
      <c r="A344" s="302">
        <v>44244</v>
      </c>
      <c r="B344" s="128">
        <v>6828</v>
      </c>
    </row>
    <row r="345" spans="1:3" x14ac:dyDescent="0.25">
      <c r="A345" s="302">
        <v>44245</v>
      </c>
      <c r="B345" s="128">
        <v>6885</v>
      </c>
    </row>
    <row r="346" spans="1:3" x14ac:dyDescent="0.25">
      <c r="A346" s="302">
        <v>44246</v>
      </c>
      <c r="B346" s="128">
        <v>6916</v>
      </c>
    </row>
    <row r="347" spans="1:3" x14ac:dyDescent="0.25">
      <c r="A347" s="302">
        <v>44247</v>
      </c>
      <c r="B347" s="71">
        <v>6945</v>
      </c>
      <c r="C347" s="70"/>
    </row>
    <row r="348" spans="1:3" x14ac:dyDescent="0.25">
      <c r="A348" s="302">
        <v>44248</v>
      </c>
      <c r="B348" s="128">
        <v>6950</v>
      </c>
    </row>
    <row r="349" spans="1:3" x14ac:dyDescent="0.25">
      <c r="A349" s="302">
        <v>44249</v>
      </c>
      <c r="B349" s="128">
        <v>6950</v>
      </c>
    </row>
    <row r="350" spans="1:3" x14ac:dyDescent="0.25">
      <c r="A350" s="302">
        <v>44250</v>
      </c>
      <c r="B350" s="128">
        <v>7006</v>
      </c>
    </row>
    <row r="351" spans="1:3" x14ac:dyDescent="0.25">
      <c r="A351" s="302">
        <v>44251</v>
      </c>
      <c r="B351" s="128">
        <v>7053</v>
      </c>
    </row>
    <row r="352" spans="1:3" x14ac:dyDescent="0.25">
      <c r="A352" s="302">
        <v>44252</v>
      </c>
      <c r="B352" s="128">
        <v>7084</v>
      </c>
    </row>
    <row r="353" spans="1:2" x14ac:dyDescent="0.25">
      <c r="A353" s="302">
        <v>44253</v>
      </c>
      <c r="B353" s="128">
        <v>7111</v>
      </c>
    </row>
    <row r="354" spans="1:2" x14ac:dyDescent="0.25">
      <c r="A354" s="302">
        <v>44254</v>
      </c>
      <c r="B354" s="128">
        <v>7129</v>
      </c>
    </row>
    <row r="355" spans="1:2" x14ac:dyDescent="0.25">
      <c r="A355" s="302">
        <v>44255</v>
      </c>
      <c r="B355" s="128">
        <v>7131</v>
      </c>
    </row>
    <row r="356" spans="1:2" x14ac:dyDescent="0.25">
      <c r="A356" s="302">
        <v>44256</v>
      </c>
      <c r="B356" s="128">
        <v>7131</v>
      </c>
    </row>
    <row r="357" spans="1:2" x14ac:dyDescent="0.25">
      <c r="A357" s="302">
        <v>44257</v>
      </c>
      <c r="B357" s="128">
        <v>7164</v>
      </c>
    </row>
    <row r="358" spans="1:2" x14ac:dyDescent="0.25">
      <c r="A358" s="302">
        <v>44258</v>
      </c>
      <c r="B358" s="128">
        <v>7371</v>
      </c>
    </row>
    <row r="359" spans="1:2" x14ac:dyDescent="0.25">
      <c r="A359" s="302">
        <v>44259</v>
      </c>
      <c r="B359" s="128">
        <v>7398</v>
      </c>
    </row>
    <row r="360" spans="1:2" x14ac:dyDescent="0.25">
      <c r="A360" s="302">
        <v>44260</v>
      </c>
      <c r="B360" s="61">
        <v>7409</v>
      </c>
    </row>
    <row r="361" spans="1:2" x14ac:dyDescent="0.25">
      <c r="A361" s="302">
        <v>44261</v>
      </c>
      <c r="B361" s="61">
        <v>7421</v>
      </c>
    </row>
    <row r="362" spans="1:2" x14ac:dyDescent="0.25">
      <c r="A362" s="302">
        <v>44262</v>
      </c>
      <c r="B362" s="61">
        <v>7421</v>
      </c>
    </row>
    <row r="363" spans="1:2" x14ac:dyDescent="0.25">
      <c r="A363" s="302">
        <v>44263</v>
      </c>
      <c r="B363" s="61">
        <v>7422</v>
      </c>
    </row>
    <row r="364" spans="1:2" x14ac:dyDescent="0.25">
      <c r="A364" s="302">
        <v>44264</v>
      </c>
      <c r="B364" s="61">
        <v>7441</v>
      </c>
    </row>
    <row r="365" spans="1:2" x14ac:dyDescent="0.25">
      <c r="A365" s="302">
        <v>44265</v>
      </c>
      <c r="B365" s="61">
        <v>7461</v>
      </c>
    </row>
    <row r="366" spans="1:2" x14ac:dyDescent="0.25">
      <c r="A366" s="302">
        <v>44266</v>
      </c>
      <c r="B366" s="61">
        <v>7483</v>
      </c>
    </row>
    <row r="367" spans="1:2" x14ac:dyDescent="0.25">
      <c r="A367" s="302">
        <v>44267</v>
      </c>
      <c r="B367" s="61">
        <v>7500</v>
      </c>
    </row>
  </sheetData>
  <hyperlinks>
    <hyperlink ref="E45" r:id="rId1"/>
  </hyperlinks>
  <pageMargins left="0.7" right="0.7" top="0.75" bottom="0.75" header="0.3" footer="0.3"/>
  <pageSetup paperSize="9" orientation="portrait" horizontalDpi="90" verticalDpi="9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workbookViewId="0"/>
  </sheetViews>
  <sheetFormatPr defaultColWidth="8.42578125" defaultRowHeight="15" x14ac:dyDescent="0.25"/>
  <cols>
    <col min="1" max="16384" width="8.42578125" style="3"/>
  </cols>
  <sheetData>
    <row r="1" spans="1:1" x14ac:dyDescent="0.25">
      <c r="A1" s="58"/>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182"/>
  <sheetViews>
    <sheetView topLeftCell="A109" workbookViewId="0">
      <selection activeCell="A147" sqref="A147"/>
    </sheetView>
  </sheetViews>
  <sheetFormatPr defaultColWidth="9.42578125" defaultRowHeight="12.75" x14ac:dyDescent="0.2"/>
  <cols>
    <col min="1" max="1" width="13.42578125" style="112" customWidth="1"/>
    <col min="2" max="2" width="15.42578125" style="95" customWidth="1"/>
    <col min="3" max="5" width="18" style="259" customWidth="1"/>
    <col min="6" max="12" width="9.42578125" style="95"/>
    <col min="13" max="14" width="3.42578125" style="95" customWidth="1"/>
    <col min="15" max="15" width="10.42578125" style="95" customWidth="1"/>
    <col min="16" max="18" width="15.42578125" style="95" customWidth="1"/>
    <col min="19" max="19" width="17.42578125" style="95" customWidth="1"/>
    <col min="20" max="16384" width="9.42578125" style="95"/>
  </cols>
  <sheetData>
    <row r="1" spans="1:19" x14ac:dyDescent="0.2">
      <c r="A1" s="258" t="s">
        <v>170</v>
      </c>
      <c r="B1" s="264"/>
      <c r="O1" s="264" t="s">
        <v>179</v>
      </c>
    </row>
    <row r="3" spans="1:19" s="261" customFormat="1" ht="141" thickBot="1" x14ac:dyDescent="0.25">
      <c r="A3" s="260" t="s">
        <v>0</v>
      </c>
      <c r="B3" s="301" t="s">
        <v>181</v>
      </c>
      <c r="C3" s="301" t="s">
        <v>176</v>
      </c>
      <c r="D3" s="305" t="s">
        <v>184</v>
      </c>
      <c r="E3" s="305" t="s">
        <v>182</v>
      </c>
      <c r="O3" s="260" t="s">
        <v>0</v>
      </c>
      <c r="P3" s="301" t="s">
        <v>181</v>
      </c>
      <c r="Q3" s="301" t="s">
        <v>176</v>
      </c>
      <c r="R3" s="305" t="s">
        <v>184</v>
      </c>
      <c r="S3" s="305" t="s">
        <v>182</v>
      </c>
    </row>
    <row r="4" spans="1:19" x14ac:dyDescent="0.2">
      <c r="A4" s="306">
        <v>44060</v>
      </c>
      <c r="B4" s="386">
        <v>6691</v>
      </c>
      <c r="C4" s="298">
        <v>0.95417624179999994</v>
      </c>
      <c r="D4" s="304">
        <v>3.6431640300000005E-2</v>
      </c>
      <c r="E4" s="304">
        <v>9.3784989000000006E-3</v>
      </c>
      <c r="G4" s="299" t="s">
        <v>180</v>
      </c>
      <c r="H4" s="300"/>
      <c r="I4" s="300"/>
      <c r="O4" s="262">
        <v>44060</v>
      </c>
      <c r="P4" s="50">
        <v>5158</v>
      </c>
      <c r="Q4" s="263">
        <v>0.95428309090000007</v>
      </c>
      <c r="R4" s="263">
        <v>3.8472812600000003E-2</v>
      </c>
      <c r="S4" s="263">
        <v>7.2361936000000003E-3</v>
      </c>
    </row>
    <row r="5" spans="1:19" x14ac:dyDescent="0.2">
      <c r="A5" s="306">
        <v>44061</v>
      </c>
      <c r="B5" s="386">
        <v>7628</v>
      </c>
      <c r="C5" s="298">
        <v>0.94962588920000002</v>
      </c>
      <c r="D5" s="304">
        <v>3.9675949199999998E-2</v>
      </c>
      <c r="E5" s="304">
        <v>1.06860233E-2</v>
      </c>
      <c r="O5" s="262">
        <v>44061</v>
      </c>
      <c r="P5" s="50">
        <v>6292</v>
      </c>
      <c r="Q5" s="263">
        <v>0.94990614919999994</v>
      </c>
      <c r="R5" s="263">
        <v>4.1246390200000004E-2</v>
      </c>
      <c r="S5" s="263">
        <v>9.2879942999999996E-3</v>
      </c>
    </row>
    <row r="6" spans="1:19" x14ac:dyDescent="0.2">
      <c r="A6" s="306">
        <v>44062</v>
      </c>
      <c r="B6" s="386">
        <v>8328</v>
      </c>
      <c r="C6" s="298">
        <v>0.94575998149999996</v>
      </c>
      <c r="D6" s="304">
        <v>4.2600122000000004E-2</v>
      </c>
      <c r="E6" s="304">
        <v>1.1628471499999999E-2</v>
      </c>
      <c r="O6" s="262">
        <v>44062</v>
      </c>
      <c r="P6" s="50">
        <v>7037</v>
      </c>
      <c r="Q6" s="263">
        <v>0.94642513019999996</v>
      </c>
      <c r="R6" s="263">
        <v>4.3699499400000001E-2</v>
      </c>
      <c r="S6" s="263">
        <v>9.8682066999999998E-3</v>
      </c>
    </row>
    <row r="7" spans="1:19" x14ac:dyDescent="0.2">
      <c r="A7" s="306">
        <v>44063</v>
      </c>
      <c r="B7" s="386">
        <v>9744</v>
      </c>
      <c r="C7" s="298">
        <v>0.93651072670000002</v>
      </c>
      <c r="D7" s="304">
        <v>4.9875343800000006E-2</v>
      </c>
      <c r="E7" s="304">
        <v>1.3600352699999999E-2</v>
      </c>
      <c r="O7" s="262">
        <v>44063</v>
      </c>
      <c r="P7" s="50">
        <v>8426</v>
      </c>
      <c r="Q7" s="263">
        <v>0.93805645130000004</v>
      </c>
      <c r="R7" s="263">
        <v>5.0191782500000004E-2</v>
      </c>
      <c r="S7" s="263">
        <v>1.17453425E-2</v>
      </c>
    </row>
    <row r="8" spans="1:19" x14ac:dyDescent="0.2">
      <c r="A8" s="306">
        <v>44064</v>
      </c>
      <c r="B8" s="387">
        <v>11815</v>
      </c>
      <c r="C8" s="304">
        <v>0.91764907350000002</v>
      </c>
      <c r="D8" s="304">
        <v>6.5454305800000001E-2</v>
      </c>
      <c r="E8" s="304">
        <v>1.69070726E-2</v>
      </c>
      <c r="O8" s="262">
        <v>44064</v>
      </c>
      <c r="P8" s="50">
        <v>10655</v>
      </c>
      <c r="Q8" s="263">
        <v>0.91828749360000006</v>
      </c>
      <c r="R8" s="303">
        <v>6.6508160799999994E-2</v>
      </c>
      <c r="S8" s="303">
        <v>1.5210775800000001E-2</v>
      </c>
    </row>
    <row r="9" spans="1:19" x14ac:dyDescent="0.2">
      <c r="A9" s="306">
        <v>44067</v>
      </c>
      <c r="B9" s="387">
        <v>19695</v>
      </c>
      <c r="C9" s="304">
        <v>0.88805348419999997</v>
      </c>
      <c r="D9" s="304">
        <v>8.4723331799999996E-2</v>
      </c>
      <c r="E9" s="304">
        <v>2.7209643200000001E-2</v>
      </c>
      <c r="O9" s="262">
        <v>44067</v>
      </c>
      <c r="P9" s="50">
        <v>15913</v>
      </c>
      <c r="Q9" s="263">
        <v>0.89229074549999998</v>
      </c>
      <c r="R9" s="303">
        <v>8.5740323000000007E-2</v>
      </c>
      <c r="S9" s="303">
        <v>2.1961093899999999E-2</v>
      </c>
    </row>
    <row r="10" spans="1:19" x14ac:dyDescent="0.2">
      <c r="A10" s="306">
        <v>44068</v>
      </c>
      <c r="B10" s="387">
        <v>23503</v>
      </c>
      <c r="C10" s="304">
        <v>0.87231087740000002</v>
      </c>
      <c r="D10" s="304">
        <v>9.4983346199999999E-2</v>
      </c>
      <c r="E10" s="304">
        <v>3.2692943799999999E-2</v>
      </c>
      <c r="O10" s="262">
        <v>44068</v>
      </c>
      <c r="P10" s="50">
        <v>19653</v>
      </c>
      <c r="Q10" s="263">
        <v>0.87474455539999996</v>
      </c>
      <c r="R10" s="303">
        <v>9.2688977800000003E-2</v>
      </c>
      <c r="S10" s="303">
        <v>3.2565188000000002E-2</v>
      </c>
    </row>
    <row r="11" spans="1:19" x14ac:dyDescent="0.2">
      <c r="A11" s="306">
        <v>44069</v>
      </c>
      <c r="B11" s="387">
        <v>25022</v>
      </c>
      <c r="C11" s="304">
        <v>0.87138389620000001</v>
      </c>
      <c r="D11" s="304">
        <v>9.3683889800000003E-2</v>
      </c>
      <c r="E11" s="304">
        <v>3.4919371000000005E-2</v>
      </c>
      <c r="O11" s="262">
        <v>44069</v>
      </c>
      <c r="P11" s="50">
        <v>22019</v>
      </c>
      <c r="Q11" s="263">
        <v>0.87685068049999992</v>
      </c>
      <c r="R11" s="303">
        <v>8.7084152499999998E-2</v>
      </c>
      <c r="S11" s="303">
        <v>3.60638878E-2</v>
      </c>
    </row>
    <row r="12" spans="1:19" x14ac:dyDescent="0.2">
      <c r="A12" s="306">
        <v>44070</v>
      </c>
      <c r="B12" s="387">
        <v>24240</v>
      </c>
      <c r="C12" s="304">
        <v>0.86199873300000007</v>
      </c>
      <c r="D12" s="304">
        <v>0.1041521015</v>
      </c>
      <c r="E12" s="304">
        <v>3.38384646E-2</v>
      </c>
      <c r="O12" s="262">
        <v>44070</v>
      </c>
      <c r="P12" s="50">
        <v>21832</v>
      </c>
      <c r="Q12" s="263">
        <v>0.8668796379</v>
      </c>
      <c r="R12" s="303">
        <v>0.10268604749999999</v>
      </c>
      <c r="S12" s="303">
        <v>3.0422907999999999E-2</v>
      </c>
    </row>
    <row r="13" spans="1:19" x14ac:dyDescent="0.2">
      <c r="A13" s="306">
        <v>44071</v>
      </c>
      <c r="B13" s="387">
        <v>24407</v>
      </c>
      <c r="C13" s="304">
        <v>0.84230703750000002</v>
      </c>
      <c r="D13" s="304">
        <v>0.12295505870000001</v>
      </c>
      <c r="E13" s="304">
        <v>3.4767616300000005E-2</v>
      </c>
      <c r="O13" s="262">
        <v>44071</v>
      </c>
      <c r="P13" s="52">
        <v>22821</v>
      </c>
      <c r="Q13" s="303">
        <v>0.84484565720000004</v>
      </c>
      <c r="R13" s="303">
        <v>0.12272282940000001</v>
      </c>
      <c r="S13" s="303">
        <v>3.24603828E-2</v>
      </c>
    </row>
    <row r="14" spans="1:19" x14ac:dyDescent="0.2">
      <c r="A14" s="306">
        <v>44074</v>
      </c>
      <c r="B14" s="387">
        <v>17956</v>
      </c>
      <c r="C14" s="304">
        <v>0.86305441869999999</v>
      </c>
      <c r="D14" s="304">
        <v>0.1121043427</v>
      </c>
      <c r="E14" s="304">
        <v>2.4831978100000002E-2</v>
      </c>
      <c r="O14" s="47">
        <v>44074</v>
      </c>
      <c r="P14" s="50">
        <v>15660</v>
      </c>
      <c r="Q14" s="263">
        <v>0.86727853370000008</v>
      </c>
      <c r="R14" s="263">
        <v>0.1110893734</v>
      </c>
      <c r="S14" s="263">
        <v>2.1620710200000001E-2</v>
      </c>
    </row>
    <row r="15" spans="1:19" x14ac:dyDescent="0.2">
      <c r="A15" s="306">
        <v>44075</v>
      </c>
      <c r="B15" s="387">
        <v>17279</v>
      </c>
      <c r="C15" s="304">
        <v>0.87150156239999998</v>
      </c>
      <c r="D15" s="304">
        <v>0.1044491743</v>
      </c>
      <c r="E15" s="304">
        <v>2.40364328E-2</v>
      </c>
      <c r="O15" s="47">
        <v>44075</v>
      </c>
      <c r="P15" s="50">
        <v>15461</v>
      </c>
      <c r="Q15" s="263">
        <v>0.87546153299999996</v>
      </c>
      <c r="R15" s="263">
        <v>0.10307237919999999</v>
      </c>
      <c r="S15" s="263">
        <v>2.1456835800000001E-2</v>
      </c>
    </row>
    <row r="16" spans="1:19" x14ac:dyDescent="0.2">
      <c r="A16" s="306">
        <v>44076</v>
      </c>
      <c r="B16" s="387">
        <v>15936</v>
      </c>
      <c r="C16" s="304">
        <v>0.88307737500000005</v>
      </c>
      <c r="D16" s="304">
        <v>9.4650290800000009E-2</v>
      </c>
      <c r="E16" s="304">
        <v>2.2258075400000001E-2</v>
      </c>
      <c r="O16" s="47">
        <v>44076</v>
      </c>
      <c r="P16" s="50">
        <v>14228</v>
      </c>
      <c r="Q16" s="263">
        <v>0.88690153220000001</v>
      </c>
      <c r="R16" s="263">
        <v>9.3267624500000007E-2</v>
      </c>
      <c r="S16" s="263">
        <v>1.9817314200000002E-2</v>
      </c>
    </row>
    <row r="17" spans="1:19" x14ac:dyDescent="0.2">
      <c r="A17" s="308">
        <v>44077</v>
      </c>
      <c r="B17" s="387">
        <v>15131</v>
      </c>
      <c r="C17" s="304">
        <v>0.88905567330000002</v>
      </c>
      <c r="D17" s="304">
        <v>8.974266639999999E-2</v>
      </c>
      <c r="E17" s="304">
        <v>2.11916771E-2</v>
      </c>
      <c r="O17" s="307">
        <v>44077</v>
      </c>
      <c r="P17" s="50">
        <v>13596</v>
      </c>
      <c r="Q17" s="263">
        <v>0.89246879860000006</v>
      </c>
      <c r="R17" s="263">
        <v>8.8529046E-2</v>
      </c>
      <c r="S17" s="263">
        <v>1.8994320199999998E-2</v>
      </c>
    </row>
    <row r="18" spans="1:19" x14ac:dyDescent="0.2">
      <c r="A18" s="308">
        <v>44078</v>
      </c>
      <c r="B18" s="387">
        <v>14197</v>
      </c>
      <c r="C18" s="304">
        <v>0.88018274610000002</v>
      </c>
      <c r="D18" s="304">
        <v>9.9181262899999997E-2</v>
      </c>
      <c r="E18" s="304">
        <v>2.0663714400000002E-2</v>
      </c>
      <c r="O18" s="307">
        <v>44078</v>
      </c>
      <c r="P18" s="50">
        <v>13154</v>
      </c>
      <c r="Q18" s="263">
        <v>0.88198583759999993</v>
      </c>
      <c r="R18" s="263">
        <v>9.8981590499999994E-2</v>
      </c>
      <c r="S18" s="263">
        <v>1.9060261700000001E-2</v>
      </c>
    </row>
    <row r="19" spans="1:19" x14ac:dyDescent="0.2">
      <c r="A19" s="308">
        <v>44081</v>
      </c>
      <c r="B19" s="387">
        <v>11386</v>
      </c>
      <c r="C19" s="304">
        <v>0.90735652690000002</v>
      </c>
      <c r="D19" s="304">
        <v>7.6052853399999995E-2</v>
      </c>
      <c r="E19" s="304">
        <v>1.6577173399999999E-2</v>
      </c>
      <c r="O19" s="307">
        <v>44081</v>
      </c>
      <c r="P19" s="50">
        <v>9758</v>
      </c>
      <c r="Q19" s="263">
        <v>0.91020290000000004</v>
      </c>
      <c r="R19" s="263">
        <v>7.5607379500000002E-2</v>
      </c>
      <c r="S19" s="263">
        <v>1.41792749E-2</v>
      </c>
    </row>
    <row r="20" spans="1:19" x14ac:dyDescent="0.2">
      <c r="A20" s="308">
        <v>44082</v>
      </c>
      <c r="B20" s="388">
        <v>12429</v>
      </c>
      <c r="C20" s="304">
        <v>0.91520819900000006</v>
      </c>
      <c r="D20" s="304">
        <v>6.7370792200000001E-2</v>
      </c>
      <c r="E20" s="304">
        <v>1.7409595999999999E-2</v>
      </c>
      <c r="O20" s="307">
        <v>44082</v>
      </c>
      <c r="P20" s="50">
        <v>11173</v>
      </c>
      <c r="Q20" s="263">
        <v>0.91753910290000007</v>
      </c>
      <c r="R20" s="263">
        <v>6.6824760099999991E-2</v>
      </c>
      <c r="S20" s="263">
        <v>1.5628296599999997E-2</v>
      </c>
    </row>
    <row r="21" spans="1:19" x14ac:dyDescent="0.2">
      <c r="A21" s="308">
        <v>44083</v>
      </c>
      <c r="B21" s="387">
        <v>12053</v>
      </c>
      <c r="C21" s="304">
        <v>0.9211224093</v>
      </c>
      <c r="D21" s="304">
        <v>6.1881417599999995E-2</v>
      </c>
      <c r="E21" s="304">
        <v>1.6983336300000002E-2</v>
      </c>
      <c r="O21" s="307">
        <v>44083</v>
      </c>
      <c r="P21" s="50">
        <v>11005</v>
      </c>
      <c r="Q21" s="385">
        <v>0.9234529010000001</v>
      </c>
      <c r="R21" s="385">
        <v>6.1050808599999999E-2</v>
      </c>
      <c r="S21" s="385">
        <v>1.5485599899999999E-2</v>
      </c>
    </row>
    <row r="22" spans="1:19" x14ac:dyDescent="0.2">
      <c r="A22" s="308">
        <v>44084</v>
      </c>
      <c r="B22" s="388">
        <v>11427</v>
      </c>
      <c r="C22" s="304">
        <v>0.92280758060000001</v>
      </c>
      <c r="D22" s="304">
        <v>6.1193018500000002E-2</v>
      </c>
      <c r="E22" s="304">
        <v>1.5987275199999998E-2</v>
      </c>
      <c r="O22" s="307">
        <v>44084</v>
      </c>
      <c r="P22" s="50">
        <v>10513</v>
      </c>
      <c r="Q22" s="263">
        <v>0.92484042200000005</v>
      </c>
      <c r="R22" s="263">
        <v>6.0429352999999998E-2</v>
      </c>
      <c r="S22" s="263">
        <v>1.4718818999999999E-2</v>
      </c>
    </row>
    <row r="23" spans="1:19" x14ac:dyDescent="0.2">
      <c r="A23" s="308">
        <v>44085</v>
      </c>
      <c r="B23" s="387">
        <v>11288</v>
      </c>
      <c r="C23" s="304">
        <v>0.91039151789999995</v>
      </c>
      <c r="D23" s="304">
        <v>7.3190092499999998E-2</v>
      </c>
      <c r="E23" s="304">
        <v>1.6428823700000001E-2</v>
      </c>
      <c r="O23" s="307">
        <v>44085</v>
      </c>
      <c r="P23" s="50">
        <v>10667</v>
      </c>
      <c r="Q23" s="263">
        <v>0.91176029330000008</v>
      </c>
      <c r="R23" s="263">
        <v>7.2757803800000007E-2</v>
      </c>
      <c r="S23" s="263">
        <v>1.5492332800000001E-2</v>
      </c>
    </row>
    <row r="24" spans="1:19" x14ac:dyDescent="0.2">
      <c r="A24" s="308">
        <v>44088</v>
      </c>
      <c r="B24" s="388">
        <v>9685</v>
      </c>
      <c r="C24" s="304">
        <v>0.9271791023</v>
      </c>
      <c r="D24" s="304">
        <v>5.8668697999999998E-2</v>
      </c>
      <c r="E24" s="304">
        <v>1.41372783E-2</v>
      </c>
      <c r="O24" s="307">
        <v>44088</v>
      </c>
      <c r="P24" s="50">
        <v>8649</v>
      </c>
      <c r="Q24" s="263">
        <v>0.92940629950000009</v>
      </c>
      <c r="R24" s="263">
        <v>5.7954048100000002E-2</v>
      </c>
      <c r="S24" s="263">
        <v>1.2623993700000001E-2</v>
      </c>
    </row>
    <row r="25" spans="1:19" x14ac:dyDescent="0.2">
      <c r="A25" s="308">
        <v>44089</v>
      </c>
      <c r="B25" s="388">
        <v>10058</v>
      </c>
      <c r="C25" s="304">
        <v>0.92953848660000005</v>
      </c>
      <c r="D25" s="304">
        <v>5.5726630100000001E-2</v>
      </c>
      <c r="E25" s="304">
        <v>1.4720706600000001E-2</v>
      </c>
      <c r="O25" s="307">
        <v>44089</v>
      </c>
      <c r="P25" s="50">
        <v>9193</v>
      </c>
      <c r="Q25" s="263">
        <v>0.93167283560000003</v>
      </c>
      <c r="R25" s="263">
        <v>5.48520594E-2</v>
      </c>
      <c r="S25" s="263">
        <v>1.3458697299999999E-2</v>
      </c>
    </row>
    <row r="26" spans="1:19" x14ac:dyDescent="0.2">
      <c r="A26" s="308">
        <v>44090</v>
      </c>
      <c r="B26" s="388">
        <v>10796</v>
      </c>
      <c r="C26" s="304">
        <v>0.93075001319999995</v>
      </c>
      <c r="D26" s="304">
        <v>5.4191795800000005E-2</v>
      </c>
      <c r="E26" s="304">
        <v>1.5045350100000002E-2</v>
      </c>
      <c r="O26" s="307">
        <v>44090</v>
      </c>
      <c r="P26" s="67">
        <v>10000</v>
      </c>
      <c r="Q26" s="263">
        <v>0.93264851339999999</v>
      </c>
      <c r="R26" s="263">
        <v>5.3376024700000003E-2</v>
      </c>
      <c r="S26" s="263">
        <v>1.39640523E-2</v>
      </c>
    </row>
    <row r="27" spans="1:19" x14ac:dyDescent="0.2">
      <c r="A27" s="308">
        <v>44091</v>
      </c>
      <c r="B27" s="388">
        <v>10647</v>
      </c>
      <c r="C27" s="304">
        <v>0.93137878949999997</v>
      </c>
      <c r="D27" s="304">
        <v>5.3363342899999999E-2</v>
      </c>
      <c r="E27" s="304">
        <v>1.52462546E-2</v>
      </c>
      <c r="O27" s="307">
        <v>44091</v>
      </c>
      <c r="P27" s="67">
        <v>9905</v>
      </c>
      <c r="Q27" s="263">
        <v>0.93332614140000003</v>
      </c>
      <c r="R27" s="263">
        <v>5.25222526E-2</v>
      </c>
      <c r="S27" s="263">
        <v>1.41400217E-2</v>
      </c>
    </row>
    <row r="28" spans="1:19" x14ac:dyDescent="0.2">
      <c r="A28" s="308">
        <v>44092</v>
      </c>
      <c r="B28" s="388">
        <v>9838</v>
      </c>
      <c r="C28" s="304">
        <v>0.92116632909999996</v>
      </c>
      <c r="D28" s="304">
        <v>6.3078005999999992E-2</v>
      </c>
      <c r="E28" s="304">
        <v>1.5764312799999999E-2</v>
      </c>
      <c r="O28" s="307">
        <v>44092</v>
      </c>
      <c r="P28" s="67">
        <v>9363</v>
      </c>
      <c r="Q28" s="263">
        <v>0.92217944569999999</v>
      </c>
      <c r="R28" s="263">
        <v>6.2833320900000003E-2</v>
      </c>
      <c r="S28" s="263">
        <v>1.49950125E-2</v>
      </c>
    </row>
    <row r="29" spans="1:19" x14ac:dyDescent="0.2">
      <c r="A29" s="308">
        <v>44095</v>
      </c>
      <c r="B29" s="389">
        <v>9161</v>
      </c>
      <c r="C29" s="304">
        <v>0.92760560270000003</v>
      </c>
      <c r="D29" s="304">
        <v>5.6475540900000003E-2</v>
      </c>
      <c r="E29" s="304">
        <v>1.59188564E-2</v>
      </c>
      <c r="O29" s="307">
        <v>44095</v>
      </c>
      <c r="P29" s="67">
        <v>8424</v>
      </c>
      <c r="Q29" s="263">
        <v>0.92921748969999995</v>
      </c>
      <c r="R29" s="263">
        <v>5.6159148300000003E-2</v>
      </c>
      <c r="S29" s="263">
        <v>1.4624250600000001E-2</v>
      </c>
    </row>
    <row r="30" spans="1:19" x14ac:dyDescent="0.2">
      <c r="A30" s="308">
        <v>44096</v>
      </c>
      <c r="B30" s="389">
        <v>11232</v>
      </c>
      <c r="C30" s="304">
        <v>0.92946822439999999</v>
      </c>
      <c r="D30" s="304">
        <v>5.4101571600000002E-2</v>
      </c>
      <c r="E30" s="304">
        <v>1.6416834000000002E-2</v>
      </c>
      <c r="O30" s="307">
        <v>44096</v>
      </c>
      <c r="P30" s="67">
        <v>10560</v>
      </c>
      <c r="Q30" s="263">
        <v>0.93098693310000002</v>
      </c>
      <c r="R30" s="263">
        <v>5.3566270400000005E-2</v>
      </c>
      <c r="S30" s="263">
        <v>1.5433430299999999E-2</v>
      </c>
    </row>
    <row r="31" spans="1:19" x14ac:dyDescent="0.2">
      <c r="A31" s="308">
        <v>44097</v>
      </c>
      <c r="B31" s="389">
        <v>11993</v>
      </c>
      <c r="C31" s="304">
        <v>0.92919609690000005</v>
      </c>
      <c r="D31" s="304">
        <v>5.4035008599999997E-2</v>
      </c>
      <c r="E31" s="304">
        <v>1.6756043300000002E-2</v>
      </c>
      <c r="O31" s="307">
        <v>44097</v>
      </c>
      <c r="P31" s="67">
        <v>11341</v>
      </c>
      <c r="Q31" s="263">
        <v>0.9307159304</v>
      </c>
      <c r="R31" s="263">
        <v>5.3433191200000001E-2</v>
      </c>
      <c r="S31" s="263">
        <v>1.5838031099999997E-2</v>
      </c>
    </row>
    <row r="32" spans="1:19" x14ac:dyDescent="0.2">
      <c r="A32" s="308">
        <v>44098</v>
      </c>
      <c r="B32" s="388">
        <v>10792</v>
      </c>
      <c r="C32" s="304">
        <v>0.92486554740000004</v>
      </c>
      <c r="D32" s="304">
        <v>5.8678289300000006E-2</v>
      </c>
      <c r="E32" s="304">
        <v>1.6440726699999998E-2</v>
      </c>
      <c r="O32" s="307">
        <v>44098</v>
      </c>
      <c r="P32" s="67">
        <v>10316</v>
      </c>
      <c r="Q32" s="263">
        <v>0.92598597729999998</v>
      </c>
      <c r="R32" s="263">
        <v>5.8293588899999998E-2</v>
      </c>
      <c r="S32" s="263">
        <v>1.5702701200000002E-2</v>
      </c>
    </row>
    <row r="33" spans="1:19" x14ac:dyDescent="0.2">
      <c r="A33" s="308">
        <v>44099</v>
      </c>
      <c r="B33" s="389">
        <v>5287</v>
      </c>
      <c r="C33" s="304">
        <v>0.92343097330000001</v>
      </c>
      <c r="D33" s="304">
        <v>6.2703606499999995E-2</v>
      </c>
      <c r="E33" s="304">
        <v>1.19855024E-2</v>
      </c>
      <c r="O33" s="307">
        <v>44099</v>
      </c>
      <c r="P33" s="67">
        <v>5075</v>
      </c>
      <c r="Q33" s="263">
        <v>0.92566010329999993</v>
      </c>
      <c r="R33" s="263">
        <v>6.2794425899999992E-2</v>
      </c>
      <c r="S33" s="263">
        <v>1.1534509000000002E-2</v>
      </c>
    </row>
    <row r="34" spans="1:19" x14ac:dyDescent="0.2">
      <c r="A34" s="308">
        <v>44102</v>
      </c>
      <c r="B34" s="388">
        <v>6082</v>
      </c>
      <c r="C34" s="304">
        <v>0.9285981405999999</v>
      </c>
      <c r="D34" s="304">
        <v>5.7847212500000002E-2</v>
      </c>
      <c r="E34" s="304">
        <v>1.35365151E-2</v>
      </c>
      <c r="O34" s="390">
        <v>44102</v>
      </c>
      <c r="P34" s="67">
        <v>5567</v>
      </c>
      <c r="Q34" s="263">
        <v>0.92956066459999998</v>
      </c>
      <c r="R34" s="263">
        <v>5.8036584100000004E-2</v>
      </c>
      <c r="S34" s="263">
        <v>1.2383494000000002E-2</v>
      </c>
    </row>
    <row r="35" spans="1:19" x14ac:dyDescent="0.2">
      <c r="A35" s="308">
        <v>44103</v>
      </c>
      <c r="B35" s="389">
        <v>12280</v>
      </c>
      <c r="C35" s="304">
        <v>0.92703174389999998</v>
      </c>
      <c r="D35" s="304">
        <v>5.4476981499999994E-2</v>
      </c>
      <c r="E35" s="304">
        <v>1.84784752E-2</v>
      </c>
      <c r="O35" s="390">
        <v>44103</v>
      </c>
      <c r="P35" s="67">
        <v>11641</v>
      </c>
      <c r="Q35" s="263">
        <v>0.9288278806000001</v>
      </c>
      <c r="R35" s="263">
        <v>5.4148285800000001E-2</v>
      </c>
      <c r="S35" s="263">
        <v>1.7011144200000002E-2</v>
      </c>
    </row>
    <row r="36" spans="1:19" x14ac:dyDescent="0.2">
      <c r="A36" s="308">
        <v>44104</v>
      </c>
      <c r="B36" s="389">
        <v>14222</v>
      </c>
      <c r="C36" s="304">
        <v>0.92383436780000006</v>
      </c>
      <c r="D36" s="304">
        <v>5.6160004999999999E-2</v>
      </c>
      <c r="E36" s="304">
        <v>1.9992773299999999E-2</v>
      </c>
      <c r="O36" s="307">
        <v>44104</v>
      </c>
      <c r="P36" s="73">
        <v>13247</v>
      </c>
      <c r="Q36" s="303">
        <v>0.92584764819999998</v>
      </c>
      <c r="R36" s="303">
        <v>5.5505591100000001E-2</v>
      </c>
      <c r="S36" s="303">
        <v>1.8635340300000001E-2</v>
      </c>
    </row>
    <row r="37" spans="1:19" x14ac:dyDescent="0.2">
      <c r="A37" s="308">
        <v>44105</v>
      </c>
      <c r="B37" s="389">
        <v>14065</v>
      </c>
      <c r="C37" s="304">
        <v>0.92381343469999999</v>
      </c>
      <c r="D37" s="304">
        <v>5.6411666399999998E-2</v>
      </c>
      <c r="E37" s="304">
        <v>1.97627584E-2</v>
      </c>
      <c r="O37" s="307">
        <v>44105</v>
      </c>
      <c r="P37" s="73">
        <v>12975</v>
      </c>
      <c r="Q37" s="263">
        <v>0.92604072160000006</v>
      </c>
      <c r="R37" s="263">
        <v>5.57307233E-2</v>
      </c>
      <c r="S37" s="263">
        <v>1.8218561299999998E-2</v>
      </c>
    </row>
    <row r="38" spans="1:19" x14ac:dyDescent="0.2">
      <c r="A38" s="308">
        <v>44106</v>
      </c>
      <c r="B38" s="389">
        <v>14346</v>
      </c>
      <c r="C38" s="304">
        <v>0.90996547690000007</v>
      </c>
      <c r="D38" s="304">
        <v>6.9535727699999994E-2</v>
      </c>
      <c r="E38" s="304">
        <v>2.0493178000000001E-2</v>
      </c>
      <c r="O38" s="307">
        <v>44106</v>
      </c>
      <c r="P38" s="73">
        <v>13578</v>
      </c>
      <c r="Q38" s="263">
        <v>0.9103343599</v>
      </c>
      <c r="R38" s="263">
        <v>6.9086127800000008E-2</v>
      </c>
      <c r="S38" s="263">
        <v>1.9478857699999998E-2</v>
      </c>
    </row>
    <row r="39" spans="1:19" x14ac:dyDescent="0.2">
      <c r="A39" s="308">
        <v>44109</v>
      </c>
      <c r="B39" s="389">
        <v>15874</v>
      </c>
      <c r="C39" s="304">
        <v>0.91634750300000001</v>
      </c>
      <c r="D39" s="304">
        <v>5.9235104599999998E-2</v>
      </c>
      <c r="E39" s="304">
        <v>2.4405634400000001E-2</v>
      </c>
      <c r="O39" s="307">
        <v>44109</v>
      </c>
      <c r="P39" s="73">
        <v>14482</v>
      </c>
      <c r="Q39" s="263">
        <v>0.91917150340000009</v>
      </c>
      <c r="R39" s="263">
        <v>5.85635714E-2</v>
      </c>
      <c r="S39" s="263">
        <v>2.2255520799999998E-2</v>
      </c>
    </row>
    <row r="40" spans="1:19" x14ac:dyDescent="0.2">
      <c r="A40" s="308">
        <v>44110</v>
      </c>
      <c r="B40" s="389">
        <v>17001</v>
      </c>
      <c r="C40" s="304">
        <v>0.91631846399999994</v>
      </c>
      <c r="D40" s="304">
        <v>5.7518706500000003E-2</v>
      </c>
      <c r="E40" s="304">
        <v>2.6150283999999999E-2</v>
      </c>
      <c r="O40" s="390">
        <v>44110</v>
      </c>
      <c r="P40" s="73">
        <v>16108</v>
      </c>
      <c r="Q40" s="303">
        <v>0.91824199560000008</v>
      </c>
      <c r="R40" s="303">
        <v>5.6993990299999998E-2</v>
      </c>
      <c r="S40" s="303">
        <v>2.4752257999999999E-2</v>
      </c>
    </row>
    <row r="41" spans="1:19" x14ac:dyDescent="0.2">
      <c r="A41" s="308">
        <v>44111</v>
      </c>
      <c r="B41" s="389">
        <v>17609</v>
      </c>
      <c r="C41" s="304">
        <v>0.91383380990000007</v>
      </c>
      <c r="D41" s="304">
        <v>5.8936589099999999E-2</v>
      </c>
      <c r="E41" s="304">
        <v>2.7213923799999998E-2</v>
      </c>
      <c r="O41" s="307">
        <v>44111</v>
      </c>
      <c r="P41" s="403">
        <v>16807</v>
      </c>
      <c r="Q41" s="406">
        <v>0.9160221341</v>
      </c>
      <c r="R41" s="406">
        <v>5.7982066999999998E-2</v>
      </c>
      <c r="S41" s="406">
        <v>2.5983258299999999E-2</v>
      </c>
    </row>
    <row r="42" spans="1:19" x14ac:dyDescent="0.2">
      <c r="A42" s="308">
        <v>44112</v>
      </c>
      <c r="B42" s="389">
        <v>18062</v>
      </c>
      <c r="C42" s="304">
        <v>0.90366278080000007</v>
      </c>
      <c r="D42" s="304">
        <v>6.8299285099999996E-2</v>
      </c>
      <c r="E42" s="304">
        <v>2.8026144499999999E-2</v>
      </c>
      <c r="O42" s="390">
        <v>44112</v>
      </c>
      <c r="P42" s="73">
        <v>17459</v>
      </c>
      <c r="Q42" s="303">
        <v>0.90530362870000003</v>
      </c>
      <c r="R42" s="303">
        <v>6.7560887199999989E-2</v>
      </c>
      <c r="S42" s="303">
        <v>2.71244811E-2</v>
      </c>
    </row>
    <row r="43" spans="1:19" x14ac:dyDescent="0.2">
      <c r="A43" s="308">
        <v>44113</v>
      </c>
      <c r="B43" s="389">
        <v>13750</v>
      </c>
      <c r="C43" s="304">
        <v>0.87932790559999996</v>
      </c>
      <c r="D43" s="304">
        <v>9.476859189999999E-2</v>
      </c>
      <c r="E43" s="304">
        <v>2.58947598E-2</v>
      </c>
      <c r="O43" s="307">
        <v>44113</v>
      </c>
      <c r="P43" s="9">
        <v>13620</v>
      </c>
      <c r="Q43" s="263">
        <v>0.87953708630000005</v>
      </c>
      <c r="R43" s="263">
        <v>9.4709542399999999E-2</v>
      </c>
      <c r="S43" s="263">
        <v>2.5745720999999999E-2</v>
      </c>
    </row>
    <row r="44" spans="1:19" x14ac:dyDescent="0.2">
      <c r="A44" s="308">
        <v>44116</v>
      </c>
      <c r="B44" s="389">
        <v>2017</v>
      </c>
      <c r="C44" s="304">
        <v>0.91283125430000001</v>
      </c>
      <c r="D44" s="304">
        <v>6.2339087299999998E-2</v>
      </c>
      <c r="E44" s="304">
        <v>2.47299159E-2</v>
      </c>
      <c r="O44" s="307">
        <v>44116</v>
      </c>
      <c r="P44" s="9">
        <v>1824</v>
      </c>
      <c r="Q44" s="263">
        <v>0.91583087629999993</v>
      </c>
      <c r="R44" s="263">
        <v>6.1753944200000001E-2</v>
      </c>
      <c r="S44" s="263">
        <v>2.2327912400000004E-2</v>
      </c>
    </row>
    <row r="45" spans="1:19" x14ac:dyDescent="0.2">
      <c r="A45" s="308">
        <v>44117</v>
      </c>
      <c r="B45" s="389">
        <v>2111</v>
      </c>
      <c r="C45" s="304">
        <v>0.9133188699</v>
      </c>
      <c r="D45" s="304">
        <v>6.0621929600000006E-2</v>
      </c>
      <c r="E45" s="304">
        <v>2.5959452399999996E-2</v>
      </c>
      <c r="O45" s="307">
        <v>44117</v>
      </c>
      <c r="P45" s="9">
        <v>1959</v>
      </c>
      <c r="Q45" s="263">
        <v>0.91600792980000001</v>
      </c>
      <c r="R45" s="263">
        <v>5.9803750500000002E-2</v>
      </c>
      <c r="S45" s="263">
        <v>2.4094808199999998E-2</v>
      </c>
    </row>
    <row r="46" spans="1:19" x14ac:dyDescent="0.2">
      <c r="A46" s="308">
        <v>44118</v>
      </c>
      <c r="B46" s="389">
        <v>2034</v>
      </c>
      <c r="C46" s="304">
        <v>0.9162718795</v>
      </c>
      <c r="D46" s="304">
        <v>5.8706926699999995E-2</v>
      </c>
      <c r="E46" s="304">
        <v>2.4902757800000001E-2</v>
      </c>
      <c r="O46" s="307">
        <v>44118</v>
      </c>
      <c r="P46" s="9">
        <v>1917</v>
      </c>
      <c r="Q46" s="263">
        <v>0.91879020600000005</v>
      </c>
      <c r="R46" s="263">
        <v>5.7603600499999998E-2</v>
      </c>
      <c r="S46" s="263">
        <v>2.34877574E-2</v>
      </c>
    </row>
    <row r="47" spans="1:19" x14ac:dyDescent="0.2">
      <c r="A47" s="308">
        <v>44119</v>
      </c>
      <c r="B47" s="389">
        <v>2207</v>
      </c>
      <c r="C47" s="304">
        <v>0.91076648819999995</v>
      </c>
      <c r="D47" s="304">
        <v>6.1963561100000002E-2</v>
      </c>
      <c r="E47" s="304">
        <v>2.7163987399999999E-2</v>
      </c>
      <c r="O47" s="307">
        <v>44119</v>
      </c>
      <c r="P47" s="9">
        <v>2132</v>
      </c>
      <c r="Q47" s="263">
        <v>0.91264266080000001</v>
      </c>
      <c r="R47" s="263">
        <v>6.1009892000000003E-2</v>
      </c>
      <c r="S47" s="263">
        <v>2.6241483900000001E-2</v>
      </c>
    </row>
    <row r="48" spans="1:19" x14ac:dyDescent="0.2">
      <c r="A48" s="308">
        <v>44120</v>
      </c>
      <c r="B48" s="389">
        <v>2086</v>
      </c>
      <c r="C48" s="304">
        <v>0.88000598659999996</v>
      </c>
      <c r="D48" s="304">
        <v>9.387744919999999E-2</v>
      </c>
      <c r="E48" s="304">
        <v>2.6016787400000001E-2</v>
      </c>
      <c r="O48" s="307">
        <v>44120</v>
      </c>
      <c r="P48" s="9">
        <v>2084</v>
      </c>
      <c r="Q48" s="263">
        <v>0.88000449010000004</v>
      </c>
      <c r="R48" s="263">
        <v>9.3903564499999995E-2</v>
      </c>
      <c r="S48" s="263">
        <v>2.59921675E-2</v>
      </c>
    </row>
    <row r="49" spans="1:19" x14ac:dyDescent="0.2">
      <c r="A49" s="308">
        <v>44123</v>
      </c>
      <c r="B49" s="389">
        <v>8295</v>
      </c>
      <c r="C49" s="304">
        <v>0.90184157970000001</v>
      </c>
      <c r="D49" s="304">
        <v>6.7593092499999993E-2</v>
      </c>
      <c r="E49" s="304">
        <v>3.05653278E-2</v>
      </c>
      <c r="O49" s="390">
        <v>44123</v>
      </c>
      <c r="P49" s="403">
        <v>6819</v>
      </c>
      <c r="Q49" s="406">
        <v>0.90933077749999991</v>
      </c>
      <c r="R49" s="406">
        <v>6.55983173E-2</v>
      </c>
      <c r="S49" s="406">
        <v>2.5070905299999998E-2</v>
      </c>
    </row>
    <row r="50" spans="1:19" x14ac:dyDescent="0.2">
      <c r="A50" s="308">
        <v>44124</v>
      </c>
      <c r="B50" s="389">
        <v>11170</v>
      </c>
      <c r="C50" s="304">
        <v>0.91173418880000001</v>
      </c>
      <c r="D50" s="304">
        <v>5.7586578100000001E-2</v>
      </c>
      <c r="E50" s="304">
        <v>3.0679233199999999E-2</v>
      </c>
      <c r="O50" s="390">
        <v>44124</v>
      </c>
      <c r="P50" s="403">
        <v>9823</v>
      </c>
      <c r="Q50" s="406">
        <v>0.91861128619999999</v>
      </c>
      <c r="R50" s="406">
        <v>5.5271904199999999E-2</v>
      </c>
      <c r="S50" s="406">
        <v>2.6116809599999999E-2</v>
      </c>
    </row>
    <row r="51" spans="1:19" x14ac:dyDescent="0.2">
      <c r="A51" s="308">
        <v>44125</v>
      </c>
      <c r="B51" s="389">
        <v>12658</v>
      </c>
      <c r="C51" s="304">
        <v>0.91220246369999991</v>
      </c>
      <c r="D51" s="304">
        <v>5.63821506E-2</v>
      </c>
      <c r="E51" s="304">
        <v>3.1415385599999998E-2</v>
      </c>
      <c r="O51" s="390">
        <v>44125</v>
      </c>
      <c r="P51" s="403">
        <v>11441</v>
      </c>
      <c r="Q51" s="406">
        <v>0.9155374208</v>
      </c>
      <c r="R51" s="406">
        <v>5.6065840900000004E-2</v>
      </c>
      <c r="S51" s="406">
        <v>2.8396738300000002E-2</v>
      </c>
    </row>
    <row r="52" spans="1:19" x14ac:dyDescent="0.2">
      <c r="A52" s="308">
        <v>44126</v>
      </c>
      <c r="B52" s="389">
        <v>12905</v>
      </c>
      <c r="C52" s="304">
        <v>0.90865081010000004</v>
      </c>
      <c r="D52" s="304">
        <v>5.9272712599999999E-2</v>
      </c>
      <c r="E52" s="304">
        <v>3.2076477300000003E-2</v>
      </c>
      <c r="O52" s="390">
        <v>44126</v>
      </c>
      <c r="P52" s="403">
        <v>11881</v>
      </c>
      <c r="Q52" s="406">
        <v>0.91195473109999992</v>
      </c>
      <c r="R52" s="406">
        <v>5.84584909E-2</v>
      </c>
      <c r="S52" s="406">
        <v>2.9586778100000002E-2</v>
      </c>
    </row>
    <row r="53" spans="1:19" x14ac:dyDescent="0.2">
      <c r="A53" s="308">
        <v>44127</v>
      </c>
      <c r="B53" s="389">
        <v>13540</v>
      </c>
      <c r="C53" s="304">
        <v>0.89224200339999993</v>
      </c>
      <c r="D53" s="304">
        <v>7.3638630400000002E-2</v>
      </c>
      <c r="E53" s="304">
        <v>3.4119366200000001E-2</v>
      </c>
      <c r="O53" s="390">
        <v>44127</v>
      </c>
      <c r="P53" s="403">
        <v>12871</v>
      </c>
      <c r="Q53" s="406">
        <v>0.89407575280000007</v>
      </c>
      <c r="R53" s="406">
        <v>7.3544134599999991E-2</v>
      </c>
      <c r="S53" s="406">
        <v>3.2380112500000002E-2</v>
      </c>
    </row>
    <row r="54" spans="1:19" x14ac:dyDescent="0.2">
      <c r="A54" s="308">
        <v>44130</v>
      </c>
      <c r="B54" s="389">
        <v>16336</v>
      </c>
      <c r="C54" s="304">
        <v>0.92459475219999998</v>
      </c>
      <c r="D54" s="304">
        <v>4.9265317400000001E-2</v>
      </c>
      <c r="E54" s="304">
        <v>2.6139930299999999E-2</v>
      </c>
      <c r="O54" s="390">
        <v>44130</v>
      </c>
      <c r="P54" s="403">
        <v>14637</v>
      </c>
      <c r="Q54" s="406">
        <v>0.92730976369999996</v>
      </c>
      <c r="R54" s="406">
        <v>4.9284271000000004E-2</v>
      </c>
      <c r="S54" s="406">
        <v>2.34059652E-2</v>
      </c>
    </row>
    <row r="55" spans="1:19" x14ac:dyDescent="0.2">
      <c r="A55" s="308">
        <v>44131</v>
      </c>
      <c r="B55" s="389">
        <v>19197</v>
      </c>
      <c r="C55" s="304">
        <v>0.92473522339999992</v>
      </c>
      <c r="D55" s="304">
        <v>4.7904290999999995E-2</v>
      </c>
      <c r="E55" s="304">
        <v>2.7344617800000002E-2</v>
      </c>
      <c r="O55" s="390">
        <v>44131</v>
      </c>
      <c r="P55" s="403">
        <v>17735</v>
      </c>
      <c r="Q55" s="406">
        <v>0.92697587260000003</v>
      </c>
      <c r="R55" s="406">
        <v>4.7777578299999998E-2</v>
      </c>
      <c r="S55" s="406">
        <v>2.5236454300000002E-2</v>
      </c>
    </row>
    <row r="56" spans="1:19" x14ac:dyDescent="0.2">
      <c r="A56" s="308">
        <v>44132</v>
      </c>
      <c r="B56" s="389">
        <v>20214</v>
      </c>
      <c r="C56" s="304">
        <v>0.9225689306</v>
      </c>
      <c r="D56" s="304">
        <v>4.8910906699999999E-2</v>
      </c>
      <c r="E56" s="304">
        <v>2.8501576300000001E-2</v>
      </c>
      <c r="O56" s="390">
        <v>44132</v>
      </c>
      <c r="P56" s="403">
        <v>18763</v>
      </c>
      <c r="Q56" s="406">
        <v>0.92496699869999999</v>
      </c>
      <c r="R56" s="406">
        <v>4.8607658499999998E-2</v>
      </c>
      <c r="S56" s="406">
        <v>2.6415342399999996E-2</v>
      </c>
    </row>
    <row r="57" spans="1:19" x14ac:dyDescent="0.2">
      <c r="A57" s="308">
        <v>44133</v>
      </c>
      <c r="B57" s="389">
        <v>21106</v>
      </c>
      <c r="C57" s="304">
        <v>0.91827730819999998</v>
      </c>
      <c r="D57" s="304">
        <v>5.1858201600000001E-2</v>
      </c>
      <c r="E57" s="304">
        <v>2.98466166E-2</v>
      </c>
      <c r="O57" s="390">
        <v>44133</v>
      </c>
      <c r="P57" s="403">
        <v>19894</v>
      </c>
      <c r="Q57" s="406">
        <v>0.92030906579999994</v>
      </c>
      <c r="R57" s="406">
        <v>5.1539789400000001E-2</v>
      </c>
      <c r="S57" s="406">
        <v>2.8141138099999997E-2</v>
      </c>
    </row>
    <row r="58" spans="1:19" x14ac:dyDescent="0.2">
      <c r="A58" s="308">
        <v>44134</v>
      </c>
      <c r="B58" s="389">
        <v>21470</v>
      </c>
      <c r="C58" s="304">
        <v>0.90873106709999996</v>
      </c>
      <c r="D58" s="304">
        <v>5.9104844999999996E-2</v>
      </c>
      <c r="E58" s="304">
        <v>3.2153646000000001E-2</v>
      </c>
      <c r="O58" s="390">
        <v>44134</v>
      </c>
      <c r="P58" s="403">
        <v>20618</v>
      </c>
      <c r="Q58" s="406">
        <v>0.90959322329999992</v>
      </c>
      <c r="R58" s="406">
        <v>5.9531352000000003E-2</v>
      </c>
      <c r="S58" s="406">
        <v>3.08673946E-2</v>
      </c>
    </row>
    <row r="59" spans="1:19" x14ac:dyDescent="0.2">
      <c r="A59" s="308">
        <v>44137</v>
      </c>
      <c r="B59" s="389">
        <v>23399</v>
      </c>
      <c r="C59" s="304">
        <v>0.90504224379999998</v>
      </c>
      <c r="D59" s="304">
        <v>6.2137369499999998E-2</v>
      </c>
      <c r="E59" s="304">
        <v>3.28046668E-2</v>
      </c>
      <c r="O59" s="307">
        <v>44137</v>
      </c>
      <c r="P59" s="403">
        <v>21324</v>
      </c>
      <c r="Q59" s="406">
        <v>0.90797090210000009</v>
      </c>
      <c r="R59" s="406">
        <v>6.2098299199999998E-2</v>
      </c>
      <c r="S59" s="406">
        <v>2.9917939899999996E-2</v>
      </c>
    </row>
    <row r="60" spans="1:19" x14ac:dyDescent="0.2">
      <c r="A60" s="308">
        <v>44138</v>
      </c>
      <c r="B60" s="389">
        <v>24754</v>
      </c>
      <c r="C60" s="304">
        <v>0.90523510790000006</v>
      </c>
      <c r="D60" s="304">
        <v>5.9822964299999996E-2</v>
      </c>
      <c r="E60" s="304">
        <v>3.4923348100000001E-2</v>
      </c>
      <c r="O60" s="307">
        <v>44138</v>
      </c>
      <c r="P60" s="403">
        <v>23034</v>
      </c>
      <c r="Q60" s="406">
        <v>0.90780938879999995</v>
      </c>
      <c r="R60" s="406">
        <v>5.96833435E-2</v>
      </c>
      <c r="S60" s="406">
        <v>3.24936932E-2</v>
      </c>
    </row>
    <row r="61" spans="1:19" x14ac:dyDescent="0.2">
      <c r="A61" s="308">
        <v>44139</v>
      </c>
      <c r="B61" s="389">
        <v>25098</v>
      </c>
      <c r="C61" s="304">
        <v>0.90750422330000002</v>
      </c>
      <c r="D61" s="304">
        <v>5.7092753099999997E-2</v>
      </c>
      <c r="E61" s="304">
        <v>3.5380870799999992E-2</v>
      </c>
      <c r="O61" s="307">
        <v>44139</v>
      </c>
      <c r="P61" s="403">
        <v>23511</v>
      </c>
      <c r="Q61" s="406">
        <v>0.91014442019999997</v>
      </c>
      <c r="R61" s="406">
        <v>5.6683586500000001E-2</v>
      </c>
      <c r="S61" s="406">
        <v>3.3153418300000001E-2</v>
      </c>
    </row>
    <row r="62" spans="1:19" x14ac:dyDescent="0.2">
      <c r="A62" s="308">
        <v>44140</v>
      </c>
      <c r="B62" s="389">
        <v>25915</v>
      </c>
      <c r="C62" s="304">
        <v>0.90376223359999996</v>
      </c>
      <c r="D62" s="304">
        <v>5.96460033E-2</v>
      </c>
      <c r="E62" s="304">
        <v>3.6569608100000005E-2</v>
      </c>
      <c r="O62" s="307">
        <v>44140</v>
      </c>
      <c r="P62" s="403">
        <v>24412</v>
      </c>
      <c r="Q62" s="406">
        <v>0.90642929720000009</v>
      </c>
      <c r="R62" s="406">
        <v>5.9089200800000005E-2</v>
      </c>
      <c r="S62" s="406">
        <v>3.4464353900000001E-2</v>
      </c>
    </row>
    <row r="63" spans="1:19" x14ac:dyDescent="0.2">
      <c r="A63" s="308">
        <v>44141</v>
      </c>
      <c r="B63" s="389">
        <v>26935</v>
      </c>
      <c r="C63" s="304">
        <v>0.88616195279999999</v>
      </c>
      <c r="D63" s="304">
        <v>7.3829631600000001E-2</v>
      </c>
      <c r="E63" s="304">
        <v>3.9994764300000006E-2</v>
      </c>
      <c r="O63" s="307">
        <v>44141</v>
      </c>
      <c r="P63" s="403">
        <v>25849</v>
      </c>
      <c r="Q63" s="406">
        <v>0.88778894310000001</v>
      </c>
      <c r="R63" s="406">
        <v>7.3769063800000007E-2</v>
      </c>
      <c r="S63" s="406">
        <v>3.8430753599999999E-2</v>
      </c>
    </row>
    <row r="64" spans="1:19" x14ac:dyDescent="0.2">
      <c r="A64" s="308">
        <v>44144</v>
      </c>
      <c r="B64" s="389">
        <v>29350</v>
      </c>
      <c r="C64" s="304">
        <v>0.89847379380000003</v>
      </c>
      <c r="D64" s="304">
        <v>6.0354845800000001E-2</v>
      </c>
      <c r="E64" s="304">
        <v>4.1149892799999997E-2</v>
      </c>
      <c r="O64" s="307">
        <v>44144</v>
      </c>
      <c r="P64" s="403">
        <v>27319</v>
      </c>
      <c r="Q64" s="406">
        <v>0.90098406399999997</v>
      </c>
      <c r="R64" s="406">
        <v>6.0658546600000002E-2</v>
      </c>
      <c r="S64" s="406">
        <v>3.8340219299999999E-2</v>
      </c>
    </row>
    <row r="65" spans="1:19" x14ac:dyDescent="0.2">
      <c r="A65" s="308">
        <v>44145</v>
      </c>
      <c r="B65" s="389">
        <v>31276</v>
      </c>
      <c r="C65" s="304">
        <v>0.89554433119999999</v>
      </c>
      <c r="D65" s="304">
        <v>6.0276355599999998E-2</v>
      </c>
      <c r="E65" s="304">
        <v>4.4153583000000003E-2</v>
      </c>
      <c r="O65" s="307">
        <v>44145</v>
      </c>
      <c r="P65" s="403">
        <v>29486</v>
      </c>
      <c r="Q65" s="406">
        <v>0.89830437020000009</v>
      </c>
      <c r="R65" s="406">
        <v>6.0034441299999998E-2</v>
      </c>
      <c r="S65" s="406">
        <v>4.1642610199999999E-2</v>
      </c>
    </row>
    <row r="66" spans="1:19" x14ac:dyDescent="0.2">
      <c r="A66" s="308">
        <v>44146</v>
      </c>
      <c r="B66" s="389">
        <v>31692</v>
      </c>
      <c r="C66" s="304">
        <v>0.89503801380000003</v>
      </c>
      <c r="D66" s="304">
        <v>6.0118061899999999E-2</v>
      </c>
      <c r="E66" s="304">
        <v>4.4815334400000004E-2</v>
      </c>
      <c r="O66" s="307">
        <v>44146</v>
      </c>
      <c r="P66" s="403">
        <v>30028</v>
      </c>
      <c r="Q66" s="406">
        <v>0.89784691510000003</v>
      </c>
      <c r="R66" s="406">
        <v>5.9671659699999997E-2</v>
      </c>
      <c r="S66" s="406">
        <v>4.2458557199999997E-2</v>
      </c>
    </row>
    <row r="67" spans="1:19" x14ac:dyDescent="0.2">
      <c r="A67" s="308">
        <v>44147</v>
      </c>
      <c r="B67" s="389">
        <v>31073</v>
      </c>
      <c r="C67" s="304">
        <v>0.89225663489999996</v>
      </c>
      <c r="D67" s="304">
        <v>6.1716170200000003E-2</v>
      </c>
      <c r="E67" s="304">
        <v>4.6003189800000004E-2</v>
      </c>
      <c r="O67" s="307">
        <v>44147</v>
      </c>
      <c r="P67" s="403">
        <v>29596</v>
      </c>
      <c r="Q67" s="406">
        <v>0.89488056809999994</v>
      </c>
      <c r="R67" s="406">
        <v>6.1268480299999997E-2</v>
      </c>
      <c r="S67" s="406">
        <v>4.3829201299999995E-2</v>
      </c>
    </row>
    <row r="68" spans="1:19" x14ac:dyDescent="0.2">
      <c r="A68" s="308">
        <v>44148</v>
      </c>
      <c r="B68" s="389">
        <v>26855</v>
      </c>
      <c r="C68" s="304">
        <v>0.88434123549999999</v>
      </c>
      <c r="D68" s="304">
        <v>6.9575414900000007E-2</v>
      </c>
      <c r="E68" s="304">
        <v>4.6066353799999994E-2</v>
      </c>
      <c r="O68" s="390">
        <v>44148</v>
      </c>
      <c r="P68" s="403">
        <v>25685</v>
      </c>
      <c r="Q68" s="406">
        <v>0.8863749005999999</v>
      </c>
      <c r="R68" s="406">
        <v>6.9597733500000009E-2</v>
      </c>
      <c r="S68" s="406">
        <v>4.4012261200000007E-2</v>
      </c>
    </row>
    <row r="69" spans="1:19" x14ac:dyDescent="0.2">
      <c r="A69" s="308">
        <v>44151</v>
      </c>
      <c r="B69" s="389">
        <v>27107</v>
      </c>
      <c r="C69" s="304">
        <v>0.89138151919999997</v>
      </c>
      <c r="D69" s="304">
        <v>6.2069390100000003E-2</v>
      </c>
      <c r="E69" s="304">
        <v>4.4922166499999999E-2</v>
      </c>
      <c r="O69" s="390">
        <v>44151</v>
      </c>
      <c r="P69" s="403">
        <v>25392</v>
      </c>
      <c r="Q69" s="406">
        <v>0.89459628339999997</v>
      </c>
      <c r="R69" s="406">
        <v>6.3283549799999991E-2</v>
      </c>
      <c r="S69" s="406">
        <v>4.2097398599999988E-2</v>
      </c>
    </row>
    <row r="70" spans="1:19" x14ac:dyDescent="0.2">
      <c r="A70" s="308">
        <v>44152</v>
      </c>
      <c r="B70" s="389">
        <v>33047</v>
      </c>
      <c r="C70" s="304">
        <v>0.88828297879999996</v>
      </c>
      <c r="D70" s="304">
        <v>6.4904205899999998E-2</v>
      </c>
      <c r="E70" s="304">
        <v>4.6792769500000005E-2</v>
      </c>
      <c r="O70" s="307">
        <v>44152</v>
      </c>
      <c r="P70" s="403">
        <v>30824</v>
      </c>
      <c r="Q70" s="406">
        <v>0.89155689049999998</v>
      </c>
      <c r="R70" s="406">
        <v>6.4789847400000003E-2</v>
      </c>
      <c r="S70" s="406">
        <v>4.3631787600000006E-2</v>
      </c>
    </row>
    <row r="71" spans="1:19" x14ac:dyDescent="0.2">
      <c r="A71" s="308">
        <v>44153</v>
      </c>
      <c r="B71" s="389">
        <v>32553</v>
      </c>
      <c r="C71" s="304">
        <v>0.88863134609999994</v>
      </c>
      <c r="D71" s="304">
        <v>6.52855663E-2</v>
      </c>
      <c r="E71" s="304">
        <v>4.6063778E-2</v>
      </c>
      <c r="O71" s="307">
        <v>44153</v>
      </c>
      <c r="P71" s="403">
        <v>30536</v>
      </c>
      <c r="Q71" s="263">
        <v>0.89206230870000003</v>
      </c>
      <c r="R71" s="263">
        <v>6.4648998400000005E-2</v>
      </c>
      <c r="S71" s="263">
        <v>4.3269375199999995E-2</v>
      </c>
    </row>
    <row r="72" spans="1:19" x14ac:dyDescent="0.2">
      <c r="A72" s="308">
        <v>44154</v>
      </c>
      <c r="B72" s="389">
        <v>32024</v>
      </c>
      <c r="C72" s="304">
        <v>0.88727192909999997</v>
      </c>
      <c r="D72" s="304">
        <v>6.7444218299999997E-2</v>
      </c>
      <c r="E72" s="304">
        <v>4.5264547299999999E-2</v>
      </c>
      <c r="O72" s="307">
        <v>44154</v>
      </c>
      <c r="P72" s="403">
        <v>30125</v>
      </c>
      <c r="Q72" s="263">
        <v>0.8912004671</v>
      </c>
      <c r="R72" s="263">
        <v>6.6150699899999998E-2</v>
      </c>
      <c r="S72" s="263">
        <v>4.2630228399999998E-2</v>
      </c>
    </row>
    <row r="73" spans="1:19" x14ac:dyDescent="0.2">
      <c r="A73" s="308">
        <v>44155</v>
      </c>
      <c r="B73" s="389">
        <v>28857</v>
      </c>
      <c r="C73" s="304">
        <v>0.8694719595</v>
      </c>
      <c r="D73" s="304">
        <v>8.2181759100000001E-2</v>
      </c>
      <c r="E73" s="304">
        <v>4.8332442999999996E-2</v>
      </c>
      <c r="O73" s="307">
        <v>44155</v>
      </c>
      <c r="P73" s="403">
        <v>27705</v>
      </c>
      <c r="Q73" s="263">
        <v>0.87187213220000004</v>
      </c>
      <c r="R73" s="263">
        <v>8.1702013900000009E-2</v>
      </c>
      <c r="S73" s="263">
        <v>4.6414786400000005E-2</v>
      </c>
    </row>
    <row r="74" spans="1:19" x14ac:dyDescent="0.2">
      <c r="A74" s="308">
        <v>44158</v>
      </c>
      <c r="B74" s="389">
        <v>29202</v>
      </c>
      <c r="C74" s="304">
        <v>0.89465920539999999</v>
      </c>
      <c r="D74" s="304">
        <v>6.3053207400000005E-2</v>
      </c>
      <c r="E74" s="304">
        <v>4.2264734499999998E-2</v>
      </c>
      <c r="O74" s="307">
        <v>44158</v>
      </c>
      <c r="P74" s="403">
        <v>26550</v>
      </c>
      <c r="Q74" s="263">
        <v>0.89674439810000006</v>
      </c>
      <c r="R74" s="263">
        <v>6.3381559599999998E-2</v>
      </c>
      <c r="S74" s="263">
        <v>3.8454105399999994E-2</v>
      </c>
    </row>
    <row r="75" spans="1:19" x14ac:dyDescent="0.2">
      <c r="A75" s="308">
        <v>44159</v>
      </c>
      <c r="B75" s="389">
        <v>28845</v>
      </c>
      <c r="C75" s="304">
        <v>0.89634070850000003</v>
      </c>
      <c r="D75" s="304">
        <v>6.28018667E-2</v>
      </c>
      <c r="E75" s="304">
        <v>4.0837386900000001E-2</v>
      </c>
      <c r="O75" s="307">
        <v>44159</v>
      </c>
      <c r="P75" s="403">
        <v>26940</v>
      </c>
      <c r="Q75" s="263">
        <v>0.89881442140000001</v>
      </c>
      <c r="R75" s="263">
        <v>6.3046904900000006E-2</v>
      </c>
      <c r="S75" s="263">
        <v>3.8120087599999998E-2</v>
      </c>
    </row>
    <row r="76" spans="1:19" x14ac:dyDescent="0.2">
      <c r="A76" s="308">
        <v>44160</v>
      </c>
      <c r="B76" s="389">
        <v>27865</v>
      </c>
      <c r="C76" s="304">
        <v>0.90003453710000003</v>
      </c>
      <c r="D76" s="304">
        <v>6.0466516499999998E-2</v>
      </c>
      <c r="E76" s="304">
        <v>3.9478209800000004E-2</v>
      </c>
      <c r="O76" s="307">
        <v>44160</v>
      </c>
      <c r="P76" s="403">
        <v>26182</v>
      </c>
      <c r="Q76" s="263">
        <v>0.90257045960000004</v>
      </c>
      <c r="R76" s="263">
        <v>6.0304571899999999E-2</v>
      </c>
      <c r="S76" s="263">
        <v>3.7104236800000003E-2</v>
      </c>
    </row>
    <row r="77" spans="1:19" x14ac:dyDescent="0.2">
      <c r="A77" s="308">
        <v>44161</v>
      </c>
      <c r="B77" s="389">
        <v>27236</v>
      </c>
      <c r="C77" s="304">
        <v>0.89937804960000001</v>
      </c>
      <c r="D77" s="304">
        <v>6.21299638E-2</v>
      </c>
      <c r="E77" s="304">
        <v>3.8471962999999998E-2</v>
      </c>
      <c r="O77" s="307">
        <v>44161</v>
      </c>
      <c r="P77" s="403">
        <v>25887</v>
      </c>
      <c r="Q77" s="263">
        <v>0.90170650809999997</v>
      </c>
      <c r="R77" s="263">
        <v>6.1718005400000005E-2</v>
      </c>
      <c r="S77" s="263">
        <v>3.6555466299999999E-2</v>
      </c>
    </row>
    <row r="78" spans="1:19" x14ac:dyDescent="0.2">
      <c r="A78" s="308">
        <v>44162</v>
      </c>
      <c r="B78" s="389">
        <v>25419</v>
      </c>
      <c r="C78" s="304">
        <v>0.88818261860000003</v>
      </c>
      <c r="D78" s="304">
        <v>7.3636662500000005E-2</v>
      </c>
      <c r="E78" s="304">
        <v>3.8167503800000002E-2</v>
      </c>
      <c r="O78" s="307">
        <v>44162</v>
      </c>
      <c r="P78" s="403">
        <v>24406</v>
      </c>
      <c r="Q78" s="263">
        <v>0.88990414240000004</v>
      </c>
      <c r="R78" s="263">
        <v>7.3566554399999998E-2</v>
      </c>
      <c r="S78" s="263">
        <v>3.6518566199999998E-2</v>
      </c>
    </row>
    <row r="79" spans="1:19" x14ac:dyDescent="0.2">
      <c r="A79" s="308">
        <v>44165</v>
      </c>
      <c r="B79" s="389">
        <v>23340</v>
      </c>
      <c r="C79" s="304">
        <v>0.89868409829999996</v>
      </c>
      <c r="D79" s="304">
        <v>6.5974914699999998E-2</v>
      </c>
      <c r="E79" s="304">
        <v>3.5315626500000002E-2</v>
      </c>
      <c r="O79" s="307">
        <v>44165</v>
      </c>
      <c r="P79" s="403">
        <v>21959</v>
      </c>
      <c r="Q79" s="263">
        <v>0.90124223129999992</v>
      </c>
      <c r="R79" s="263">
        <v>6.5520208300000007E-2</v>
      </c>
      <c r="S79" s="263">
        <v>3.3213745199999999E-2</v>
      </c>
    </row>
    <row r="80" spans="1:19" x14ac:dyDescent="0.2">
      <c r="A80" s="308">
        <v>44166</v>
      </c>
      <c r="B80" s="389">
        <v>24836</v>
      </c>
      <c r="C80" s="304">
        <v>0.90278824740000008</v>
      </c>
      <c r="D80" s="304">
        <v>6.2120143599999997E-2</v>
      </c>
      <c r="E80" s="304">
        <v>3.5070868399999997E-2</v>
      </c>
      <c r="O80" s="307">
        <v>44166</v>
      </c>
      <c r="P80" s="403">
        <v>23502</v>
      </c>
      <c r="Q80" s="263">
        <v>0.90504457189999998</v>
      </c>
      <c r="R80" s="263">
        <v>6.17377972E-2</v>
      </c>
      <c r="S80" s="263">
        <v>3.3198323199999998E-2</v>
      </c>
    </row>
    <row r="81" spans="1:19" x14ac:dyDescent="0.2">
      <c r="A81" s="308">
        <v>44167</v>
      </c>
      <c r="B81" s="389">
        <v>24495</v>
      </c>
      <c r="C81" s="304">
        <v>0.90276854829999997</v>
      </c>
      <c r="D81" s="304">
        <v>6.1939424E-2</v>
      </c>
      <c r="E81" s="304">
        <v>3.5270827399999996E-2</v>
      </c>
      <c r="O81" s="307">
        <v>44167</v>
      </c>
      <c r="P81" s="403">
        <v>23597</v>
      </c>
      <c r="Q81" s="263">
        <v>0.90442053039999992</v>
      </c>
      <c r="R81" s="263">
        <v>6.1544185199999997E-2</v>
      </c>
      <c r="S81" s="263">
        <v>3.4016280500000003E-2</v>
      </c>
    </row>
    <row r="82" spans="1:19" x14ac:dyDescent="0.2">
      <c r="A82" s="308">
        <v>44168</v>
      </c>
      <c r="B82" s="389">
        <v>23975</v>
      </c>
      <c r="C82" s="304">
        <v>0.89881516380000004</v>
      </c>
      <c r="D82" s="304">
        <v>6.6565334800000001E-2</v>
      </c>
      <c r="E82" s="304">
        <v>3.4596836900000004E-2</v>
      </c>
      <c r="O82" s="307">
        <v>44168</v>
      </c>
      <c r="P82" s="403">
        <v>22832</v>
      </c>
      <c r="Q82" s="263">
        <v>0.90108910110000007</v>
      </c>
      <c r="R82" s="263">
        <v>6.5957168400000002E-2</v>
      </c>
      <c r="S82" s="263">
        <v>3.29339939E-2</v>
      </c>
    </row>
    <row r="83" spans="1:19" x14ac:dyDescent="0.2">
      <c r="A83" s="308">
        <v>44169</v>
      </c>
      <c r="B83" s="389">
        <v>24227</v>
      </c>
      <c r="C83" s="304">
        <v>0.85698895060000002</v>
      </c>
      <c r="D83" s="304">
        <v>0.10665228010000001</v>
      </c>
      <c r="E83" s="304">
        <v>3.6345590699999999E-2</v>
      </c>
      <c r="O83" s="307">
        <v>44169</v>
      </c>
      <c r="P83" s="403">
        <v>23161</v>
      </c>
      <c r="Q83" s="263">
        <v>0.85954646950000002</v>
      </c>
      <c r="R83" s="263">
        <v>0.1057686932</v>
      </c>
      <c r="S83" s="263">
        <v>3.4672504999999999E-2</v>
      </c>
    </row>
    <row r="84" spans="1:19" x14ac:dyDescent="0.2">
      <c r="A84" s="308">
        <v>44172</v>
      </c>
      <c r="B84" s="389">
        <v>25714</v>
      </c>
      <c r="C84" s="304">
        <v>0.89864212310000002</v>
      </c>
      <c r="D84" s="304">
        <v>6.5067406999999994E-2</v>
      </c>
      <c r="E84" s="304">
        <v>3.6260401300000002E-2</v>
      </c>
      <c r="O84" s="307">
        <v>44172</v>
      </c>
      <c r="P84" s="403">
        <v>24036</v>
      </c>
      <c r="Q84" s="263">
        <v>0.90124921600000008</v>
      </c>
      <c r="R84" s="263">
        <v>6.4829496E-2</v>
      </c>
      <c r="S84" s="263">
        <v>3.38969717E-2</v>
      </c>
    </row>
    <row r="85" spans="1:19" x14ac:dyDescent="0.2">
      <c r="A85" s="308">
        <v>44173</v>
      </c>
      <c r="B85" s="389">
        <v>26248</v>
      </c>
      <c r="C85" s="304">
        <v>0.89797527170000002</v>
      </c>
      <c r="D85" s="304">
        <v>6.4937378200000007E-2</v>
      </c>
      <c r="E85" s="304">
        <v>3.7057305399999997E-2</v>
      </c>
      <c r="O85" s="307">
        <v>44173</v>
      </c>
      <c r="P85" s="403">
        <v>24450</v>
      </c>
      <c r="Q85" s="263">
        <v>0.90358127319999992</v>
      </c>
      <c r="R85" s="263">
        <v>6.1828314599999996E-2</v>
      </c>
      <c r="S85" s="263">
        <v>3.4563233700000001E-2</v>
      </c>
    </row>
    <row r="86" spans="1:19" x14ac:dyDescent="0.2">
      <c r="A86" s="308">
        <v>44174</v>
      </c>
      <c r="B86" s="389">
        <v>26356</v>
      </c>
      <c r="C86" s="304">
        <v>0.90032117759999997</v>
      </c>
      <c r="D86" s="304">
        <v>6.2618545600000006E-2</v>
      </c>
      <c r="E86" s="304">
        <v>3.7030942200000007E-2</v>
      </c>
      <c r="O86" s="307">
        <v>44174</v>
      </c>
      <c r="P86" s="403">
        <v>25021</v>
      </c>
      <c r="Q86" s="263">
        <v>0.90264642839999998</v>
      </c>
      <c r="R86" s="263">
        <v>6.2157518099999996E-2</v>
      </c>
      <c r="S86" s="263">
        <v>3.5170300200000004E-2</v>
      </c>
    </row>
    <row r="87" spans="1:19" x14ac:dyDescent="0.2">
      <c r="A87" s="308">
        <v>44175</v>
      </c>
      <c r="B87" s="389">
        <v>27017</v>
      </c>
      <c r="C87" s="304">
        <v>0.89759976419999998</v>
      </c>
      <c r="D87" s="304">
        <v>6.4313643000000004E-2</v>
      </c>
      <c r="E87" s="304">
        <v>3.8060840700000001E-2</v>
      </c>
      <c r="O87" s="307">
        <v>44175</v>
      </c>
      <c r="P87" s="403">
        <v>25819</v>
      </c>
      <c r="Q87" s="263">
        <v>0.89976232150000002</v>
      </c>
      <c r="R87" s="263">
        <v>6.3829878600000001E-2</v>
      </c>
      <c r="S87" s="263">
        <v>3.6385627000000004E-2</v>
      </c>
    </row>
    <row r="88" spans="1:19" x14ac:dyDescent="0.2">
      <c r="A88" s="308">
        <v>44176</v>
      </c>
      <c r="B88" s="389">
        <v>26902</v>
      </c>
      <c r="C88" s="304">
        <v>0.88775035189999996</v>
      </c>
      <c r="D88" s="304">
        <v>7.3260229399999988E-2</v>
      </c>
      <c r="E88" s="304">
        <v>3.8977358900000002E-2</v>
      </c>
      <c r="O88" s="307">
        <v>44176</v>
      </c>
      <c r="P88" s="403">
        <v>26070</v>
      </c>
      <c r="Q88" s="263">
        <v>0.88893694330000006</v>
      </c>
      <c r="R88" s="263">
        <v>7.3247532099999998E-2</v>
      </c>
      <c r="S88" s="263">
        <v>3.7804270199999997E-2</v>
      </c>
    </row>
    <row r="89" spans="1:19" x14ac:dyDescent="0.2">
      <c r="A89" s="308">
        <v>44179</v>
      </c>
      <c r="B89" s="389">
        <v>30012</v>
      </c>
      <c r="C89" s="304">
        <v>0.88356642809999997</v>
      </c>
      <c r="D89" s="304">
        <v>7.4065724599999994E-2</v>
      </c>
      <c r="E89" s="304">
        <v>4.2344230200000006E-2</v>
      </c>
      <c r="O89" s="307">
        <v>44179</v>
      </c>
      <c r="P89" s="403">
        <v>27728</v>
      </c>
      <c r="Q89" s="263">
        <v>0.88575608949999995</v>
      </c>
      <c r="R89" s="263">
        <v>7.5092742599999998E-2</v>
      </c>
      <c r="S89" s="263">
        <v>3.9127557399999999E-2</v>
      </c>
    </row>
    <row r="90" spans="1:19" x14ac:dyDescent="0.2">
      <c r="A90" s="308">
        <v>44180</v>
      </c>
      <c r="B90" s="389">
        <v>32695</v>
      </c>
      <c r="C90" s="304">
        <v>0.87892447579999999</v>
      </c>
      <c r="D90" s="304">
        <v>7.4963336000000005E-2</v>
      </c>
      <c r="E90" s="304">
        <v>4.6090010899999999E-2</v>
      </c>
      <c r="O90" s="307">
        <v>44180</v>
      </c>
      <c r="P90" s="403">
        <v>30646</v>
      </c>
      <c r="Q90" s="263">
        <v>0.88126171639999995</v>
      </c>
      <c r="R90" s="263">
        <v>7.5517665799999995E-2</v>
      </c>
      <c r="S90" s="263">
        <v>4.3198437300000003E-2</v>
      </c>
    </row>
    <row r="91" spans="1:19" x14ac:dyDescent="0.2">
      <c r="A91" s="308">
        <v>44181</v>
      </c>
      <c r="B91" s="389">
        <v>36853</v>
      </c>
      <c r="C91" s="304">
        <v>0.86643278750000008</v>
      </c>
      <c r="D91" s="304">
        <v>8.1435151799999994E-2</v>
      </c>
      <c r="E91" s="304">
        <v>5.2107022699999998E-2</v>
      </c>
      <c r="O91" s="307">
        <v>44181</v>
      </c>
      <c r="P91" s="403">
        <v>35267</v>
      </c>
      <c r="Q91" s="263">
        <v>0.8688001018</v>
      </c>
      <c r="R91" s="263">
        <v>8.1307442600000002E-2</v>
      </c>
      <c r="S91" s="263">
        <v>4.9868850900000004E-2</v>
      </c>
    </row>
    <row r="92" spans="1:19" x14ac:dyDescent="0.2">
      <c r="A92" s="308">
        <v>44182</v>
      </c>
      <c r="B92" s="389">
        <v>40678</v>
      </c>
      <c r="C92" s="304">
        <v>0.8485560606</v>
      </c>
      <c r="D92" s="304">
        <v>9.3720732400000006E-2</v>
      </c>
      <c r="E92" s="304">
        <v>5.7699578199999997E-2</v>
      </c>
      <c r="O92" s="307">
        <v>44182</v>
      </c>
      <c r="P92" s="403">
        <v>39386</v>
      </c>
      <c r="Q92" s="263">
        <v>0.85028326840000001</v>
      </c>
      <c r="R92" s="263">
        <v>9.3778116499999994E-2</v>
      </c>
      <c r="S92" s="263">
        <v>5.5914994399999994E-2</v>
      </c>
    </row>
    <row r="93" spans="1:19" x14ac:dyDescent="0.2">
      <c r="A93" s="308">
        <v>44183</v>
      </c>
      <c r="B93" s="389">
        <v>44480</v>
      </c>
      <c r="C93" s="304">
        <v>0.80237825229999993</v>
      </c>
      <c r="D93" s="304">
        <v>0.13409418100000001</v>
      </c>
      <c r="E93" s="304">
        <v>6.3514698199999997E-2</v>
      </c>
    </row>
    <row r="94" spans="1:19" x14ac:dyDescent="0.2">
      <c r="A94" s="308">
        <v>44186</v>
      </c>
      <c r="B94" s="389">
        <v>74080</v>
      </c>
      <c r="C94" s="304">
        <v>0.61673762059999993</v>
      </c>
      <c r="D94" s="304">
        <v>0.23838858239999999</v>
      </c>
      <c r="E94" s="304">
        <v>0.14484608819999997</v>
      </c>
    </row>
    <row r="95" spans="1:19" x14ac:dyDescent="0.2">
      <c r="A95" s="308">
        <v>44187</v>
      </c>
      <c r="B95" s="389">
        <v>79992</v>
      </c>
      <c r="C95" s="304">
        <v>0.55153155800000009</v>
      </c>
      <c r="D95" s="304">
        <v>0.28552678770000001</v>
      </c>
      <c r="E95" s="304">
        <v>0.16291248800000002</v>
      </c>
    </row>
    <row r="96" spans="1:19" x14ac:dyDescent="0.2">
      <c r="A96" s="308">
        <v>44188</v>
      </c>
      <c r="B96" s="389">
        <v>27333</v>
      </c>
      <c r="C96" s="304">
        <v>0.56089519779999997</v>
      </c>
      <c r="D96" s="304">
        <v>0.22995571740000001</v>
      </c>
      <c r="E96" s="304">
        <v>0.2091490848</v>
      </c>
    </row>
    <row r="98" spans="1:19" ht="25.5" x14ac:dyDescent="0.2">
      <c r="A98" s="95"/>
      <c r="B98" s="417" t="s">
        <v>253</v>
      </c>
      <c r="C98" s="417"/>
      <c r="D98" s="417"/>
      <c r="E98" s="417"/>
      <c r="P98" s="417" t="s">
        <v>264</v>
      </c>
      <c r="Q98" s="417"/>
      <c r="R98" s="417"/>
      <c r="S98" s="417"/>
    </row>
    <row r="99" spans="1:19" x14ac:dyDescent="0.2">
      <c r="B99" s="418" t="s">
        <v>254</v>
      </c>
      <c r="C99" s="301" t="s">
        <v>255</v>
      </c>
      <c r="D99" s="301" t="s">
        <v>256</v>
      </c>
      <c r="E99" s="301" t="s">
        <v>257</v>
      </c>
      <c r="P99" s="418" t="s">
        <v>254</v>
      </c>
      <c r="Q99" s="301" t="s">
        <v>255</v>
      </c>
      <c r="R99" s="301" t="s">
        <v>256</v>
      </c>
      <c r="S99" s="301" t="s">
        <v>257</v>
      </c>
    </row>
    <row r="100" spans="1:19" x14ac:dyDescent="0.2">
      <c r="A100" s="307">
        <v>44202</v>
      </c>
      <c r="B100" s="419">
        <v>4.9184680894627561E-2</v>
      </c>
      <c r="C100" s="419">
        <v>7.4209784806962525E-2</v>
      </c>
      <c r="D100" s="419">
        <v>1.3092371880187225E-2</v>
      </c>
      <c r="E100" s="419">
        <v>0.19950124688279303</v>
      </c>
      <c r="O100" s="307">
        <v>44207</v>
      </c>
      <c r="P100" s="263">
        <v>7.0839240499999998E-2</v>
      </c>
      <c r="Q100" s="263">
        <v>8.9701726499999995E-2</v>
      </c>
      <c r="R100" s="263">
        <v>4.2261486399999999E-2</v>
      </c>
      <c r="S100" s="263">
        <v>0.17967194459999999</v>
      </c>
    </row>
    <row r="101" spans="1:19" x14ac:dyDescent="0.2">
      <c r="A101" s="307">
        <v>44203</v>
      </c>
      <c r="B101" s="419">
        <v>4.1049923697405712E-2</v>
      </c>
      <c r="C101" s="419">
        <v>6.2080274151796816E-2</v>
      </c>
      <c r="D101" s="419">
        <v>9.8080211313380551E-3</v>
      </c>
      <c r="E101" s="419">
        <v>0.15390839941738146</v>
      </c>
      <c r="O101" s="307">
        <v>44208</v>
      </c>
      <c r="P101" s="263">
        <v>6.7434063700000005E-2</v>
      </c>
      <c r="Q101" s="263">
        <v>9.3153972700000004E-2</v>
      </c>
      <c r="R101" s="263">
        <v>3.05900479E-2</v>
      </c>
      <c r="S101" s="263">
        <v>0.1669679986</v>
      </c>
    </row>
    <row r="102" spans="1:19" x14ac:dyDescent="0.2">
      <c r="A102" s="307">
        <v>44204</v>
      </c>
      <c r="B102" s="419">
        <v>3.8142477916609456E-2</v>
      </c>
      <c r="C102" s="419">
        <v>5.7900924043552959E-2</v>
      </c>
      <c r="D102" s="419">
        <v>8.3929267386319353E-3</v>
      </c>
      <c r="E102" s="419">
        <v>0.16767283349561832</v>
      </c>
      <c r="O102" s="307">
        <v>44209</v>
      </c>
      <c r="P102" s="263">
        <v>7.1100538399999996E-2</v>
      </c>
      <c r="Q102" s="263">
        <v>9.9950183799999995E-2</v>
      </c>
      <c r="R102" s="263">
        <v>2.87634755E-2</v>
      </c>
      <c r="S102" s="263">
        <v>0.19228285440000001</v>
      </c>
    </row>
    <row r="103" spans="1:19" x14ac:dyDescent="0.2">
      <c r="A103" s="308">
        <v>44207</v>
      </c>
      <c r="B103" s="423">
        <v>6.6885605599999995E-2</v>
      </c>
      <c r="C103" s="423">
        <v>9.2433263700000004E-2</v>
      </c>
      <c r="D103" s="423">
        <v>2.9868827399999999E-2</v>
      </c>
      <c r="E103" s="423">
        <v>0.15285204990000001</v>
      </c>
      <c r="O103" s="307">
        <v>44210</v>
      </c>
      <c r="P103" s="263">
        <v>6.4177588100000002E-2</v>
      </c>
      <c r="Q103" s="263">
        <v>9.0228906499999997E-2</v>
      </c>
      <c r="R103" s="263">
        <v>2.6285966399999999E-2</v>
      </c>
      <c r="S103" s="263">
        <v>0.16567211060000001</v>
      </c>
    </row>
    <row r="104" spans="1:19" x14ac:dyDescent="0.2">
      <c r="A104" s="424">
        <v>44208</v>
      </c>
      <c r="B104" s="425">
        <v>6.9470678399999999E-2</v>
      </c>
      <c r="C104" s="425">
        <v>9.6836577800000004E-2</v>
      </c>
      <c r="D104" s="425">
        <v>3.0488062100000001E-2</v>
      </c>
      <c r="E104" s="425">
        <v>0.15759521379999999</v>
      </c>
      <c r="O104" s="307">
        <v>44211</v>
      </c>
      <c r="P104" s="263">
        <v>5.8642040700000002E-2</v>
      </c>
      <c r="Q104" s="263">
        <v>8.2355316900000003E-2</v>
      </c>
      <c r="R104" s="263">
        <v>2.4741956700000001E-2</v>
      </c>
      <c r="S104" s="263">
        <v>0.1340807175</v>
      </c>
    </row>
    <row r="105" spans="1:19" x14ac:dyDescent="0.2">
      <c r="A105" s="308">
        <v>44209</v>
      </c>
      <c r="B105" s="423">
        <v>7.0336584800000004E-2</v>
      </c>
      <c r="C105" s="423">
        <v>9.8445622900000002E-2</v>
      </c>
      <c r="D105" s="423">
        <v>3.0709980500000001E-2</v>
      </c>
      <c r="E105" s="423">
        <v>0.16904247659999999</v>
      </c>
      <c r="O105" s="307">
        <v>44214</v>
      </c>
      <c r="P105" s="263">
        <v>6.8912229000000005E-2</v>
      </c>
      <c r="Q105" s="263">
        <v>9.7062654200000001E-2</v>
      </c>
      <c r="R105" s="263">
        <v>2.91588178E-2</v>
      </c>
      <c r="S105" s="263">
        <v>0.16565164430000001</v>
      </c>
    </row>
    <row r="106" spans="1:19" ht="15" x14ac:dyDescent="0.25">
      <c r="A106" s="308">
        <v>44210</v>
      </c>
      <c r="B106" s="427">
        <v>6.4460440100000002E-2</v>
      </c>
      <c r="C106" s="427">
        <v>9.0336429600000004E-2</v>
      </c>
      <c r="D106" s="427">
        <v>2.7916320299999998E-2</v>
      </c>
      <c r="E106" s="427">
        <v>0.15110793419999999</v>
      </c>
      <c r="O106" s="307">
        <v>44215</v>
      </c>
      <c r="P106" s="263">
        <v>7.1761449800000002E-2</v>
      </c>
      <c r="Q106" s="263">
        <v>0.1002231088</v>
      </c>
      <c r="R106" s="263">
        <v>3.1422888900000001E-2</v>
      </c>
      <c r="S106" s="263">
        <v>0.17486671740000001</v>
      </c>
    </row>
    <row r="107" spans="1:19" x14ac:dyDescent="0.2">
      <c r="A107" s="308">
        <v>44211</v>
      </c>
      <c r="B107" s="423">
        <v>5.8154283299999998E-2</v>
      </c>
      <c r="C107" s="423">
        <v>8.1284606300000006E-2</v>
      </c>
      <c r="D107" s="423">
        <v>2.5704857899999999E-2</v>
      </c>
      <c r="E107" s="423">
        <v>0.1280985815</v>
      </c>
      <c r="O107" s="307">
        <v>44216</v>
      </c>
      <c r="P107" s="263">
        <v>7.2027456500000003E-2</v>
      </c>
      <c r="Q107" s="263">
        <v>0.1010327984</v>
      </c>
      <c r="R107" s="263">
        <v>3.0917560100000002E-2</v>
      </c>
      <c r="S107" s="263">
        <v>0.19769230769999999</v>
      </c>
    </row>
    <row r="108" spans="1:19" ht="15" x14ac:dyDescent="0.25">
      <c r="A108" s="308">
        <v>44214</v>
      </c>
      <c r="B108" s="423">
        <v>7.0061897499999998E-2</v>
      </c>
      <c r="C108" s="423">
        <v>9.8076579100000005E-2</v>
      </c>
      <c r="D108" s="423">
        <v>3.01115307E-2</v>
      </c>
      <c r="E108" s="423">
        <v>0.15478858509999999</v>
      </c>
      <c r="O108" s="307">
        <v>44217</v>
      </c>
      <c r="P108" s="426">
        <v>6.7778396099999999E-2</v>
      </c>
      <c r="Q108" s="426">
        <v>9.5297288800000005E-2</v>
      </c>
      <c r="R108" s="426">
        <v>2.9085043099999999E-2</v>
      </c>
      <c r="S108" s="426">
        <v>0.17049332919999999</v>
      </c>
    </row>
    <row r="109" spans="1:19" ht="15" x14ac:dyDescent="0.25">
      <c r="A109" s="308">
        <v>44215</v>
      </c>
      <c r="B109" s="304">
        <v>7.3869219299999997E-2</v>
      </c>
      <c r="C109" s="304">
        <v>0.1025510468</v>
      </c>
      <c r="D109" s="304">
        <v>3.3745847199999998E-2</v>
      </c>
      <c r="E109" s="304">
        <v>0.1669375092</v>
      </c>
      <c r="O109" s="307">
        <v>44218</v>
      </c>
      <c r="P109" s="426">
        <v>6.0569455899999999E-2</v>
      </c>
      <c r="Q109" s="426">
        <v>8.4248189599999995E-2</v>
      </c>
      <c r="R109" s="426">
        <v>2.7128893300000002E-2</v>
      </c>
      <c r="S109" s="426">
        <v>0.1460373998</v>
      </c>
    </row>
    <row r="110" spans="1:19" ht="15" x14ac:dyDescent="0.25">
      <c r="A110" s="308">
        <v>44216</v>
      </c>
      <c r="B110" s="427">
        <v>7.3529668899999998E-2</v>
      </c>
      <c r="C110" s="304">
        <v>0.1032717486</v>
      </c>
      <c r="D110" s="304">
        <v>3.1856680900000003E-2</v>
      </c>
      <c r="E110" s="304">
        <v>0.17103326460000001</v>
      </c>
      <c r="O110" s="307">
        <v>44221</v>
      </c>
      <c r="P110" s="426">
        <v>7.0652633000000006E-2</v>
      </c>
      <c r="Q110" s="426">
        <v>9.9535990199999994E-2</v>
      </c>
      <c r="R110" s="426">
        <v>2.9769007600000001E-2</v>
      </c>
      <c r="S110" s="426">
        <v>0.16750648949999999</v>
      </c>
    </row>
    <row r="111" spans="1:19" ht="15" x14ac:dyDescent="0.25">
      <c r="A111" s="308">
        <v>44217</v>
      </c>
      <c r="B111" s="427">
        <v>6.8849894499999995E-2</v>
      </c>
      <c r="C111" s="427">
        <v>9.7409147299999999E-2</v>
      </c>
      <c r="D111" s="427">
        <v>2.8798893799999999E-2</v>
      </c>
      <c r="E111" s="427">
        <v>0.16246290799999999</v>
      </c>
      <c r="O111" s="307">
        <v>44222</v>
      </c>
      <c r="P111" s="426">
        <v>7.3947429999999995E-2</v>
      </c>
      <c r="Q111" s="426">
        <v>0.10483025059999999</v>
      </c>
      <c r="R111" s="426">
        <v>3.0709995399999999E-2</v>
      </c>
      <c r="S111" s="426">
        <v>0.184206598</v>
      </c>
    </row>
    <row r="112" spans="1:19" ht="15" x14ac:dyDescent="0.25">
      <c r="A112" s="308">
        <v>44218</v>
      </c>
      <c r="B112" s="427">
        <v>6.70442594E-2</v>
      </c>
      <c r="C112" s="427">
        <v>8.8689768000000002E-2</v>
      </c>
      <c r="D112" s="427">
        <v>3.4684565799999997E-2</v>
      </c>
      <c r="E112" s="427">
        <v>0.19922990930000001</v>
      </c>
      <c r="O112" s="307">
        <v>44223</v>
      </c>
      <c r="P112" s="263">
        <v>7.4533942800000003E-2</v>
      </c>
      <c r="Q112" s="263">
        <v>0.10595213000000001</v>
      </c>
      <c r="R112" s="263">
        <v>3.0730859900000001E-2</v>
      </c>
      <c r="S112" s="263">
        <v>0.17489743199999999</v>
      </c>
    </row>
    <row r="113" spans="1:19" ht="15" x14ac:dyDescent="0.25">
      <c r="A113" s="308">
        <v>44221</v>
      </c>
      <c r="B113" s="427">
        <v>7.2533504700000001E-2</v>
      </c>
      <c r="C113" s="427">
        <v>0.1018946437</v>
      </c>
      <c r="D113" s="427">
        <v>3.1372347699999997E-2</v>
      </c>
      <c r="E113" s="427">
        <v>0.16161026840000001</v>
      </c>
      <c r="O113" s="307">
        <v>44224</v>
      </c>
      <c r="P113" s="263">
        <v>7.2979532999999999E-2</v>
      </c>
      <c r="Q113" s="263">
        <v>0.102852157</v>
      </c>
      <c r="R113" s="263">
        <v>3.1171152000000001E-2</v>
      </c>
      <c r="S113" s="263">
        <v>0.17184750730000001</v>
      </c>
    </row>
    <row r="114" spans="1:19" ht="15" x14ac:dyDescent="0.25">
      <c r="A114" s="308">
        <v>44222</v>
      </c>
      <c r="B114" s="427">
        <v>7.5945658200000002E-2</v>
      </c>
      <c r="C114" s="427">
        <v>0.1070545795</v>
      </c>
      <c r="D114" s="427">
        <v>3.22710399E-2</v>
      </c>
      <c r="E114" s="427">
        <v>0.17869115290000001</v>
      </c>
      <c r="O114" s="307">
        <v>44225</v>
      </c>
      <c r="P114" s="263">
        <v>7.4013543599999995E-2</v>
      </c>
      <c r="Q114" s="263">
        <v>0.10730893330000001</v>
      </c>
      <c r="R114" s="263">
        <v>2.76217549E-2</v>
      </c>
      <c r="S114" s="263">
        <v>0.16735173219999999</v>
      </c>
    </row>
    <row r="115" spans="1:19" ht="15" x14ac:dyDescent="0.25">
      <c r="A115" s="308">
        <v>44223</v>
      </c>
      <c r="B115" s="427">
        <v>7.6917470900000007E-2</v>
      </c>
      <c r="C115" s="427">
        <v>0.109072691</v>
      </c>
      <c r="D115" s="427">
        <v>3.2054268900000002E-2</v>
      </c>
      <c r="E115" s="427">
        <v>0.1692749462</v>
      </c>
      <c r="O115" s="307">
        <v>44228</v>
      </c>
      <c r="P115" s="263">
        <v>7.62267628E-2</v>
      </c>
      <c r="Q115" s="263">
        <v>0.1089966914</v>
      </c>
      <c r="R115" s="263">
        <v>3.0055684400000001E-2</v>
      </c>
      <c r="S115" s="263">
        <v>0.18248175180000001</v>
      </c>
    </row>
    <row r="116" spans="1:19" ht="15" x14ac:dyDescent="0.25">
      <c r="A116" s="308">
        <v>44224</v>
      </c>
      <c r="B116" s="427">
        <v>7.5019314700000006E-2</v>
      </c>
      <c r="C116" s="427">
        <v>0.1056955641</v>
      </c>
      <c r="D116" s="427">
        <v>3.21318004E-2</v>
      </c>
      <c r="E116" s="427">
        <v>0.16480366869999999</v>
      </c>
      <c r="O116" s="307">
        <v>44229</v>
      </c>
      <c r="P116" s="263">
        <v>7.8902232500000002E-2</v>
      </c>
      <c r="Q116" s="263">
        <v>0.1124409019</v>
      </c>
      <c r="R116" s="263">
        <v>3.13659128E-2</v>
      </c>
      <c r="S116" s="263">
        <v>0.18228829990000001</v>
      </c>
    </row>
    <row r="117" spans="1:19" ht="15" x14ac:dyDescent="0.25">
      <c r="A117" s="308">
        <v>44225</v>
      </c>
      <c r="B117" s="427">
        <v>7.0273029400000006E-2</v>
      </c>
      <c r="C117" s="427">
        <v>0.1006585064</v>
      </c>
      <c r="D117" s="427">
        <v>2.7814537899999998E-2</v>
      </c>
      <c r="E117" s="427">
        <v>0.1579994317</v>
      </c>
      <c r="O117" s="307">
        <v>44230</v>
      </c>
      <c r="P117" s="263">
        <v>7.5719437000000001E-2</v>
      </c>
      <c r="Q117" s="263">
        <v>0.10750443110000001</v>
      </c>
      <c r="R117" s="263">
        <v>3.0757162800000001E-2</v>
      </c>
      <c r="S117" s="263">
        <v>0.18224149000000001</v>
      </c>
    </row>
    <row r="118" spans="1:19" ht="15" x14ac:dyDescent="0.25">
      <c r="A118" s="308">
        <v>44228</v>
      </c>
      <c r="B118" s="427">
        <v>7.5838257399999998E-2</v>
      </c>
      <c r="C118" s="427">
        <v>0.107952515</v>
      </c>
      <c r="D118" s="427">
        <v>2.9884257099999999E-2</v>
      </c>
      <c r="E118" s="427">
        <v>0.1716303347</v>
      </c>
      <c r="O118" s="307">
        <v>44231</v>
      </c>
      <c r="P118" s="263">
        <v>7.5573844700000004E-2</v>
      </c>
      <c r="Q118" s="263">
        <v>0.1086352958</v>
      </c>
      <c r="R118" s="263">
        <v>2.8659484900000001E-2</v>
      </c>
      <c r="S118" s="263">
        <v>0.17362804879999999</v>
      </c>
    </row>
    <row r="119" spans="1:19" ht="15" x14ac:dyDescent="0.25">
      <c r="A119" s="308">
        <v>44229</v>
      </c>
      <c r="B119" s="427">
        <v>7.9406718200000004E-2</v>
      </c>
      <c r="C119" s="427">
        <v>0.1137534825</v>
      </c>
      <c r="D119" s="427">
        <v>3.0996625199999999E-2</v>
      </c>
      <c r="E119" s="427">
        <v>0.1743161094</v>
      </c>
      <c r="O119" s="307">
        <v>44232</v>
      </c>
      <c r="P119" s="263">
        <v>6.50464454E-2</v>
      </c>
      <c r="Q119" s="263">
        <v>9.3100897099999996E-2</v>
      </c>
      <c r="R119" s="263">
        <v>2.5926678599999999E-2</v>
      </c>
      <c r="S119" s="263">
        <v>0.1404483973</v>
      </c>
    </row>
    <row r="120" spans="1:19" x14ac:dyDescent="0.2">
      <c r="A120" s="308">
        <v>44230</v>
      </c>
      <c r="B120" s="304">
        <v>7.9158391999999994E-2</v>
      </c>
      <c r="C120" s="304">
        <v>0.1131249837</v>
      </c>
      <c r="D120" s="304">
        <v>3.1303584099999997E-2</v>
      </c>
      <c r="E120" s="304">
        <v>0.17827960179999999</v>
      </c>
      <c r="O120" s="307">
        <v>44235</v>
      </c>
      <c r="P120" s="263">
        <v>7.5431092699999994E-2</v>
      </c>
      <c r="Q120" s="263">
        <v>0.1054032947</v>
      </c>
      <c r="R120" s="263">
        <v>3.2911754199999997E-2</v>
      </c>
      <c r="S120" s="263">
        <v>0.17120462049999999</v>
      </c>
    </row>
    <row r="121" spans="1:19" x14ac:dyDescent="0.2">
      <c r="A121" s="308">
        <v>44231</v>
      </c>
      <c r="B121" s="304">
        <v>7.6577297799999999E-2</v>
      </c>
      <c r="C121" s="304">
        <v>0.109615138</v>
      </c>
      <c r="D121" s="304">
        <v>3.00695016E-2</v>
      </c>
      <c r="E121" s="304">
        <v>0.17381022760000001</v>
      </c>
      <c r="O121" s="307">
        <v>44236</v>
      </c>
      <c r="P121" s="263">
        <v>6.4879801200000004E-2</v>
      </c>
      <c r="Q121" s="263">
        <v>9.1883396800000003E-2</v>
      </c>
      <c r="R121" s="263">
        <v>2.6159541299999998E-2</v>
      </c>
      <c r="S121" s="263">
        <v>0.14734198409999999</v>
      </c>
    </row>
    <row r="122" spans="1:19" x14ac:dyDescent="0.2">
      <c r="A122" s="308">
        <v>44232</v>
      </c>
      <c r="B122" s="304">
        <v>6.5138594800000005E-2</v>
      </c>
      <c r="C122" s="304">
        <v>9.3111424499999998E-2</v>
      </c>
      <c r="D122" s="304">
        <v>2.63542168E-2</v>
      </c>
      <c r="E122" s="304">
        <v>0.13567746689999999</v>
      </c>
      <c r="O122" s="307">
        <v>44237</v>
      </c>
      <c r="P122" s="263">
        <v>6.5269037799999999E-2</v>
      </c>
      <c r="Q122" s="263">
        <v>9.1061325600000007E-2</v>
      </c>
      <c r="R122" s="263">
        <v>2.7204432600000002E-2</v>
      </c>
      <c r="S122" s="263">
        <v>0.1660276074</v>
      </c>
    </row>
    <row r="123" spans="1:19" x14ac:dyDescent="0.2">
      <c r="A123" s="308">
        <v>44235</v>
      </c>
      <c r="B123" s="304">
        <v>7.8016444500000004E-2</v>
      </c>
      <c r="C123" s="304">
        <v>0.1073105229</v>
      </c>
      <c r="D123" s="304">
        <v>3.5637242800000003E-2</v>
      </c>
      <c r="E123" s="304">
        <v>0.1738024587</v>
      </c>
      <c r="O123" s="307">
        <v>44238</v>
      </c>
      <c r="P123" s="263">
        <v>6.3151498700000003E-2</v>
      </c>
      <c r="Q123" s="263">
        <v>8.8557231E-2</v>
      </c>
      <c r="R123" s="263">
        <v>2.5334051999999999E-2</v>
      </c>
      <c r="S123" s="263">
        <v>0.1746425167</v>
      </c>
    </row>
    <row r="124" spans="1:19" x14ac:dyDescent="0.2">
      <c r="A124" s="308">
        <v>44236</v>
      </c>
      <c r="B124" s="304">
        <v>6.6954335800000001E-2</v>
      </c>
      <c r="C124" s="304">
        <v>9.3431720199999999E-2</v>
      </c>
      <c r="D124" s="304">
        <v>2.9320701000000001E-2</v>
      </c>
      <c r="E124" s="304">
        <v>0.139544688</v>
      </c>
      <c r="O124" s="307">
        <v>44239</v>
      </c>
      <c r="P124" s="263">
        <v>6.4942496500000002E-2</v>
      </c>
      <c r="Q124" s="263">
        <v>8.9551699499999998E-2</v>
      </c>
      <c r="R124" s="263">
        <v>2.7652545000000001E-2</v>
      </c>
      <c r="S124" s="263">
        <v>0.14349112429999999</v>
      </c>
    </row>
    <row r="125" spans="1:19" x14ac:dyDescent="0.2">
      <c r="A125" s="308">
        <v>44237</v>
      </c>
      <c r="B125" s="304">
        <v>6.4885308000000003E-2</v>
      </c>
      <c r="C125" s="304">
        <v>8.9668422299999995E-2</v>
      </c>
      <c r="D125" s="304">
        <v>2.9060603300000001E-2</v>
      </c>
      <c r="E125" s="304">
        <v>0.15849387039999999</v>
      </c>
      <c r="O125" s="307">
        <v>44242</v>
      </c>
      <c r="P125" s="263">
        <v>7.2513504300000003E-2</v>
      </c>
      <c r="Q125" s="263">
        <v>0.10243145369999999</v>
      </c>
      <c r="R125" s="263">
        <v>2.64319789E-2</v>
      </c>
      <c r="S125" s="263">
        <v>0.21360866619999999</v>
      </c>
    </row>
    <row r="126" spans="1:19" x14ac:dyDescent="0.2">
      <c r="A126" s="308">
        <v>44238</v>
      </c>
      <c r="B126" s="304">
        <v>6.4061844800000003E-2</v>
      </c>
      <c r="C126" s="304">
        <v>8.9413537200000004E-2</v>
      </c>
      <c r="D126" s="304">
        <v>2.63658425E-2</v>
      </c>
      <c r="E126" s="304">
        <v>0.16063469420000001</v>
      </c>
      <c r="O126" s="307">
        <v>44243</v>
      </c>
      <c r="P126" s="263">
        <v>8.0719818900000004E-2</v>
      </c>
      <c r="Q126" s="263">
        <v>0.1133415676</v>
      </c>
      <c r="R126" s="263">
        <v>3.3015235599999998E-2</v>
      </c>
      <c r="S126" s="263">
        <v>0.21810481740000001</v>
      </c>
    </row>
    <row r="127" spans="1:19" x14ac:dyDescent="0.2">
      <c r="A127" s="308">
        <v>44239</v>
      </c>
      <c r="B127" s="304">
        <v>6.37358586E-2</v>
      </c>
      <c r="C127" s="304">
        <v>8.8249595799999997E-2</v>
      </c>
      <c r="D127" s="304">
        <v>2.6236062300000002E-2</v>
      </c>
      <c r="E127" s="304">
        <v>0.1580125336</v>
      </c>
      <c r="O127" s="307">
        <v>44244</v>
      </c>
      <c r="P127" s="263">
        <v>8.36561418E-2</v>
      </c>
      <c r="Q127" s="263">
        <v>0.1203588838</v>
      </c>
      <c r="R127" s="263">
        <v>3.07465037E-2</v>
      </c>
      <c r="S127" s="263">
        <v>0.19382911389999999</v>
      </c>
    </row>
    <row r="128" spans="1:19" x14ac:dyDescent="0.2">
      <c r="A128" s="308">
        <v>44242</v>
      </c>
      <c r="B128" s="304">
        <v>7.4086352300000005E-2</v>
      </c>
      <c r="C128" s="304">
        <v>0.104185764</v>
      </c>
      <c r="D128" s="304">
        <v>3.0741123799999999E-2</v>
      </c>
      <c r="E128" s="304">
        <v>0.18737270880000001</v>
      </c>
      <c r="O128" s="307">
        <v>44245</v>
      </c>
      <c r="P128" s="263">
        <v>7.9889166499999997E-2</v>
      </c>
      <c r="Q128" s="263">
        <v>0.1100985686</v>
      </c>
      <c r="R128" s="263">
        <v>3.5104122000000001E-2</v>
      </c>
      <c r="S128" s="263">
        <v>0.22113694079999999</v>
      </c>
    </row>
    <row r="129" spans="1:19" x14ac:dyDescent="0.2">
      <c r="A129" s="308">
        <v>44243</v>
      </c>
      <c r="B129" s="304">
        <v>8.0511120199999994E-2</v>
      </c>
      <c r="C129" s="304">
        <v>0.1129251647</v>
      </c>
      <c r="D129" s="304">
        <v>3.40428942E-2</v>
      </c>
      <c r="E129" s="304">
        <v>0.2032235459</v>
      </c>
      <c r="O129" s="483">
        <v>44246</v>
      </c>
      <c r="P129" s="484">
        <v>7.5732919300000007E-2</v>
      </c>
      <c r="Q129" s="484">
        <v>0.11046237759999999</v>
      </c>
      <c r="R129" s="484">
        <v>2.5932150500000001E-2</v>
      </c>
      <c r="S129" s="484">
        <v>0.16118357019999999</v>
      </c>
    </row>
    <row r="130" spans="1:19" x14ac:dyDescent="0.2">
      <c r="A130" s="308">
        <v>44244</v>
      </c>
      <c r="B130" s="304">
        <v>8.4874224400000003E-2</v>
      </c>
      <c r="C130" s="304">
        <v>0.120479009</v>
      </c>
      <c r="D130" s="304">
        <v>3.4339100599999998E-2</v>
      </c>
      <c r="E130" s="304">
        <v>0.20341994229999999</v>
      </c>
      <c r="O130" s="307">
        <v>44249</v>
      </c>
      <c r="P130" s="263">
        <v>0.30544567230000003</v>
      </c>
      <c r="Q130" s="263">
        <v>0.4682621153</v>
      </c>
      <c r="R130" s="263">
        <v>8.1149644399999998E-2</v>
      </c>
      <c r="S130" s="263"/>
    </row>
    <row r="131" spans="1:19" x14ac:dyDescent="0.2">
      <c r="A131" s="308">
        <v>44245</v>
      </c>
      <c r="B131" s="304">
        <v>7.9585158700000005E-2</v>
      </c>
      <c r="C131" s="304">
        <v>0.1111998214</v>
      </c>
      <c r="D131" s="304">
        <v>3.4340092699999998E-2</v>
      </c>
      <c r="E131" s="304">
        <v>0.2139627419</v>
      </c>
      <c r="O131" s="307">
        <v>44250</v>
      </c>
      <c r="P131" s="263">
        <v>0.30636449040000002</v>
      </c>
      <c r="Q131" s="263">
        <v>0.4732004514</v>
      </c>
      <c r="R131" s="263">
        <v>8.3700486599999999E-2</v>
      </c>
      <c r="S131" s="263"/>
    </row>
    <row r="132" spans="1:19" x14ac:dyDescent="0.2">
      <c r="A132" s="424">
        <v>44246</v>
      </c>
      <c r="B132" s="425">
        <v>7.2072072099999995E-2</v>
      </c>
      <c r="C132" s="425">
        <v>0.104169917</v>
      </c>
      <c r="D132" s="425">
        <v>2.7558895E-2</v>
      </c>
      <c r="E132" s="425">
        <v>0.15359828140000001</v>
      </c>
      <c r="O132" s="307">
        <v>44251</v>
      </c>
      <c r="P132" s="263">
        <v>0.30659765049999999</v>
      </c>
      <c r="Q132" s="263">
        <v>0.47446167360000002</v>
      </c>
      <c r="R132" s="263">
        <v>8.1263742700000002E-2</v>
      </c>
      <c r="S132" s="263">
        <v>0.461352657</v>
      </c>
    </row>
    <row r="133" spans="1:19" x14ac:dyDescent="0.2">
      <c r="A133" s="308">
        <v>44249</v>
      </c>
      <c r="B133" s="304">
        <v>0.30597860090000001</v>
      </c>
      <c r="C133" s="304">
        <v>0.46992561049999998</v>
      </c>
      <c r="D133" s="304">
        <v>8.3897237900000005E-2</v>
      </c>
      <c r="E133" s="304">
        <v>0.42693448369999998</v>
      </c>
      <c r="O133" s="307">
        <v>44252</v>
      </c>
      <c r="P133" s="263">
        <v>0.30296610480000002</v>
      </c>
      <c r="Q133" s="263">
        <v>0.47110252499999999</v>
      </c>
      <c r="R133" s="263">
        <v>7.6538729799999997E-2</v>
      </c>
      <c r="S133" s="263">
        <v>0.47895442360000001</v>
      </c>
    </row>
    <row r="134" spans="1:19" x14ac:dyDescent="0.2">
      <c r="A134" s="308">
        <v>44250</v>
      </c>
      <c r="B134" s="304">
        <v>0.30771151140000003</v>
      </c>
      <c r="C134" s="304">
        <v>0.47482171989999999</v>
      </c>
      <c r="D134" s="304">
        <v>8.3411992800000001E-2</v>
      </c>
      <c r="E134" s="304">
        <v>0.43865030669999999</v>
      </c>
      <c r="O134" s="307">
        <v>44253</v>
      </c>
      <c r="P134" s="263">
        <v>0.2914386148</v>
      </c>
      <c r="Q134" s="263">
        <v>0.45869379640000002</v>
      </c>
      <c r="R134" s="263">
        <v>6.8281809900000004E-2</v>
      </c>
      <c r="S134" s="263">
        <v>0.39994653120000001</v>
      </c>
    </row>
    <row r="135" spans="1:19" x14ac:dyDescent="0.2">
      <c r="A135" s="308">
        <v>44251</v>
      </c>
      <c r="B135" s="304">
        <v>0.30961795289999999</v>
      </c>
      <c r="C135" s="304">
        <v>0.4758464744</v>
      </c>
      <c r="D135" s="304">
        <v>8.4667688800000002E-2</v>
      </c>
      <c r="E135" s="304">
        <v>0.42956801719999999</v>
      </c>
      <c r="O135" s="307">
        <v>44256</v>
      </c>
      <c r="P135" s="263">
        <v>0.3072681712</v>
      </c>
      <c r="Q135" s="263">
        <v>0.471805109</v>
      </c>
      <c r="R135" s="263">
        <v>8.6238294399999998E-2</v>
      </c>
      <c r="S135" s="263">
        <v>0.51341251840000002</v>
      </c>
    </row>
    <row r="136" spans="1:19" x14ac:dyDescent="0.2">
      <c r="A136" s="308">
        <v>44252</v>
      </c>
      <c r="B136" s="304">
        <v>0.30585655560000002</v>
      </c>
      <c r="C136" s="304">
        <v>0.4718924545</v>
      </c>
      <c r="D136" s="304">
        <v>8.2063482300000004E-2</v>
      </c>
      <c r="E136" s="304">
        <v>0.44311938899999997</v>
      </c>
      <c r="O136" s="307">
        <v>44257</v>
      </c>
      <c r="P136" s="263">
        <v>0.30991071720000002</v>
      </c>
      <c r="Q136" s="263">
        <v>0.47553630289999999</v>
      </c>
      <c r="R136" s="263">
        <v>8.6794563300000002E-2</v>
      </c>
      <c r="S136" s="263">
        <v>0.50533617929999997</v>
      </c>
    </row>
    <row r="137" spans="1:19" x14ac:dyDescent="0.2">
      <c r="A137" s="308">
        <v>44253</v>
      </c>
      <c r="B137" s="304">
        <v>0.29232420250000002</v>
      </c>
      <c r="C137" s="304">
        <v>0.45780409100000002</v>
      </c>
      <c r="D137" s="304">
        <v>7.1028987399999993E-2</v>
      </c>
      <c r="E137" s="304">
        <v>0.38230183130000001</v>
      </c>
      <c r="O137" s="307">
        <v>44258</v>
      </c>
      <c r="P137" s="263">
        <v>0.31079897350000002</v>
      </c>
      <c r="Q137" s="263">
        <v>0.4751468271</v>
      </c>
      <c r="R137" s="263">
        <v>8.9707760600000006E-2</v>
      </c>
      <c r="S137" s="263">
        <v>0.48450288470000002</v>
      </c>
    </row>
    <row r="138" spans="1:19" x14ac:dyDescent="0.2">
      <c r="A138" s="308">
        <v>44256</v>
      </c>
      <c r="B138" s="304">
        <v>0.30854004880000002</v>
      </c>
      <c r="C138" s="304">
        <v>0.47275897770000003</v>
      </c>
      <c r="D138" s="304">
        <v>8.71948538E-2</v>
      </c>
      <c r="E138" s="304">
        <v>0.46528704939999999</v>
      </c>
    </row>
    <row r="139" spans="1:19" x14ac:dyDescent="0.2">
      <c r="A139" s="308">
        <v>44257</v>
      </c>
      <c r="B139" s="304">
        <v>0.31189577530000001</v>
      </c>
      <c r="C139" s="304">
        <v>0.47676259729999998</v>
      </c>
      <c r="D139" s="304">
        <v>9.0322998599999996E-2</v>
      </c>
      <c r="E139" s="304">
        <v>0.45310206800000002</v>
      </c>
    </row>
    <row r="140" spans="1:19" x14ac:dyDescent="0.2">
      <c r="A140" s="308">
        <v>44258</v>
      </c>
      <c r="B140" s="304">
        <v>0.31114617430000002</v>
      </c>
      <c r="C140" s="304">
        <v>0.47634307889999999</v>
      </c>
      <c r="D140" s="304">
        <v>8.9553511099999997E-2</v>
      </c>
      <c r="E140" s="304">
        <v>0.4401663536</v>
      </c>
    </row>
    <row r="141" spans="1:19" x14ac:dyDescent="0.2">
      <c r="A141" s="307">
        <v>44259</v>
      </c>
      <c r="B141" s="263">
        <v>0.30508464670000002</v>
      </c>
      <c r="C141" s="263">
        <v>0.47154750490000003</v>
      </c>
      <c r="D141" s="263">
        <v>8.1357381000000006E-2</v>
      </c>
      <c r="E141" s="263">
        <v>0.49149363699999998</v>
      </c>
    </row>
    <row r="142" spans="1:19" x14ac:dyDescent="0.2">
      <c r="A142" s="307">
        <v>44260</v>
      </c>
      <c r="B142" s="263">
        <v>0.29131228320000002</v>
      </c>
      <c r="C142" s="263">
        <v>0.45507492249999998</v>
      </c>
      <c r="D142" s="263">
        <v>7.0968293599999996E-2</v>
      </c>
      <c r="E142" s="263">
        <v>0.43834335340000002</v>
      </c>
    </row>
    <row r="143" spans="1:19" x14ac:dyDescent="0.2">
      <c r="A143" s="307">
        <v>44263</v>
      </c>
      <c r="B143" s="263">
        <v>0.30630969889999998</v>
      </c>
      <c r="C143" s="263">
        <v>0.46701381580000001</v>
      </c>
      <c r="D143" s="263">
        <v>8.4477008199999995E-2</v>
      </c>
      <c r="E143" s="263">
        <v>0.50333511210000004</v>
      </c>
    </row>
    <row r="144" spans="1:19" x14ac:dyDescent="0.2">
      <c r="A144" s="307">
        <v>44264</v>
      </c>
      <c r="B144" s="263">
        <v>0.30923803059999999</v>
      </c>
      <c r="C144" s="263">
        <v>0.47245031009999999</v>
      </c>
      <c r="D144" s="263">
        <v>8.8800366000000006E-2</v>
      </c>
      <c r="E144" s="263">
        <v>0.49179890650000002</v>
      </c>
    </row>
    <row r="145" spans="1:5" x14ac:dyDescent="0.2">
      <c r="A145" s="307">
        <v>44265</v>
      </c>
      <c r="B145" s="263">
        <v>0.30521344569999997</v>
      </c>
      <c r="C145" s="263">
        <v>0.47030563009999998</v>
      </c>
      <c r="D145" s="263">
        <v>8.2812252200000006E-2</v>
      </c>
      <c r="E145" s="263">
        <v>0.48295759529999999</v>
      </c>
    </row>
    <row r="146" spans="1:5" x14ac:dyDescent="0.2">
      <c r="A146" s="307"/>
      <c r="B146" s="263"/>
      <c r="C146" s="263"/>
      <c r="D146" s="263"/>
      <c r="E146" s="263"/>
    </row>
    <row r="147" spans="1:5" x14ac:dyDescent="0.2">
      <c r="A147" s="307"/>
      <c r="B147" s="263"/>
      <c r="C147" s="263"/>
      <c r="D147" s="263"/>
      <c r="E147" s="263"/>
    </row>
    <row r="148" spans="1:5" x14ac:dyDescent="0.2">
      <c r="A148" s="307"/>
      <c r="B148" s="263"/>
      <c r="C148" s="263"/>
      <c r="D148" s="263"/>
      <c r="E148" s="263"/>
    </row>
    <row r="149" spans="1:5" x14ac:dyDescent="0.2">
      <c r="A149" s="307"/>
      <c r="B149" s="263"/>
      <c r="C149" s="263"/>
      <c r="D149" s="263"/>
      <c r="E149" s="263"/>
    </row>
    <row r="150" spans="1:5" x14ac:dyDescent="0.2">
      <c r="A150" s="307"/>
      <c r="B150" s="263"/>
      <c r="C150" s="263"/>
      <c r="D150" s="263"/>
      <c r="E150" s="263"/>
    </row>
    <row r="151" spans="1:5" x14ac:dyDescent="0.2">
      <c r="A151" s="307"/>
      <c r="B151" s="263"/>
      <c r="C151" s="263"/>
      <c r="D151" s="263"/>
      <c r="E151" s="263"/>
    </row>
    <row r="152" spans="1:5" x14ac:dyDescent="0.2">
      <c r="A152" s="307"/>
      <c r="B152" s="263"/>
      <c r="C152" s="263"/>
      <c r="D152" s="263"/>
      <c r="E152" s="263"/>
    </row>
    <row r="153" spans="1:5" x14ac:dyDescent="0.2">
      <c r="A153" s="307"/>
      <c r="B153" s="263"/>
      <c r="C153" s="263"/>
      <c r="D153" s="263"/>
      <c r="E153" s="263"/>
    </row>
    <row r="154" spans="1:5" x14ac:dyDescent="0.2">
      <c r="A154" s="307"/>
      <c r="B154" s="263"/>
      <c r="C154" s="263"/>
      <c r="D154" s="263"/>
      <c r="E154" s="263"/>
    </row>
    <row r="155" spans="1:5" x14ac:dyDescent="0.2">
      <c r="A155" s="307"/>
      <c r="B155" s="263"/>
      <c r="C155" s="263"/>
      <c r="D155" s="263"/>
      <c r="E155" s="263"/>
    </row>
    <row r="156" spans="1:5" x14ac:dyDescent="0.2">
      <c r="A156" s="307"/>
      <c r="B156" s="263"/>
      <c r="C156" s="263"/>
      <c r="D156" s="263"/>
      <c r="E156" s="263"/>
    </row>
    <row r="157" spans="1:5" x14ac:dyDescent="0.2">
      <c r="A157" s="307"/>
      <c r="B157" s="263"/>
      <c r="C157" s="263"/>
      <c r="D157" s="263"/>
      <c r="E157" s="263"/>
    </row>
    <row r="158" spans="1:5" x14ac:dyDescent="0.2">
      <c r="A158" s="307"/>
      <c r="B158" s="263"/>
      <c r="C158" s="263"/>
      <c r="D158" s="263"/>
      <c r="E158" s="263"/>
    </row>
    <row r="159" spans="1:5" x14ac:dyDescent="0.2">
      <c r="A159" s="307"/>
      <c r="B159" s="263"/>
      <c r="C159" s="263"/>
      <c r="D159" s="263"/>
      <c r="E159" s="263"/>
    </row>
    <row r="160" spans="1:5" x14ac:dyDescent="0.2">
      <c r="A160" s="307"/>
      <c r="B160" s="263"/>
      <c r="C160" s="263"/>
      <c r="D160" s="263"/>
      <c r="E160" s="263"/>
    </row>
    <row r="161" spans="1:5" x14ac:dyDescent="0.2">
      <c r="A161" s="307"/>
      <c r="B161" s="263"/>
      <c r="C161" s="263"/>
      <c r="D161" s="263"/>
      <c r="E161" s="263"/>
    </row>
    <row r="162" spans="1:5" x14ac:dyDescent="0.2">
      <c r="A162" s="307"/>
      <c r="B162" s="263"/>
      <c r="C162" s="263"/>
      <c r="D162" s="263"/>
      <c r="E162" s="263"/>
    </row>
    <row r="163" spans="1:5" x14ac:dyDescent="0.2">
      <c r="A163" s="307"/>
      <c r="B163" s="263"/>
      <c r="C163" s="263"/>
      <c r="D163" s="263"/>
      <c r="E163" s="263"/>
    </row>
    <row r="164" spans="1:5" x14ac:dyDescent="0.2">
      <c r="A164" s="307"/>
      <c r="B164" s="263"/>
      <c r="C164" s="263"/>
      <c r="D164" s="263"/>
      <c r="E164" s="263"/>
    </row>
    <row r="165" spans="1:5" x14ac:dyDescent="0.2">
      <c r="A165" s="307"/>
      <c r="B165" s="263"/>
      <c r="C165" s="263"/>
      <c r="D165" s="263"/>
      <c r="E165" s="263"/>
    </row>
    <row r="166" spans="1:5" x14ac:dyDescent="0.2">
      <c r="A166" s="307"/>
      <c r="B166" s="263"/>
      <c r="C166" s="263"/>
      <c r="D166" s="263"/>
      <c r="E166" s="263"/>
    </row>
    <row r="167" spans="1:5" x14ac:dyDescent="0.2">
      <c r="A167" s="307"/>
      <c r="B167" s="263"/>
      <c r="C167" s="263"/>
      <c r="D167" s="263"/>
      <c r="E167" s="263"/>
    </row>
    <row r="168" spans="1:5" x14ac:dyDescent="0.2">
      <c r="A168" s="307"/>
      <c r="B168" s="263"/>
      <c r="C168" s="263"/>
      <c r="D168" s="263"/>
      <c r="E168" s="263"/>
    </row>
    <row r="169" spans="1:5" x14ac:dyDescent="0.2">
      <c r="A169" s="307"/>
      <c r="B169" s="263"/>
      <c r="C169" s="263"/>
      <c r="D169" s="263"/>
      <c r="E169" s="263"/>
    </row>
    <row r="170" spans="1:5" x14ac:dyDescent="0.2">
      <c r="A170" s="307"/>
      <c r="B170" s="263"/>
      <c r="C170" s="263"/>
      <c r="D170" s="263"/>
      <c r="E170" s="263"/>
    </row>
    <row r="171" spans="1:5" x14ac:dyDescent="0.2">
      <c r="A171" s="307"/>
      <c r="B171" s="263"/>
      <c r="C171" s="263"/>
      <c r="D171" s="263"/>
      <c r="E171" s="263"/>
    </row>
    <row r="172" spans="1:5" x14ac:dyDescent="0.2">
      <c r="A172" s="307"/>
      <c r="B172" s="263"/>
      <c r="C172" s="263"/>
      <c r="D172" s="263"/>
      <c r="E172" s="263"/>
    </row>
    <row r="173" spans="1:5" x14ac:dyDescent="0.2">
      <c r="A173" s="307"/>
      <c r="B173" s="263"/>
      <c r="C173" s="263"/>
      <c r="D173" s="263"/>
      <c r="E173" s="263"/>
    </row>
    <row r="174" spans="1:5" x14ac:dyDescent="0.2">
      <c r="A174" s="307"/>
      <c r="B174" s="263"/>
      <c r="C174" s="263"/>
      <c r="D174" s="263"/>
      <c r="E174" s="263"/>
    </row>
    <row r="175" spans="1:5" x14ac:dyDescent="0.2">
      <c r="A175" s="307"/>
      <c r="B175" s="263"/>
      <c r="C175" s="263"/>
      <c r="D175" s="263"/>
      <c r="E175" s="263"/>
    </row>
    <row r="176" spans="1:5" x14ac:dyDescent="0.2">
      <c r="A176" s="307"/>
      <c r="B176" s="263"/>
      <c r="C176" s="263"/>
      <c r="D176" s="263"/>
      <c r="E176" s="263"/>
    </row>
    <row r="177" spans="1:5" x14ac:dyDescent="0.2">
      <c r="A177" s="307"/>
      <c r="B177" s="263"/>
      <c r="C177" s="263"/>
      <c r="D177" s="263"/>
      <c r="E177" s="263"/>
    </row>
    <row r="178" spans="1:5" x14ac:dyDescent="0.2">
      <c r="A178" s="307"/>
      <c r="B178" s="263"/>
      <c r="C178" s="263"/>
      <c r="D178" s="263"/>
      <c r="E178" s="263"/>
    </row>
    <row r="179" spans="1:5" x14ac:dyDescent="0.2">
      <c r="A179" s="307"/>
      <c r="B179" s="263"/>
      <c r="C179" s="263"/>
      <c r="D179" s="263"/>
      <c r="E179" s="263"/>
    </row>
    <row r="180" spans="1:5" x14ac:dyDescent="0.2">
      <c r="A180" s="307"/>
      <c r="B180" s="263"/>
      <c r="C180" s="263"/>
      <c r="D180" s="263"/>
      <c r="E180" s="263"/>
    </row>
    <row r="181" spans="1:5" x14ac:dyDescent="0.2">
      <c r="A181" s="307"/>
    </row>
    <row r="182" spans="1:5" x14ac:dyDescent="0.2">
      <c r="A182" s="307"/>
    </row>
  </sheetData>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3:E3"/>
  <sheetViews>
    <sheetView workbookViewId="0"/>
  </sheetViews>
  <sheetFormatPr defaultRowHeight="15" x14ac:dyDescent="0.25"/>
  <cols>
    <col min="2" max="2" width="14.42578125" customWidth="1"/>
  </cols>
  <sheetData>
    <row r="3" spans="3:5" x14ac:dyDescent="0.25">
      <c r="C3" t="s">
        <v>176</v>
      </c>
      <c r="D3" t="s">
        <v>177</v>
      </c>
      <c r="E3" t="s">
        <v>178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workbookViewId="0"/>
  </sheetViews>
  <sheetFormatPr defaultRowHeight="15" x14ac:dyDescent="0.25"/>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O66"/>
  <sheetViews>
    <sheetView workbookViewId="0">
      <pane xSplit="1" ySplit="3" topLeftCell="B54" activePane="bottomRight" state="frozen"/>
      <selection pane="topRight" activeCell="B1" sqref="B1"/>
      <selection pane="bottomLeft" activeCell="A4" sqref="A4"/>
      <selection pane="bottomRight"/>
    </sheetView>
  </sheetViews>
  <sheetFormatPr defaultColWidth="8.5703125" defaultRowHeight="15" x14ac:dyDescent="0.25"/>
  <cols>
    <col min="1" max="1" width="12.5703125" style="402" customWidth="1"/>
    <col min="2" max="3" width="20.5703125" style="402" customWidth="1"/>
    <col min="4" max="16384" width="8.5703125" style="402"/>
  </cols>
  <sheetData>
    <row r="1" spans="1:15" x14ac:dyDescent="0.25">
      <c r="A1" s="416" t="s">
        <v>271</v>
      </c>
      <c r="E1" s="60" t="s">
        <v>29</v>
      </c>
    </row>
    <row r="3" spans="1:15" ht="59.1" customHeight="1" x14ac:dyDescent="0.25">
      <c r="A3" s="56" t="s">
        <v>0</v>
      </c>
      <c r="B3" s="62" t="s">
        <v>249</v>
      </c>
      <c r="C3" s="62" t="s">
        <v>250</v>
      </c>
    </row>
    <row r="4" spans="1:15" x14ac:dyDescent="0.25">
      <c r="A4" s="25">
        <v>44207</v>
      </c>
      <c r="B4" s="421">
        <v>163377</v>
      </c>
      <c r="C4" s="421">
        <v>2758</v>
      </c>
    </row>
    <row r="5" spans="1:15" x14ac:dyDescent="0.25">
      <c r="A5" s="25">
        <v>44208</v>
      </c>
      <c r="B5" s="57">
        <v>175942</v>
      </c>
      <c r="C5" s="57">
        <v>2857</v>
      </c>
      <c r="M5" s="363"/>
      <c r="N5" s="363"/>
      <c r="O5" s="363"/>
    </row>
    <row r="6" spans="1:15" x14ac:dyDescent="0.25">
      <c r="A6" s="25">
        <v>44209</v>
      </c>
      <c r="B6" s="57">
        <v>191965</v>
      </c>
      <c r="C6" s="57">
        <v>2990</v>
      </c>
      <c r="M6" s="363"/>
      <c r="N6" s="363"/>
      <c r="O6" s="363"/>
    </row>
    <row r="7" spans="1:15" x14ac:dyDescent="0.25">
      <c r="A7" s="25">
        <v>44210</v>
      </c>
      <c r="B7" s="57">
        <v>208207</v>
      </c>
      <c r="C7" s="57">
        <v>3190</v>
      </c>
      <c r="M7" s="363"/>
      <c r="N7" s="363"/>
      <c r="O7" s="363"/>
    </row>
    <row r="8" spans="1:15" x14ac:dyDescent="0.25">
      <c r="A8" s="25">
        <v>44211</v>
      </c>
      <c r="B8" s="57">
        <v>224840</v>
      </c>
      <c r="C8" s="57">
        <v>3331</v>
      </c>
      <c r="M8" s="363"/>
      <c r="N8" s="363"/>
      <c r="O8" s="363"/>
    </row>
    <row r="9" spans="1:15" x14ac:dyDescent="0.25">
      <c r="A9" s="25">
        <v>44212</v>
      </c>
      <c r="B9" s="57">
        <v>241924</v>
      </c>
      <c r="C9" s="57">
        <v>3512</v>
      </c>
      <c r="M9" s="363"/>
      <c r="N9" s="363"/>
      <c r="O9" s="363"/>
    </row>
    <row r="10" spans="1:15" x14ac:dyDescent="0.25">
      <c r="A10" s="25">
        <v>44213</v>
      </c>
      <c r="B10" s="57">
        <v>260140</v>
      </c>
      <c r="C10" s="57">
        <v>3657</v>
      </c>
      <c r="M10" s="363"/>
      <c r="N10" s="363"/>
      <c r="O10" s="363"/>
    </row>
    <row r="11" spans="1:15" x14ac:dyDescent="0.25">
      <c r="A11" s="25">
        <v>44214</v>
      </c>
      <c r="B11" s="57">
        <v>264991</v>
      </c>
      <c r="C11" s="57">
        <v>3698</v>
      </c>
      <c r="M11" s="363"/>
      <c r="N11" s="363"/>
      <c r="O11" s="363"/>
    </row>
    <row r="12" spans="1:15" x14ac:dyDescent="0.25">
      <c r="A12" s="25">
        <v>44215</v>
      </c>
      <c r="B12" s="57">
        <v>284582</v>
      </c>
      <c r="C12" s="57">
        <v>3886</v>
      </c>
      <c r="M12" s="363"/>
      <c r="N12" s="363"/>
      <c r="O12" s="363"/>
    </row>
    <row r="13" spans="1:15" x14ac:dyDescent="0.25">
      <c r="A13" s="25">
        <v>44216</v>
      </c>
      <c r="B13" s="57">
        <v>309909</v>
      </c>
      <c r="C13" s="57">
        <v>4170</v>
      </c>
      <c r="M13" s="363"/>
      <c r="N13" s="363"/>
      <c r="O13" s="363"/>
    </row>
    <row r="14" spans="1:15" x14ac:dyDescent="0.25">
      <c r="A14" s="25">
        <v>44217</v>
      </c>
      <c r="B14" s="57">
        <v>334871</v>
      </c>
      <c r="C14" s="57">
        <v>4466</v>
      </c>
      <c r="M14" s="363"/>
      <c r="N14" s="363"/>
      <c r="O14" s="363"/>
    </row>
    <row r="15" spans="1:15" x14ac:dyDescent="0.25">
      <c r="A15" s="25">
        <v>44218</v>
      </c>
      <c r="B15" s="57">
        <v>358454</v>
      </c>
      <c r="C15" s="57">
        <v>4689</v>
      </c>
      <c r="M15" s="363"/>
      <c r="N15" s="363"/>
      <c r="O15" s="363"/>
    </row>
    <row r="16" spans="1:15" x14ac:dyDescent="0.25">
      <c r="A16" s="25">
        <v>44219</v>
      </c>
      <c r="B16" s="57">
        <v>380667</v>
      </c>
      <c r="C16" s="57">
        <v>5188</v>
      </c>
      <c r="M16" s="363"/>
      <c r="N16" s="363"/>
      <c r="O16" s="363"/>
    </row>
    <row r="17" spans="1:15" x14ac:dyDescent="0.25">
      <c r="A17" s="25">
        <v>44220</v>
      </c>
      <c r="B17" s="57">
        <v>404038</v>
      </c>
      <c r="C17" s="57">
        <v>5383</v>
      </c>
      <c r="M17" s="363"/>
      <c r="N17" s="363"/>
      <c r="O17" s="363"/>
    </row>
    <row r="18" spans="1:15" x14ac:dyDescent="0.25">
      <c r="A18" s="25">
        <v>44221</v>
      </c>
      <c r="B18" s="57">
        <v>415402</v>
      </c>
      <c r="C18" s="57">
        <v>5538</v>
      </c>
      <c r="M18" s="363"/>
      <c r="N18" s="363"/>
      <c r="O18" s="363"/>
    </row>
    <row r="19" spans="1:15" x14ac:dyDescent="0.25">
      <c r="A19" s="25">
        <v>44222</v>
      </c>
      <c r="B19" s="61">
        <v>437900</v>
      </c>
      <c r="C19" s="61">
        <v>6060</v>
      </c>
      <c r="M19" s="363"/>
      <c r="N19" s="363"/>
      <c r="O19" s="363"/>
    </row>
    <row r="20" spans="1:15" x14ac:dyDescent="0.25">
      <c r="A20" s="25">
        <v>44223</v>
      </c>
      <c r="B20" s="57">
        <v>462092</v>
      </c>
      <c r="C20" s="57">
        <v>6596</v>
      </c>
      <c r="M20" s="363"/>
      <c r="N20" s="363"/>
      <c r="O20" s="363"/>
    </row>
    <row r="21" spans="1:15" x14ac:dyDescent="0.25">
      <c r="A21" s="25">
        <v>44224</v>
      </c>
      <c r="B21" s="57">
        <v>491658</v>
      </c>
      <c r="C21" s="57">
        <v>6783</v>
      </c>
      <c r="M21" s="363"/>
      <c r="N21" s="363"/>
      <c r="O21" s="363"/>
    </row>
    <row r="22" spans="1:15" x14ac:dyDescent="0.25">
      <c r="A22" s="25">
        <v>44225</v>
      </c>
      <c r="B22" s="57">
        <v>515855</v>
      </c>
      <c r="C22" s="57">
        <v>7095</v>
      </c>
      <c r="M22" s="363"/>
      <c r="N22" s="363"/>
      <c r="O22" s="363"/>
    </row>
    <row r="23" spans="1:15" x14ac:dyDescent="0.25">
      <c r="A23" s="25">
        <v>44226</v>
      </c>
      <c r="B23" s="61">
        <v>543370</v>
      </c>
      <c r="C23" s="61">
        <v>7638</v>
      </c>
      <c r="M23" s="363"/>
      <c r="N23" s="363"/>
      <c r="O23" s="363"/>
    </row>
    <row r="24" spans="1:15" x14ac:dyDescent="0.25">
      <c r="A24" s="25">
        <v>44227</v>
      </c>
      <c r="B24" s="61">
        <v>566269</v>
      </c>
      <c r="C24" s="61">
        <v>7794</v>
      </c>
      <c r="M24" s="363"/>
      <c r="N24" s="363"/>
      <c r="O24" s="363"/>
    </row>
    <row r="25" spans="1:15" x14ac:dyDescent="0.25">
      <c r="A25" s="25">
        <v>44228</v>
      </c>
      <c r="B25" s="61">
        <v>575897</v>
      </c>
      <c r="C25" s="61">
        <v>7849</v>
      </c>
      <c r="M25" s="363"/>
      <c r="N25" s="363"/>
      <c r="O25" s="363"/>
    </row>
    <row r="26" spans="1:15" x14ac:dyDescent="0.25">
      <c r="A26" s="25">
        <v>44229</v>
      </c>
      <c r="B26" s="61">
        <v>610778</v>
      </c>
      <c r="C26" s="61">
        <v>8345</v>
      </c>
      <c r="M26" s="363"/>
      <c r="N26" s="363"/>
      <c r="O26" s="363"/>
    </row>
    <row r="27" spans="1:15" x14ac:dyDescent="0.25">
      <c r="A27" s="25">
        <v>44230</v>
      </c>
      <c r="B27" s="61">
        <v>649262</v>
      </c>
      <c r="C27" s="61">
        <v>8758</v>
      </c>
      <c r="M27" s="363"/>
      <c r="N27" s="363"/>
      <c r="O27" s="363"/>
    </row>
    <row r="28" spans="1:15" x14ac:dyDescent="0.25">
      <c r="A28" s="25">
        <v>44231</v>
      </c>
      <c r="B28" s="61">
        <v>694347</v>
      </c>
      <c r="C28" s="61">
        <v>9031</v>
      </c>
      <c r="M28" s="363"/>
      <c r="N28" s="363"/>
      <c r="O28" s="363"/>
    </row>
    <row r="29" spans="1:15" x14ac:dyDescent="0.25">
      <c r="A29" s="25">
        <v>44232</v>
      </c>
      <c r="B29" s="61">
        <v>742512</v>
      </c>
      <c r="C29" s="61">
        <v>9529</v>
      </c>
      <c r="D29" s="363"/>
      <c r="M29" s="363"/>
      <c r="N29" s="363"/>
      <c r="O29" s="363"/>
    </row>
    <row r="30" spans="1:15" x14ac:dyDescent="0.25">
      <c r="A30" s="25">
        <v>44233</v>
      </c>
      <c r="B30" s="61">
        <v>786427</v>
      </c>
      <c r="C30" s="61">
        <v>10332</v>
      </c>
      <c r="M30" s="363"/>
      <c r="N30" s="363"/>
      <c r="O30" s="363"/>
    </row>
    <row r="31" spans="1:15" x14ac:dyDescent="0.25">
      <c r="A31" s="25">
        <v>44234</v>
      </c>
      <c r="B31" s="61">
        <v>839266</v>
      </c>
      <c r="C31" s="61">
        <v>10582</v>
      </c>
      <c r="M31" s="363"/>
      <c r="N31" s="363"/>
      <c r="O31" s="363"/>
    </row>
    <row r="32" spans="1:15" x14ac:dyDescent="0.25">
      <c r="A32" s="25">
        <v>44235</v>
      </c>
      <c r="B32" s="61">
        <v>866823</v>
      </c>
      <c r="C32" s="61">
        <v>10690</v>
      </c>
      <c r="M32" s="363"/>
      <c r="N32" s="363"/>
      <c r="O32" s="363"/>
    </row>
    <row r="33" spans="1:15" x14ac:dyDescent="0.25">
      <c r="A33" s="25">
        <v>44236</v>
      </c>
      <c r="B33" s="61">
        <v>928122</v>
      </c>
      <c r="C33" s="61">
        <v>12257</v>
      </c>
      <c r="M33" s="363"/>
      <c r="N33" s="363"/>
      <c r="O33" s="363"/>
    </row>
    <row r="34" spans="1:15" x14ac:dyDescent="0.25">
      <c r="A34" s="25">
        <v>44237</v>
      </c>
      <c r="B34" s="61">
        <v>985569</v>
      </c>
      <c r="C34" s="61">
        <v>12866</v>
      </c>
      <c r="M34" s="363"/>
      <c r="N34" s="363"/>
      <c r="O34" s="363"/>
    </row>
    <row r="35" spans="1:15" x14ac:dyDescent="0.25">
      <c r="A35" s="25">
        <v>44238</v>
      </c>
      <c r="B35" s="61">
        <v>1048747</v>
      </c>
      <c r="C35" s="61">
        <v>13195</v>
      </c>
      <c r="M35" s="363"/>
      <c r="N35" s="363"/>
      <c r="O35" s="363"/>
    </row>
    <row r="36" spans="1:15" x14ac:dyDescent="0.25">
      <c r="A36" s="25">
        <v>44239</v>
      </c>
      <c r="B36" s="61">
        <v>1113625</v>
      </c>
      <c r="C36" s="61">
        <v>13566</v>
      </c>
      <c r="M36" s="363"/>
      <c r="N36" s="363"/>
      <c r="O36" s="363"/>
    </row>
    <row r="37" spans="1:15" x14ac:dyDescent="0.25">
      <c r="A37" s="25">
        <v>44240</v>
      </c>
      <c r="B37" s="61">
        <v>1173445</v>
      </c>
      <c r="C37" s="61">
        <v>14009</v>
      </c>
      <c r="M37" s="363"/>
      <c r="N37" s="363"/>
      <c r="O37" s="363"/>
    </row>
    <row r="38" spans="1:15" x14ac:dyDescent="0.25">
      <c r="A38" s="25">
        <v>44241</v>
      </c>
      <c r="B38" s="61">
        <v>1223774</v>
      </c>
      <c r="C38" s="61">
        <v>14281</v>
      </c>
      <c r="M38" s="363"/>
      <c r="N38" s="363"/>
      <c r="O38" s="363"/>
    </row>
    <row r="39" spans="1:15" x14ac:dyDescent="0.25">
      <c r="A39" s="25">
        <v>44242</v>
      </c>
      <c r="B39" s="61">
        <f>967188+288002</f>
        <v>1255190</v>
      </c>
      <c r="C39" s="61">
        <v>14501</v>
      </c>
      <c r="M39" s="363"/>
      <c r="N39" s="363"/>
      <c r="O39" s="363"/>
    </row>
    <row r="40" spans="1:15" x14ac:dyDescent="0.25">
      <c r="A40" s="25">
        <v>44243</v>
      </c>
      <c r="B40" s="61">
        <v>1288004</v>
      </c>
      <c r="C40" s="61">
        <v>17137</v>
      </c>
      <c r="M40" s="363"/>
      <c r="N40" s="363"/>
      <c r="O40" s="363"/>
    </row>
    <row r="41" spans="1:15" x14ac:dyDescent="0.25">
      <c r="A41" s="25">
        <v>44244</v>
      </c>
      <c r="B41" s="61">
        <v>1320074</v>
      </c>
      <c r="C41" s="61">
        <v>20409</v>
      </c>
      <c r="M41" s="363"/>
      <c r="N41" s="363"/>
      <c r="O41" s="363"/>
    </row>
    <row r="42" spans="1:15" x14ac:dyDescent="0.25">
      <c r="A42" s="25">
        <v>44245</v>
      </c>
      <c r="B42" s="61">
        <v>1354966</v>
      </c>
      <c r="C42" s="61">
        <v>24169</v>
      </c>
      <c r="M42" s="363"/>
      <c r="N42" s="363"/>
      <c r="O42" s="363"/>
    </row>
    <row r="43" spans="1:15" x14ac:dyDescent="0.25">
      <c r="A43" s="25">
        <v>44246</v>
      </c>
      <c r="B43" s="61">
        <v>1386152</v>
      </c>
      <c r="C43" s="61">
        <v>29015</v>
      </c>
      <c r="M43" s="363"/>
      <c r="N43" s="363"/>
      <c r="O43" s="363"/>
    </row>
    <row r="44" spans="1:15" x14ac:dyDescent="0.25">
      <c r="A44" s="25">
        <v>44247</v>
      </c>
      <c r="B44" s="61">
        <v>1412643</v>
      </c>
      <c r="C44" s="61">
        <v>33473</v>
      </c>
      <c r="D44" s="70"/>
      <c r="M44" s="363"/>
      <c r="N44" s="363"/>
    </row>
    <row r="45" spans="1:15" x14ac:dyDescent="0.25">
      <c r="A45" s="25">
        <v>44248</v>
      </c>
      <c r="B45" s="61">
        <v>1431942</v>
      </c>
      <c r="C45" s="61">
        <v>35479</v>
      </c>
      <c r="M45" s="363"/>
      <c r="N45" s="363"/>
    </row>
    <row r="46" spans="1:15" x14ac:dyDescent="0.25">
      <c r="A46" s="25">
        <v>44249</v>
      </c>
      <c r="B46" s="61">
        <v>1445488</v>
      </c>
      <c r="C46" s="61">
        <v>37342</v>
      </c>
      <c r="M46" s="363"/>
      <c r="N46" s="363"/>
    </row>
    <row r="47" spans="1:15" x14ac:dyDescent="0.25">
      <c r="A47" s="25">
        <v>44250</v>
      </c>
      <c r="B47" s="61">
        <v>1465241</v>
      </c>
      <c r="C47" s="61">
        <v>43203</v>
      </c>
      <c r="M47" s="363"/>
      <c r="N47" s="363"/>
    </row>
    <row r="48" spans="1:15" x14ac:dyDescent="0.25">
      <c r="A48" s="25">
        <v>44251</v>
      </c>
      <c r="B48" s="61">
        <v>1488077</v>
      </c>
      <c r="C48" s="61">
        <v>50121</v>
      </c>
      <c r="M48" s="363"/>
      <c r="N48" s="363"/>
    </row>
    <row r="49" spans="1:14" x14ac:dyDescent="0.25">
      <c r="A49" s="25">
        <v>44252</v>
      </c>
      <c r="B49" s="61">
        <v>1515980</v>
      </c>
      <c r="C49" s="61">
        <v>56661</v>
      </c>
      <c r="M49" s="363"/>
      <c r="N49" s="363"/>
    </row>
    <row r="50" spans="1:14" x14ac:dyDescent="0.25">
      <c r="A50" s="25">
        <v>44253</v>
      </c>
      <c r="B50" s="61">
        <v>1542929</v>
      </c>
      <c r="C50" s="61">
        <v>65340</v>
      </c>
      <c r="M50" s="363"/>
      <c r="N50" s="363"/>
    </row>
    <row r="51" spans="1:14" x14ac:dyDescent="0.25">
      <c r="A51" s="25">
        <v>44254</v>
      </c>
      <c r="B51" s="61">
        <v>1570153</v>
      </c>
      <c r="C51" s="61">
        <v>72178</v>
      </c>
      <c r="M51" s="363"/>
      <c r="N51" s="363"/>
    </row>
    <row r="52" spans="1:14" x14ac:dyDescent="0.25">
      <c r="A52" s="25">
        <v>44255</v>
      </c>
      <c r="B52" s="61">
        <v>1593695</v>
      </c>
      <c r="C52" s="61">
        <v>76512</v>
      </c>
      <c r="M52" s="363"/>
      <c r="N52" s="363"/>
    </row>
    <row r="53" spans="1:14" x14ac:dyDescent="0.25">
      <c r="A53" s="25">
        <v>44256</v>
      </c>
      <c r="B53" s="61">
        <v>1611578</v>
      </c>
      <c r="C53" s="61">
        <v>78865</v>
      </c>
      <c r="M53" s="363"/>
      <c r="N53" s="363"/>
    </row>
    <row r="54" spans="1:14" x14ac:dyDescent="0.25">
      <c r="A54" s="25">
        <v>44257</v>
      </c>
      <c r="B54" s="61">
        <v>1634361</v>
      </c>
      <c r="C54" s="61">
        <v>84445</v>
      </c>
      <c r="M54" s="363"/>
      <c r="N54" s="363"/>
    </row>
    <row r="55" spans="1:14" x14ac:dyDescent="0.25">
      <c r="A55" s="25">
        <v>44258</v>
      </c>
      <c r="B55" s="61">
        <v>1661879</v>
      </c>
      <c r="C55" s="61">
        <v>92550</v>
      </c>
      <c r="M55" s="363"/>
      <c r="N55" s="363"/>
    </row>
    <row r="56" spans="1:14" x14ac:dyDescent="0.25">
      <c r="A56" s="25">
        <v>44259</v>
      </c>
      <c r="B56" s="61">
        <v>1688608</v>
      </c>
      <c r="C56" s="61">
        <v>100058</v>
      </c>
      <c r="M56" s="363"/>
      <c r="N56" s="363"/>
    </row>
    <row r="57" spans="1:14" x14ac:dyDescent="0.25">
      <c r="A57" s="25">
        <v>44260</v>
      </c>
      <c r="B57" s="61">
        <v>1717672</v>
      </c>
      <c r="C57" s="61">
        <v>108197</v>
      </c>
      <c r="D57" s="363"/>
      <c r="M57" s="363"/>
      <c r="N57" s="363"/>
    </row>
    <row r="58" spans="1:14" x14ac:dyDescent="0.25">
      <c r="A58" s="25">
        <v>44261</v>
      </c>
      <c r="B58" s="61">
        <v>1743869</v>
      </c>
      <c r="C58" s="61">
        <v>114081</v>
      </c>
      <c r="M58" s="363"/>
      <c r="N58" s="363"/>
    </row>
    <row r="59" spans="1:14" x14ac:dyDescent="0.25">
      <c r="A59" s="25">
        <v>44262</v>
      </c>
      <c r="B59" s="61">
        <v>1759750</v>
      </c>
      <c r="C59" s="61">
        <v>115930</v>
      </c>
      <c r="M59" s="363"/>
      <c r="N59" s="363"/>
    </row>
    <row r="60" spans="1:14" x14ac:dyDescent="0.25">
      <c r="A60" s="25">
        <v>44263</v>
      </c>
      <c r="B60" s="61">
        <v>1774659</v>
      </c>
      <c r="C60" s="61">
        <v>118732</v>
      </c>
    </row>
    <row r="61" spans="1:14" x14ac:dyDescent="0.25">
      <c r="A61" s="25">
        <v>44264</v>
      </c>
      <c r="B61" s="61">
        <v>1789377</v>
      </c>
      <c r="C61" s="61">
        <v>123686</v>
      </c>
    </row>
    <row r="62" spans="1:14" x14ac:dyDescent="0.25">
      <c r="A62" s="25">
        <v>44265</v>
      </c>
      <c r="B62" s="61">
        <v>1809158</v>
      </c>
      <c r="C62" s="61">
        <v>132760</v>
      </c>
    </row>
    <row r="63" spans="1:14" x14ac:dyDescent="0.25">
      <c r="A63" s="25">
        <v>44266</v>
      </c>
      <c r="B63" s="61">
        <v>1825800</v>
      </c>
      <c r="C63" s="61">
        <v>141433</v>
      </c>
    </row>
    <row r="64" spans="1:14" x14ac:dyDescent="0.25">
      <c r="A64" s="25">
        <v>44267</v>
      </c>
      <c r="B64" s="61">
        <v>1844636</v>
      </c>
      <c r="C64" s="61">
        <v>149409</v>
      </c>
    </row>
    <row r="65" spans="2:3" x14ac:dyDescent="0.25">
      <c r="B65" s="363"/>
      <c r="C65" s="363"/>
    </row>
    <row r="66" spans="2:3" x14ac:dyDescent="0.25">
      <c r="B66" s="503"/>
      <c r="C66" s="503"/>
    </row>
  </sheetData>
  <hyperlinks>
    <hyperlink ref="E1" location="Contents!A1" display="Contents page"/>
  </hyperlink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pageSetUpPr fitToPage="1"/>
  </sheetPr>
  <dimension ref="A1:AJ54"/>
  <sheetViews>
    <sheetView zoomScaleNormal="100" workbookViewId="0">
      <pane xSplit="1" ySplit="4" topLeftCell="B28"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369" bestFit="1" customWidth="1"/>
    <col min="2" max="2" width="13.5703125" style="439" customWidth="1"/>
    <col min="3" max="3" width="13.5703125" style="442" customWidth="1"/>
    <col min="4" max="4" width="17" style="369" customWidth="1"/>
    <col min="5" max="5" width="13.5703125" style="442" customWidth="1"/>
    <col min="6" max="6" width="13.5703125" style="434" customWidth="1"/>
    <col min="7" max="7" width="13.5703125" style="437" customWidth="1"/>
    <col min="8" max="8" width="13.5703125" style="442" customWidth="1"/>
    <col min="9" max="9" width="13.5703125" style="434" customWidth="1"/>
    <col min="10" max="10" width="13.5703125" style="442" customWidth="1"/>
    <col min="11" max="11" width="13.5703125" style="434" customWidth="1"/>
    <col min="12" max="12" width="14.42578125" style="437" customWidth="1"/>
    <col min="13" max="13" width="14.42578125" style="442" customWidth="1"/>
    <col min="14" max="14" width="14.42578125" style="434" customWidth="1"/>
    <col min="15" max="15" width="14.42578125" style="437" customWidth="1"/>
    <col min="16" max="16" width="14.42578125" style="442" customWidth="1"/>
    <col min="17" max="17" width="14.42578125" style="434" customWidth="1"/>
    <col min="18" max="18" width="14.42578125" style="437" customWidth="1"/>
    <col min="19" max="19" width="14.42578125" style="442" customWidth="1"/>
    <col min="20" max="26" width="14.42578125" style="434" customWidth="1"/>
    <col min="27" max="27" width="5.7109375" style="434" customWidth="1"/>
    <col min="28" max="34" width="14.42578125" style="434" customWidth="1"/>
    <col min="35" max="16384" width="9.42578125" style="369"/>
  </cols>
  <sheetData>
    <row r="1" spans="1:36" x14ac:dyDescent="0.25">
      <c r="A1" s="428" t="s">
        <v>322</v>
      </c>
      <c r="AJ1" s="60" t="s">
        <v>29</v>
      </c>
    </row>
    <row r="3" spans="1:36" ht="39" customHeight="1" x14ac:dyDescent="0.25">
      <c r="A3" s="519" t="s">
        <v>0</v>
      </c>
      <c r="B3" s="521" t="s">
        <v>326</v>
      </c>
      <c r="C3" s="522"/>
      <c r="D3" s="522"/>
      <c r="E3" s="522"/>
      <c r="F3" s="523"/>
      <c r="G3" s="524" t="s">
        <v>327</v>
      </c>
      <c r="H3" s="525"/>
      <c r="I3" s="525"/>
      <c r="J3" s="525"/>
      <c r="K3" s="526"/>
      <c r="L3" s="527" t="s">
        <v>328</v>
      </c>
      <c r="M3" s="528"/>
      <c r="N3" s="529"/>
      <c r="O3" s="527" t="s">
        <v>329</v>
      </c>
      <c r="P3" s="528"/>
      <c r="Q3" s="529"/>
      <c r="R3" s="527" t="s">
        <v>330</v>
      </c>
      <c r="S3" s="528"/>
      <c r="T3" s="529"/>
      <c r="U3" s="527" t="s">
        <v>331</v>
      </c>
      <c r="V3" s="528"/>
      <c r="W3" s="529"/>
      <c r="X3" s="527" t="s">
        <v>332</v>
      </c>
      <c r="Y3" s="528"/>
      <c r="Z3" s="529"/>
      <c r="AA3" s="485"/>
      <c r="AB3" s="521" t="s">
        <v>325</v>
      </c>
      <c r="AC3" s="522"/>
      <c r="AD3" s="522"/>
      <c r="AE3" s="522"/>
      <c r="AF3" s="523"/>
      <c r="AG3" s="485"/>
      <c r="AH3" s="485"/>
    </row>
    <row r="4" spans="1:36" ht="78.75" customHeight="1" x14ac:dyDescent="0.25">
      <c r="A4" s="520"/>
      <c r="B4" s="440" t="s">
        <v>265</v>
      </c>
      <c r="C4" s="430" t="s">
        <v>266</v>
      </c>
      <c r="D4" s="431" t="s">
        <v>278</v>
      </c>
      <c r="E4" s="430" t="s">
        <v>267</v>
      </c>
      <c r="F4" s="435" t="s">
        <v>281</v>
      </c>
      <c r="G4" s="432" t="s">
        <v>265</v>
      </c>
      <c r="H4" s="430" t="s">
        <v>268</v>
      </c>
      <c r="I4" s="436" t="s">
        <v>279</v>
      </c>
      <c r="J4" s="430" t="s">
        <v>269</v>
      </c>
      <c r="K4" s="435" t="s">
        <v>282</v>
      </c>
      <c r="L4" s="432" t="s">
        <v>265</v>
      </c>
      <c r="M4" s="430" t="s">
        <v>270</v>
      </c>
      <c r="N4" s="435" t="s">
        <v>280</v>
      </c>
      <c r="O4" s="432" t="s">
        <v>265</v>
      </c>
      <c r="P4" s="430" t="s">
        <v>270</v>
      </c>
      <c r="Q4" s="435" t="s">
        <v>280</v>
      </c>
      <c r="R4" s="432" t="s">
        <v>265</v>
      </c>
      <c r="S4" s="430" t="s">
        <v>270</v>
      </c>
      <c r="T4" s="435" t="s">
        <v>280</v>
      </c>
      <c r="U4" s="432" t="s">
        <v>265</v>
      </c>
      <c r="V4" s="430" t="s">
        <v>270</v>
      </c>
      <c r="W4" s="435" t="s">
        <v>280</v>
      </c>
      <c r="X4" s="432" t="s">
        <v>265</v>
      </c>
      <c r="Y4" s="430" t="s">
        <v>270</v>
      </c>
      <c r="Z4" s="435" t="s">
        <v>280</v>
      </c>
      <c r="AA4" s="487"/>
      <c r="AB4" s="440" t="s">
        <v>333</v>
      </c>
      <c r="AC4" s="430" t="s">
        <v>266</v>
      </c>
      <c r="AD4" s="431" t="s">
        <v>278</v>
      </c>
      <c r="AE4" s="430" t="s">
        <v>267</v>
      </c>
      <c r="AF4" s="435" t="s">
        <v>281</v>
      </c>
      <c r="AG4" s="487"/>
      <c r="AH4" s="487"/>
    </row>
    <row r="5" spans="1:36" x14ac:dyDescent="0.25">
      <c r="A5" s="429">
        <v>44221</v>
      </c>
      <c r="B5" s="441">
        <v>28371</v>
      </c>
      <c r="C5" s="442">
        <v>30000</v>
      </c>
      <c r="D5" s="434">
        <f>B5/C5</f>
        <v>0.94569999999999999</v>
      </c>
      <c r="E5" s="442">
        <v>32000</v>
      </c>
      <c r="F5" s="433">
        <f>B5/E5</f>
        <v>0.88659374999999996</v>
      </c>
      <c r="G5" s="438">
        <v>36108</v>
      </c>
      <c r="H5" s="442">
        <v>45000</v>
      </c>
      <c r="I5" s="434">
        <f>G5/H5</f>
        <v>0.8024</v>
      </c>
      <c r="J5" s="442">
        <v>52000</v>
      </c>
      <c r="K5" s="433">
        <f>G5/J5</f>
        <v>0.69438461538461538</v>
      </c>
      <c r="L5" s="438">
        <v>115882</v>
      </c>
      <c r="M5" s="442">
        <v>250000</v>
      </c>
      <c r="N5" s="433">
        <f>L5/M5</f>
        <v>0.463528</v>
      </c>
      <c r="O5" s="438">
        <v>218985</v>
      </c>
      <c r="P5" s="442">
        <v>230000</v>
      </c>
      <c r="Q5" s="433">
        <f>O5/P5</f>
        <v>0.95210869565217393</v>
      </c>
      <c r="R5" s="438"/>
      <c r="T5" s="433"/>
      <c r="U5" s="446"/>
      <c r="W5" s="433"/>
      <c r="X5" s="446"/>
      <c r="Z5" s="433"/>
      <c r="AB5" s="446"/>
      <c r="AF5" s="433"/>
    </row>
    <row r="6" spans="1:36" x14ac:dyDescent="0.25">
      <c r="A6" s="429">
        <v>44222</v>
      </c>
      <c r="B6" s="441">
        <v>28409</v>
      </c>
      <c r="C6" s="442">
        <v>30000</v>
      </c>
      <c r="D6" s="434">
        <f>B6/C6</f>
        <v>0.94696666666666662</v>
      </c>
      <c r="E6" s="442">
        <v>32000</v>
      </c>
      <c r="F6" s="433">
        <f>B6/E6</f>
        <v>0.88778124999999997</v>
      </c>
      <c r="G6" s="438">
        <v>37394</v>
      </c>
      <c r="H6" s="442">
        <v>45000</v>
      </c>
      <c r="I6" s="434">
        <f>G6/H6</f>
        <v>0.83097777777777782</v>
      </c>
      <c r="J6" s="442">
        <v>52000</v>
      </c>
      <c r="K6" s="433">
        <f>G6/J6</f>
        <v>0.7191153846153846</v>
      </c>
      <c r="L6" s="438">
        <v>127658</v>
      </c>
      <c r="M6" s="442">
        <v>250000</v>
      </c>
      <c r="N6" s="433">
        <f>L6/M6</f>
        <v>0.51063199999999997</v>
      </c>
      <c r="O6" s="438">
        <v>226257</v>
      </c>
      <c r="P6" s="442">
        <v>230000</v>
      </c>
      <c r="Q6" s="433">
        <f>O6/P6</f>
        <v>0.98372608695652175</v>
      </c>
      <c r="R6" s="438"/>
      <c r="T6" s="433"/>
      <c r="U6" s="446"/>
      <c r="W6" s="433"/>
      <c r="X6" s="446"/>
      <c r="Z6" s="433"/>
      <c r="AB6" s="446"/>
      <c r="AF6" s="433"/>
    </row>
    <row r="7" spans="1:36" x14ac:dyDescent="0.25">
      <c r="A7" s="429">
        <v>44223</v>
      </c>
      <c r="B7" s="439">
        <v>28558</v>
      </c>
      <c r="C7" s="442">
        <v>30000</v>
      </c>
      <c r="D7" s="434">
        <f>B7/C7</f>
        <v>0.9519333333333333</v>
      </c>
      <c r="E7" s="442">
        <v>32000</v>
      </c>
      <c r="F7" s="433">
        <f>B7/E7</f>
        <v>0.89243749999999999</v>
      </c>
      <c r="G7" s="437">
        <v>37792</v>
      </c>
      <c r="H7" s="442">
        <v>45000</v>
      </c>
      <c r="I7" s="434">
        <f>G7/H7</f>
        <v>0.83982222222222225</v>
      </c>
      <c r="J7" s="442">
        <v>52000</v>
      </c>
      <c r="K7" s="433">
        <f>G7/J7</f>
        <v>0.72676923076923072</v>
      </c>
      <c r="L7" s="438">
        <v>140885</v>
      </c>
      <c r="M7" s="442">
        <v>250000</v>
      </c>
      <c r="N7" s="433">
        <f>L7/M7</f>
        <v>0.56354000000000004</v>
      </c>
      <c r="O7" s="438">
        <v>233681</v>
      </c>
      <c r="P7" s="442">
        <v>230000</v>
      </c>
      <c r="Q7" s="433" t="s">
        <v>276</v>
      </c>
      <c r="R7" s="438"/>
      <c r="T7" s="433"/>
      <c r="U7" s="446"/>
      <c r="W7" s="433"/>
      <c r="X7" s="446"/>
      <c r="Z7" s="433"/>
      <c r="AB7" s="446"/>
      <c r="AF7" s="433"/>
    </row>
    <row r="8" spans="1:36" x14ac:dyDescent="0.25">
      <c r="A8" s="429">
        <v>44224</v>
      </c>
      <c r="B8" s="439">
        <v>28648</v>
      </c>
      <c r="C8" s="442">
        <v>30000</v>
      </c>
      <c r="D8" s="434">
        <f t="shared" ref="D8:D9" si="0">B8/C8</f>
        <v>0.9549333333333333</v>
      </c>
      <c r="E8" s="442">
        <v>32000</v>
      </c>
      <c r="F8" s="433">
        <f t="shared" ref="F8:F9" si="1">B8/E8</f>
        <v>0.89524999999999999</v>
      </c>
      <c r="G8" s="437">
        <v>38095</v>
      </c>
      <c r="H8" s="442">
        <v>45000</v>
      </c>
      <c r="I8" s="434">
        <f t="shared" ref="I8:I9" si="2">G8/H8</f>
        <v>0.84655555555555551</v>
      </c>
      <c r="J8" s="442">
        <v>52000</v>
      </c>
      <c r="K8" s="433">
        <f t="shared" ref="K8:K9" si="3">G8/J8</f>
        <v>0.73259615384615384</v>
      </c>
      <c r="L8" s="437">
        <v>157907</v>
      </c>
      <c r="M8" s="442">
        <v>250000</v>
      </c>
      <c r="N8" s="433">
        <f t="shared" ref="N8:N9" si="4">L8/M8</f>
        <v>0.63162799999999997</v>
      </c>
      <c r="O8" s="438">
        <v>240506</v>
      </c>
      <c r="P8" s="442">
        <v>230000</v>
      </c>
      <c r="Q8" s="433" t="s">
        <v>276</v>
      </c>
      <c r="T8" s="433"/>
      <c r="U8" s="446"/>
      <c r="W8" s="433"/>
      <c r="X8" s="446"/>
      <c r="Z8" s="433"/>
      <c r="AB8" s="446"/>
      <c r="AF8" s="433"/>
    </row>
    <row r="9" spans="1:36" x14ac:dyDescent="0.25">
      <c r="A9" s="429">
        <v>44225</v>
      </c>
      <c r="B9" s="439">
        <v>28792</v>
      </c>
      <c r="C9" s="442">
        <v>30000</v>
      </c>
      <c r="D9" s="434">
        <f t="shared" si="0"/>
        <v>0.95973333333333333</v>
      </c>
      <c r="E9" s="442">
        <v>32000</v>
      </c>
      <c r="F9" s="433">
        <f t="shared" si="1"/>
        <v>0.89975000000000005</v>
      </c>
      <c r="G9" s="437">
        <v>38416</v>
      </c>
      <c r="H9" s="442">
        <v>45000</v>
      </c>
      <c r="I9" s="434">
        <f t="shared" si="2"/>
        <v>0.85368888888888894</v>
      </c>
      <c r="J9" s="442">
        <v>52000</v>
      </c>
      <c r="K9" s="433">
        <f t="shared" si="3"/>
        <v>0.73876923076923073</v>
      </c>
      <c r="L9" s="437">
        <v>170024</v>
      </c>
      <c r="M9" s="442">
        <v>250000</v>
      </c>
      <c r="N9" s="433">
        <f t="shared" si="4"/>
        <v>0.68009600000000003</v>
      </c>
      <c r="O9" s="438">
        <v>246803</v>
      </c>
      <c r="P9" s="442">
        <v>230000</v>
      </c>
      <c r="Q9" s="433" t="s">
        <v>276</v>
      </c>
      <c r="T9" s="433"/>
      <c r="U9" s="446"/>
      <c r="W9" s="433"/>
      <c r="X9" s="446"/>
      <c r="Z9" s="433"/>
      <c r="AB9" s="446"/>
      <c r="AF9" s="433"/>
    </row>
    <row r="10" spans="1:36" x14ac:dyDescent="0.25">
      <c r="A10" s="429">
        <v>44226</v>
      </c>
      <c r="F10" s="433"/>
      <c r="K10" s="433"/>
      <c r="N10" s="433"/>
      <c r="O10" s="438"/>
      <c r="Q10" s="433"/>
      <c r="T10" s="433"/>
      <c r="U10" s="446"/>
      <c r="W10" s="433"/>
      <c r="X10" s="446"/>
      <c r="Z10" s="433"/>
      <c r="AB10" s="446"/>
      <c r="AF10" s="433"/>
    </row>
    <row r="11" spans="1:36" x14ac:dyDescent="0.25">
      <c r="A11" s="429">
        <v>44227</v>
      </c>
      <c r="F11" s="433"/>
      <c r="K11" s="433"/>
      <c r="N11" s="433"/>
      <c r="O11" s="438"/>
      <c r="Q11" s="433"/>
      <c r="T11" s="433"/>
      <c r="U11" s="446"/>
      <c r="W11" s="433"/>
      <c r="X11" s="446"/>
      <c r="Z11" s="433"/>
      <c r="AB11" s="446"/>
      <c r="AF11" s="433"/>
    </row>
    <row r="12" spans="1:36" x14ac:dyDescent="0.25">
      <c r="A12" s="429">
        <v>44228</v>
      </c>
      <c r="B12" s="439">
        <v>29264</v>
      </c>
      <c r="C12" s="442">
        <v>30000</v>
      </c>
      <c r="D12" s="434">
        <f t="shared" ref="D12" si="5">B12/C12</f>
        <v>0.9754666666666667</v>
      </c>
      <c r="E12" s="442">
        <v>32000</v>
      </c>
      <c r="F12" s="433">
        <f t="shared" ref="F12" si="6">B12/E12</f>
        <v>0.91449999999999998</v>
      </c>
      <c r="G12" s="437">
        <v>39385</v>
      </c>
      <c r="H12" s="442">
        <v>45000</v>
      </c>
      <c r="I12" s="434">
        <f t="shared" ref="I12" si="7">G12/H12</f>
        <v>0.87522222222222223</v>
      </c>
      <c r="J12" s="442">
        <v>52000</v>
      </c>
      <c r="K12" s="433">
        <f t="shared" ref="K12" si="8">G12/J12</f>
        <v>0.75740384615384615</v>
      </c>
      <c r="L12" s="437">
        <v>199261</v>
      </c>
      <c r="M12" s="442">
        <v>250000</v>
      </c>
      <c r="N12" s="433">
        <f t="shared" ref="N12" si="9">L12/M12</f>
        <v>0.79704399999999997</v>
      </c>
      <c r="O12" s="438">
        <v>258918</v>
      </c>
      <c r="P12" s="442">
        <v>230000</v>
      </c>
      <c r="Q12" s="433" t="s">
        <v>276</v>
      </c>
      <c r="R12" s="437">
        <v>26059</v>
      </c>
      <c r="S12" s="442">
        <v>190000</v>
      </c>
      <c r="T12" s="433">
        <f t="shared" ref="T12" si="10">R12/S12</f>
        <v>0.13715263157894736</v>
      </c>
      <c r="U12" s="446"/>
      <c r="W12" s="433"/>
      <c r="X12" s="446"/>
      <c r="Z12" s="433"/>
      <c r="AB12" s="446"/>
      <c r="AF12" s="433"/>
    </row>
    <row r="13" spans="1:36" ht="14.85" customHeight="1" x14ac:dyDescent="0.25">
      <c r="A13" s="429">
        <v>44229</v>
      </c>
      <c r="B13" s="439">
        <v>29302</v>
      </c>
      <c r="C13" s="442">
        <v>30000</v>
      </c>
      <c r="D13" s="434">
        <f t="shared" ref="D13" si="11">B13/C13</f>
        <v>0.97673333333333334</v>
      </c>
      <c r="E13" s="442">
        <v>32000</v>
      </c>
      <c r="F13" s="433">
        <f t="shared" ref="F13" si="12">B13/E13</f>
        <v>0.91568749999999999</v>
      </c>
      <c r="G13" s="437">
        <v>39570</v>
      </c>
      <c r="H13" s="442">
        <v>45000</v>
      </c>
      <c r="I13" s="434">
        <f t="shared" ref="I13" si="13">G13/H13</f>
        <v>0.8793333333333333</v>
      </c>
      <c r="J13" s="442">
        <v>52000</v>
      </c>
      <c r="K13" s="433">
        <f t="shared" ref="K13" si="14">G13/J13</f>
        <v>0.76096153846153847</v>
      </c>
      <c r="L13" s="437">
        <v>208447</v>
      </c>
      <c r="M13" s="442">
        <v>250000</v>
      </c>
      <c r="N13" s="433">
        <f t="shared" ref="N13" si="15">L13/M13</f>
        <v>0.83378799999999997</v>
      </c>
      <c r="O13" s="438">
        <v>261716</v>
      </c>
      <c r="P13" s="442">
        <v>230000</v>
      </c>
      <c r="Q13" s="433" t="s">
        <v>276</v>
      </c>
      <c r="R13" s="437">
        <v>39364</v>
      </c>
      <c r="S13" s="442">
        <v>190000</v>
      </c>
      <c r="T13" s="433">
        <f t="shared" ref="T13" si="16">R13/S13</f>
        <v>0.20717894736842105</v>
      </c>
      <c r="U13" s="446"/>
      <c r="W13" s="433"/>
      <c r="X13" s="446"/>
      <c r="Z13" s="433"/>
      <c r="AB13" s="446"/>
      <c r="AF13" s="433"/>
    </row>
    <row r="14" spans="1:36" x14ac:dyDescent="0.25">
      <c r="A14" s="445">
        <v>44230</v>
      </c>
      <c r="B14" s="439">
        <v>29404</v>
      </c>
      <c r="C14" s="442">
        <v>30000</v>
      </c>
      <c r="D14" s="434">
        <f t="shared" ref="D14" si="17">B14/C14</f>
        <v>0.9801333333333333</v>
      </c>
      <c r="E14" s="442">
        <v>32000</v>
      </c>
      <c r="F14" s="433">
        <f t="shared" ref="F14" si="18">B14/E14</f>
        <v>0.918875</v>
      </c>
      <c r="G14" s="437">
        <v>39734</v>
      </c>
      <c r="H14" s="442">
        <v>45000</v>
      </c>
      <c r="I14" s="434">
        <f t="shared" ref="I14" si="19">G14/H14</f>
        <v>0.88297777777777775</v>
      </c>
      <c r="J14" s="442">
        <v>52000</v>
      </c>
      <c r="K14" s="433">
        <f t="shared" ref="K14" si="20">G14/J14</f>
        <v>0.76411538461538464</v>
      </c>
      <c r="L14" s="437">
        <v>216815</v>
      </c>
      <c r="M14" s="442">
        <v>250000</v>
      </c>
      <c r="N14" s="433">
        <f t="shared" ref="N14" si="21">L14/M14</f>
        <v>0.86726000000000003</v>
      </c>
      <c r="O14" s="438">
        <v>264598</v>
      </c>
      <c r="P14" s="442">
        <v>230000</v>
      </c>
      <c r="Q14" s="433" t="s">
        <v>276</v>
      </c>
      <c r="R14" s="437">
        <v>53851</v>
      </c>
      <c r="S14" s="442">
        <v>190000</v>
      </c>
      <c r="T14" s="433">
        <f t="shared" ref="T14" si="22">R14/S14</f>
        <v>0.28342631578947369</v>
      </c>
      <c r="U14" s="446"/>
      <c r="W14" s="433"/>
      <c r="X14" s="446"/>
      <c r="Z14" s="433"/>
      <c r="AB14" s="446"/>
      <c r="AF14" s="433"/>
    </row>
    <row r="15" spans="1:36" x14ac:dyDescent="0.25">
      <c r="A15" s="445">
        <v>44231</v>
      </c>
      <c r="B15" s="439">
        <v>29482</v>
      </c>
      <c r="C15" s="442">
        <v>30000</v>
      </c>
      <c r="D15" s="434">
        <f t="shared" ref="D15" si="23">B15/C15</f>
        <v>0.98273333333333335</v>
      </c>
      <c r="E15" s="442">
        <v>32000</v>
      </c>
      <c r="F15" s="433">
        <f t="shared" ref="F15" si="24">B15/E15</f>
        <v>0.92131249999999998</v>
      </c>
      <c r="G15" s="437">
        <v>39870</v>
      </c>
      <c r="H15" s="442">
        <v>45000</v>
      </c>
      <c r="I15" s="434">
        <f t="shared" ref="I15" si="25">G15/H15</f>
        <v>0.88600000000000001</v>
      </c>
      <c r="J15" s="442">
        <v>52000</v>
      </c>
      <c r="K15" s="433">
        <f t="shared" ref="K15" si="26">G15/J15</f>
        <v>0.76673076923076922</v>
      </c>
      <c r="L15" s="437">
        <v>223817</v>
      </c>
      <c r="M15" s="442">
        <v>250000</v>
      </c>
      <c r="N15" s="433">
        <f t="shared" ref="N15" si="27">L15/M15</f>
        <v>0.89526799999999995</v>
      </c>
      <c r="O15" s="438">
        <v>267106</v>
      </c>
      <c r="P15" s="442">
        <v>230000</v>
      </c>
      <c r="Q15" s="433" t="s">
        <v>276</v>
      </c>
      <c r="R15" s="437">
        <v>71596</v>
      </c>
      <c r="S15" s="442">
        <v>190000</v>
      </c>
      <c r="T15" s="433">
        <f t="shared" ref="T15" si="28">R15/S15</f>
        <v>0.37682105263157895</v>
      </c>
      <c r="U15" s="446"/>
      <c r="W15" s="433"/>
      <c r="X15" s="446"/>
      <c r="Z15" s="433"/>
      <c r="AB15" s="446"/>
      <c r="AF15" s="433"/>
    </row>
    <row r="16" spans="1:36" x14ac:dyDescent="0.25">
      <c r="A16" s="445">
        <v>44232</v>
      </c>
      <c r="B16" s="439">
        <v>29644</v>
      </c>
      <c r="C16" s="442">
        <v>30000</v>
      </c>
      <c r="D16" s="434">
        <f t="shared" ref="D16" si="29">B16/C16</f>
        <v>0.98813333333333331</v>
      </c>
      <c r="E16" s="442">
        <v>32000</v>
      </c>
      <c r="F16" s="433">
        <f t="shared" ref="F16" si="30">B16/E16</f>
        <v>0.92637499999999995</v>
      </c>
      <c r="G16" s="437">
        <v>40029</v>
      </c>
      <c r="H16" s="442">
        <v>45000</v>
      </c>
      <c r="I16" s="434">
        <f t="shared" ref="I16" si="31">G16/H16</f>
        <v>0.88953333333333329</v>
      </c>
      <c r="J16" s="442">
        <v>52000</v>
      </c>
      <c r="K16" s="433">
        <f t="shared" ref="K16" si="32">G16/J16</f>
        <v>0.76978846153846159</v>
      </c>
      <c r="L16" s="437">
        <v>229219</v>
      </c>
      <c r="M16" s="442">
        <v>250000</v>
      </c>
      <c r="N16" s="433">
        <f t="shared" ref="N16" si="33">L16/M16</f>
        <v>0.91687600000000002</v>
      </c>
      <c r="O16" s="438">
        <v>269740</v>
      </c>
      <c r="P16" s="442">
        <v>230000</v>
      </c>
      <c r="Q16" s="433" t="s">
        <v>276</v>
      </c>
      <c r="R16" s="437">
        <v>90166</v>
      </c>
      <c r="S16" s="442">
        <v>190000</v>
      </c>
      <c r="T16" s="433">
        <f t="shared" ref="T16" si="34">R16/S16</f>
        <v>0.47455789473684212</v>
      </c>
      <c r="U16" s="437">
        <v>44464</v>
      </c>
      <c r="V16" s="442">
        <v>280000</v>
      </c>
      <c r="W16" s="433">
        <f t="shared" ref="W16" si="35">U16/V16</f>
        <v>0.1588</v>
      </c>
      <c r="X16" s="446"/>
      <c r="Z16" s="433"/>
      <c r="AB16" s="446"/>
      <c r="AF16" s="433"/>
    </row>
    <row r="17" spans="1:32" x14ac:dyDescent="0.25">
      <c r="A17" s="445">
        <v>44233</v>
      </c>
      <c r="B17" s="439">
        <v>29817</v>
      </c>
      <c r="C17" s="442">
        <v>30000</v>
      </c>
      <c r="D17" s="434">
        <f t="shared" ref="D17" si="36">B17/C17</f>
        <v>0.99390000000000001</v>
      </c>
      <c r="E17" s="442">
        <v>32000</v>
      </c>
      <c r="F17" s="433">
        <f t="shared" ref="F17" si="37">B17/E17</f>
        <v>0.93178125000000001</v>
      </c>
      <c r="G17" s="437">
        <v>40225</v>
      </c>
      <c r="H17" s="442">
        <v>45000</v>
      </c>
      <c r="I17" s="434">
        <f t="shared" ref="I17" si="38">G17/H17</f>
        <v>0.89388888888888884</v>
      </c>
      <c r="J17" s="442">
        <v>52000</v>
      </c>
      <c r="K17" s="433">
        <f t="shared" ref="K17" si="39">G17/J17</f>
        <v>0.77355769230769234</v>
      </c>
      <c r="L17" s="437">
        <v>231972</v>
      </c>
      <c r="M17" s="442">
        <v>250000</v>
      </c>
      <c r="N17" s="433">
        <f t="shared" ref="N17" si="40">L17/M17</f>
        <v>0.92788800000000005</v>
      </c>
      <c r="O17" s="438">
        <v>272365</v>
      </c>
      <c r="P17" s="442">
        <v>230000</v>
      </c>
      <c r="Q17" s="433" t="s">
        <v>276</v>
      </c>
      <c r="R17" s="437">
        <v>105855</v>
      </c>
      <c r="S17" s="442">
        <v>190000</v>
      </c>
      <c r="T17" s="433">
        <f t="shared" ref="T17" si="41">R17/S17</f>
        <v>0.55713157894736842</v>
      </c>
      <c r="U17" s="437">
        <v>56110</v>
      </c>
      <c r="V17" s="442">
        <v>280000</v>
      </c>
      <c r="W17" s="433">
        <f t="shared" ref="W17" si="42">U17/V17</f>
        <v>0.20039285714285715</v>
      </c>
      <c r="X17" s="446"/>
      <c r="Z17" s="433"/>
      <c r="AB17" s="446"/>
      <c r="AF17" s="433"/>
    </row>
    <row r="18" spans="1:32" x14ac:dyDescent="0.25">
      <c r="A18" s="445">
        <v>44234</v>
      </c>
      <c r="B18" s="439">
        <v>29863</v>
      </c>
      <c r="C18" s="442">
        <v>30000</v>
      </c>
      <c r="D18" s="447">
        <f t="shared" ref="D18" si="43">B18/C18</f>
        <v>0.99543333333333328</v>
      </c>
      <c r="E18" s="442">
        <v>32000</v>
      </c>
      <c r="F18" s="433">
        <f t="shared" ref="F18" si="44">B18/E18</f>
        <v>0.93321874999999999</v>
      </c>
      <c r="G18" s="437">
        <v>40295</v>
      </c>
      <c r="H18" s="442">
        <v>45000</v>
      </c>
      <c r="I18" s="434">
        <f t="shared" ref="I18" si="45">G18/H18</f>
        <v>0.89544444444444449</v>
      </c>
      <c r="J18" s="442">
        <v>52000</v>
      </c>
      <c r="K18" s="433">
        <f t="shared" ref="K18" si="46">G18/J18</f>
        <v>0.77490384615384611</v>
      </c>
      <c r="L18" s="437">
        <v>235089</v>
      </c>
      <c r="M18" s="442">
        <v>250000</v>
      </c>
      <c r="N18" s="433">
        <f t="shared" ref="N18" si="47">L18/M18</f>
        <v>0.94035599999999997</v>
      </c>
      <c r="O18" s="437">
        <v>273086</v>
      </c>
      <c r="P18" s="442">
        <v>230000</v>
      </c>
      <c r="Q18" s="433" t="s">
        <v>276</v>
      </c>
      <c r="R18" s="437">
        <v>121447</v>
      </c>
      <c r="S18" s="442">
        <v>190000</v>
      </c>
      <c r="T18" s="433">
        <f t="shared" ref="T18" si="48">R18/S18</f>
        <v>0.63919473684210526</v>
      </c>
      <c r="U18" s="437">
        <v>72734</v>
      </c>
      <c r="V18" s="442">
        <v>280000</v>
      </c>
      <c r="W18" s="433">
        <f t="shared" ref="W18" si="49">U18/V18</f>
        <v>0.25976428571428573</v>
      </c>
      <c r="X18" s="446"/>
      <c r="Z18" s="433"/>
      <c r="AB18" s="446"/>
      <c r="AF18" s="433"/>
    </row>
    <row r="19" spans="1:32" x14ac:dyDescent="0.25">
      <c r="A19" s="445">
        <v>44235</v>
      </c>
      <c r="B19" s="439">
        <v>29865</v>
      </c>
      <c r="C19" s="442">
        <v>30000</v>
      </c>
      <c r="D19" s="447">
        <f t="shared" ref="D19:D21" si="50">B19/C19</f>
        <v>0.99550000000000005</v>
      </c>
      <c r="E19" s="442">
        <v>32000</v>
      </c>
      <c r="F19" s="433">
        <f t="shared" ref="F19:F21" si="51">B19/E19</f>
        <v>0.93328124999999995</v>
      </c>
      <c r="G19" s="437">
        <v>40458</v>
      </c>
      <c r="H19" s="442">
        <v>45000</v>
      </c>
      <c r="I19" s="434">
        <f t="shared" ref="I19:I21" si="52">G19/H19</f>
        <v>0.89906666666666668</v>
      </c>
      <c r="J19" s="442">
        <v>52000</v>
      </c>
      <c r="K19" s="433">
        <f t="shared" ref="K19:K21" si="53">G19/J19</f>
        <v>0.77803846153846157</v>
      </c>
      <c r="L19" s="437">
        <v>236763</v>
      </c>
      <c r="M19" s="442">
        <v>250000</v>
      </c>
      <c r="N19" s="433">
        <f t="shared" ref="N19:N21" si="54">L19/M19</f>
        <v>0.947052</v>
      </c>
      <c r="O19" s="437">
        <v>275631</v>
      </c>
      <c r="P19" s="442">
        <v>230000</v>
      </c>
      <c r="Q19" s="433" t="s">
        <v>276</v>
      </c>
      <c r="R19" s="437">
        <v>128072</v>
      </c>
      <c r="S19" s="442">
        <v>190000</v>
      </c>
      <c r="T19" s="433">
        <f t="shared" ref="T19:T21" si="55">R19/S19</f>
        <v>0.67406315789473681</v>
      </c>
      <c r="U19" s="437">
        <v>80654</v>
      </c>
      <c r="V19" s="442">
        <v>280000</v>
      </c>
      <c r="W19" s="433">
        <f t="shared" ref="W19:W21" si="56">U19/V19</f>
        <v>0.28804999999999997</v>
      </c>
      <c r="X19" s="446"/>
      <c r="Z19" s="433"/>
      <c r="AB19" s="446"/>
      <c r="AF19" s="433"/>
    </row>
    <row r="20" spans="1:32" x14ac:dyDescent="0.25">
      <c r="A20" s="445">
        <v>44236</v>
      </c>
      <c r="B20" s="439">
        <v>29908</v>
      </c>
      <c r="C20" s="442">
        <v>30000</v>
      </c>
      <c r="D20" s="447">
        <f t="shared" si="50"/>
        <v>0.99693333333333334</v>
      </c>
      <c r="E20" s="442">
        <v>32000</v>
      </c>
      <c r="F20" s="433">
        <f t="shared" si="51"/>
        <v>0.93462500000000004</v>
      </c>
      <c r="G20" s="437">
        <v>40553</v>
      </c>
      <c r="H20" s="442">
        <v>45000</v>
      </c>
      <c r="I20" s="434">
        <f t="shared" si="52"/>
        <v>0.90117777777777774</v>
      </c>
      <c r="J20" s="442">
        <v>52000</v>
      </c>
      <c r="K20" s="433">
        <f t="shared" si="53"/>
        <v>0.77986538461538457</v>
      </c>
      <c r="L20" s="437">
        <v>239095</v>
      </c>
      <c r="M20" s="442">
        <v>250000</v>
      </c>
      <c r="N20" s="433">
        <f t="shared" si="54"/>
        <v>0.95638000000000001</v>
      </c>
      <c r="O20" s="437">
        <v>275817</v>
      </c>
      <c r="P20" s="442">
        <v>230000</v>
      </c>
      <c r="Q20" s="433" t="s">
        <v>276</v>
      </c>
      <c r="R20" s="437">
        <v>142474</v>
      </c>
      <c r="S20" s="442">
        <v>190000</v>
      </c>
      <c r="T20" s="433">
        <f t="shared" si="55"/>
        <v>0.74986315789473679</v>
      </c>
      <c r="U20" s="437">
        <v>103319</v>
      </c>
      <c r="V20" s="442">
        <v>280000</v>
      </c>
      <c r="W20" s="433">
        <f t="shared" si="56"/>
        <v>0.36899642857142856</v>
      </c>
      <c r="X20" s="446"/>
      <c r="Z20" s="433"/>
      <c r="AB20" s="446"/>
      <c r="AF20" s="433"/>
    </row>
    <row r="21" spans="1:32" x14ac:dyDescent="0.25">
      <c r="A21" s="445">
        <v>44237</v>
      </c>
      <c r="B21" s="439">
        <v>29954</v>
      </c>
      <c r="C21" s="442">
        <v>30000</v>
      </c>
      <c r="D21" s="447">
        <f t="shared" si="50"/>
        <v>0.99846666666666661</v>
      </c>
      <c r="E21" s="442">
        <v>32000</v>
      </c>
      <c r="F21" s="433">
        <f t="shared" si="51"/>
        <v>0.93606250000000002</v>
      </c>
      <c r="G21" s="437">
        <v>40658</v>
      </c>
      <c r="H21" s="442">
        <v>45000</v>
      </c>
      <c r="I21" s="434">
        <f t="shared" si="52"/>
        <v>0.90351111111111115</v>
      </c>
      <c r="J21" s="442">
        <v>52000</v>
      </c>
      <c r="K21" s="433">
        <f t="shared" si="53"/>
        <v>0.7818846153846154</v>
      </c>
      <c r="L21" s="437">
        <v>240273</v>
      </c>
      <c r="M21" s="442">
        <v>250000</v>
      </c>
      <c r="N21" s="433">
        <f t="shared" si="54"/>
        <v>0.96109199999999995</v>
      </c>
      <c r="O21" s="437">
        <v>276799</v>
      </c>
      <c r="P21" s="442">
        <v>230000</v>
      </c>
      <c r="Q21" s="433" t="s">
        <v>276</v>
      </c>
      <c r="R21" s="437">
        <v>152717</v>
      </c>
      <c r="S21" s="442">
        <v>190000</v>
      </c>
      <c r="T21" s="433">
        <f t="shared" si="55"/>
        <v>0.80377368421052631</v>
      </c>
      <c r="U21" s="437">
        <v>127098</v>
      </c>
      <c r="V21" s="442">
        <v>280000</v>
      </c>
      <c r="W21" s="433">
        <f t="shared" si="56"/>
        <v>0.45392142857142859</v>
      </c>
      <c r="X21" s="446"/>
      <c r="Z21" s="433"/>
      <c r="AB21" s="446"/>
      <c r="AF21" s="433"/>
    </row>
    <row r="22" spans="1:32" x14ac:dyDescent="0.25">
      <c r="A22" s="445">
        <v>44238</v>
      </c>
      <c r="B22" s="439">
        <v>29978</v>
      </c>
      <c r="C22" s="442">
        <v>30000</v>
      </c>
      <c r="D22" s="447">
        <f t="shared" ref="D22" si="57">B22/C22</f>
        <v>0.99926666666666664</v>
      </c>
      <c r="E22" s="442">
        <v>32000</v>
      </c>
      <c r="F22" s="433">
        <f t="shared" ref="F22" si="58">B22/E22</f>
        <v>0.93681250000000005</v>
      </c>
      <c r="G22" s="437">
        <v>40712</v>
      </c>
      <c r="H22" s="442">
        <v>45000</v>
      </c>
      <c r="I22" s="434">
        <f t="shared" ref="I22" si="59">G22/H22</f>
        <v>0.90471111111111113</v>
      </c>
      <c r="J22" s="442">
        <v>52000</v>
      </c>
      <c r="K22" s="433">
        <f t="shared" ref="K22" si="60">G22/J22</f>
        <v>0.78292307692307694</v>
      </c>
      <c r="L22" s="437">
        <v>242518</v>
      </c>
      <c r="M22" s="442">
        <v>250000</v>
      </c>
      <c r="N22" s="433">
        <f t="shared" ref="N22" si="61">L22/M22</f>
        <v>0.97007200000000005</v>
      </c>
      <c r="O22" s="437">
        <v>278175</v>
      </c>
      <c r="P22" s="442">
        <v>230000</v>
      </c>
      <c r="Q22" s="433" t="s">
        <v>276</v>
      </c>
      <c r="R22" s="437">
        <v>165242</v>
      </c>
      <c r="S22" s="442">
        <v>190000</v>
      </c>
      <c r="T22" s="433">
        <f t="shared" ref="T22" si="62">R22/S22</f>
        <v>0.8696947368421053</v>
      </c>
      <c r="U22" s="437">
        <v>152352</v>
      </c>
      <c r="V22" s="442">
        <v>280000</v>
      </c>
      <c r="W22" s="433">
        <f t="shared" ref="W22" si="63">U22/V22</f>
        <v>0.54411428571428566</v>
      </c>
      <c r="X22" s="446"/>
      <c r="Z22" s="433"/>
      <c r="AB22" s="446"/>
      <c r="AF22" s="433"/>
    </row>
    <row r="23" spans="1:32" x14ac:dyDescent="0.25">
      <c r="A23" s="445">
        <v>44239</v>
      </c>
      <c r="B23" s="439">
        <v>30027</v>
      </c>
      <c r="C23" s="442">
        <v>30000</v>
      </c>
      <c r="D23" s="447" t="s">
        <v>276</v>
      </c>
      <c r="E23" s="442">
        <v>32000</v>
      </c>
      <c r="F23" s="433">
        <f t="shared" ref="F23" si="64">B23/E23</f>
        <v>0.93834375000000003</v>
      </c>
      <c r="G23" s="437">
        <v>40791</v>
      </c>
      <c r="H23" s="442">
        <v>45000</v>
      </c>
      <c r="I23" s="434">
        <f t="shared" ref="I23" si="65">G23/H23</f>
        <v>0.90646666666666664</v>
      </c>
      <c r="J23" s="442">
        <v>52000</v>
      </c>
      <c r="K23" s="433">
        <f t="shared" ref="K23" si="66">G23/J23</f>
        <v>0.78444230769230772</v>
      </c>
      <c r="L23" s="437">
        <v>244374</v>
      </c>
      <c r="M23" s="442">
        <v>250000</v>
      </c>
      <c r="N23" s="433">
        <f t="shared" ref="N23" si="67">L23/M23</f>
        <v>0.97749600000000003</v>
      </c>
      <c r="O23" s="437">
        <v>279718</v>
      </c>
      <c r="P23" s="442">
        <v>230000</v>
      </c>
      <c r="Q23" s="433" t="s">
        <v>276</v>
      </c>
      <c r="R23" s="437">
        <v>175425</v>
      </c>
      <c r="S23" s="442">
        <v>190000</v>
      </c>
      <c r="T23" s="433">
        <f t="shared" ref="T23" si="68">R23/S23</f>
        <v>0.92328947368421055</v>
      </c>
      <c r="U23" s="437">
        <v>178543</v>
      </c>
      <c r="V23" s="442">
        <v>280000</v>
      </c>
      <c r="W23" s="433">
        <f t="shared" ref="W23" si="69">U23/V23</f>
        <v>0.63765357142857138</v>
      </c>
      <c r="X23" s="446"/>
      <c r="Z23" s="433"/>
      <c r="AB23" s="446"/>
      <c r="AF23" s="433"/>
    </row>
    <row r="24" spans="1:32" x14ac:dyDescent="0.25">
      <c r="A24" s="445">
        <v>44240</v>
      </c>
      <c r="B24" s="439">
        <v>30063</v>
      </c>
      <c r="C24" s="442">
        <v>30000</v>
      </c>
      <c r="D24" s="447" t="s">
        <v>276</v>
      </c>
      <c r="E24" s="442">
        <v>32000</v>
      </c>
      <c r="F24" s="433">
        <f t="shared" ref="F24" si="70">B24/E24</f>
        <v>0.93946874999999996</v>
      </c>
      <c r="G24" s="437">
        <v>40847</v>
      </c>
      <c r="H24" s="442">
        <v>45000</v>
      </c>
      <c r="I24" s="434">
        <f t="shared" ref="I24" si="71">G24/H24</f>
        <v>0.90771111111111114</v>
      </c>
      <c r="J24" s="442">
        <v>52000</v>
      </c>
      <c r="K24" s="433">
        <f t="shared" ref="K24" si="72">G24/J24</f>
        <v>0.7855192307692308</v>
      </c>
      <c r="L24" s="437">
        <v>245981</v>
      </c>
      <c r="M24" s="442">
        <v>250000</v>
      </c>
      <c r="N24" s="433">
        <f t="shared" ref="N24" si="73">L24/M24</f>
        <v>0.98392400000000002</v>
      </c>
      <c r="O24" s="437">
        <v>280466</v>
      </c>
      <c r="P24" s="442">
        <v>230000</v>
      </c>
      <c r="Q24" s="433" t="s">
        <v>276</v>
      </c>
      <c r="R24" s="437">
        <v>182917</v>
      </c>
      <c r="S24" s="442">
        <v>190000</v>
      </c>
      <c r="T24" s="433">
        <f t="shared" ref="T24" si="74">R24/S24</f>
        <v>0.96272105263157892</v>
      </c>
      <c r="U24" s="437">
        <v>202110</v>
      </c>
      <c r="V24" s="442">
        <v>280000</v>
      </c>
      <c r="W24" s="433">
        <f t="shared" ref="W24" si="75">U24/V24</f>
        <v>0.72182142857142861</v>
      </c>
      <c r="X24" s="446"/>
      <c r="Z24" s="433"/>
      <c r="AB24" s="446"/>
      <c r="AF24" s="433"/>
    </row>
    <row r="25" spans="1:32" x14ac:dyDescent="0.25">
      <c r="A25" s="445">
        <v>44241</v>
      </c>
      <c r="B25" s="439">
        <v>30076</v>
      </c>
      <c r="C25" s="442">
        <v>30000</v>
      </c>
      <c r="D25" s="447" t="s">
        <v>276</v>
      </c>
      <c r="E25" s="442">
        <v>32000</v>
      </c>
      <c r="F25" s="433">
        <f t="shared" ref="F25" si="76">B25/E25</f>
        <v>0.93987500000000002</v>
      </c>
      <c r="G25" s="437">
        <v>40877</v>
      </c>
      <c r="H25" s="442">
        <v>45000</v>
      </c>
      <c r="I25" s="434">
        <f t="shared" ref="I25" si="77">G25/H25</f>
        <v>0.90837777777777773</v>
      </c>
      <c r="J25" s="442">
        <v>52000</v>
      </c>
      <c r="K25" s="433">
        <f t="shared" ref="K25" si="78">G25/J25</f>
        <v>0.78609615384615383</v>
      </c>
      <c r="L25" s="437">
        <v>246455</v>
      </c>
      <c r="M25" s="442">
        <v>250000</v>
      </c>
      <c r="N25" s="433">
        <f t="shared" ref="N25" si="79">L25/M25</f>
        <v>0.98582000000000003</v>
      </c>
      <c r="O25" s="437">
        <v>280927</v>
      </c>
      <c r="P25" s="442">
        <v>230000</v>
      </c>
      <c r="Q25" s="433" t="s">
        <v>276</v>
      </c>
      <c r="R25" s="437">
        <v>187666</v>
      </c>
      <c r="S25" s="442">
        <v>190000</v>
      </c>
      <c r="T25" s="433">
        <f t="shared" ref="T25" si="80">R25/S25</f>
        <v>0.98771578947368421</v>
      </c>
      <c r="U25" s="437">
        <v>219074</v>
      </c>
      <c r="V25" s="442">
        <v>280000</v>
      </c>
      <c r="W25" s="433">
        <f t="shared" ref="W25" si="81">U25/V25</f>
        <v>0.78240714285714286</v>
      </c>
      <c r="X25" s="446"/>
      <c r="Z25" s="433"/>
      <c r="AB25" s="446"/>
      <c r="AF25" s="433"/>
    </row>
    <row r="26" spans="1:32" x14ac:dyDescent="0.25">
      <c r="A26" s="445">
        <v>44242</v>
      </c>
      <c r="B26" s="439">
        <v>30103</v>
      </c>
      <c r="C26" s="442">
        <v>30000</v>
      </c>
      <c r="D26" s="447" t="s">
        <v>276</v>
      </c>
      <c r="E26" s="442">
        <v>32000</v>
      </c>
      <c r="F26" s="433">
        <f t="shared" ref="F26" si="82">B26/E26</f>
        <v>0.94071875000000005</v>
      </c>
      <c r="G26" s="437">
        <v>40930</v>
      </c>
      <c r="H26" s="442">
        <v>45000</v>
      </c>
      <c r="I26" s="434">
        <f t="shared" ref="I26" si="83">G26/H26</f>
        <v>0.90955555555555556</v>
      </c>
      <c r="J26" s="442">
        <v>52000</v>
      </c>
      <c r="K26" s="433">
        <f t="shared" ref="K26" si="84">G26/J26</f>
        <v>0.78711538461538466</v>
      </c>
      <c r="L26" s="437">
        <v>246991</v>
      </c>
      <c r="M26" s="442">
        <v>250000</v>
      </c>
      <c r="N26" s="433">
        <f t="shared" ref="N26" si="85">L26/M26</f>
        <v>0.98796399999999995</v>
      </c>
      <c r="O26" s="437">
        <v>282501</v>
      </c>
      <c r="P26" s="442">
        <v>230000</v>
      </c>
      <c r="Q26" s="433" t="s">
        <v>276</v>
      </c>
      <c r="R26" s="437">
        <v>189504</v>
      </c>
      <c r="S26" s="442">
        <v>190000</v>
      </c>
      <c r="T26" s="433">
        <f t="shared" ref="T26" si="86">R26/S26</f>
        <v>0.99738947368421049</v>
      </c>
      <c r="U26" s="437">
        <v>227059</v>
      </c>
      <c r="V26" s="442">
        <v>280000</v>
      </c>
      <c r="W26" s="433">
        <f t="shared" ref="W26" si="87">U26/V26</f>
        <v>0.81092500000000001</v>
      </c>
      <c r="X26" s="446"/>
      <c r="Z26" s="433"/>
      <c r="AB26" s="446"/>
      <c r="AF26" s="433"/>
    </row>
    <row r="27" spans="1:32" x14ac:dyDescent="0.25">
      <c r="A27" s="445">
        <v>44243</v>
      </c>
      <c r="B27" s="439">
        <v>30218</v>
      </c>
      <c r="C27" s="442">
        <v>30000</v>
      </c>
      <c r="D27" s="447" t="s">
        <v>276</v>
      </c>
      <c r="E27" s="442">
        <v>32000</v>
      </c>
      <c r="F27" s="433">
        <f t="shared" ref="F27" si="88">B27/E27</f>
        <v>0.9443125</v>
      </c>
      <c r="G27" s="437">
        <v>41038</v>
      </c>
      <c r="H27" s="442">
        <v>45000</v>
      </c>
      <c r="I27" s="434">
        <f t="shared" ref="I27" si="89">G27/H27</f>
        <v>0.91195555555555552</v>
      </c>
      <c r="J27" s="442">
        <v>52000</v>
      </c>
      <c r="K27" s="433">
        <f t="shared" ref="K27" si="90">G27/J27</f>
        <v>0.78919230769230764</v>
      </c>
      <c r="L27" s="461" t="s">
        <v>297</v>
      </c>
      <c r="N27" s="433"/>
      <c r="O27" s="437">
        <v>283622</v>
      </c>
      <c r="P27" s="442">
        <v>230000</v>
      </c>
      <c r="Q27" s="433" t="s">
        <v>276</v>
      </c>
      <c r="R27" s="461" t="s">
        <v>297</v>
      </c>
      <c r="T27" s="433"/>
      <c r="U27" s="461" t="s">
        <v>297</v>
      </c>
      <c r="V27" s="442"/>
      <c r="W27" s="433"/>
      <c r="X27" s="446"/>
      <c r="Z27" s="433"/>
      <c r="AB27" s="446"/>
      <c r="AF27" s="433"/>
    </row>
    <row r="28" spans="1:32" x14ac:dyDescent="0.25">
      <c r="A28" s="445">
        <v>44244</v>
      </c>
      <c r="B28" s="439">
        <v>30355</v>
      </c>
      <c r="C28" s="442">
        <v>30000</v>
      </c>
      <c r="D28" s="447" t="s">
        <v>276</v>
      </c>
      <c r="E28" s="442">
        <v>32000</v>
      </c>
      <c r="F28" s="433">
        <f t="shared" ref="F28" si="91">B28/E28</f>
        <v>0.94859375000000001</v>
      </c>
      <c r="G28" s="437">
        <v>41210</v>
      </c>
      <c r="H28" s="442">
        <v>45000</v>
      </c>
      <c r="I28" s="434">
        <f t="shared" ref="I28" si="92">G28/H28</f>
        <v>0.9157777777777778</v>
      </c>
      <c r="J28" s="442">
        <v>52000</v>
      </c>
      <c r="K28" s="433">
        <f t="shared" ref="K28" si="93">G28/J28</f>
        <v>0.79249999999999998</v>
      </c>
      <c r="L28" s="461" t="s">
        <v>297</v>
      </c>
      <c r="N28" s="433"/>
      <c r="O28" s="437">
        <v>285054</v>
      </c>
      <c r="P28" s="442">
        <v>230000</v>
      </c>
      <c r="Q28" s="433" t="s">
        <v>276</v>
      </c>
      <c r="R28" s="461" t="s">
        <v>297</v>
      </c>
      <c r="T28" s="433"/>
      <c r="U28" s="461" t="s">
        <v>297</v>
      </c>
      <c r="V28" s="442"/>
      <c r="W28" s="433"/>
      <c r="X28" s="438">
        <v>143752</v>
      </c>
      <c r="Y28" s="442">
        <v>179267</v>
      </c>
      <c r="Z28" s="433">
        <f t="shared" ref="Z28:Z33" si="94">X28/Y28</f>
        <v>0.801887687081281</v>
      </c>
      <c r="AB28" s="446"/>
      <c r="AF28" s="433"/>
    </row>
    <row r="29" spans="1:32" x14ac:dyDescent="0.25">
      <c r="A29" s="445">
        <v>44245</v>
      </c>
      <c r="B29" s="439">
        <v>30501</v>
      </c>
      <c r="C29" s="442">
        <v>30000</v>
      </c>
      <c r="D29" s="447" t="s">
        <v>276</v>
      </c>
      <c r="E29" s="442">
        <v>32000</v>
      </c>
      <c r="F29" s="433">
        <f t="shared" ref="F29" si="95">B29/E29</f>
        <v>0.95315625000000004</v>
      </c>
      <c r="G29" s="437">
        <v>41501</v>
      </c>
      <c r="H29" s="442">
        <v>45000</v>
      </c>
      <c r="I29" s="434">
        <f t="shared" ref="I29" si="96">G29/H29</f>
        <v>0.92224444444444442</v>
      </c>
      <c r="J29" s="442">
        <v>52000</v>
      </c>
      <c r="K29" s="433">
        <f t="shared" ref="K29" si="97">G29/J29</f>
        <v>0.79809615384615384</v>
      </c>
      <c r="L29" s="461" t="s">
        <v>297</v>
      </c>
      <c r="N29" s="433"/>
      <c r="O29" s="437">
        <v>286355</v>
      </c>
      <c r="P29" s="442">
        <v>230000</v>
      </c>
      <c r="Q29" s="433" t="s">
        <v>276</v>
      </c>
      <c r="R29" s="461" t="s">
        <v>297</v>
      </c>
      <c r="T29" s="433"/>
      <c r="U29" s="461" t="s">
        <v>297</v>
      </c>
      <c r="V29" s="442"/>
      <c r="W29" s="433"/>
      <c r="X29" s="438">
        <v>148168</v>
      </c>
      <c r="Y29" s="442">
        <v>179267</v>
      </c>
      <c r="Z29" s="433">
        <f t="shared" si="94"/>
        <v>0.82652133409941597</v>
      </c>
      <c r="AB29" s="446"/>
      <c r="AF29" s="433"/>
    </row>
    <row r="30" spans="1:32" x14ac:dyDescent="0.25">
      <c r="A30" s="445">
        <v>44246</v>
      </c>
      <c r="B30" s="439">
        <v>30670</v>
      </c>
      <c r="C30" s="442">
        <v>30000</v>
      </c>
      <c r="D30" s="447" t="s">
        <v>276</v>
      </c>
      <c r="E30" s="442">
        <v>32000</v>
      </c>
      <c r="F30" s="433">
        <f t="shared" ref="F30" si="98">B30/E30</f>
        <v>0.95843750000000005</v>
      </c>
      <c r="G30" s="437">
        <v>41753</v>
      </c>
      <c r="H30" s="442">
        <v>45000</v>
      </c>
      <c r="I30" s="434">
        <f t="shared" ref="I30" si="99">G30/H30</f>
        <v>0.92784444444444447</v>
      </c>
      <c r="J30" s="442">
        <v>52000</v>
      </c>
      <c r="K30" s="433">
        <f t="shared" ref="K30" si="100">G30/J30</f>
        <v>0.80294230769230768</v>
      </c>
      <c r="L30" s="461" t="s">
        <v>297</v>
      </c>
      <c r="N30" s="433"/>
      <c r="O30" s="437">
        <v>287800</v>
      </c>
      <c r="P30" s="442">
        <v>230000</v>
      </c>
      <c r="Q30" s="433" t="s">
        <v>276</v>
      </c>
      <c r="R30" s="461" t="s">
        <v>297</v>
      </c>
      <c r="T30" s="433"/>
      <c r="U30" s="461" t="s">
        <v>297</v>
      </c>
      <c r="V30" s="442"/>
      <c r="W30" s="433"/>
      <c r="X30" s="438">
        <v>151046</v>
      </c>
      <c r="Y30" s="442">
        <v>179267</v>
      </c>
      <c r="Z30" s="433">
        <f t="shared" si="94"/>
        <v>0.84257559952473127</v>
      </c>
      <c r="AB30" s="446"/>
      <c r="AF30" s="433"/>
    </row>
    <row r="31" spans="1:32" x14ac:dyDescent="0.25">
      <c r="A31" s="445">
        <v>44247</v>
      </c>
      <c r="B31" s="439">
        <v>30826</v>
      </c>
      <c r="C31" s="442">
        <v>30000</v>
      </c>
      <c r="D31" s="447" t="s">
        <v>276</v>
      </c>
      <c r="E31" s="442">
        <v>32000</v>
      </c>
      <c r="F31" s="433">
        <f t="shared" ref="F31" si="101">B31/E31</f>
        <v>0.96331250000000002</v>
      </c>
      <c r="G31" s="437">
        <v>42120</v>
      </c>
      <c r="H31" s="442">
        <v>45000</v>
      </c>
      <c r="I31" s="434">
        <f t="shared" ref="I31" si="102">G31/H31</f>
        <v>0.93600000000000005</v>
      </c>
      <c r="J31" s="442">
        <v>52000</v>
      </c>
      <c r="K31" s="433">
        <f t="shared" ref="K31" si="103">G31/J31</f>
        <v>0.81</v>
      </c>
      <c r="L31" s="461" t="s">
        <v>297</v>
      </c>
      <c r="N31" s="433"/>
      <c r="O31" s="437">
        <v>289059</v>
      </c>
      <c r="P31" s="442">
        <v>230000</v>
      </c>
      <c r="Q31" s="433" t="s">
        <v>276</v>
      </c>
      <c r="R31" s="461" t="s">
        <v>297</v>
      </c>
      <c r="T31" s="433"/>
      <c r="U31" s="461" t="s">
        <v>297</v>
      </c>
      <c r="V31" s="442"/>
      <c r="W31" s="433"/>
      <c r="X31" s="438">
        <v>153636</v>
      </c>
      <c r="Y31" s="442">
        <v>179267</v>
      </c>
      <c r="Z31" s="433">
        <f t="shared" si="94"/>
        <v>0.85702332275321169</v>
      </c>
      <c r="AB31" s="446"/>
      <c r="AF31" s="433"/>
    </row>
    <row r="32" spans="1:32" x14ac:dyDescent="0.25">
      <c r="A32" s="445">
        <v>44248</v>
      </c>
      <c r="B32" s="439">
        <v>30861</v>
      </c>
      <c r="C32" s="442">
        <v>30000</v>
      </c>
      <c r="D32" s="447" t="s">
        <v>276</v>
      </c>
      <c r="E32" s="442">
        <v>32000</v>
      </c>
      <c r="F32" s="433">
        <f t="shared" ref="F32" si="104">B32/E32</f>
        <v>0.96440625000000002</v>
      </c>
      <c r="G32" s="437">
        <v>42329</v>
      </c>
      <c r="H32" s="442">
        <v>45000</v>
      </c>
      <c r="I32" s="434">
        <f t="shared" ref="I32" si="105">G32/H32</f>
        <v>0.94064444444444439</v>
      </c>
      <c r="J32" s="442">
        <v>52000</v>
      </c>
      <c r="K32" s="433">
        <f t="shared" ref="K32" si="106">G32/J32</f>
        <v>0.81401923076923077</v>
      </c>
      <c r="L32" s="461" t="s">
        <v>297</v>
      </c>
      <c r="N32" s="433"/>
      <c r="O32" s="437">
        <v>289670</v>
      </c>
      <c r="P32" s="442">
        <v>230000</v>
      </c>
      <c r="Q32" s="433" t="s">
        <v>276</v>
      </c>
      <c r="R32" s="461" t="s">
        <v>297</v>
      </c>
      <c r="T32" s="433"/>
      <c r="U32" s="461" t="s">
        <v>297</v>
      </c>
      <c r="V32" s="442"/>
      <c r="W32" s="433"/>
      <c r="X32" s="438">
        <v>154399</v>
      </c>
      <c r="Y32" s="442">
        <v>179267</v>
      </c>
      <c r="Z32" s="433">
        <f t="shared" si="94"/>
        <v>0.86127954392052075</v>
      </c>
      <c r="AB32" s="446"/>
      <c r="AF32" s="433"/>
    </row>
    <row r="33" spans="1:32" x14ac:dyDescent="0.25">
      <c r="A33" s="445">
        <v>44249</v>
      </c>
      <c r="B33" s="439">
        <v>30941</v>
      </c>
      <c r="C33" s="442">
        <v>30000</v>
      </c>
      <c r="D33" s="447" t="s">
        <v>276</v>
      </c>
      <c r="E33" s="442">
        <v>32000</v>
      </c>
      <c r="F33" s="433">
        <f t="shared" ref="F33" si="107">B33/E33</f>
        <v>0.96690624999999997</v>
      </c>
      <c r="G33" s="437">
        <v>42461</v>
      </c>
      <c r="H33" s="442">
        <v>45000</v>
      </c>
      <c r="I33" s="434">
        <f t="shared" ref="I33" si="108">G33/H33</f>
        <v>0.94357777777777774</v>
      </c>
      <c r="J33" s="442">
        <v>52000</v>
      </c>
      <c r="K33" s="433">
        <f t="shared" ref="K33" si="109">G33/J33</f>
        <v>0.81655769230769226</v>
      </c>
      <c r="L33" s="461" t="s">
        <v>297</v>
      </c>
      <c r="N33" s="433"/>
      <c r="O33" s="437">
        <v>290103</v>
      </c>
      <c r="P33" s="442">
        <v>230000</v>
      </c>
      <c r="Q33" s="433" t="s">
        <v>276</v>
      </c>
      <c r="R33" s="461" t="s">
        <v>297</v>
      </c>
      <c r="T33" s="433"/>
      <c r="U33" s="461" t="s">
        <v>297</v>
      </c>
      <c r="V33" s="442"/>
      <c r="W33" s="433"/>
      <c r="X33" s="438">
        <v>154735</v>
      </c>
      <c r="Y33" s="442">
        <v>179267</v>
      </c>
      <c r="Z33" s="433">
        <f t="shared" si="94"/>
        <v>0.86315384315016153</v>
      </c>
      <c r="AB33" s="446"/>
      <c r="AF33" s="433"/>
    </row>
    <row r="34" spans="1:32" x14ac:dyDescent="0.25">
      <c r="A34" s="445">
        <v>44250</v>
      </c>
      <c r="B34" s="439">
        <v>31035</v>
      </c>
      <c r="C34" s="442">
        <v>30000</v>
      </c>
      <c r="D34" s="447" t="s">
        <v>276</v>
      </c>
      <c r="E34" s="442">
        <v>32000</v>
      </c>
      <c r="F34" s="433">
        <f t="shared" ref="F34" si="110">B34/E34</f>
        <v>0.96984375</v>
      </c>
      <c r="G34" s="437">
        <v>42726</v>
      </c>
      <c r="H34" s="442">
        <v>45000</v>
      </c>
      <c r="I34" s="434">
        <f t="shared" ref="I34" si="111">G34/H34</f>
        <v>0.94946666666666668</v>
      </c>
      <c r="J34" s="442">
        <v>52000</v>
      </c>
      <c r="K34" s="433">
        <f t="shared" ref="K34" si="112">G34/J34</f>
        <v>0.82165384615384618</v>
      </c>
      <c r="L34" s="461" t="s">
        <v>297</v>
      </c>
      <c r="N34" s="433"/>
      <c r="O34" s="437">
        <v>291263</v>
      </c>
      <c r="P34" s="442">
        <v>230000</v>
      </c>
      <c r="Q34" s="433" t="s">
        <v>276</v>
      </c>
      <c r="R34" s="461" t="s">
        <v>297</v>
      </c>
      <c r="T34" s="433"/>
      <c r="U34" s="461" t="s">
        <v>297</v>
      </c>
      <c r="V34" s="442"/>
      <c r="W34" s="433"/>
      <c r="X34" s="438">
        <v>155944</v>
      </c>
      <c r="Y34" s="442">
        <v>179267</v>
      </c>
      <c r="Z34" s="433">
        <f t="shared" ref="Z34" si="113">X34/Y34</f>
        <v>0.86989797341395791</v>
      </c>
      <c r="AB34" s="446"/>
      <c r="AF34" s="433"/>
    </row>
    <row r="35" spans="1:32" x14ac:dyDescent="0.25">
      <c r="A35" s="445">
        <v>44251</v>
      </c>
      <c r="B35" s="439">
        <v>31116</v>
      </c>
      <c r="C35" s="442">
        <v>30000</v>
      </c>
      <c r="D35" s="447" t="s">
        <v>276</v>
      </c>
      <c r="E35" s="442">
        <v>32000</v>
      </c>
      <c r="F35" s="433">
        <f t="shared" ref="F35" si="114">B35/E35</f>
        <v>0.97237499999999999</v>
      </c>
      <c r="G35" s="437">
        <v>43002</v>
      </c>
      <c r="H35" s="442">
        <v>45000</v>
      </c>
      <c r="I35" s="434">
        <f t="shared" ref="I35" si="115">G35/H35</f>
        <v>0.9556</v>
      </c>
      <c r="J35" s="442">
        <v>52000</v>
      </c>
      <c r="K35" s="433">
        <f t="shared" ref="K35" si="116">G35/J35</f>
        <v>0.82696153846153841</v>
      </c>
      <c r="L35" s="461" t="s">
        <v>297</v>
      </c>
      <c r="N35" s="433"/>
      <c r="O35" s="437">
        <v>292690</v>
      </c>
      <c r="P35" s="442">
        <v>230000</v>
      </c>
      <c r="Q35" s="433" t="s">
        <v>276</v>
      </c>
      <c r="R35" s="461" t="s">
        <v>297</v>
      </c>
      <c r="T35" s="433"/>
      <c r="U35" s="461" t="s">
        <v>297</v>
      </c>
      <c r="V35" s="442"/>
      <c r="W35" s="433"/>
      <c r="X35" s="438">
        <v>157094</v>
      </c>
      <c r="Y35" s="442">
        <v>179267</v>
      </c>
      <c r="Z35" s="433">
        <f t="shared" ref="Z35" si="117">X35/Y35</f>
        <v>0.87631298565826388</v>
      </c>
      <c r="AB35" s="446"/>
      <c r="AF35" s="433"/>
    </row>
    <row r="36" spans="1:32" x14ac:dyDescent="0.25">
      <c r="A36" s="445">
        <v>44252</v>
      </c>
      <c r="B36" s="439">
        <v>31218</v>
      </c>
      <c r="C36" s="442">
        <v>30000</v>
      </c>
      <c r="D36" s="447" t="s">
        <v>276</v>
      </c>
      <c r="E36" s="442">
        <v>32000</v>
      </c>
      <c r="F36" s="433">
        <f t="shared" ref="F36" si="118">B36/E36</f>
        <v>0.9755625</v>
      </c>
      <c r="G36" s="437">
        <v>43332</v>
      </c>
      <c r="H36" s="442">
        <v>45000</v>
      </c>
      <c r="I36" s="434">
        <f t="shared" ref="I36" si="119">G36/H36</f>
        <v>0.96293333333333331</v>
      </c>
      <c r="J36" s="442">
        <v>52000</v>
      </c>
      <c r="K36" s="433">
        <f t="shared" ref="K36" si="120">G36/J36</f>
        <v>0.8333076923076923</v>
      </c>
      <c r="L36" s="461" t="s">
        <v>297</v>
      </c>
      <c r="N36" s="433"/>
      <c r="O36" s="437">
        <v>294288</v>
      </c>
      <c r="P36" s="442">
        <v>230000</v>
      </c>
      <c r="Q36" s="433" t="s">
        <v>276</v>
      </c>
      <c r="R36" s="461" t="s">
        <v>297</v>
      </c>
      <c r="T36" s="433"/>
      <c r="U36" s="461" t="s">
        <v>297</v>
      </c>
      <c r="V36" s="442"/>
      <c r="W36" s="433"/>
      <c r="X36" s="438">
        <v>158018</v>
      </c>
      <c r="Y36" s="442">
        <v>179267</v>
      </c>
      <c r="Z36" s="433">
        <f t="shared" ref="Z36" si="121">X36/Y36</f>
        <v>0.88146730853977584</v>
      </c>
      <c r="AB36" s="446"/>
      <c r="AF36" s="433"/>
    </row>
    <row r="37" spans="1:32" x14ac:dyDescent="0.25">
      <c r="A37" s="445">
        <v>44253</v>
      </c>
      <c r="B37" s="439">
        <v>31323</v>
      </c>
      <c r="C37" s="442">
        <v>30000</v>
      </c>
      <c r="D37" s="447" t="s">
        <v>276</v>
      </c>
      <c r="E37" s="442">
        <v>32000</v>
      </c>
      <c r="F37" s="433">
        <f t="shared" ref="F37" si="122">B37/E37</f>
        <v>0.97884375000000001</v>
      </c>
      <c r="G37" s="437">
        <v>43644</v>
      </c>
      <c r="H37" s="442">
        <v>45000</v>
      </c>
      <c r="I37" s="434">
        <f t="shared" ref="I37" si="123">G37/H37</f>
        <v>0.96986666666666665</v>
      </c>
      <c r="J37" s="442">
        <v>52000</v>
      </c>
      <c r="K37" s="433">
        <f t="shared" ref="K37" si="124">G37/J37</f>
        <v>0.83930769230769231</v>
      </c>
      <c r="L37" s="461" t="s">
        <v>297</v>
      </c>
      <c r="N37" s="433"/>
      <c r="O37" s="437">
        <v>296256</v>
      </c>
      <c r="P37" s="442">
        <v>230000</v>
      </c>
      <c r="Q37" s="433" t="s">
        <v>276</v>
      </c>
      <c r="R37" s="461" t="s">
        <v>297</v>
      </c>
      <c r="T37" s="433"/>
      <c r="U37" s="461" t="s">
        <v>297</v>
      </c>
      <c r="V37" s="442"/>
      <c r="W37" s="433"/>
      <c r="X37" s="438">
        <v>158843</v>
      </c>
      <c r="Y37" s="442">
        <v>179267</v>
      </c>
      <c r="Z37" s="433">
        <f t="shared" ref="Z37" si="125">X37/Y37</f>
        <v>0.88606938254112577</v>
      </c>
      <c r="AB37" s="446"/>
      <c r="AF37" s="433"/>
    </row>
    <row r="38" spans="1:32" x14ac:dyDescent="0.25">
      <c r="A38" s="445">
        <v>44254</v>
      </c>
      <c r="B38" s="439">
        <v>31419</v>
      </c>
      <c r="C38" s="442">
        <v>30000</v>
      </c>
      <c r="D38" s="447" t="s">
        <v>276</v>
      </c>
      <c r="E38" s="442">
        <v>32000</v>
      </c>
      <c r="F38" s="433">
        <f t="shared" ref="F38" si="126">B38/E38</f>
        <v>0.98184375000000002</v>
      </c>
      <c r="G38" s="437">
        <v>43977</v>
      </c>
      <c r="H38" s="442">
        <v>45000</v>
      </c>
      <c r="I38" s="434">
        <f t="shared" ref="I38" si="127">G38/H38</f>
        <v>0.97726666666666662</v>
      </c>
      <c r="J38" s="442">
        <v>52000</v>
      </c>
      <c r="K38" s="433">
        <f t="shared" ref="K38" si="128">G38/J38</f>
        <v>0.84571153846153846</v>
      </c>
      <c r="L38" s="461" t="s">
        <v>297</v>
      </c>
      <c r="N38" s="433"/>
      <c r="O38" s="437">
        <v>298568</v>
      </c>
      <c r="P38" s="442">
        <v>230000</v>
      </c>
      <c r="Q38" s="433" t="s">
        <v>276</v>
      </c>
      <c r="R38" s="461" t="s">
        <v>297</v>
      </c>
      <c r="T38" s="433"/>
      <c r="U38" s="461" t="s">
        <v>297</v>
      </c>
      <c r="V38" s="442"/>
      <c r="W38" s="433"/>
      <c r="X38" s="438">
        <v>159682</v>
      </c>
      <c r="Y38" s="442">
        <v>179267</v>
      </c>
      <c r="Z38" s="433">
        <f t="shared" ref="Z38" si="129">X38/Y38</f>
        <v>0.89074955234371078</v>
      </c>
      <c r="AB38" s="446"/>
      <c r="AF38" s="433"/>
    </row>
    <row r="39" spans="1:32" x14ac:dyDescent="0.25">
      <c r="A39" s="445">
        <v>44255</v>
      </c>
      <c r="B39" s="439">
        <v>31490</v>
      </c>
      <c r="C39" s="442">
        <v>30000</v>
      </c>
      <c r="D39" s="447" t="s">
        <v>276</v>
      </c>
      <c r="E39" s="442">
        <v>32000</v>
      </c>
      <c r="F39" s="433">
        <f t="shared" ref="F39" si="130">B39/E39</f>
        <v>0.98406249999999995</v>
      </c>
      <c r="G39" s="437">
        <v>44142</v>
      </c>
      <c r="H39" s="442">
        <v>45000</v>
      </c>
      <c r="I39" s="434">
        <f t="shared" ref="I39" si="131">G39/H39</f>
        <v>0.98093333333333332</v>
      </c>
      <c r="J39" s="442">
        <v>52000</v>
      </c>
      <c r="K39" s="433">
        <f t="shared" ref="K39" si="132">G39/J39</f>
        <v>0.84888461538461535</v>
      </c>
      <c r="L39" s="461" t="s">
        <v>297</v>
      </c>
      <c r="N39" s="433"/>
      <c r="O39" s="437">
        <v>299587</v>
      </c>
      <c r="P39" s="442">
        <v>230000</v>
      </c>
      <c r="Q39" s="433" t="s">
        <v>276</v>
      </c>
      <c r="R39" s="461" t="s">
        <v>297</v>
      </c>
      <c r="T39" s="433"/>
      <c r="U39" s="461" t="s">
        <v>297</v>
      </c>
      <c r="V39" s="442"/>
      <c r="W39" s="433"/>
      <c r="X39" s="438">
        <v>160025</v>
      </c>
      <c r="Y39" s="442">
        <v>179267</v>
      </c>
      <c r="Z39" s="433">
        <f t="shared" ref="Z39" si="133">X39/Y39</f>
        <v>0.89266289947396904</v>
      </c>
      <c r="AB39" s="446"/>
      <c r="AF39" s="433"/>
    </row>
    <row r="40" spans="1:32" x14ac:dyDescent="0.25">
      <c r="A40" s="445">
        <v>44256</v>
      </c>
      <c r="B40" s="439">
        <v>31521</v>
      </c>
      <c r="C40" s="442">
        <v>30000</v>
      </c>
      <c r="D40" s="447" t="s">
        <v>276</v>
      </c>
      <c r="E40" s="442">
        <v>32000</v>
      </c>
      <c r="F40" s="433">
        <f t="shared" ref="F40" si="134">B40/E40</f>
        <v>0.98503125000000002</v>
      </c>
      <c r="G40" s="437">
        <v>44256</v>
      </c>
      <c r="H40" s="442">
        <v>45000</v>
      </c>
      <c r="I40" s="434">
        <f t="shared" ref="I40" si="135">G40/H40</f>
        <v>0.98346666666666671</v>
      </c>
      <c r="J40" s="442">
        <v>52000</v>
      </c>
      <c r="K40" s="433">
        <f t="shared" ref="K40" si="136">G40/J40</f>
        <v>0.85107692307692306</v>
      </c>
      <c r="L40" s="461" t="s">
        <v>297</v>
      </c>
      <c r="N40" s="433"/>
      <c r="O40" s="437">
        <v>300147</v>
      </c>
      <c r="P40" s="442">
        <v>230000</v>
      </c>
      <c r="Q40" s="433" t="s">
        <v>276</v>
      </c>
      <c r="R40" s="461" t="s">
        <v>297</v>
      </c>
      <c r="T40" s="433"/>
      <c r="U40" s="461" t="s">
        <v>297</v>
      </c>
      <c r="V40" s="442"/>
      <c r="W40" s="433"/>
      <c r="X40" s="438">
        <v>160157</v>
      </c>
      <c r="Y40" s="442">
        <v>179267</v>
      </c>
      <c r="Z40" s="433">
        <f t="shared" ref="Z40" si="137">X40/Y40</f>
        <v>0.89339923131418497</v>
      </c>
      <c r="AB40" s="488">
        <v>13878</v>
      </c>
      <c r="AC40" s="442">
        <v>30000</v>
      </c>
      <c r="AD40" s="434">
        <f t="shared" ref="AD40:AD45" si="138">AB40/AC40</f>
        <v>0.46260000000000001</v>
      </c>
      <c r="AE40" s="442">
        <v>32000</v>
      </c>
      <c r="AF40" s="433">
        <f t="shared" ref="AF40" si="139">AB40/AE40</f>
        <v>0.4336875</v>
      </c>
    </row>
    <row r="41" spans="1:32" x14ac:dyDescent="0.25">
      <c r="A41" s="445">
        <v>44257</v>
      </c>
      <c r="B41" s="439">
        <v>31619</v>
      </c>
      <c r="C41" s="442">
        <v>30000</v>
      </c>
      <c r="D41" s="447" t="s">
        <v>276</v>
      </c>
      <c r="E41" s="442">
        <v>32000</v>
      </c>
      <c r="F41" s="433">
        <f t="shared" ref="F41" si="140">B41/E41</f>
        <v>0.98809374999999999</v>
      </c>
      <c r="G41" s="437">
        <v>44464</v>
      </c>
      <c r="H41" s="442">
        <v>45000</v>
      </c>
      <c r="I41" s="434">
        <f t="shared" ref="I41" si="141">G41/H41</f>
        <v>0.98808888888888891</v>
      </c>
      <c r="J41" s="442">
        <v>52000</v>
      </c>
      <c r="K41" s="433">
        <f t="shared" ref="K41" si="142">G41/J41</f>
        <v>0.85507692307692307</v>
      </c>
      <c r="L41" s="461" t="s">
        <v>297</v>
      </c>
      <c r="N41" s="433"/>
      <c r="O41" s="437">
        <v>301484</v>
      </c>
      <c r="P41" s="442">
        <v>230000</v>
      </c>
      <c r="Q41" s="433" t="s">
        <v>276</v>
      </c>
      <c r="R41" s="461" t="s">
        <v>297</v>
      </c>
      <c r="T41" s="433"/>
      <c r="U41" s="461" t="s">
        <v>297</v>
      </c>
      <c r="V41" s="442"/>
      <c r="W41" s="433"/>
      <c r="X41" s="438">
        <v>160363</v>
      </c>
      <c r="Y41" s="442">
        <v>179267</v>
      </c>
      <c r="Z41" s="433">
        <f t="shared" ref="Z41" si="143">X41/Y41</f>
        <v>0.89454835524664322</v>
      </c>
      <c r="AB41" s="488">
        <v>14449</v>
      </c>
      <c r="AC41" s="442">
        <v>30000</v>
      </c>
      <c r="AD41" s="434">
        <f t="shared" si="138"/>
        <v>0.48163333333333336</v>
      </c>
      <c r="AE41" s="442">
        <v>32000</v>
      </c>
      <c r="AF41" s="433">
        <f t="shared" ref="AF41" si="144">AB41/AE41</f>
        <v>0.45153125</v>
      </c>
    </row>
    <row r="42" spans="1:32" x14ac:dyDescent="0.25">
      <c r="A42" s="445">
        <v>44258</v>
      </c>
      <c r="B42" s="439">
        <v>31707</v>
      </c>
      <c r="C42" s="442">
        <v>30000</v>
      </c>
      <c r="D42" s="447" t="s">
        <v>276</v>
      </c>
      <c r="E42" s="442">
        <v>32000</v>
      </c>
      <c r="F42" s="433">
        <f t="shared" ref="F42" si="145">B42/E42</f>
        <v>0.99084375000000002</v>
      </c>
      <c r="G42" s="437">
        <v>44770</v>
      </c>
      <c r="H42" s="442">
        <v>45000</v>
      </c>
      <c r="I42" s="434">
        <f t="shared" ref="I42" si="146">G42/H42</f>
        <v>0.99488888888888893</v>
      </c>
      <c r="J42" s="442">
        <v>52000</v>
      </c>
      <c r="K42" s="433">
        <f t="shared" ref="K42" si="147">G42/J42</f>
        <v>0.86096153846153844</v>
      </c>
      <c r="L42" s="461" t="s">
        <v>297</v>
      </c>
      <c r="N42" s="433"/>
      <c r="O42" s="437">
        <v>303103</v>
      </c>
      <c r="P42" s="442">
        <v>230000</v>
      </c>
      <c r="Q42" s="433" t="s">
        <v>276</v>
      </c>
      <c r="R42" s="461" t="s">
        <v>297</v>
      </c>
      <c r="T42" s="433"/>
      <c r="U42" s="461" t="s">
        <v>297</v>
      </c>
      <c r="V42" s="442"/>
      <c r="W42" s="433"/>
      <c r="X42" s="438">
        <v>160694</v>
      </c>
      <c r="Y42" s="442">
        <v>179267</v>
      </c>
      <c r="Z42" s="433">
        <f t="shared" ref="Z42" si="148">X42/Y42</f>
        <v>0.89639476311870003</v>
      </c>
      <c r="AB42" s="488">
        <v>15075</v>
      </c>
      <c r="AC42" s="442">
        <v>30000</v>
      </c>
      <c r="AD42" s="434">
        <f t="shared" si="138"/>
        <v>0.50249999999999995</v>
      </c>
      <c r="AE42" s="442">
        <v>32000</v>
      </c>
      <c r="AF42" s="433">
        <f t="shared" ref="AF42" si="149">AB42/AE42</f>
        <v>0.47109374999999998</v>
      </c>
    </row>
    <row r="43" spans="1:32" x14ac:dyDescent="0.25">
      <c r="A43" s="445">
        <v>44259</v>
      </c>
      <c r="B43" s="439">
        <v>31790</v>
      </c>
      <c r="C43" s="442">
        <v>30000</v>
      </c>
      <c r="D43" s="447" t="s">
        <v>276</v>
      </c>
      <c r="E43" s="442">
        <v>32000</v>
      </c>
      <c r="F43" s="433">
        <f t="shared" ref="F43" si="150">B43/E43</f>
        <v>0.99343749999999997</v>
      </c>
      <c r="G43" s="437">
        <v>45060</v>
      </c>
      <c r="H43" s="442">
        <v>45000</v>
      </c>
      <c r="I43" s="447" t="s">
        <v>276</v>
      </c>
      <c r="J43" s="442">
        <v>52000</v>
      </c>
      <c r="K43" s="433">
        <f t="shared" ref="K43" si="151">G43/J43</f>
        <v>0.86653846153846159</v>
      </c>
      <c r="L43" s="461" t="s">
        <v>297</v>
      </c>
      <c r="N43" s="433"/>
      <c r="O43" s="437">
        <v>304760</v>
      </c>
      <c r="P43" s="442">
        <v>230000</v>
      </c>
      <c r="Q43" s="433" t="s">
        <v>276</v>
      </c>
      <c r="R43" s="461" t="s">
        <v>297</v>
      </c>
      <c r="T43" s="433"/>
      <c r="U43" s="461" t="s">
        <v>297</v>
      </c>
      <c r="V43" s="442"/>
      <c r="W43" s="433"/>
      <c r="X43" s="438">
        <v>161101</v>
      </c>
      <c r="Y43" s="442">
        <v>179267</v>
      </c>
      <c r="Z43" s="433">
        <f t="shared" ref="Z43" si="152">X43/Y43</f>
        <v>0.89866511962603268</v>
      </c>
      <c r="AB43" s="488">
        <v>15885</v>
      </c>
      <c r="AC43" s="442">
        <v>30000</v>
      </c>
      <c r="AD43" s="434">
        <f t="shared" si="138"/>
        <v>0.52949999999999997</v>
      </c>
      <c r="AE43" s="442">
        <v>32000</v>
      </c>
      <c r="AF43" s="433">
        <f t="shared" ref="AF43" si="153">AB43/AE43</f>
        <v>0.49640624999999999</v>
      </c>
    </row>
    <row r="44" spans="1:32" x14ac:dyDescent="0.25">
      <c r="A44" s="445">
        <v>44260</v>
      </c>
      <c r="B44" s="439">
        <v>31923</v>
      </c>
      <c r="C44" s="442">
        <v>30000</v>
      </c>
      <c r="D44" s="447" t="s">
        <v>276</v>
      </c>
      <c r="E44" s="442">
        <v>32000</v>
      </c>
      <c r="F44" s="433">
        <f t="shared" ref="F44" si="154">B44/E44</f>
        <v>0.99759374999999995</v>
      </c>
      <c r="G44" s="437">
        <v>45296</v>
      </c>
      <c r="H44" s="442">
        <v>45000</v>
      </c>
      <c r="I44" s="447" t="s">
        <v>276</v>
      </c>
      <c r="J44" s="442">
        <v>52000</v>
      </c>
      <c r="K44" s="433">
        <f t="shared" ref="K44" si="155">G44/J44</f>
        <v>0.87107692307692308</v>
      </c>
      <c r="L44" s="461" t="s">
        <v>297</v>
      </c>
      <c r="N44" s="433"/>
      <c r="O44" s="437">
        <v>306556</v>
      </c>
      <c r="P44" s="442">
        <v>230000</v>
      </c>
      <c r="Q44" s="433" t="s">
        <v>276</v>
      </c>
      <c r="R44" s="461" t="s">
        <v>297</v>
      </c>
      <c r="T44" s="433"/>
      <c r="U44" s="461" t="s">
        <v>297</v>
      </c>
      <c r="V44" s="442"/>
      <c r="W44" s="433"/>
      <c r="X44" s="438">
        <v>161684</v>
      </c>
      <c r="Y44" s="442">
        <v>179267</v>
      </c>
      <c r="Z44" s="433">
        <f t="shared" ref="Z44" si="156">X44/Y44</f>
        <v>0.90191725192032002</v>
      </c>
      <c r="AB44" s="488">
        <v>16662</v>
      </c>
      <c r="AC44" s="442">
        <v>30000</v>
      </c>
      <c r="AD44" s="434">
        <f t="shared" si="138"/>
        <v>0.5554</v>
      </c>
      <c r="AE44" s="442">
        <v>32000</v>
      </c>
      <c r="AF44" s="433">
        <f t="shared" ref="AF44" si="157">AB44/AE44</f>
        <v>0.52068749999999997</v>
      </c>
    </row>
    <row r="45" spans="1:32" x14ac:dyDescent="0.25">
      <c r="A45" s="445">
        <v>44261</v>
      </c>
      <c r="B45" s="439">
        <v>32107</v>
      </c>
      <c r="C45" s="442">
        <v>30000</v>
      </c>
      <c r="D45" s="447" t="s">
        <v>276</v>
      </c>
      <c r="E45" s="442">
        <v>32000</v>
      </c>
      <c r="F45" s="462" t="s">
        <v>276</v>
      </c>
      <c r="G45" s="437">
        <v>45469</v>
      </c>
      <c r="H45" s="442">
        <v>45000</v>
      </c>
      <c r="I45" s="447" t="s">
        <v>276</v>
      </c>
      <c r="J45" s="442">
        <v>52000</v>
      </c>
      <c r="K45" s="433">
        <f t="shared" ref="K45" si="158">G45/J45</f>
        <v>0.87440384615384614</v>
      </c>
      <c r="L45" s="461" t="s">
        <v>297</v>
      </c>
      <c r="N45" s="433"/>
      <c r="O45" s="437">
        <v>308189</v>
      </c>
      <c r="P45" s="442">
        <v>230000</v>
      </c>
      <c r="Q45" s="433" t="s">
        <v>276</v>
      </c>
      <c r="R45" s="461" t="s">
        <v>297</v>
      </c>
      <c r="T45" s="433"/>
      <c r="U45" s="461" t="s">
        <v>297</v>
      </c>
      <c r="V45" s="442"/>
      <c r="W45" s="433"/>
      <c r="X45" s="438">
        <v>162033</v>
      </c>
      <c r="Y45" s="442">
        <v>179267</v>
      </c>
      <c r="Z45" s="433">
        <f t="shared" ref="Z45" si="159">X45/Y45</f>
        <v>0.90386406867967894</v>
      </c>
      <c r="AB45" s="488">
        <v>17258</v>
      </c>
      <c r="AC45" s="442">
        <v>30000</v>
      </c>
      <c r="AD45" s="434">
        <f t="shared" si="138"/>
        <v>0.5752666666666667</v>
      </c>
      <c r="AE45" s="442">
        <v>32000</v>
      </c>
      <c r="AF45" s="433">
        <f t="shared" ref="AF45" si="160">AB45/AE45</f>
        <v>0.53931249999999997</v>
      </c>
    </row>
    <row r="46" spans="1:32" x14ac:dyDescent="0.25">
      <c r="A46" s="445">
        <v>44262</v>
      </c>
      <c r="B46" s="439">
        <v>32225</v>
      </c>
      <c r="C46" s="442">
        <v>30000</v>
      </c>
      <c r="D46" s="447" t="s">
        <v>276</v>
      </c>
      <c r="E46" s="442">
        <v>32000</v>
      </c>
      <c r="F46" s="462" t="s">
        <v>276</v>
      </c>
      <c r="G46" s="437">
        <v>45651</v>
      </c>
      <c r="H46" s="442">
        <v>45000</v>
      </c>
      <c r="I46" s="447" t="s">
        <v>276</v>
      </c>
      <c r="J46" s="442">
        <v>52000</v>
      </c>
      <c r="K46" s="433">
        <f t="shared" ref="K46" si="161">G46/J46</f>
        <v>0.8779038461538462</v>
      </c>
      <c r="L46" s="461" t="s">
        <v>297</v>
      </c>
      <c r="N46" s="433"/>
      <c r="O46" s="437">
        <v>308945</v>
      </c>
      <c r="P46" s="442">
        <v>230000</v>
      </c>
      <c r="Q46" s="433" t="s">
        <v>276</v>
      </c>
      <c r="R46" s="461" t="s">
        <v>297</v>
      </c>
      <c r="T46" s="433"/>
      <c r="U46" s="461" t="s">
        <v>297</v>
      </c>
      <c r="V46" s="442"/>
      <c r="W46" s="433"/>
      <c r="X46" s="438">
        <v>162146</v>
      </c>
      <c r="Y46" s="442">
        <v>179267</v>
      </c>
      <c r="Z46" s="433">
        <f t="shared" ref="Z46" si="162">X46/Y46</f>
        <v>0.90449441336107594</v>
      </c>
      <c r="AB46" s="488">
        <v>17467</v>
      </c>
      <c r="AC46" s="442">
        <v>30000</v>
      </c>
      <c r="AD46" s="434">
        <f t="shared" ref="AD46" si="163">AB46/AC46</f>
        <v>0.58223333333333338</v>
      </c>
      <c r="AE46" s="442">
        <v>32000</v>
      </c>
      <c r="AF46" s="433">
        <f t="shared" ref="AF46" si="164">AB46/AE46</f>
        <v>0.54584374999999996</v>
      </c>
    </row>
    <row r="47" spans="1:32" x14ac:dyDescent="0.25">
      <c r="A47" s="445">
        <v>44263</v>
      </c>
      <c r="B47" s="439">
        <v>32252</v>
      </c>
      <c r="C47" s="442">
        <v>30000</v>
      </c>
      <c r="D47" s="447" t="s">
        <v>276</v>
      </c>
      <c r="E47" s="442">
        <v>32000</v>
      </c>
      <c r="F47" s="462" t="s">
        <v>276</v>
      </c>
      <c r="G47" s="437">
        <v>45717</v>
      </c>
      <c r="H47" s="442">
        <v>45000</v>
      </c>
      <c r="I47" s="447" t="s">
        <v>276</v>
      </c>
      <c r="J47" s="442">
        <v>52000</v>
      </c>
      <c r="K47" s="433">
        <f t="shared" ref="K47" si="165">G47/J47</f>
        <v>0.87917307692307689</v>
      </c>
      <c r="L47" s="461" t="s">
        <v>297</v>
      </c>
      <c r="N47" s="433"/>
      <c r="O47" s="437">
        <v>309596</v>
      </c>
      <c r="P47" s="442">
        <v>230000</v>
      </c>
      <c r="Q47" s="433" t="s">
        <v>276</v>
      </c>
      <c r="R47" s="461" t="s">
        <v>297</v>
      </c>
      <c r="T47" s="433"/>
      <c r="U47" s="461" t="s">
        <v>297</v>
      </c>
      <c r="V47" s="442"/>
      <c r="W47" s="433"/>
      <c r="X47" s="438">
        <v>162298</v>
      </c>
      <c r="Y47" s="442">
        <v>179267</v>
      </c>
      <c r="Z47" s="433">
        <f t="shared" ref="Z47" si="166">X47/Y47</f>
        <v>0.90534231063162773</v>
      </c>
      <c r="AB47" s="488">
        <v>17622</v>
      </c>
      <c r="AC47" s="442">
        <v>30000</v>
      </c>
      <c r="AD47" s="434">
        <f t="shared" ref="AD47" si="167">AB47/AC47</f>
        <v>0.58740000000000003</v>
      </c>
      <c r="AE47" s="442">
        <v>32000</v>
      </c>
      <c r="AF47" s="433">
        <f t="shared" ref="AF47" si="168">AB47/AE47</f>
        <v>0.5506875</v>
      </c>
    </row>
    <row r="48" spans="1:32" x14ac:dyDescent="0.25">
      <c r="A48" s="445">
        <v>44264</v>
      </c>
      <c r="B48" s="439">
        <v>32311</v>
      </c>
      <c r="C48" s="442">
        <v>30000</v>
      </c>
      <c r="D48" s="447" t="s">
        <v>276</v>
      </c>
      <c r="E48" s="442">
        <v>32000</v>
      </c>
      <c r="F48" s="462" t="s">
        <v>276</v>
      </c>
      <c r="G48" s="437">
        <v>45895</v>
      </c>
      <c r="H48" s="442">
        <v>45000</v>
      </c>
      <c r="I48" s="447" t="s">
        <v>276</v>
      </c>
      <c r="J48" s="442">
        <v>52000</v>
      </c>
      <c r="K48" s="433">
        <f t="shared" ref="K48" si="169">G48/J48</f>
        <v>0.88259615384615386</v>
      </c>
      <c r="L48" s="461" t="s">
        <v>297</v>
      </c>
      <c r="N48" s="433"/>
      <c r="O48" s="437">
        <v>311264</v>
      </c>
      <c r="P48" s="442">
        <v>230000</v>
      </c>
      <c r="Q48" s="433" t="s">
        <v>276</v>
      </c>
      <c r="R48" s="461" t="s">
        <v>297</v>
      </c>
      <c r="T48" s="433"/>
      <c r="U48" s="461" t="s">
        <v>297</v>
      </c>
      <c r="V48" s="442"/>
      <c r="W48" s="433"/>
      <c r="X48" s="438">
        <v>162431</v>
      </c>
      <c r="Y48" s="442">
        <v>179267</v>
      </c>
      <c r="Z48" s="433">
        <f t="shared" ref="Z48" si="170">X48/Y48</f>
        <v>0.90608422074336048</v>
      </c>
      <c r="AB48" s="488">
        <v>18354</v>
      </c>
      <c r="AC48" s="442">
        <v>30000</v>
      </c>
      <c r="AD48" s="434">
        <f t="shared" ref="AD48" si="171">AB48/AC48</f>
        <v>0.61180000000000001</v>
      </c>
      <c r="AE48" s="442">
        <v>32000</v>
      </c>
      <c r="AF48" s="433">
        <f t="shared" ref="AF48" si="172">AB48/AE48</f>
        <v>0.57356249999999998</v>
      </c>
    </row>
    <row r="49" spans="1:32" x14ac:dyDescent="0.25">
      <c r="A49" s="445">
        <v>44265</v>
      </c>
      <c r="B49" s="439">
        <v>32465</v>
      </c>
      <c r="C49" s="442">
        <v>30000</v>
      </c>
      <c r="D49" s="447" t="s">
        <v>276</v>
      </c>
      <c r="E49" s="442">
        <v>32000</v>
      </c>
      <c r="F49" s="462" t="s">
        <v>276</v>
      </c>
      <c r="G49" s="437">
        <v>46136</v>
      </c>
      <c r="H49" s="442">
        <v>45000</v>
      </c>
      <c r="I49" s="447" t="s">
        <v>276</v>
      </c>
      <c r="J49" s="442">
        <v>52000</v>
      </c>
      <c r="K49" s="433">
        <f t="shared" ref="K49" si="173">G49/J49</f>
        <v>0.88723076923076927</v>
      </c>
      <c r="L49" s="461" t="s">
        <v>297</v>
      </c>
      <c r="N49" s="433"/>
      <c r="O49" s="437">
        <v>313268</v>
      </c>
      <c r="P49" s="442">
        <v>230000</v>
      </c>
      <c r="Q49" s="433" t="s">
        <v>276</v>
      </c>
      <c r="R49" s="461" t="s">
        <v>297</v>
      </c>
      <c r="T49" s="433"/>
      <c r="U49" s="461" t="s">
        <v>297</v>
      </c>
      <c r="V49" s="442"/>
      <c r="W49" s="433"/>
      <c r="X49" s="438">
        <v>162881</v>
      </c>
      <c r="Y49" s="442">
        <v>179267</v>
      </c>
      <c r="Z49" s="433">
        <f t="shared" ref="Z49" si="174">X49/Y49</f>
        <v>0.90859444292591496</v>
      </c>
      <c r="AB49" s="488">
        <v>19252</v>
      </c>
      <c r="AC49" s="442">
        <v>30000</v>
      </c>
      <c r="AD49" s="434">
        <f t="shared" ref="AD49" si="175">AB49/AC49</f>
        <v>0.64173333333333338</v>
      </c>
      <c r="AE49" s="442">
        <v>32000</v>
      </c>
      <c r="AF49" s="433">
        <f t="shared" ref="AF49" si="176">AB49/AE49</f>
        <v>0.60162499999999997</v>
      </c>
    </row>
    <row r="50" spans="1:32" x14ac:dyDescent="0.25">
      <c r="A50" s="445">
        <v>44266</v>
      </c>
      <c r="B50" s="439">
        <v>32542</v>
      </c>
      <c r="C50" s="442">
        <v>30000</v>
      </c>
      <c r="D50" s="447" t="s">
        <v>276</v>
      </c>
      <c r="E50" s="442">
        <v>32000</v>
      </c>
      <c r="F50" s="462" t="s">
        <v>276</v>
      </c>
      <c r="G50" s="437">
        <v>46592</v>
      </c>
      <c r="H50" s="442">
        <v>45000</v>
      </c>
      <c r="I50" s="447" t="s">
        <v>276</v>
      </c>
      <c r="J50" s="442">
        <v>52000</v>
      </c>
      <c r="K50" s="433">
        <f t="shared" ref="K50" si="177">G50/J50</f>
        <v>0.89600000000000002</v>
      </c>
      <c r="L50" s="461" t="s">
        <v>297</v>
      </c>
      <c r="N50" s="433"/>
      <c r="O50" s="437">
        <v>315128</v>
      </c>
      <c r="P50" s="442">
        <v>230000</v>
      </c>
      <c r="Q50" s="433" t="s">
        <v>276</v>
      </c>
      <c r="R50" s="461" t="s">
        <v>297</v>
      </c>
      <c r="T50" s="433"/>
      <c r="U50" s="461" t="s">
        <v>297</v>
      </c>
      <c r="V50" s="442"/>
      <c r="W50" s="433"/>
      <c r="X50" s="438">
        <v>163111</v>
      </c>
      <c r="Y50" s="442">
        <v>179267</v>
      </c>
      <c r="Z50" s="433">
        <f t="shared" ref="Z50" si="178">X50/Y50</f>
        <v>0.90987744537477622</v>
      </c>
      <c r="AB50" s="488">
        <v>19930</v>
      </c>
      <c r="AC50" s="442">
        <v>30000</v>
      </c>
      <c r="AD50" s="434">
        <f t="shared" ref="AD50" si="179">AB50/AC50</f>
        <v>0.66433333333333333</v>
      </c>
      <c r="AE50" s="442">
        <v>32000</v>
      </c>
      <c r="AF50" s="433">
        <f t="shared" ref="AF50" si="180">AB50/AE50</f>
        <v>0.62281249999999999</v>
      </c>
    </row>
    <row r="51" spans="1:32" x14ac:dyDescent="0.25">
      <c r="B51" s="58" t="s">
        <v>340</v>
      </c>
      <c r="C51" s="363"/>
      <c r="D51" s="402"/>
      <c r="E51" s="402"/>
      <c r="F51" s="402"/>
      <c r="G51" s="402"/>
      <c r="H51" s="402"/>
      <c r="I51" s="402"/>
      <c r="J51" s="402"/>
      <c r="K51" s="402"/>
      <c r="L51" s="402"/>
      <c r="M51" s="402"/>
    </row>
    <row r="52" spans="1:32" x14ac:dyDescent="0.25">
      <c r="B52" s="58" t="s">
        <v>339</v>
      </c>
      <c r="C52" s="363"/>
      <c r="D52" s="402"/>
      <c r="E52" s="402"/>
      <c r="F52" s="402"/>
      <c r="G52" s="402"/>
      <c r="H52" s="402"/>
      <c r="I52" s="402"/>
      <c r="J52" s="402"/>
      <c r="K52" s="402"/>
      <c r="L52" s="402"/>
      <c r="M52" s="402"/>
    </row>
    <row r="53" spans="1:32" x14ac:dyDescent="0.25">
      <c r="B53" s="22" t="s">
        <v>320</v>
      </c>
      <c r="C53" s="402"/>
      <c r="D53" s="402"/>
      <c r="E53" s="402"/>
      <c r="F53" s="402"/>
      <c r="G53" s="402"/>
      <c r="H53" s="402"/>
      <c r="I53" s="402"/>
      <c r="J53" s="402"/>
      <c r="K53" s="402"/>
      <c r="L53" s="402"/>
      <c r="M53" s="402"/>
    </row>
    <row r="54" spans="1:32" x14ac:dyDescent="0.25">
      <c r="B54" s="402"/>
      <c r="C54" s="402"/>
      <c r="D54" s="402"/>
      <c r="E54" s="402"/>
      <c r="F54" s="402"/>
      <c r="G54" s="402"/>
      <c r="H54" s="402"/>
      <c r="I54" s="402"/>
      <c r="J54" s="402"/>
      <c r="K54" s="402"/>
      <c r="L54" s="402"/>
      <c r="M54" s="402"/>
    </row>
  </sheetData>
  <mergeCells count="9">
    <mergeCell ref="A3:A4"/>
    <mergeCell ref="B3:F3"/>
    <mergeCell ref="G3:K3"/>
    <mergeCell ref="L3:N3"/>
    <mergeCell ref="AB3:AF3"/>
    <mergeCell ref="X3:Z3"/>
    <mergeCell ref="U3:W3"/>
    <mergeCell ref="R3:T3"/>
    <mergeCell ref="O3:Q3"/>
  </mergeCells>
  <hyperlinks>
    <hyperlink ref="AJ1" location="Contents!A1" display="Contents page"/>
    <hyperlink ref="B53" r:id="rId1" location="!/vizhome/COVID-19DailyDashboard_15960160643010/Overview"/>
  </hyperlinks>
  <pageMargins left="0.70866141732283472" right="0.70866141732283472" top="0.74803149606299213" bottom="0.74803149606299213" header="0.31496062992125984" footer="0.31496062992125984"/>
  <pageSetup paperSize="9" scale="41" orientation="landscape" horizontalDpi="90" verticalDpi="90"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O18"/>
  <sheetViews>
    <sheetView workbookViewId="0">
      <pane xSplit="1" ySplit="4" topLeftCell="B11" activePane="bottomRight" state="frozen"/>
      <selection pane="topRight" activeCell="B1" sqref="B1"/>
      <selection pane="bottomLeft" activeCell="A5" sqref="A5"/>
      <selection pane="bottomRight"/>
    </sheetView>
  </sheetViews>
  <sheetFormatPr defaultColWidth="9.140625" defaultRowHeight="15" x14ac:dyDescent="0.25"/>
  <cols>
    <col min="1" max="1" width="10.5703125" style="402" customWidth="1"/>
    <col min="2" max="13" width="12.42578125" style="402" customWidth="1"/>
    <col min="14" max="16384" width="9.140625" style="402"/>
  </cols>
  <sheetData>
    <row r="1" spans="1:15" s="369" customFormat="1" x14ac:dyDescent="0.25">
      <c r="A1" s="428" t="s">
        <v>323</v>
      </c>
      <c r="B1" s="437"/>
      <c r="C1" s="442"/>
      <c r="D1" s="434"/>
      <c r="E1" s="437"/>
      <c r="F1" s="442"/>
      <c r="G1" s="434"/>
      <c r="H1" s="434"/>
      <c r="I1" s="434"/>
      <c r="J1" s="434"/>
      <c r="K1" s="434"/>
      <c r="L1" s="434"/>
      <c r="M1" s="434"/>
      <c r="O1" s="60" t="s">
        <v>29</v>
      </c>
    </row>
    <row r="2" spans="1:15" s="369" customFormat="1" x14ac:dyDescent="0.25">
      <c r="B2" s="437"/>
      <c r="C2" s="442"/>
      <c r="D2" s="434"/>
      <c r="E2" s="437"/>
      <c r="F2" s="442"/>
      <c r="G2" s="434"/>
      <c r="H2" s="434"/>
      <c r="I2" s="434"/>
      <c r="J2" s="434"/>
      <c r="K2" s="434"/>
      <c r="L2" s="434"/>
      <c r="M2" s="434"/>
    </row>
    <row r="3" spans="1:15" s="369" customFormat="1" ht="39" customHeight="1" x14ac:dyDescent="0.25">
      <c r="A3" s="519" t="s">
        <v>0</v>
      </c>
      <c r="B3" s="527" t="s">
        <v>291</v>
      </c>
      <c r="C3" s="528"/>
      <c r="D3" s="529"/>
      <c r="E3" s="527" t="s">
        <v>292</v>
      </c>
      <c r="F3" s="528"/>
      <c r="G3" s="529"/>
      <c r="H3" s="527" t="s">
        <v>293</v>
      </c>
      <c r="I3" s="528"/>
      <c r="J3" s="529"/>
      <c r="K3" s="527" t="s">
        <v>294</v>
      </c>
      <c r="L3" s="528"/>
      <c r="M3" s="529"/>
    </row>
    <row r="4" spans="1:15" s="369" customFormat="1" ht="78.75" customHeight="1" x14ac:dyDescent="0.25">
      <c r="A4" s="519"/>
      <c r="B4" s="458" t="s">
        <v>265</v>
      </c>
      <c r="C4" s="459" t="s">
        <v>270</v>
      </c>
      <c r="D4" s="460" t="s">
        <v>280</v>
      </c>
      <c r="E4" s="458" t="s">
        <v>265</v>
      </c>
      <c r="F4" s="459" t="s">
        <v>270</v>
      </c>
      <c r="G4" s="460" t="s">
        <v>280</v>
      </c>
      <c r="H4" s="458" t="s">
        <v>265</v>
      </c>
      <c r="I4" s="459" t="s">
        <v>270</v>
      </c>
      <c r="J4" s="460" t="s">
        <v>280</v>
      </c>
      <c r="K4" s="458" t="s">
        <v>265</v>
      </c>
      <c r="L4" s="459" t="s">
        <v>270</v>
      </c>
      <c r="M4" s="460" t="s">
        <v>280</v>
      </c>
    </row>
    <row r="5" spans="1:15" s="369" customFormat="1" x14ac:dyDescent="0.25">
      <c r="A5" s="445">
        <v>44242</v>
      </c>
      <c r="B5" s="438">
        <v>269951</v>
      </c>
      <c r="C5" s="461">
        <v>269894</v>
      </c>
      <c r="D5" s="433">
        <f>B5/C5</f>
        <v>1.0002111940243206</v>
      </c>
      <c r="E5" s="437">
        <v>195841</v>
      </c>
      <c r="F5" s="461">
        <v>195951</v>
      </c>
      <c r="G5" s="462">
        <f>E5/F5</f>
        <v>0.99943863516899634</v>
      </c>
      <c r="H5" s="438">
        <v>237058</v>
      </c>
      <c r="I5" s="461">
        <v>278856</v>
      </c>
      <c r="J5" s="433">
        <f t="shared" ref="J5:J10" si="0">H5/I5</f>
        <v>0.85010901684023299</v>
      </c>
      <c r="K5" s="438">
        <v>159947</v>
      </c>
      <c r="L5" s="463">
        <v>299444</v>
      </c>
      <c r="M5" s="433">
        <f t="shared" ref="M5:M10" si="1">K5/L5</f>
        <v>0.53414661839943367</v>
      </c>
    </row>
    <row r="6" spans="1:15" x14ac:dyDescent="0.25">
      <c r="A6" s="445">
        <v>44243</v>
      </c>
      <c r="B6" s="438">
        <v>270654</v>
      </c>
      <c r="C6" s="461">
        <v>269894</v>
      </c>
      <c r="D6" s="433" t="s">
        <v>298</v>
      </c>
      <c r="E6" s="437">
        <v>199163</v>
      </c>
      <c r="F6" s="461">
        <v>195951</v>
      </c>
      <c r="G6" s="433" t="s">
        <v>298</v>
      </c>
      <c r="H6" s="438">
        <v>245231</v>
      </c>
      <c r="I6" s="461">
        <v>278856</v>
      </c>
      <c r="J6" s="433">
        <f t="shared" si="0"/>
        <v>0.87941805089365122</v>
      </c>
      <c r="K6" s="438">
        <v>173918</v>
      </c>
      <c r="L6" s="463">
        <v>299444</v>
      </c>
      <c r="M6" s="433">
        <f t="shared" si="1"/>
        <v>0.58080308839048367</v>
      </c>
    </row>
    <row r="7" spans="1:15" x14ac:dyDescent="0.25">
      <c r="A7" s="445">
        <v>44244</v>
      </c>
      <c r="B7" s="464">
        <v>271528</v>
      </c>
      <c r="C7" s="461">
        <v>269894</v>
      </c>
      <c r="D7" s="433" t="s">
        <v>298</v>
      </c>
      <c r="E7" s="464">
        <v>201356</v>
      </c>
      <c r="F7" s="461">
        <v>195951</v>
      </c>
      <c r="G7" s="433" t="s">
        <v>298</v>
      </c>
      <c r="H7" s="464">
        <v>250986</v>
      </c>
      <c r="I7" s="461">
        <v>278856</v>
      </c>
      <c r="J7" s="433">
        <f t="shared" si="0"/>
        <v>0.90005594285222479</v>
      </c>
      <c r="K7" s="464">
        <v>190651</v>
      </c>
      <c r="L7" s="463">
        <v>299444</v>
      </c>
      <c r="M7" s="433">
        <f t="shared" si="1"/>
        <v>0.63668331975260817</v>
      </c>
    </row>
    <row r="8" spans="1:15" x14ac:dyDescent="0.25">
      <c r="A8" s="445">
        <v>44245</v>
      </c>
      <c r="B8" s="464">
        <v>272333</v>
      </c>
      <c r="C8" s="461">
        <v>269894</v>
      </c>
      <c r="D8" s="433" t="s">
        <v>298</v>
      </c>
      <c r="E8" s="464">
        <v>203726</v>
      </c>
      <c r="F8" s="461">
        <v>195951</v>
      </c>
      <c r="G8" s="433" t="s">
        <v>298</v>
      </c>
      <c r="H8" s="464">
        <v>256381</v>
      </c>
      <c r="I8" s="461">
        <v>278856</v>
      </c>
      <c r="J8" s="433">
        <f t="shared" si="0"/>
        <v>0.9194028459133029</v>
      </c>
      <c r="K8" s="464">
        <v>207534</v>
      </c>
      <c r="L8" s="463">
        <v>299444</v>
      </c>
      <c r="M8" s="433">
        <f t="shared" si="1"/>
        <v>0.69306447950201044</v>
      </c>
    </row>
    <row r="9" spans="1:15" x14ac:dyDescent="0.25">
      <c r="A9" s="445">
        <v>44246</v>
      </c>
      <c r="B9" s="464">
        <v>273063</v>
      </c>
      <c r="C9" s="461">
        <v>269894</v>
      </c>
      <c r="D9" s="433" t="s">
        <v>298</v>
      </c>
      <c r="E9" s="464">
        <v>205981</v>
      </c>
      <c r="F9" s="461">
        <v>195951</v>
      </c>
      <c r="G9" s="433" t="s">
        <v>298</v>
      </c>
      <c r="H9" s="464">
        <v>261681</v>
      </c>
      <c r="I9" s="461">
        <v>278856</v>
      </c>
      <c r="J9" s="433">
        <f t="shared" si="0"/>
        <v>0.93840907134865303</v>
      </c>
      <c r="K9" s="464">
        <v>220470</v>
      </c>
      <c r="L9" s="463">
        <v>299444</v>
      </c>
      <c r="M9" s="433">
        <f t="shared" si="1"/>
        <v>0.73626454362084393</v>
      </c>
    </row>
    <row r="10" spans="1:15" x14ac:dyDescent="0.25">
      <c r="A10" s="445">
        <v>44247</v>
      </c>
      <c r="B10" s="464">
        <v>273668</v>
      </c>
      <c r="C10" s="461">
        <v>269894</v>
      </c>
      <c r="D10" s="433" t="s">
        <v>298</v>
      </c>
      <c r="E10" s="464">
        <v>207506</v>
      </c>
      <c r="F10" s="461">
        <v>195951</v>
      </c>
      <c r="G10" s="433" t="s">
        <v>298</v>
      </c>
      <c r="H10" s="464">
        <v>265912</v>
      </c>
      <c r="I10" s="461">
        <v>278856</v>
      </c>
      <c r="J10" s="433">
        <f t="shared" si="0"/>
        <v>0.95358177697449575</v>
      </c>
      <c r="K10" s="464">
        <v>232549</v>
      </c>
      <c r="L10" s="463">
        <v>299444</v>
      </c>
      <c r="M10" s="433">
        <f t="shared" si="1"/>
        <v>0.77660263688703068</v>
      </c>
    </row>
    <row r="11" spans="1:15" x14ac:dyDescent="0.25">
      <c r="A11" s="445">
        <v>44248</v>
      </c>
      <c r="B11" s="464">
        <v>273935</v>
      </c>
      <c r="C11" s="461">
        <v>269894</v>
      </c>
      <c r="D11" s="433" t="s">
        <v>298</v>
      </c>
      <c r="E11" s="464">
        <v>208641</v>
      </c>
      <c r="F11" s="461">
        <v>195951</v>
      </c>
      <c r="G11" s="433" t="s">
        <v>298</v>
      </c>
      <c r="H11" s="464">
        <v>267914</v>
      </c>
      <c r="I11" s="461">
        <v>278856</v>
      </c>
      <c r="J11" s="433">
        <f t="shared" ref="J11:J12" si="2">H11/I11</f>
        <v>0.96076110967667905</v>
      </c>
      <c r="K11" s="464">
        <v>238951</v>
      </c>
      <c r="L11" s="463">
        <v>299444</v>
      </c>
      <c r="M11" s="433">
        <f t="shared" ref="M11:M12" si="3">K11/L11</f>
        <v>0.79798226045604526</v>
      </c>
    </row>
    <row r="12" spans="1:15" x14ac:dyDescent="0.25">
      <c r="A12" s="445">
        <v>44249</v>
      </c>
      <c r="B12" s="464">
        <v>274159</v>
      </c>
      <c r="C12" s="461">
        <v>269894</v>
      </c>
      <c r="D12" s="433" t="s">
        <v>298</v>
      </c>
      <c r="E12" s="464">
        <v>209297</v>
      </c>
      <c r="F12" s="461">
        <v>195951</v>
      </c>
      <c r="G12" s="433" t="s">
        <v>298</v>
      </c>
      <c r="H12" s="464">
        <v>269165</v>
      </c>
      <c r="I12" s="461">
        <v>278856</v>
      </c>
      <c r="J12" s="433">
        <f t="shared" si="2"/>
        <v>0.96524729609547577</v>
      </c>
      <c r="K12" s="464">
        <v>242231</v>
      </c>
      <c r="L12" s="463">
        <v>299444</v>
      </c>
      <c r="M12" s="433">
        <f t="shared" si="3"/>
        <v>0.80893589452451875</v>
      </c>
    </row>
    <row r="13" spans="1:15" x14ac:dyDescent="0.25">
      <c r="A13" s="445">
        <v>44250</v>
      </c>
      <c r="B13" s="464">
        <v>274508</v>
      </c>
      <c r="C13" s="461">
        <v>269894</v>
      </c>
      <c r="D13" s="433" t="s">
        <v>298</v>
      </c>
      <c r="E13" s="464">
        <v>210181</v>
      </c>
      <c r="F13" s="461">
        <v>195951</v>
      </c>
      <c r="G13" s="433" t="s">
        <v>298</v>
      </c>
      <c r="H13" s="464">
        <v>271014</v>
      </c>
      <c r="I13" s="461">
        <v>278856</v>
      </c>
      <c r="J13" s="433">
        <f t="shared" ref="J13" si="4">H13/I13</f>
        <v>0.97187795851622338</v>
      </c>
      <c r="K13" s="464">
        <v>246235</v>
      </c>
      <c r="L13" s="463">
        <v>299444</v>
      </c>
      <c r="M13" s="433">
        <f t="shared" ref="M13" si="5">K13/L13</f>
        <v>0.82230734294225294</v>
      </c>
    </row>
    <row r="14" spans="1:15" x14ac:dyDescent="0.25">
      <c r="A14" s="445">
        <v>44251</v>
      </c>
      <c r="B14" s="464">
        <v>274861</v>
      </c>
      <c r="C14" s="461">
        <v>269894</v>
      </c>
      <c r="D14" s="433" t="s">
        <v>298</v>
      </c>
      <c r="E14" s="464">
        <v>210689</v>
      </c>
      <c r="F14" s="461">
        <v>195951</v>
      </c>
      <c r="G14" s="433" t="s">
        <v>298</v>
      </c>
      <c r="H14" s="464">
        <v>272301</v>
      </c>
      <c r="I14" s="461">
        <v>278856</v>
      </c>
      <c r="J14" s="433">
        <f t="shared" ref="J14" si="6">H14/I14</f>
        <v>0.97649324382476976</v>
      </c>
      <c r="K14" s="464">
        <v>250585</v>
      </c>
      <c r="L14" s="463">
        <v>299444</v>
      </c>
      <c r="M14" s="433">
        <f t="shared" ref="M14" si="7">K14/L14</f>
        <v>0.83683426617330792</v>
      </c>
    </row>
    <row r="15" spans="1:15" x14ac:dyDescent="0.25">
      <c r="A15" s="445">
        <v>44252</v>
      </c>
      <c r="B15" s="464">
        <v>275223</v>
      </c>
      <c r="C15" s="461">
        <v>269894</v>
      </c>
      <c r="D15" s="433" t="s">
        <v>298</v>
      </c>
      <c r="E15" s="464">
        <v>211268</v>
      </c>
      <c r="F15" s="461">
        <v>195951</v>
      </c>
      <c r="G15" s="433" t="s">
        <v>298</v>
      </c>
      <c r="H15" s="464">
        <v>273419</v>
      </c>
      <c r="I15" s="461">
        <v>278856</v>
      </c>
      <c r="J15" s="433">
        <f t="shared" ref="J15" si="8">H15/I15</f>
        <v>0.98050248156754738</v>
      </c>
      <c r="K15" s="464">
        <v>255266</v>
      </c>
      <c r="L15" s="463">
        <v>299444</v>
      </c>
      <c r="M15" s="433">
        <f t="shared" ref="M15" si="9">K15/L15</f>
        <v>0.85246657137895565</v>
      </c>
    </row>
    <row r="16" spans="1:15" x14ac:dyDescent="0.25">
      <c r="B16" s="58" t="s">
        <v>319</v>
      </c>
      <c r="C16" s="363"/>
    </row>
    <row r="17" spans="2:3" x14ac:dyDescent="0.25">
      <c r="B17" s="58" t="s">
        <v>321</v>
      </c>
      <c r="C17" s="363"/>
    </row>
    <row r="18" spans="2:3" x14ac:dyDescent="0.25">
      <c r="B18" s="22" t="s">
        <v>320</v>
      </c>
    </row>
  </sheetData>
  <mergeCells count="5">
    <mergeCell ref="H3:J3"/>
    <mergeCell ref="K3:M3"/>
    <mergeCell ref="A3:A4"/>
    <mergeCell ref="B3:D3"/>
    <mergeCell ref="E3:G3"/>
  </mergeCells>
  <hyperlinks>
    <hyperlink ref="O1" location="Contents!A1" display="Contents page"/>
    <hyperlink ref="B18" r:id="rId1" location="!/vizhome/COVID-19DailyDashboard_15960160643010/Overview"/>
  </hyperlinks>
  <pageMargins left="0.7" right="0.7" top="0.75" bottom="0.75" header="0.3" footer="0.3"/>
  <pageSetup paperSize="9" orientation="portrait" horizontalDpi="90" verticalDpi="90"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7"/>
  <sheetViews>
    <sheetView workbookViewId="0"/>
  </sheetViews>
  <sheetFormatPr defaultColWidth="8.7109375" defaultRowHeight="15" x14ac:dyDescent="0.25"/>
  <cols>
    <col min="1" max="1" width="11.140625" style="402" customWidth="1"/>
    <col min="2" max="3" width="26.85546875" style="402" customWidth="1"/>
    <col min="4" max="16384" width="8.7109375" style="402"/>
  </cols>
  <sheetData>
    <row r="1" spans="1:5" x14ac:dyDescent="0.25">
      <c r="A1" s="416" t="s">
        <v>334</v>
      </c>
      <c r="E1" s="60" t="s">
        <v>29</v>
      </c>
    </row>
    <row r="3" spans="1:5" ht="69.599999999999994" customHeight="1" x14ac:dyDescent="0.25">
      <c r="A3" s="56" t="s">
        <v>0</v>
      </c>
      <c r="B3" s="62" t="s">
        <v>302</v>
      </c>
      <c r="C3" s="62" t="s">
        <v>304</v>
      </c>
    </row>
    <row r="4" spans="1:5" x14ac:dyDescent="0.25">
      <c r="A4" s="25">
        <v>44242</v>
      </c>
      <c r="B4" s="57">
        <v>1618320</v>
      </c>
      <c r="C4" s="57">
        <v>1520690</v>
      </c>
    </row>
    <row r="5" spans="1:5" x14ac:dyDescent="0.25">
      <c r="A5" s="25">
        <v>44249</v>
      </c>
      <c r="B5" s="57">
        <v>1763400</v>
      </c>
      <c r="C5" s="57">
        <v>1643450</v>
      </c>
    </row>
    <row r="6" spans="1:5" x14ac:dyDescent="0.25">
      <c r="A6" s="25">
        <v>44256</v>
      </c>
      <c r="B6" s="57">
        <v>2138450</v>
      </c>
      <c r="C6" s="57">
        <v>1886160</v>
      </c>
    </row>
    <row r="7" spans="1:5" x14ac:dyDescent="0.25">
      <c r="A7" s="25">
        <v>44263</v>
      </c>
      <c r="B7" s="57">
        <v>2882440</v>
      </c>
      <c r="C7" s="57">
        <v>2189030</v>
      </c>
    </row>
  </sheetData>
  <hyperlinks>
    <hyperlink ref="E1" location="Contents!A1" display="Contents page"/>
  </hyperlink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42"/>
  <sheetViews>
    <sheetView zoomScale="80" zoomScaleNormal="80" workbookViewId="0"/>
  </sheetViews>
  <sheetFormatPr defaultRowHeight="15" x14ac:dyDescent="0.25"/>
  <cols>
    <col min="1" max="1" width="19.7109375" customWidth="1"/>
    <col min="2" max="4" width="15.42578125" customWidth="1"/>
  </cols>
  <sheetData>
    <row r="1" spans="1:6" x14ac:dyDescent="0.25">
      <c r="A1" s="465"/>
      <c r="F1" s="60" t="s">
        <v>29</v>
      </c>
    </row>
    <row r="2" spans="1:6" x14ac:dyDescent="0.25">
      <c r="A2" s="466" t="s">
        <v>313</v>
      </c>
    </row>
    <row r="3" spans="1:6" ht="90" x14ac:dyDescent="0.25">
      <c r="A3" s="467" t="s">
        <v>0</v>
      </c>
      <c r="B3" s="468" t="s">
        <v>306</v>
      </c>
      <c r="C3" s="467" t="s">
        <v>307</v>
      </c>
      <c r="D3" s="467" t="s">
        <v>308</v>
      </c>
    </row>
    <row r="4" spans="1:6" x14ac:dyDescent="0.25">
      <c r="A4" s="469">
        <v>44120</v>
      </c>
      <c r="B4" s="494">
        <v>2300</v>
      </c>
      <c r="C4" s="491">
        <v>480</v>
      </c>
      <c r="D4" s="470">
        <v>70</v>
      </c>
    </row>
    <row r="5" spans="1:6" x14ac:dyDescent="0.25">
      <c r="A5" s="471">
        <v>44127</v>
      </c>
      <c r="B5" s="492">
        <v>2600</v>
      </c>
      <c r="C5" s="491">
        <v>250</v>
      </c>
      <c r="D5" s="470">
        <v>35</v>
      </c>
    </row>
    <row r="6" spans="1:6" x14ac:dyDescent="0.25">
      <c r="A6" s="471">
        <v>44134</v>
      </c>
      <c r="B6" s="492">
        <v>2900</v>
      </c>
      <c r="C6" s="491">
        <v>180</v>
      </c>
      <c r="D6" s="470">
        <v>25</v>
      </c>
    </row>
    <row r="7" spans="1:6" x14ac:dyDescent="0.25">
      <c r="A7" s="473">
        <v>44141</v>
      </c>
      <c r="B7" s="492">
        <v>3100</v>
      </c>
      <c r="C7" s="491">
        <v>190</v>
      </c>
      <c r="D7" s="470">
        <v>25</v>
      </c>
    </row>
    <row r="8" spans="1:6" x14ac:dyDescent="0.25">
      <c r="A8" s="473">
        <v>44145</v>
      </c>
      <c r="B8" s="492">
        <v>3200</v>
      </c>
      <c r="C8" s="491">
        <v>160</v>
      </c>
      <c r="D8" s="470">
        <v>20</v>
      </c>
    </row>
    <row r="9" spans="1:6" x14ac:dyDescent="0.25">
      <c r="A9" s="473">
        <v>44148</v>
      </c>
      <c r="B9" s="492">
        <v>3300</v>
      </c>
      <c r="C9" s="491">
        <v>170</v>
      </c>
      <c r="D9" s="470">
        <v>25</v>
      </c>
    </row>
    <row r="10" spans="1:6" x14ac:dyDescent="0.25">
      <c r="A10" s="473">
        <v>44152</v>
      </c>
      <c r="B10" s="492">
        <v>3400</v>
      </c>
      <c r="C10" s="491">
        <v>190</v>
      </c>
      <c r="D10" s="470">
        <v>30</v>
      </c>
    </row>
    <row r="11" spans="1:6" x14ac:dyDescent="0.25">
      <c r="A11" s="473">
        <v>44155</v>
      </c>
      <c r="B11" s="492">
        <v>3400</v>
      </c>
      <c r="C11" s="491">
        <v>200</v>
      </c>
      <c r="D11" s="470">
        <v>30</v>
      </c>
    </row>
    <row r="12" spans="1:6" x14ac:dyDescent="0.25">
      <c r="A12" s="473">
        <v>44162</v>
      </c>
      <c r="B12" s="492">
        <v>3700</v>
      </c>
      <c r="C12" s="491">
        <v>210</v>
      </c>
      <c r="D12" s="470">
        <v>30</v>
      </c>
    </row>
    <row r="13" spans="1:6" x14ac:dyDescent="0.25">
      <c r="A13" s="473">
        <v>44169</v>
      </c>
      <c r="B13" s="492">
        <v>3800</v>
      </c>
      <c r="C13" s="491">
        <v>120</v>
      </c>
      <c r="D13" s="470">
        <v>15</v>
      </c>
    </row>
    <row r="14" spans="1:6" x14ac:dyDescent="0.25">
      <c r="A14" s="473">
        <v>44176</v>
      </c>
      <c r="B14" s="497">
        <v>3900</v>
      </c>
      <c r="C14" s="495">
        <v>90</v>
      </c>
      <c r="D14" s="474">
        <v>15</v>
      </c>
    </row>
    <row r="15" spans="1:6" ht="75" customHeight="1" x14ac:dyDescent="0.25">
      <c r="A15" s="530" t="s">
        <v>309</v>
      </c>
      <c r="B15" s="530"/>
      <c r="C15" s="530"/>
      <c r="D15" s="531"/>
    </row>
    <row r="16" spans="1:6" x14ac:dyDescent="0.25">
      <c r="A16" s="473">
        <v>44211</v>
      </c>
      <c r="B16" s="494">
        <v>4200</v>
      </c>
      <c r="C16" s="496" t="s">
        <v>48</v>
      </c>
      <c r="D16" s="475" t="s">
        <v>48</v>
      </c>
    </row>
    <row r="17" spans="1:4" x14ac:dyDescent="0.25">
      <c r="A17" s="473">
        <v>44218</v>
      </c>
      <c r="B17" s="492">
        <v>4300</v>
      </c>
      <c r="C17" s="492">
        <v>90</v>
      </c>
      <c r="D17" s="470">
        <v>15</v>
      </c>
    </row>
    <row r="18" spans="1:4" x14ac:dyDescent="0.25">
      <c r="A18" s="471">
        <v>44225</v>
      </c>
      <c r="B18" s="492">
        <v>4400</v>
      </c>
      <c r="C18" s="492">
        <v>80</v>
      </c>
      <c r="D18" s="470">
        <v>10</v>
      </c>
    </row>
    <row r="19" spans="1:4" x14ac:dyDescent="0.25">
      <c r="A19" s="473">
        <v>44232</v>
      </c>
      <c r="B19" s="492">
        <v>4400</v>
      </c>
      <c r="C19" s="492">
        <v>70</v>
      </c>
      <c r="D19" s="470">
        <v>10</v>
      </c>
    </row>
    <row r="20" spans="1:4" x14ac:dyDescent="0.25">
      <c r="A20" s="473">
        <v>44239</v>
      </c>
      <c r="B20" s="492">
        <v>4500</v>
      </c>
      <c r="C20" s="492">
        <v>70</v>
      </c>
      <c r="D20" s="470">
        <v>10</v>
      </c>
    </row>
    <row r="21" spans="1:4" x14ac:dyDescent="0.25">
      <c r="A21" s="489">
        <v>44246</v>
      </c>
      <c r="B21" s="492">
        <v>4600</v>
      </c>
      <c r="C21" s="492">
        <v>40</v>
      </c>
      <c r="D21" s="491">
        <v>5</v>
      </c>
    </row>
    <row r="22" spans="1:4" x14ac:dyDescent="0.25">
      <c r="A22" s="489">
        <v>44253</v>
      </c>
      <c r="B22" s="492">
        <v>4600</v>
      </c>
      <c r="C22" s="492">
        <v>50</v>
      </c>
      <c r="D22" s="492">
        <v>5</v>
      </c>
    </row>
    <row r="23" spans="1:4" x14ac:dyDescent="0.25">
      <c r="A23" s="490">
        <v>44260</v>
      </c>
      <c r="B23" s="493">
        <v>4600</v>
      </c>
      <c r="C23" s="493">
        <v>30</v>
      </c>
      <c r="D23" s="493">
        <v>5</v>
      </c>
    </row>
    <row r="25" spans="1:4" x14ac:dyDescent="0.25">
      <c r="A25" s="476" t="s">
        <v>314</v>
      </c>
      <c r="B25" s="31"/>
      <c r="C25" s="31"/>
      <c r="D25" s="477"/>
    </row>
    <row r="26" spans="1:4" ht="75" x14ac:dyDescent="0.25">
      <c r="A26" s="467" t="s">
        <v>0</v>
      </c>
      <c r="B26" s="478" t="s">
        <v>310</v>
      </c>
      <c r="C26" s="467" t="s">
        <v>311</v>
      </c>
      <c r="D26" s="478" t="s">
        <v>308</v>
      </c>
    </row>
    <row r="27" spans="1:4" x14ac:dyDescent="0.25">
      <c r="A27" s="471">
        <v>44134</v>
      </c>
      <c r="B27" s="479">
        <v>230</v>
      </c>
      <c r="C27" s="480">
        <v>70</v>
      </c>
      <c r="D27" s="470">
        <v>10</v>
      </c>
    </row>
    <row r="28" spans="1:4" x14ac:dyDescent="0.25">
      <c r="A28" s="471">
        <v>44141</v>
      </c>
      <c r="B28" s="480">
        <v>310</v>
      </c>
      <c r="C28" s="480">
        <v>80</v>
      </c>
      <c r="D28" s="470">
        <v>10</v>
      </c>
    </row>
    <row r="29" spans="1:4" x14ac:dyDescent="0.25">
      <c r="A29" s="471">
        <v>44148</v>
      </c>
      <c r="B29" s="480">
        <v>370</v>
      </c>
      <c r="C29" s="480">
        <v>60</v>
      </c>
      <c r="D29" s="470">
        <v>10</v>
      </c>
    </row>
    <row r="30" spans="1:4" x14ac:dyDescent="0.25">
      <c r="A30" s="471">
        <v>44155</v>
      </c>
      <c r="B30" s="480">
        <v>440</v>
      </c>
      <c r="C30" s="480">
        <v>60</v>
      </c>
      <c r="D30" s="470">
        <v>10</v>
      </c>
    </row>
    <row r="31" spans="1:4" x14ac:dyDescent="0.25">
      <c r="A31" s="471">
        <v>44162</v>
      </c>
      <c r="B31" s="480">
        <v>470</v>
      </c>
      <c r="C31" s="480">
        <v>40</v>
      </c>
      <c r="D31" s="470">
        <v>5</v>
      </c>
    </row>
    <row r="32" spans="1:4" x14ac:dyDescent="0.25">
      <c r="A32" s="471">
        <v>44169</v>
      </c>
      <c r="B32" s="480">
        <v>530</v>
      </c>
      <c r="C32" s="480">
        <v>50</v>
      </c>
      <c r="D32" s="470">
        <v>5</v>
      </c>
    </row>
    <row r="33" spans="1:5" x14ac:dyDescent="0.25">
      <c r="A33" s="471">
        <v>44176</v>
      </c>
      <c r="B33" s="481">
        <v>560</v>
      </c>
      <c r="C33" s="481">
        <v>30</v>
      </c>
      <c r="D33" s="474">
        <v>5</v>
      </c>
    </row>
    <row r="34" spans="1:5" ht="75" customHeight="1" x14ac:dyDescent="0.25">
      <c r="A34" s="532" t="s">
        <v>312</v>
      </c>
      <c r="B34" s="530"/>
      <c r="C34" s="530"/>
      <c r="D34" s="531"/>
    </row>
    <row r="35" spans="1:5" x14ac:dyDescent="0.25">
      <c r="A35" s="471">
        <v>44211</v>
      </c>
      <c r="B35" s="480">
        <v>650</v>
      </c>
      <c r="C35" s="482" t="s">
        <v>48</v>
      </c>
      <c r="D35" s="475" t="s">
        <v>48</v>
      </c>
    </row>
    <row r="36" spans="1:5" x14ac:dyDescent="0.25">
      <c r="A36" s="471">
        <v>44218</v>
      </c>
      <c r="B36" s="480">
        <v>670</v>
      </c>
      <c r="C36" s="480">
        <v>50</v>
      </c>
      <c r="D36" s="480">
        <v>5</v>
      </c>
    </row>
    <row r="37" spans="1:5" x14ac:dyDescent="0.25">
      <c r="A37" s="471">
        <v>44225</v>
      </c>
      <c r="B37" s="480">
        <v>700</v>
      </c>
      <c r="C37" s="480">
        <v>30</v>
      </c>
      <c r="D37" s="480">
        <v>5</v>
      </c>
    </row>
    <row r="38" spans="1:5" x14ac:dyDescent="0.25">
      <c r="A38" s="471">
        <v>44232</v>
      </c>
      <c r="B38" s="480">
        <v>740</v>
      </c>
      <c r="C38" s="480">
        <v>20</v>
      </c>
      <c r="D38" s="480">
        <v>5</v>
      </c>
    </row>
    <row r="39" spans="1:5" x14ac:dyDescent="0.25">
      <c r="A39" s="473">
        <v>44239</v>
      </c>
      <c r="B39" s="472">
        <v>750</v>
      </c>
      <c r="C39" s="480">
        <v>10</v>
      </c>
      <c r="D39" s="480">
        <v>0</v>
      </c>
      <c r="E39" s="79"/>
    </row>
    <row r="40" spans="1:5" x14ac:dyDescent="0.25">
      <c r="A40" s="489">
        <v>44246</v>
      </c>
      <c r="B40" s="492">
        <v>760</v>
      </c>
      <c r="C40" s="492">
        <v>20</v>
      </c>
      <c r="D40" s="492">
        <v>5</v>
      </c>
    </row>
    <row r="41" spans="1:5" x14ac:dyDescent="0.25">
      <c r="A41" s="502">
        <v>44253</v>
      </c>
      <c r="B41" s="492">
        <v>780</v>
      </c>
      <c r="C41" s="492">
        <v>10</v>
      </c>
      <c r="D41" s="492">
        <v>0</v>
      </c>
    </row>
    <row r="42" spans="1:5" x14ac:dyDescent="0.25">
      <c r="A42" s="498">
        <v>44260</v>
      </c>
      <c r="B42" s="493">
        <v>800</v>
      </c>
      <c r="C42" s="501">
        <v>10</v>
      </c>
      <c r="D42" s="501">
        <v>0</v>
      </c>
    </row>
  </sheetData>
  <mergeCells count="2">
    <mergeCell ref="A15:D15"/>
    <mergeCell ref="A34:D34"/>
  </mergeCells>
  <hyperlinks>
    <hyperlink ref="F1" location="Contents!A1" display="Contents page"/>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85" activePane="bottomRight" state="frozen"/>
      <selection activeCell="J101" sqref="J101"/>
      <selection pane="topRight" activeCell="J101" sqref="J101"/>
      <selection pane="bottomLeft" activeCell="J101" sqref="J101"/>
      <selection pane="bottomRight"/>
    </sheetView>
  </sheetViews>
  <sheetFormatPr defaultRowHeight="15" x14ac:dyDescent="0.25"/>
  <cols>
    <col min="1" max="1" width="11.42578125" customWidth="1"/>
    <col min="2" max="2" width="18" style="2" customWidth="1"/>
    <col min="3" max="3" width="20.42578125" style="2" customWidth="1"/>
    <col min="4" max="4" width="12.42578125" customWidth="1"/>
  </cols>
  <sheetData>
    <row r="1" spans="1:15" x14ac:dyDescent="0.25">
      <c r="A1" s="269" t="s">
        <v>45</v>
      </c>
      <c r="B1" s="269"/>
      <c r="C1" s="269"/>
      <c r="D1" s="270"/>
      <c r="E1" s="271"/>
      <c r="F1" s="271"/>
      <c r="G1" s="271"/>
      <c r="H1" s="271"/>
      <c r="I1" s="271"/>
      <c r="J1" s="271"/>
      <c r="K1" s="272" t="s">
        <v>29</v>
      </c>
    </row>
    <row r="2" spans="1:15" x14ac:dyDescent="0.25">
      <c r="A2" s="270"/>
      <c r="B2" s="270"/>
      <c r="C2" s="270"/>
      <c r="D2" s="270"/>
      <c r="E2" s="271"/>
      <c r="F2" s="271"/>
      <c r="G2" s="271"/>
      <c r="H2" s="271"/>
      <c r="I2" s="271"/>
      <c r="J2" s="271"/>
      <c r="K2" s="271"/>
    </row>
    <row r="3" spans="1:15" ht="30.6" customHeight="1" x14ac:dyDescent="0.25">
      <c r="A3" s="273" t="s">
        <v>0</v>
      </c>
      <c r="B3" s="274" t="s">
        <v>39</v>
      </c>
      <c r="C3" s="274" t="s">
        <v>44</v>
      </c>
      <c r="D3" s="275"/>
      <c r="E3" s="271"/>
      <c r="F3" s="271"/>
      <c r="G3" s="271"/>
      <c r="H3" s="271"/>
      <c r="I3" s="271"/>
      <c r="J3" s="271"/>
      <c r="K3" s="271"/>
    </row>
    <row r="4" spans="1:15" x14ac:dyDescent="0.25">
      <c r="A4" s="276">
        <v>43907</v>
      </c>
      <c r="B4" s="277">
        <v>6977</v>
      </c>
      <c r="C4" s="278">
        <v>6772</v>
      </c>
      <c r="D4" s="279"/>
      <c r="E4" s="280"/>
      <c r="F4" s="280"/>
      <c r="G4" s="280"/>
      <c r="H4" s="280"/>
      <c r="I4" s="280"/>
      <c r="J4" s="281"/>
      <c r="K4" s="281"/>
      <c r="L4" s="8"/>
      <c r="M4" s="8"/>
      <c r="N4" s="8"/>
      <c r="O4" s="8"/>
    </row>
    <row r="5" spans="1:15" x14ac:dyDescent="0.25">
      <c r="A5" s="282">
        <v>43908</v>
      </c>
      <c r="B5" s="283">
        <v>5568</v>
      </c>
      <c r="C5" s="284">
        <v>4930</v>
      </c>
      <c r="D5" s="279"/>
      <c r="E5" s="280"/>
      <c r="F5" s="280"/>
      <c r="G5" s="280"/>
      <c r="H5" s="280"/>
      <c r="I5" s="280"/>
      <c r="J5" s="281"/>
      <c r="K5" s="281"/>
      <c r="L5" s="8"/>
      <c r="M5" s="8"/>
      <c r="N5" s="8"/>
      <c r="O5" s="8"/>
    </row>
    <row r="6" spans="1:15" x14ac:dyDescent="0.25">
      <c r="A6" s="282">
        <v>43909</v>
      </c>
      <c r="B6" s="283">
        <v>4774</v>
      </c>
      <c r="C6" s="284">
        <v>3271</v>
      </c>
      <c r="D6" s="279"/>
      <c r="E6" s="280"/>
      <c r="F6" s="280"/>
      <c r="G6" s="280"/>
      <c r="H6" s="280"/>
      <c r="I6" s="280"/>
      <c r="J6" s="281"/>
      <c r="K6" s="281"/>
      <c r="L6" s="8"/>
      <c r="M6" s="8"/>
      <c r="N6" s="8"/>
      <c r="O6" s="8"/>
    </row>
    <row r="7" spans="1:15" x14ac:dyDescent="0.25">
      <c r="A7" s="282">
        <v>43910</v>
      </c>
      <c r="B7" s="283">
        <v>4789</v>
      </c>
      <c r="C7" s="284">
        <v>2693</v>
      </c>
      <c r="D7" s="279"/>
      <c r="E7" s="280"/>
      <c r="F7" s="280"/>
      <c r="G7" s="280"/>
      <c r="H7" s="280"/>
      <c r="I7" s="280"/>
      <c r="J7" s="281"/>
      <c r="K7" s="281"/>
      <c r="L7" s="8"/>
      <c r="M7" s="8"/>
      <c r="N7" s="8"/>
      <c r="O7" s="8"/>
    </row>
    <row r="8" spans="1:15" x14ac:dyDescent="0.25">
      <c r="A8" s="282">
        <v>43911</v>
      </c>
      <c r="B8" s="283">
        <v>11620</v>
      </c>
      <c r="C8" s="284">
        <v>1304</v>
      </c>
      <c r="D8" s="279"/>
      <c r="E8" s="280"/>
      <c r="F8" s="280"/>
      <c r="G8" s="280"/>
      <c r="H8" s="280"/>
      <c r="I8" s="280"/>
      <c r="J8" s="281"/>
      <c r="K8" s="281"/>
      <c r="L8" s="8"/>
      <c r="M8" s="8"/>
      <c r="N8" s="8"/>
      <c r="O8" s="8"/>
    </row>
    <row r="9" spans="1:15" x14ac:dyDescent="0.25">
      <c r="A9" s="282">
        <v>43912</v>
      </c>
      <c r="B9" s="283">
        <v>10824</v>
      </c>
      <c r="C9" s="284">
        <v>1824</v>
      </c>
      <c r="D9" s="279"/>
      <c r="E9" s="280"/>
      <c r="F9" s="280"/>
      <c r="G9" s="280"/>
      <c r="H9" s="280"/>
      <c r="I9" s="280"/>
      <c r="J9" s="281"/>
      <c r="K9" s="281"/>
      <c r="L9" s="8"/>
      <c r="M9" s="8"/>
      <c r="N9" s="8"/>
      <c r="O9" s="8"/>
    </row>
    <row r="10" spans="1:15" x14ac:dyDescent="0.25">
      <c r="A10" s="282">
        <v>43913</v>
      </c>
      <c r="B10" s="283">
        <v>11904</v>
      </c>
      <c r="C10" s="284">
        <v>6895</v>
      </c>
      <c r="D10" s="279"/>
      <c r="E10" s="280"/>
      <c r="F10" s="280"/>
      <c r="G10" s="280"/>
      <c r="H10" s="280"/>
      <c r="I10" s="280"/>
      <c r="J10" s="281"/>
      <c r="K10" s="281"/>
      <c r="L10" s="8"/>
      <c r="M10" s="8"/>
      <c r="N10" s="8"/>
      <c r="O10" s="8"/>
    </row>
    <row r="11" spans="1:15" x14ac:dyDescent="0.25">
      <c r="A11" s="282">
        <v>43914</v>
      </c>
      <c r="B11" s="283">
        <v>8573</v>
      </c>
      <c r="C11" s="284">
        <v>3959</v>
      </c>
      <c r="D11" s="279"/>
      <c r="E11" s="280"/>
      <c r="F11" s="280"/>
      <c r="G11" s="280"/>
      <c r="H11" s="280"/>
      <c r="I11" s="280"/>
      <c r="J11" s="281"/>
      <c r="K11" s="281"/>
      <c r="L11" s="8"/>
      <c r="M11" s="8"/>
      <c r="N11" s="8"/>
      <c r="O11" s="8"/>
    </row>
    <row r="12" spans="1:15" x14ac:dyDescent="0.25">
      <c r="A12" s="282">
        <v>43915</v>
      </c>
      <c r="B12" s="283">
        <v>8520</v>
      </c>
      <c r="C12" s="284">
        <v>3030</v>
      </c>
      <c r="D12" s="279"/>
      <c r="E12" s="280"/>
      <c r="F12" s="280"/>
      <c r="G12" s="280"/>
      <c r="H12" s="280"/>
      <c r="I12" s="280"/>
      <c r="J12" s="281"/>
      <c r="K12" s="281"/>
      <c r="L12" s="8"/>
      <c r="M12" s="8"/>
      <c r="N12" s="8"/>
      <c r="O12" s="8"/>
    </row>
    <row r="13" spans="1:15" x14ac:dyDescent="0.25">
      <c r="A13" s="282">
        <v>43916</v>
      </c>
      <c r="B13" s="283">
        <v>7803</v>
      </c>
      <c r="C13" s="284">
        <v>2490</v>
      </c>
      <c r="D13" s="279"/>
      <c r="E13" s="280"/>
      <c r="F13" s="280"/>
      <c r="G13" s="280"/>
      <c r="H13" s="280"/>
      <c r="I13" s="280"/>
      <c r="J13" s="281"/>
      <c r="K13" s="281"/>
      <c r="L13" s="8"/>
      <c r="M13" s="8"/>
      <c r="N13" s="8"/>
      <c r="O13" s="8"/>
    </row>
    <row r="14" spans="1:15" x14ac:dyDescent="0.25">
      <c r="A14" s="282">
        <v>43917</v>
      </c>
      <c r="B14" s="283">
        <v>7401</v>
      </c>
      <c r="C14" s="284">
        <v>2015</v>
      </c>
      <c r="D14" s="279"/>
      <c r="E14" s="280"/>
      <c r="F14" s="280"/>
      <c r="G14" s="280"/>
      <c r="H14" s="280"/>
      <c r="I14" s="280"/>
      <c r="J14" s="281"/>
      <c r="K14" s="281"/>
      <c r="L14" s="8"/>
      <c r="M14" s="8"/>
      <c r="N14" s="8"/>
      <c r="O14" s="8"/>
    </row>
    <row r="15" spans="1:15" x14ac:dyDescent="0.25">
      <c r="A15" s="282">
        <v>43918</v>
      </c>
      <c r="B15" s="283">
        <v>9001</v>
      </c>
      <c r="C15" s="284">
        <v>925</v>
      </c>
      <c r="D15" s="279"/>
      <c r="E15" s="280"/>
      <c r="F15" s="280"/>
      <c r="G15" s="280"/>
      <c r="H15" s="280"/>
      <c r="I15" s="280"/>
      <c r="J15" s="281"/>
      <c r="K15" s="281"/>
      <c r="L15" s="8"/>
      <c r="M15" s="8"/>
      <c r="N15" s="8"/>
      <c r="O15" s="8"/>
    </row>
    <row r="16" spans="1:15" x14ac:dyDescent="0.25">
      <c r="A16" s="282">
        <v>43919</v>
      </c>
      <c r="B16" s="283">
        <v>7534</v>
      </c>
      <c r="C16" s="284">
        <v>861</v>
      </c>
      <c r="D16" s="279"/>
      <c r="E16" s="280"/>
      <c r="F16" s="280"/>
      <c r="G16" s="280"/>
      <c r="H16" s="280"/>
      <c r="I16" s="280"/>
      <c r="J16" s="281"/>
      <c r="K16" s="281"/>
      <c r="L16" s="8"/>
      <c r="M16" s="8"/>
      <c r="N16" s="8"/>
      <c r="O16" s="8"/>
    </row>
    <row r="17" spans="1:15" x14ac:dyDescent="0.25">
      <c r="A17" s="282">
        <v>43920</v>
      </c>
      <c r="B17" s="283">
        <v>7018</v>
      </c>
      <c r="C17" s="284">
        <v>2469</v>
      </c>
      <c r="D17" s="279"/>
      <c r="E17" s="280"/>
      <c r="F17" s="280"/>
      <c r="G17" s="280"/>
      <c r="H17" s="280"/>
      <c r="I17" s="280"/>
      <c r="J17" s="281"/>
      <c r="K17" s="281"/>
      <c r="L17" s="8"/>
      <c r="M17" s="8"/>
      <c r="N17" s="8"/>
      <c r="O17" s="8"/>
    </row>
    <row r="18" spans="1:15" x14ac:dyDescent="0.25">
      <c r="A18" s="282">
        <v>43921</v>
      </c>
      <c r="B18" s="283">
        <v>5343</v>
      </c>
      <c r="C18" s="284">
        <v>1415</v>
      </c>
      <c r="D18" s="279"/>
      <c r="E18" s="280"/>
      <c r="F18" s="280"/>
      <c r="G18" s="280"/>
      <c r="H18" s="280"/>
      <c r="I18" s="280"/>
      <c r="J18" s="281"/>
      <c r="K18" s="281"/>
      <c r="L18" s="8"/>
      <c r="M18" s="8"/>
      <c r="N18" s="8"/>
      <c r="O18" s="8"/>
    </row>
    <row r="19" spans="1:15" x14ac:dyDescent="0.25">
      <c r="A19" s="282">
        <v>43922</v>
      </c>
      <c r="B19" s="283">
        <v>5333</v>
      </c>
      <c r="C19" s="284">
        <v>1255</v>
      </c>
      <c r="D19" s="279"/>
      <c r="E19" s="280"/>
      <c r="F19" s="280"/>
      <c r="G19" s="280"/>
      <c r="H19" s="280"/>
      <c r="I19" s="280"/>
      <c r="J19" s="281"/>
      <c r="K19" s="281"/>
      <c r="L19" s="8"/>
      <c r="M19" s="8"/>
      <c r="N19" s="8"/>
      <c r="O19" s="8"/>
    </row>
    <row r="20" spans="1:15" x14ac:dyDescent="0.25">
      <c r="A20" s="282">
        <v>43923</v>
      </c>
      <c r="B20" s="283">
        <v>4609</v>
      </c>
      <c r="C20" s="284">
        <v>1233</v>
      </c>
      <c r="D20" s="279"/>
      <c r="E20" s="280"/>
      <c r="F20" s="280"/>
      <c r="G20" s="280"/>
      <c r="H20" s="280"/>
      <c r="I20" s="280"/>
      <c r="J20" s="281"/>
      <c r="K20" s="281"/>
      <c r="L20" s="8"/>
      <c r="M20" s="8"/>
      <c r="N20" s="8"/>
      <c r="O20" s="8"/>
    </row>
    <row r="21" spans="1:15" x14ac:dyDescent="0.25">
      <c r="A21" s="282">
        <v>43924</v>
      </c>
      <c r="B21" s="283">
        <v>4534</v>
      </c>
      <c r="C21" s="284">
        <v>1146</v>
      </c>
      <c r="D21" s="279"/>
      <c r="E21" s="280"/>
      <c r="F21" s="280"/>
      <c r="G21" s="280"/>
      <c r="H21" s="280"/>
      <c r="I21" s="280"/>
      <c r="J21" s="281"/>
      <c r="K21" s="281"/>
      <c r="L21" s="8"/>
      <c r="M21" s="8"/>
      <c r="N21" s="8"/>
      <c r="O21" s="8"/>
    </row>
    <row r="22" spans="1:15" x14ac:dyDescent="0.25">
      <c r="A22" s="282">
        <v>43925</v>
      </c>
      <c r="B22" s="283">
        <v>7682</v>
      </c>
      <c r="C22" s="284">
        <v>538</v>
      </c>
      <c r="D22" s="279"/>
      <c r="E22" s="280"/>
      <c r="F22" s="280"/>
      <c r="G22" s="280"/>
      <c r="H22" s="280"/>
      <c r="I22" s="280"/>
      <c r="J22" s="281"/>
      <c r="K22" s="281"/>
      <c r="L22" s="8"/>
      <c r="M22" s="8"/>
      <c r="N22" s="8"/>
      <c r="O22" s="8"/>
    </row>
    <row r="23" spans="1:15" x14ac:dyDescent="0.25">
      <c r="A23" s="282">
        <v>43926</v>
      </c>
      <c r="B23" s="283">
        <v>6865</v>
      </c>
      <c r="C23" s="284">
        <v>464</v>
      </c>
      <c r="D23" s="279"/>
      <c r="E23" s="280"/>
      <c r="F23" s="280"/>
      <c r="G23" s="280"/>
      <c r="H23" s="280"/>
      <c r="I23" s="280"/>
      <c r="J23" s="281"/>
      <c r="K23" s="281"/>
      <c r="L23" s="8"/>
      <c r="M23" s="8"/>
      <c r="N23" s="8"/>
      <c r="O23" s="8"/>
    </row>
    <row r="24" spans="1:15" x14ac:dyDescent="0.25">
      <c r="A24" s="282">
        <v>43927</v>
      </c>
      <c r="B24" s="283">
        <v>5310</v>
      </c>
      <c r="C24" s="284">
        <v>1246</v>
      </c>
      <c r="D24" s="279"/>
      <c r="E24" s="280"/>
      <c r="F24" s="280"/>
      <c r="G24" s="280"/>
      <c r="H24" s="280"/>
      <c r="I24" s="280"/>
      <c r="J24" s="281"/>
      <c r="K24" s="281"/>
      <c r="L24" s="8"/>
      <c r="M24" s="8"/>
      <c r="N24" s="8"/>
      <c r="O24" s="8"/>
    </row>
    <row r="25" spans="1:15" x14ac:dyDescent="0.25">
      <c r="A25" s="282">
        <v>43928</v>
      </c>
      <c r="B25" s="283">
        <v>4428</v>
      </c>
      <c r="C25" s="284">
        <v>984</v>
      </c>
      <c r="D25" s="279"/>
      <c r="E25" s="280"/>
      <c r="F25" s="280"/>
      <c r="G25" s="280"/>
      <c r="H25" s="280"/>
      <c r="I25" s="280"/>
      <c r="J25" s="281"/>
      <c r="K25" s="281"/>
      <c r="L25" s="8"/>
      <c r="M25" s="8"/>
      <c r="N25" s="8"/>
      <c r="O25" s="8"/>
    </row>
    <row r="26" spans="1:15" x14ac:dyDescent="0.25">
      <c r="A26" s="282">
        <v>43929</v>
      </c>
      <c r="B26" s="283">
        <v>4215</v>
      </c>
      <c r="C26" s="284">
        <v>907</v>
      </c>
      <c r="D26" s="279"/>
      <c r="E26" s="280"/>
      <c r="F26" s="280"/>
      <c r="G26" s="280"/>
      <c r="H26" s="280"/>
      <c r="I26" s="280"/>
      <c r="J26" s="281"/>
      <c r="K26" s="281"/>
      <c r="L26" s="8"/>
      <c r="M26" s="8"/>
      <c r="N26" s="8"/>
      <c r="O26" s="8"/>
    </row>
    <row r="27" spans="1:15" x14ac:dyDescent="0.25">
      <c r="A27" s="282">
        <v>43930</v>
      </c>
      <c r="B27" s="283">
        <v>4057</v>
      </c>
      <c r="C27" s="284">
        <v>791</v>
      </c>
      <c r="D27" s="279"/>
      <c r="E27" s="280"/>
      <c r="F27" s="280"/>
      <c r="G27" s="280"/>
      <c r="H27" s="280"/>
      <c r="I27" s="280"/>
      <c r="J27" s="281"/>
      <c r="K27" s="281"/>
      <c r="L27" s="8"/>
      <c r="M27" s="8"/>
      <c r="N27" s="8"/>
      <c r="O27" s="8"/>
    </row>
    <row r="28" spans="1:15" x14ac:dyDescent="0.25">
      <c r="A28" s="282">
        <v>43931</v>
      </c>
      <c r="B28" s="283">
        <v>3927</v>
      </c>
      <c r="C28" s="284">
        <v>595</v>
      </c>
      <c r="D28" s="279"/>
      <c r="E28" s="280"/>
      <c r="F28" s="280"/>
      <c r="G28" s="280"/>
      <c r="H28" s="280"/>
      <c r="I28" s="280"/>
      <c r="J28" s="281"/>
      <c r="K28" s="281"/>
      <c r="L28" s="8"/>
      <c r="M28" s="8"/>
      <c r="N28" s="8"/>
      <c r="O28" s="8"/>
    </row>
    <row r="29" spans="1:15" x14ac:dyDescent="0.25">
      <c r="A29" s="285">
        <v>43932</v>
      </c>
      <c r="B29" s="283">
        <v>7743</v>
      </c>
      <c r="C29" s="284">
        <v>286</v>
      </c>
      <c r="D29" s="279"/>
      <c r="E29" s="280"/>
      <c r="F29" s="280"/>
      <c r="G29" s="280"/>
      <c r="H29" s="280"/>
      <c r="I29" s="280"/>
      <c r="J29" s="281"/>
      <c r="K29" s="281"/>
      <c r="L29" s="8"/>
      <c r="M29" s="8"/>
      <c r="N29" s="8"/>
      <c r="O29" s="8"/>
    </row>
    <row r="30" spans="1:15" x14ac:dyDescent="0.25">
      <c r="A30" s="285">
        <v>43933</v>
      </c>
      <c r="B30" s="283">
        <v>7040</v>
      </c>
      <c r="C30" s="284">
        <v>271</v>
      </c>
      <c r="D30" s="275"/>
      <c r="E30" s="271"/>
      <c r="F30" s="271"/>
      <c r="G30" s="271"/>
      <c r="H30" s="271"/>
      <c r="I30" s="271"/>
      <c r="J30" s="271"/>
      <c r="K30" s="271"/>
    </row>
    <row r="31" spans="1:15" x14ac:dyDescent="0.25">
      <c r="A31" s="285">
        <v>43934</v>
      </c>
      <c r="B31" s="283">
        <v>3602</v>
      </c>
      <c r="C31" s="284">
        <v>506</v>
      </c>
      <c r="D31" s="275"/>
      <c r="E31" s="271"/>
      <c r="F31" s="271"/>
      <c r="G31" s="271"/>
      <c r="H31" s="271"/>
      <c r="I31" s="271"/>
      <c r="J31" s="271"/>
      <c r="K31" s="271"/>
    </row>
    <row r="32" spans="1:15" x14ac:dyDescent="0.25">
      <c r="A32" s="285">
        <v>43935</v>
      </c>
      <c r="B32" s="283">
        <v>3826</v>
      </c>
      <c r="C32" s="284">
        <v>679</v>
      </c>
      <c r="D32" s="275"/>
      <c r="E32" s="271"/>
      <c r="F32" s="271"/>
      <c r="G32" s="271"/>
      <c r="H32" s="271"/>
      <c r="I32" s="271"/>
      <c r="J32" s="271"/>
      <c r="K32" s="271"/>
    </row>
    <row r="33" spans="1:11" x14ac:dyDescent="0.25">
      <c r="A33" s="285">
        <v>43936</v>
      </c>
      <c r="B33" s="286">
        <v>3400</v>
      </c>
      <c r="C33" s="270">
        <v>626</v>
      </c>
      <c r="D33" s="275"/>
      <c r="E33" s="271"/>
      <c r="F33" s="271"/>
      <c r="G33" s="271"/>
      <c r="H33" s="271"/>
      <c r="I33" s="271"/>
      <c r="J33" s="271"/>
      <c r="K33" s="271"/>
    </row>
    <row r="34" spans="1:11" x14ac:dyDescent="0.25">
      <c r="A34" s="285">
        <v>43937</v>
      </c>
      <c r="B34" s="286">
        <v>3413</v>
      </c>
      <c r="C34" s="270">
        <v>581</v>
      </c>
      <c r="D34" s="271"/>
      <c r="E34" s="271"/>
      <c r="F34" s="271"/>
      <c r="G34" s="271"/>
      <c r="H34" s="271"/>
      <c r="I34" s="271"/>
      <c r="J34" s="271"/>
      <c r="K34" s="271"/>
    </row>
    <row r="35" spans="1:11" x14ac:dyDescent="0.25">
      <c r="A35" s="285">
        <v>43938</v>
      </c>
      <c r="B35" s="286">
        <v>3499</v>
      </c>
      <c r="C35" s="270">
        <v>499</v>
      </c>
      <c r="D35" s="271"/>
      <c r="E35" s="271"/>
      <c r="F35" s="271"/>
      <c r="G35" s="271"/>
      <c r="H35" s="271"/>
      <c r="I35" s="271"/>
      <c r="J35" s="271"/>
      <c r="K35" s="271"/>
    </row>
    <row r="36" spans="1:11" x14ac:dyDescent="0.25">
      <c r="A36" s="285">
        <v>43939</v>
      </c>
      <c r="B36" s="286">
        <v>7415</v>
      </c>
      <c r="C36" s="270">
        <v>193</v>
      </c>
      <c r="D36" s="271"/>
      <c r="E36" s="271"/>
      <c r="F36" s="271"/>
      <c r="G36" s="271"/>
      <c r="H36" s="271"/>
      <c r="I36" s="271"/>
      <c r="J36" s="271"/>
      <c r="K36" s="271"/>
    </row>
    <row r="37" spans="1:11" x14ac:dyDescent="0.25">
      <c r="A37" s="285">
        <v>43940</v>
      </c>
      <c r="B37" s="286">
        <v>6616</v>
      </c>
      <c r="C37" s="270">
        <v>152</v>
      </c>
      <c r="D37" s="271"/>
      <c r="E37" s="271"/>
      <c r="F37" s="271"/>
      <c r="G37" s="271"/>
      <c r="H37" s="271"/>
      <c r="I37" s="271"/>
      <c r="J37" s="271"/>
      <c r="K37" s="271"/>
    </row>
    <row r="38" spans="1:11" x14ac:dyDescent="0.25">
      <c r="A38" s="285">
        <v>43941</v>
      </c>
      <c r="B38" s="286">
        <v>3555</v>
      </c>
      <c r="C38" s="270">
        <v>520</v>
      </c>
      <c r="D38" s="271"/>
      <c r="E38" s="271"/>
      <c r="F38" s="271"/>
      <c r="G38" s="271"/>
      <c r="H38" s="271"/>
      <c r="I38" s="271"/>
      <c r="J38" s="271"/>
      <c r="K38" s="271"/>
    </row>
    <row r="39" spans="1:11" x14ac:dyDescent="0.25">
      <c r="A39" s="285">
        <v>43942</v>
      </c>
      <c r="B39" s="286">
        <v>3005</v>
      </c>
      <c r="C39" s="270">
        <v>380</v>
      </c>
      <c r="D39" s="271"/>
      <c r="E39" s="271"/>
      <c r="F39" s="271"/>
      <c r="G39" s="271"/>
      <c r="H39" s="271"/>
      <c r="I39" s="271"/>
      <c r="J39" s="271"/>
      <c r="K39" s="271"/>
    </row>
    <row r="40" spans="1:11" x14ac:dyDescent="0.25">
      <c r="A40" s="285">
        <v>43943</v>
      </c>
      <c r="B40" s="286">
        <v>3061</v>
      </c>
      <c r="C40" s="270">
        <v>420</v>
      </c>
      <c r="D40" s="271"/>
      <c r="E40" s="271"/>
      <c r="F40" s="271"/>
      <c r="G40" s="271"/>
      <c r="H40" s="271"/>
      <c r="I40" s="271"/>
      <c r="J40" s="271"/>
      <c r="K40" s="271"/>
    </row>
    <row r="41" spans="1:11" x14ac:dyDescent="0.25">
      <c r="A41" s="285">
        <v>43944</v>
      </c>
      <c r="B41" s="286">
        <v>3009</v>
      </c>
      <c r="C41" s="270">
        <v>364</v>
      </c>
      <c r="D41" s="271"/>
      <c r="E41" s="271"/>
      <c r="F41" s="271"/>
      <c r="G41" s="271"/>
      <c r="H41" s="271"/>
      <c r="I41" s="271"/>
      <c r="J41" s="271"/>
      <c r="K41" s="271"/>
    </row>
    <row r="42" spans="1:11" x14ac:dyDescent="0.25">
      <c r="A42" s="285">
        <v>43945</v>
      </c>
      <c r="B42" s="286">
        <v>3206</v>
      </c>
      <c r="C42" s="270">
        <v>385</v>
      </c>
      <c r="D42" s="271"/>
      <c r="E42" s="271"/>
      <c r="F42" s="271"/>
      <c r="G42" s="271"/>
      <c r="H42" s="271"/>
      <c r="I42" s="271"/>
      <c r="J42" s="271"/>
      <c r="K42" s="271"/>
    </row>
    <row r="43" spans="1:11" x14ac:dyDescent="0.25">
      <c r="A43" s="285">
        <v>43946</v>
      </c>
      <c r="B43" s="286">
        <v>7368</v>
      </c>
      <c r="C43" s="270">
        <v>158</v>
      </c>
      <c r="D43" s="271"/>
      <c r="E43" s="271"/>
      <c r="F43" s="271"/>
      <c r="G43" s="271"/>
      <c r="H43" s="271"/>
      <c r="I43" s="271"/>
      <c r="J43" s="271"/>
      <c r="K43" s="271"/>
    </row>
    <row r="44" spans="1:11" x14ac:dyDescent="0.25">
      <c r="A44" s="285">
        <v>43947</v>
      </c>
      <c r="B44" s="286">
        <v>6729</v>
      </c>
      <c r="C44" s="270">
        <v>140</v>
      </c>
      <c r="D44" s="271"/>
      <c r="E44" s="271"/>
      <c r="F44" s="271"/>
      <c r="G44" s="271"/>
      <c r="H44" s="271"/>
      <c r="I44" s="271"/>
      <c r="J44" s="271"/>
      <c r="K44" s="271"/>
    </row>
    <row r="45" spans="1:11" x14ac:dyDescent="0.25">
      <c r="A45" s="285">
        <v>43948</v>
      </c>
      <c r="B45" s="286">
        <v>3460</v>
      </c>
      <c r="C45" s="270">
        <v>495</v>
      </c>
      <c r="D45" s="271"/>
      <c r="E45" s="271"/>
      <c r="F45" s="271"/>
      <c r="G45" s="271"/>
      <c r="H45" s="271"/>
      <c r="I45" s="271"/>
      <c r="J45" s="271"/>
      <c r="K45" s="271"/>
    </row>
    <row r="46" spans="1:11" x14ac:dyDescent="0.25">
      <c r="A46" s="285">
        <v>43949</v>
      </c>
      <c r="B46" s="286">
        <v>3288</v>
      </c>
      <c r="C46" s="270">
        <v>440</v>
      </c>
      <c r="D46" s="271"/>
      <c r="E46" s="271"/>
      <c r="F46" s="271"/>
      <c r="G46" s="271"/>
      <c r="H46" s="271"/>
      <c r="I46" s="271"/>
      <c r="J46" s="271"/>
      <c r="K46" s="271"/>
    </row>
    <row r="47" spans="1:11" x14ac:dyDescent="0.25">
      <c r="A47" s="285">
        <v>43950</v>
      </c>
      <c r="B47" s="286">
        <v>3415</v>
      </c>
      <c r="C47" s="270">
        <v>518</v>
      </c>
      <c r="D47" s="271"/>
      <c r="E47" s="271"/>
      <c r="F47" s="271"/>
      <c r="G47" s="271"/>
      <c r="H47" s="271"/>
      <c r="I47" s="271"/>
      <c r="J47" s="271"/>
      <c r="K47" s="271"/>
    </row>
    <row r="48" spans="1:11" x14ac:dyDescent="0.25">
      <c r="A48" s="285">
        <v>43951</v>
      </c>
      <c r="B48" s="286">
        <v>3333</v>
      </c>
      <c r="C48" s="270">
        <v>490</v>
      </c>
      <c r="D48" s="271"/>
      <c r="E48" s="271"/>
      <c r="F48" s="271"/>
      <c r="G48" s="271"/>
      <c r="H48" s="271"/>
      <c r="I48" s="271"/>
      <c r="J48" s="271"/>
      <c r="K48" s="271"/>
    </row>
    <row r="49" spans="1:11" x14ac:dyDescent="0.25">
      <c r="A49" s="285">
        <v>43952</v>
      </c>
      <c r="B49" s="286">
        <v>3264</v>
      </c>
      <c r="C49" s="270">
        <v>434</v>
      </c>
      <c r="D49" s="271"/>
      <c r="E49" s="271"/>
      <c r="F49" s="271"/>
      <c r="G49" s="271"/>
      <c r="H49" s="271"/>
      <c r="I49" s="271"/>
      <c r="J49" s="271"/>
      <c r="K49" s="271"/>
    </row>
    <row r="50" spans="1:11" x14ac:dyDescent="0.25">
      <c r="A50" s="285">
        <v>43953</v>
      </c>
      <c r="B50" s="286">
        <v>7791</v>
      </c>
      <c r="C50" s="270">
        <v>196</v>
      </c>
      <c r="D50" s="271"/>
      <c r="E50" s="271"/>
      <c r="F50" s="271"/>
      <c r="G50" s="271"/>
      <c r="H50" s="271"/>
      <c r="I50" s="271"/>
      <c r="J50" s="271"/>
      <c r="K50" s="271"/>
    </row>
    <row r="51" spans="1:11" x14ac:dyDescent="0.25">
      <c r="A51" s="285">
        <v>43954</v>
      </c>
      <c r="B51" s="286">
        <v>7103</v>
      </c>
      <c r="C51" s="270">
        <v>207</v>
      </c>
      <c r="D51" s="271"/>
      <c r="E51" s="271"/>
      <c r="F51" s="271"/>
      <c r="G51" s="271"/>
      <c r="H51" s="271"/>
      <c r="I51" s="271"/>
      <c r="J51" s="271"/>
      <c r="K51" s="271"/>
    </row>
    <row r="52" spans="1:11" x14ac:dyDescent="0.25">
      <c r="A52" s="285">
        <v>43955</v>
      </c>
      <c r="B52" s="286">
        <v>3534</v>
      </c>
      <c r="C52" s="270">
        <v>554</v>
      </c>
      <c r="D52" s="271"/>
      <c r="E52" s="271"/>
      <c r="F52" s="271"/>
      <c r="G52" s="271"/>
      <c r="H52" s="271"/>
      <c r="I52" s="271"/>
      <c r="J52" s="271"/>
      <c r="K52" s="271"/>
    </row>
    <row r="53" spans="1:11" x14ac:dyDescent="0.25">
      <c r="A53" s="285">
        <v>43956</v>
      </c>
      <c r="B53" s="286">
        <v>3159</v>
      </c>
      <c r="C53" s="270">
        <v>347</v>
      </c>
      <c r="D53" s="271"/>
      <c r="E53" s="271"/>
      <c r="F53" s="271"/>
      <c r="G53" s="271"/>
      <c r="H53" s="271"/>
      <c r="I53" s="271"/>
      <c r="J53" s="271"/>
      <c r="K53" s="271"/>
    </row>
    <row r="54" spans="1:11" x14ac:dyDescent="0.25">
      <c r="A54" s="285">
        <v>43957</v>
      </c>
      <c r="B54" s="286">
        <v>2940</v>
      </c>
      <c r="C54" s="270">
        <v>304</v>
      </c>
      <c r="D54" s="271"/>
      <c r="E54" s="271"/>
      <c r="F54" s="271"/>
      <c r="G54" s="271"/>
      <c r="H54" s="271"/>
      <c r="I54" s="271"/>
      <c r="J54" s="271"/>
      <c r="K54" s="271"/>
    </row>
    <row r="55" spans="1:11" x14ac:dyDescent="0.25">
      <c r="A55" s="285">
        <v>43958</v>
      </c>
      <c r="B55" s="286">
        <v>2944</v>
      </c>
      <c r="C55" s="270">
        <v>304</v>
      </c>
      <c r="D55" s="271"/>
      <c r="E55" s="271"/>
      <c r="F55" s="271"/>
      <c r="G55" s="271"/>
      <c r="H55" s="271"/>
      <c r="I55" s="271"/>
      <c r="J55" s="271"/>
      <c r="K55" s="271"/>
    </row>
    <row r="56" spans="1:11" x14ac:dyDescent="0.25">
      <c r="A56" s="285">
        <v>43959</v>
      </c>
      <c r="B56" s="286">
        <v>3085</v>
      </c>
      <c r="C56" s="270">
        <v>273</v>
      </c>
      <c r="D56" s="271"/>
      <c r="E56" s="271"/>
      <c r="F56" s="271"/>
      <c r="G56" s="271"/>
      <c r="H56" s="271"/>
      <c r="I56" s="271"/>
      <c r="J56" s="271"/>
      <c r="K56" s="271"/>
    </row>
    <row r="57" spans="1:11" x14ac:dyDescent="0.25">
      <c r="A57" s="285">
        <v>43960</v>
      </c>
      <c r="B57" s="286">
        <v>7605</v>
      </c>
      <c r="C57" s="270">
        <v>141</v>
      </c>
      <c r="D57" s="271"/>
      <c r="E57" s="271"/>
      <c r="F57" s="271"/>
      <c r="G57" s="271"/>
      <c r="H57" s="271"/>
      <c r="I57" s="271"/>
      <c r="J57" s="271"/>
      <c r="K57" s="271"/>
    </row>
    <row r="58" spans="1:11" x14ac:dyDescent="0.25">
      <c r="A58" s="285">
        <v>43961</v>
      </c>
      <c r="B58" s="286">
        <v>6532</v>
      </c>
      <c r="C58" s="270">
        <v>135</v>
      </c>
      <c r="D58" s="271"/>
      <c r="E58" s="271"/>
      <c r="F58" s="271"/>
      <c r="G58" s="271"/>
      <c r="H58" s="271"/>
      <c r="I58" s="271"/>
      <c r="J58" s="271"/>
      <c r="K58" s="271"/>
    </row>
    <row r="59" spans="1:11" x14ac:dyDescent="0.25">
      <c r="A59" s="285">
        <v>43962</v>
      </c>
      <c r="B59" s="286">
        <v>3084</v>
      </c>
      <c r="C59" s="270">
        <v>349</v>
      </c>
      <c r="D59" s="271"/>
      <c r="E59" s="271"/>
      <c r="F59" s="271"/>
      <c r="G59" s="271"/>
      <c r="H59" s="271"/>
      <c r="I59" s="271"/>
      <c r="J59" s="271"/>
      <c r="K59" s="271"/>
    </row>
    <row r="60" spans="1:11" x14ac:dyDescent="0.25">
      <c r="A60" s="285">
        <v>43963</v>
      </c>
      <c r="B60" s="286">
        <v>2883</v>
      </c>
      <c r="C60" s="270">
        <v>293</v>
      </c>
      <c r="D60" s="271"/>
      <c r="E60" s="271"/>
      <c r="F60" s="271"/>
      <c r="G60" s="271"/>
      <c r="H60" s="271"/>
      <c r="I60" s="271"/>
      <c r="J60" s="271"/>
      <c r="K60" s="271"/>
    </row>
    <row r="61" spans="1:11" x14ac:dyDescent="0.25">
      <c r="A61" s="285">
        <v>43964</v>
      </c>
      <c r="B61" s="286">
        <v>2767</v>
      </c>
      <c r="C61" s="270">
        <v>302</v>
      </c>
      <c r="D61" s="271"/>
      <c r="E61" s="271"/>
      <c r="F61" s="271"/>
      <c r="G61" s="271"/>
      <c r="H61" s="271"/>
      <c r="I61" s="271"/>
      <c r="J61" s="271"/>
      <c r="K61" s="271"/>
    </row>
    <row r="62" spans="1:11" x14ac:dyDescent="0.25">
      <c r="A62" s="285">
        <v>43965</v>
      </c>
      <c r="B62" s="286">
        <v>2763</v>
      </c>
      <c r="C62" s="270">
        <v>265</v>
      </c>
      <c r="D62" s="271"/>
      <c r="E62" s="271"/>
      <c r="F62" s="271"/>
      <c r="G62" s="271"/>
      <c r="H62" s="271"/>
      <c r="I62" s="271"/>
      <c r="J62" s="271"/>
      <c r="K62" s="271"/>
    </row>
    <row r="63" spans="1:11" x14ac:dyDescent="0.25">
      <c r="A63" s="285">
        <v>43966</v>
      </c>
      <c r="B63" s="286">
        <v>2845</v>
      </c>
      <c r="C63" s="270">
        <v>247</v>
      </c>
      <c r="D63" s="271"/>
      <c r="E63" s="271"/>
      <c r="F63" s="271"/>
      <c r="G63" s="271"/>
      <c r="H63" s="271"/>
      <c r="I63" s="271"/>
      <c r="J63" s="271"/>
      <c r="K63" s="271"/>
    </row>
    <row r="64" spans="1:11" x14ac:dyDescent="0.25">
      <c r="A64" s="285">
        <v>43967</v>
      </c>
      <c r="B64" s="286">
        <v>7433</v>
      </c>
      <c r="C64" s="270">
        <v>110</v>
      </c>
      <c r="D64" s="271"/>
      <c r="E64" s="271"/>
      <c r="F64" s="271"/>
      <c r="G64" s="271"/>
      <c r="H64" s="271"/>
      <c r="I64" s="271"/>
      <c r="J64" s="271"/>
      <c r="K64" s="271"/>
    </row>
    <row r="65" spans="1:11" x14ac:dyDescent="0.25">
      <c r="A65" s="285">
        <v>43968</v>
      </c>
      <c r="B65" s="286">
        <v>6524</v>
      </c>
      <c r="C65" s="270">
        <v>111</v>
      </c>
      <c r="D65" s="271"/>
      <c r="E65" s="271"/>
      <c r="F65" s="271"/>
      <c r="G65" s="271"/>
      <c r="H65" s="271"/>
      <c r="I65" s="271"/>
      <c r="J65" s="271"/>
      <c r="K65" s="271"/>
    </row>
    <row r="66" spans="1:11" x14ac:dyDescent="0.25">
      <c r="A66" s="285">
        <v>43969</v>
      </c>
      <c r="B66" s="286">
        <v>3463</v>
      </c>
      <c r="C66" s="270">
        <v>359</v>
      </c>
      <c r="D66" s="271"/>
      <c r="E66" s="271"/>
      <c r="F66" s="271"/>
      <c r="G66" s="271"/>
      <c r="H66" s="271"/>
      <c r="I66" s="271"/>
      <c r="J66" s="271"/>
      <c r="K66" s="271"/>
    </row>
    <row r="67" spans="1:11" x14ac:dyDescent="0.25">
      <c r="A67" s="285">
        <v>43970</v>
      </c>
      <c r="B67" s="286">
        <v>3196</v>
      </c>
      <c r="C67" s="270">
        <v>248</v>
      </c>
      <c r="D67" s="271"/>
      <c r="E67" s="271"/>
      <c r="F67" s="271"/>
      <c r="G67" s="271"/>
      <c r="H67" s="271"/>
      <c r="I67" s="271"/>
      <c r="J67" s="271"/>
      <c r="K67" s="271"/>
    </row>
    <row r="68" spans="1:11" x14ac:dyDescent="0.25">
      <c r="A68" s="285">
        <v>43971</v>
      </c>
      <c r="B68" s="286">
        <v>2912</v>
      </c>
      <c r="C68" s="270">
        <v>219</v>
      </c>
      <c r="D68" s="271"/>
      <c r="E68" s="271"/>
      <c r="F68" s="271"/>
      <c r="G68" s="271"/>
      <c r="H68" s="271"/>
      <c r="I68" s="271"/>
      <c r="J68" s="271"/>
      <c r="K68" s="271"/>
    </row>
    <row r="69" spans="1:11" x14ac:dyDescent="0.25">
      <c r="A69" s="285">
        <v>43972</v>
      </c>
      <c r="B69" s="286">
        <v>2925</v>
      </c>
      <c r="C69" s="270">
        <v>274</v>
      </c>
      <c r="D69" s="271"/>
      <c r="E69" s="271"/>
      <c r="F69" s="271"/>
      <c r="G69" s="271"/>
      <c r="H69" s="271"/>
      <c r="I69" s="271"/>
      <c r="J69" s="271"/>
      <c r="K69" s="271"/>
    </row>
    <row r="70" spans="1:11" x14ac:dyDescent="0.25">
      <c r="A70" s="285">
        <v>43973</v>
      </c>
      <c r="B70" s="286">
        <v>3055</v>
      </c>
      <c r="C70" s="270">
        <v>232</v>
      </c>
      <c r="D70" s="271"/>
      <c r="E70" s="271"/>
      <c r="F70" s="271"/>
      <c r="G70" s="271"/>
      <c r="H70" s="271"/>
      <c r="I70" s="271"/>
      <c r="J70" s="271"/>
      <c r="K70" s="271"/>
    </row>
    <row r="71" spans="1:11" x14ac:dyDescent="0.25">
      <c r="A71" s="285">
        <v>43974</v>
      </c>
      <c r="B71" s="286">
        <v>7122</v>
      </c>
      <c r="C71" s="270">
        <v>89</v>
      </c>
      <c r="D71" s="271"/>
      <c r="E71" s="271"/>
      <c r="F71" s="271"/>
      <c r="G71" s="271"/>
      <c r="H71" s="271"/>
      <c r="I71" s="271"/>
      <c r="J71" s="271"/>
      <c r="K71" s="271"/>
    </row>
    <row r="72" spans="1:11" x14ac:dyDescent="0.25">
      <c r="A72" s="285">
        <v>43975</v>
      </c>
      <c r="B72" s="286">
        <v>6862</v>
      </c>
      <c r="C72" s="270">
        <v>106</v>
      </c>
      <c r="D72" s="271"/>
      <c r="E72" s="271"/>
      <c r="F72" s="271"/>
      <c r="G72" s="271"/>
      <c r="H72" s="271"/>
      <c r="I72" s="271"/>
      <c r="J72" s="271"/>
      <c r="K72" s="271"/>
    </row>
    <row r="73" spans="1:11" x14ac:dyDescent="0.25">
      <c r="A73" s="285">
        <v>43976</v>
      </c>
      <c r="B73" s="286">
        <v>3168</v>
      </c>
      <c r="C73" s="270">
        <v>214</v>
      </c>
      <c r="D73" s="271"/>
      <c r="E73" s="271"/>
      <c r="F73" s="271"/>
      <c r="G73" s="271"/>
      <c r="H73" s="271"/>
      <c r="I73" s="271"/>
      <c r="J73" s="271"/>
      <c r="K73" s="271"/>
    </row>
    <row r="74" spans="1:11" x14ac:dyDescent="0.25">
      <c r="A74" s="285">
        <v>43977</v>
      </c>
      <c r="B74" s="286">
        <v>2876</v>
      </c>
      <c r="C74" s="270">
        <v>248</v>
      </c>
      <c r="D74" s="271"/>
      <c r="E74" s="271"/>
      <c r="F74" s="271"/>
      <c r="G74" s="271"/>
      <c r="H74" s="271"/>
      <c r="I74" s="271"/>
      <c r="J74" s="271"/>
      <c r="K74" s="271"/>
    </row>
    <row r="75" spans="1:11" x14ac:dyDescent="0.25">
      <c r="A75" s="285">
        <v>43978</v>
      </c>
      <c r="B75" s="286">
        <v>2637</v>
      </c>
      <c r="C75" s="270">
        <v>264</v>
      </c>
      <c r="D75" s="271"/>
      <c r="E75" s="271"/>
      <c r="F75" s="271"/>
      <c r="G75" s="271"/>
      <c r="H75" s="271"/>
      <c r="I75" s="271"/>
      <c r="J75" s="271"/>
      <c r="K75" s="271"/>
    </row>
    <row r="76" spans="1:11" x14ac:dyDescent="0.25">
      <c r="A76" s="285">
        <v>43979</v>
      </c>
      <c r="B76" s="286">
        <v>2615</v>
      </c>
      <c r="C76" s="270">
        <v>414</v>
      </c>
      <c r="D76" s="271"/>
      <c r="E76" s="271"/>
      <c r="F76" s="271"/>
      <c r="G76" s="271"/>
      <c r="H76" s="271"/>
      <c r="I76" s="271"/>
      <c r="J76" s="271"/>
      <c r="K76" s="271"/>
    </row>
    <row r="77" spans="1:11" x14ac:dyDescent="0.25">
      <c r="A77" s="285">
        <v>43980</v>
      </c>
      <c r="B77" s="286">
        <v>2747</v>
      </c>
      <c r="C77" s="270">
        <v>447</v>
      </c>
      <c r="D77" s="271"/>
      <c r="E77" s="271"/>
      <c r="F77" s="271"/>
      <c r="G77" s="271"/>
      <c r="H77" s="271"/>
      <c r="I77" s="271"/>
      <c r="J77" s="271"/>
      <c r="K77" s="271"/>
    </row>
    <row r="78" spans="1:11" x14ac:dyDescent="0.25">
      <c r="A78" s="285">
        <v>43981</v>
      </c>
      <c r="B78" s="286">
        <v>7063</v>
      </c>
      <c r="C78" s="270">
        <v>197</v>
      </c>
      <c r="D78" s="271"/>
      <c r="E78" s="271"/>
      <c r="F78" s="271"/>
      <c r="G78" s="271"/>
      <c r="H78" s="271"/>
      <c r="I78" s="271"/>
      <c r="J78" s="271"/>
      <c r="K78" s="271"/>
    </row>
    <row r="79" spans="1:11" x14ac:dyDescent="0.25">
      <c r="A79" s="285">
        <v>43982</v>
      </c>
      <c r="B79" s="286">
        <v>6531</v>
      </c>
      <c r="C79" s="270">
        <v>194</v>
      </c>
      <c r="D79" s="271"/>
      <c r="E79" s="271"/>
      <c r="F79" s="271"/>
      <c r="G79" s="271"/>
      <c r="H79" s="271"/>
      <c r="I79" s="271"/>
      <c r="J79" s="271"/>
      <c r="K79" s="271"/>
    </row>
    <row r="80" spans="1:11" x14ac:dyDescent="0.25">
      <c r="A80" s="285">
        <v>43983</v>
      </c>
      <c r="B80" s="286">
        <v>3011</v>
      </c>
      <c r="C80" s="270">
        <v>476</v>
      </c>
      <c r="D80" s="271"/>
      <c r="E80" s="271"/>
      <c r="F80" s="271"/>
      <c r="G80" s="271"/>
      <c r="H80" s="271"/>
      <c r="I80" s="271"/>
      <c r="J80" s="271"/>
      <c r="K80" s="271"/>
    </row>
    <row r="81" spans="1:11" x14ac:dyDescent="0.25">
      <c r="A81" s="285">
        <v>43984</v>
      </c>
      <c r="B81" s="286">
        <v>2651</v>
      </c>
      <c r="C81" s="270">
        <v>393</v>
      </c>
      <c r="D81" s="271"/>
      <c r="E81" s="271"/>
      <c r="F81" s="271"/>
      <c r="G81" s="271"/>
      <c r="H81" s="271"/>
      <c r="I81" s="271"/>
      <c r="J81" s="271"/>
      <c r="K81" s="271"/>
    </row>
    <row r="82" spans="1:11" x14ac:dyDescent="0.25">
      <c r="A82" s="285">
        <v>43985</v>
      </c>
      <c r="B82" s="286">
        <v>2801</v>
      </c>
      <c r="C82" s="270">
        <v>441</v>
      </c>
      <c r="D82" s="271"/>
      <c r="E82" s="271"/>
      <c r="F82" s="271"/>
      <c r="G82" s="271"/>
      <c r="H82" s="271"/>
      <c r="I82" s="271"/>
      <c r="J82" s="271"/>
      <c r="K82" s="271"/>
    </row>
    <row r="83" spans="1:11" x14ac:dyDescent="0.25">
      <c r="A83" s="285">
        <v>43986</v>
      </c>
      <c r="B83" s="286">
        <v>2722</v>
      </c>
      <c r="C83" s="270">
        <v>390</v>
      </c>
      <c r="D83" s="271"/>
      <c r="E83" s="271"/>
      <c r="F83" s="271"/>
      <c r="G83" s="271"/>
      <c r="H83" s="271"/>
      <c r="I83" s="271"/>
      <c r="J83" s="271"/>
      <c r="K83" s="271"/>
    </row>
    <row r="84" spans="1:11" x14ac:dyDescent="0.25">
      <c r="A84" s="285">
        <v>43987</v>
      </c>
      <c r="B84" s="286">
        <v>2834</v>
      </c>
      <c r="C84" s="270">
        <v>472</v>
      </c>
      <c r="D84" s="271"/>
      <c r="E84" s="271"/>
      <c r="F84" s="271"/>
      <c r="G84" s="271"/>
      <c r="H84" s="271"/>
      <c r="I84" s="271"/>
      <c r="J84" s="271"/>
      <c r="K84" s="271"/>
    </row>
    <row r="85" spans="1:11" x14ac:dyDescent="0.25">
      <c r="A85" s="285">
        <v>43988</v>
      </c>
      <c r="B85" s="286">
        <v>7437</v>
      </c>
      <c r="C85" s="270">
        <v>273</v>
      </c>
      <c r="D85" s="271"/>
      <c r="E85" s="271"/>
      <c r="F85" s="271"/>
      <c r="G85" s="271"/>
      <c r="H85" s="271"/>
      <c r="I85" s="271"/>
      <c r="J85" s="271"/>
      <c r="K85" s="271"/>
    </row>
    <row r="86" spans="1:11" x14ac:dyDescent="0.25">
      <c r="A86" s="285">
        <v>43989</v>
      </c>
      <c r="B86" s="286">
        <v>6555</v>
      </c>
      <c r="C86" s="270">
        <v>148</v>
      </c>
      <c r="D86" s="271"/>
      <c r="E86" s="271"/>
      <c r="F86" s="271"/>
      <c r="G86" s="271"/>
      <c r="H86" s="271"/>
      <c r="I86" s="271"/>
      <c r="J86" s="271"/>
      <c r="K86" s="271"/>
    </row>
    <row r="87" spans="1:11" x14ac:dyDescent="0.25">
      <c r="A87" s="285">
        <v>43990</v>
      </c>
      <c r="B87" s="286">
        <v>2976</v>
      </c>
      <c r="C87" s="270">
        <v>490</v>
      </c>
      <c r="D87" s="271"/>
      <c r="E87" s="271"/>
      <c r="F87" s="271"/>
      <c r="G87" s="271"/>
      <c r="H87" s="271"/>
      <c r="I87" s="271"/>
      <c r="J87" s="271"/>
      <c r="K87" s="271"/>
    </row>
    <row r="88" spans="1:11" x14ac:dyDescent="0.25">
      <c r="A88" s="285">
        <v>43991</v>
      </c>
      <c r="B88" s="286">
        <v>2681</v>
      </c>
      <c r="C88" s="270">
        <v>434</v>
      </c>
      <c r="D88" s="271"/>
      <c r="E88" s="271"/>
      <c r="F88" s="271"/>
      <c r="G88" s="271"/>
      <c r="H88" s="271"/>
      <c r="I88" s="271"/>
      <c r="J88" s="271"/>
      <c r="K88" s="271"/>
    </row>
    <row r="89" spans="1:11" x14ac:dyDescent="0.25">
      <c r="A89" s="285">
        <v>43992</v>
      </c>
      <c r="B89" s="286">
        <v>2449</v>
      </c>
      <c r="C89" s="270">
        <v>466</v>
      </c>
      <c r="D89" s="271"/>
      <c r="E89" s="271"/>
      <c r="F89" s="271"/>
      <c r="G89" s="271"/>
      <c r="H89" s="271"/>
      <c r="I89" s="271"/>
      <c r="J89" s="271"/>
      <c r="K89" s="271"/>
    </row>
    <row r="90" spans="1:11" x14ac:dyDescent="0.25">
      <c r="A90" s="285">
        <v>43993</v>
      </c>
      <c r="B90" s="286">
        <v>2589</v>
      </c>
      <c r="C90" s="270">
        <v>391</v>
      </c>
      <c r="D90" s="271"/>
      <c r="E90" s="271"/>
      <c r="F90" s="271"/>
      <c r="G90" s="271"/>
      <c r="H90" s="271"/>
      <c r="I90" s="271"/>
      <c r="J90" s="271"/>
      <c r="K90" s="271"/>
    </row>
    <row r="91" spans="1:11" x14ac:dyDescent="0.25">
      <c r="A91" s="285">
        <v>43994</v>
      </c>
      <c r="B91" s="286">
        <v>2688</v>
      </c>
      <c r="C91" s="270">
        <v>375</v>
      </c>
      <c r="D91" s="271"/>
      <c r="E91" s="271"/>
      <c r="F91" s="271"/>
      <c r="G91" s="271"/>
      <c r="H91" s="271"/>
      <c r="I91" s="271"/>
      <c r="J91" s="271"/>
      <c r="K91" s="271"/>
    </row>
    <row r="92" spans="1:11" x14ac:dyDescent="0.25">
      <c r="A92" s="285">
        <v>43995</v>
      </c>
      <c r="B92" s="286">
        <v>7036</v>
      </c>
      <c r="C92" s="270">
        <v>177</v>
      </c>
      <c r="D92" s="271"/>
      <c r="E92" s="271"/>
      <c r="F92" s="271"/>
      <c r="G92" s="271"/>
      <c r="H92" s="271"/>
      <c r="I92" s="271"/>
      <c r="J92" s="271"/>
      <c r="K92" s="271"/>
    </row>
    <row r="93" spans="1:11" x14ac:dyDescent="0.25">
      <c r="A93" s="285">
        <v>43996</v>
      </c>
      <c r="B93" s="286">
        <v>6551</v>
      </c>
      <c r="C93" s="270">
        <v>167</v>
      </c>
      <c r="D93" s="271"/>
      <c r="E93" s="271"/>
      <c r="F93" s="271"/>
      <c r="G93" s="271"/>
      <c r="H93" s="271"/>
      <c r="I93" s="271"/>
      <c r="J93" s="271"/>
      <c r="K93" s="271"/>
    </row>
    <row r="94" spans="1:11" x14ac:dyDescent="0.25">
      <c r="A94" s="285">
        <v>43997</v>
      </c>
      <c r="B94" s="286">
        <v>2971</v>
      </c>
      <c r="C94" s="270">
        <v>433</v>
      </c>
      <c r="D94" s="271"/>
      <c r="E94" s="271"/>
      <c r="F94" s="271"/>
      <c r="G94" s="271"/>
      <c r="H94" s="271"/>
      <c r="I94" s="271"/>
      <c r="J94" s="271"/>
      <c r="K94" s="271"/>
    </row>
    <row r="95" spans="1:11" x14ac:dyDescent="0.25">
      <c r="A95" s="285">
        <v>43998</v>
      </c>
      <c r="B95" s="286">
        <v>2771</v>
      </c>
      <c r="C95" s="270">
        <v>369</v>
      </c>
      <c r="D95" s="271"/>
      <c r="E95" s="271"/>
      <c r="F95" s="271"/>
      <c r="G95" s="271"/>
      <c r="H95" s="271"/>
      <c r="I95" s="271"/>
      <c r="J95" s="271"/>
      <c r="K95" s="271"/>
    </row>
    <row r="96" spans="1:11" x14ac:dyDescent="0.25">
      <c r="A96" s="285">
        <v>43999</v>
      </c>
      <c r="B96" s="286">
        <v>2696</v>
      </c>
      <c r="C96" s="270">
        <v>370</v>
      </c>
      <c r="D96" s="271"/>
      <c r="E96" s="271"/>
      <c r="F96" s="271"/>
      <c r="G96" s="271"/>
      <c r="H96" s="271"/>
      <c r="I96" s="271"/>
      <c r="J96" s="271"/>
      <c r="K96" s="271"/>
    </row>
    <row r="97" spans="1:11" x14ac:dyDescent="0.25">
      <c r="A97" s="285">
        <v>44000</v>
      </c>
      <c r="B97" s="286">
        <v>2536</v>
      </c>
      <c r="C97" s="270">
        <v>328</v>
      </c>
      <c r="D97" s="271"/>
      <c r="E97" s="271"/>
      <c r="F97" s="271"/>
      <c r="G97" s="271"/>
      <c r="H97" s="271"/>
      <c r="I97" s="271"/>
      <c r="J97" s="271"/>
      <c r="K97" s="271"/>
    </row>
    <row r="98" spans="1:11" x14ac:dyDescent="0.25">
      <c r="A98" s="285">
        <v>44001</v>
      </c>
      <c r="B98" s="286">
        <v>2748</v>
      </c>
      <c r="C98" s="270">
        <v>366</v>
      </c>
      <c r="D98" s="271"/>
      <c r="E98" s="271"/>
      <c r="F98" s="271"/>
      <c r="G98" s="271"/>
      <c r="H98" s="271"/>
      <c r="I98" s="271"/>
      <c r="J98" s="271"/>
      <c r="K98" s="271"/>
    </row>
    <row r="99" spans="1:11" x14ac:dyDescent="0.25">
      <c r="A99" s="285">
        <v>44002</v>
      </c>
      <c r="B99" s="286">
        <v>6896</v>
      </c>
      <c r="C99" s="270">
        <v>170</v>
      </c>
      <c r="D99" s="271"/>
      <c r="E99" s="271"/>
      <c r="F99" s="271"/>
      <c r="G99" s="271"/>
      <c r="H99" s="271"/>
      <c r="I99" s="271"/>
      <c r="J99" s="271"/>
      <c r="K99" s="271"/>
    </row>
    <row r="100" spans="1:11" x14ac:dyDescent="0.25">
      <c r="A100" s="285">
        <v>44003</v>
      </c>
      <c r="B100" s="286">
        <v>6473</v>
      </c>
      <c r="C100" s="270">
        <v>150</v>
      </c>
      <c r="D100" s="271"/>
      <c r="E100" s="271"/>
      <c r="F100" s="271"/>
      <c r="G100" s="271"/>
      <c r="H100" s="271"/>
      <c r="I100" s="271"/>
      <c r="J100" s="271"/>
      <c r="K100" s="271"/>
    </row>
    <row r="101" spans="1:11" x14ac:dyDescent="0.25">
      <c r="A101" s="285">
        <v>44004</v>
      </c>
      <c r="B101" s="286">
        <v>2890</v>
      </c>
      <c r="C101" s="270">
        <v>562</v>
      </c>
      <c r="D101" s="271"/>
      <c r="E101" s="271"/>
      <c r="F101" s="271"/>
      <c r="G101" s="271"/>
      <c r="H101" s="271"/>
      <c r="I101" s="271"/>
      <c r="J101" s="271"/>
      <c r="K101" s="271"/>
    </row>
    <row r="102" spans="1:11" x14ac:dyDescent="0.25">
      <c r="A102" s="285">
        <v>44005</v>
      </c>
      <c r="B102" s="286">
        <v>2578</v>
      </c>
      <c r="C102" s="270">
        <v>626</v>
      </c>
      <c r="D102" s="271"/>
      <c r="E102" s="271"/>
      <c r="F102" s="271"/>
      <c r="G102" s="271"/>
      <c r="H102" s="271"/>
      <c r="I102" s="271"/>
      <c r="J102" s="271"/>
      <c r="K102" s="271"/>
    </row>
    <row r="103" spans="1:11" x14ac:dyDescent="0.25">
      <c r="A103" s="285">
        <v>44006</v>
      </c>
      <c r="B103" s="286">
        <v>2730</v>
      </c>
      <c r="C103" s="270">
        <v>610</v>
      </c>
      <c r="D103" s="271"/>
      <c r="E103" s="271"/>
      <c r="F103" s="271"/>
      <c r="G103" s="271"/>
      <c r="H103" s="271"/>
      <c r="I103" s="271"/>
      <c r="J103" s="271"/>
      <c r="K103" s="271"/>
    </row>
    <row r="104" spans="1:11" x14ac:dyDescent="0.25">
      <c r="A104" s="285">
        <v>44007</v>
      </c>
      <c r="B104" s="286">
        <v>2661</v>
      </c>
      <c r="C104" s="270">
        <v>431</v>
      </c>
      <c r="D104" s="271"/>
      <c r="E104" s="271"/>
      <c r="F104" s="271"/>
      <c r="G104" s="271"/>
      <c r="H104" s="271"/>
      <c r="I104" s="271"/>
      <c r="J104" s="271"/>
      <c r="K104" s="271"/>
    </row>
    <row r="105" spans="1:11" x14ac:dyDescent="0.25">
      <c r="A105" s="285">
        <v>44008</v>
      </c>
      <c r="B105" s="286">
        <v>2899</v>
      </c>
      <c r="C105" s="270">
        <v>410</v>
      </c>
      <c r="D105" s="271"/>
      <c r="E105" s="271"/>
      <c r="F105" s="271"/>
      <c r="G105" s="271"/>
      <c r="H105" s="271"/>
      <c r="I105" s="271"/>
      <c r="J105" s="271"/>
      <c r="K105" s="271"/>
    </row>
    <row r="106" spans="1:11" x14ac:dyDescent="0.25">
      <c r="A106" s="285">
        <v>44009</v>
      </c>
      <c r="B106" s="286">
        <v>7675</v>
      </c>
      <c r="C106" s="270">
        <v>218</v>
      </c>
      <c r="D106" s="271"/>
      <c r="E106" s="271"/>
      <c r="F106" s="271"/>
      <c r="G106" s="271"/>
      <c r="H106" s="271"/>
      <c r="I106" s="271"/>
      <c r="J106" s="271"/>
      <c r="K106" s="271"/>
    </row>
    <row r="107" spans="1:11" x14ac:dyDescent="0.25">
      <c r="A107" s="285">
        <v>44010</v>
      </c>
      <c r="B107" s="286">
        <v>6590</v>
      </c>
      <c r="C107" s="270">
        <v>206</v>
      </c>
      <c r="D107" s="271"/>
      <c r="E107" s="271"/>
      <c r="F107" s="271"/>
      <c r="G107" s="271"/>
      <c r="H107" s="271"/>
      <c r="I107" s="271"/>
      <c r="J107" s="271"/>
      <c r="K107" s="271"/>
    </row>
    <row r="108" spans="1:11" x14ac:dyDescent="0.25">
      <c r="A108" s="285">
        <v>44011</v>
      </c>
      <c r="B108" s="286">
        <v>2832</v>
      </c>
      <c r="C108" s="270">
        <v>515</v>
      </c>
      <c r="D108" s="271"/>
      <c r="E108" s="271"/>
      <c r="F108" s="271"/>
      <c r="G108" s="271"/>
      <c r="H108" s="271"/>
      <c r="I108" s="271"/>
      <c r="J108" s="271"/>
      <c r="K108" s="271"/>
    </row>
    <row r="109" spans="1:11" x14ac:dyDescent="0.25">
      <c r="A109" s="285">
        <v>44012</v>
      </c>
      <c r="B109" s="286">
        <v>2594</v>
      </c>
      <c r="C109" s="270">
        <v>396</v>
      </c>
      <c r="D109" s="271"/>
      <c r="E109" s="271"/>
      <c r="F109" s="271"/>
      <c r="G109" s="271"/>
      <c r="H109" s="271"/>
      <c r="I109" s="271"/>
      <c r="J109" s="271"/>
      <c r="K109" s="271"/>
    </row>
    <row r="110" spans="1:11" x14ac:dyDescent="0.25">
      <c r="A110" s="285">
        <v>44013</v>
      </c>
      <c r="B110" s="286">
        <v>2573</v>
      </c>
      <c r="C110" s="270">
        <v>383</v>
      </c>
      <c r="D110" s="271"/>
      <c r="E110" s="271"/>
      <c r="F110" s="271"/>
      <c r="G110" s="271"/>
      <c r="H110" s="271"/>
      <c r="I110" s="271"/>
      <c r="J110" s="271"/>
      <c r="K110" s="271"/>
    </row>
    <row r="111" spans="1:11" x14ac:dyDescent="0.25">
      <c r="A111" s="285">
        <v>44014</v>
      </c>
      <c r="B111" s="286">
        <v>2518</v>
      </c>
      <c r="C111" s="270">
        <v>401</v>
      </c>
      <c r="D111" s="271"/>
      <c r="E111" s="271"/>
      <c r="F111" s="271"/>
      <c r="G111" s="271"/>
      <c r="H111" s="271"/>
      <c r="I111" s="271"/>
      <c r="J111" s="271"/>
      <c r="K111" s="271"/>
    </row>
    <row r="112" spans="1:11" x14ac:dyDescent="0.25">
      <c r="A112" s="285">
        <v>44015</v>
      </c>
      <c r="B112" s="286">
        <v>2686</v>
      </c>
      <c r="C112" s="270">
        <v>437</v>
      </c>
      <c r="D112" s="271"/>
      <c r="E112" s="271"/>
      <c r="F112" s="271"/>
      <c r="G112" s="271"/>
      <c r="H112" s="271"/>
      <c r="I112" s="271"/>
      <c r="J112" s="271"/>
      <c r="K112" s="271"/>
    </row>
    <row r="113" spans="1:11" x14ac:dyDescent="0.25">
      <c r="A113" s="285">
        <v>44016</v>
      </c>
      <c r="B113" s="286">
        <v>6894</v>
      </c>
      <c r="C113" s="270">
        <v>191</v>
      </c>
      <c r="D113" s="271"/>
      <c r="E113" s="271"/>
      <c r="F113" s="271"/>
      <c r="G113" s="271"/>
      <c r="H113" s="271"/>
      <c r="I113" s="271"/>
      <c r="J113" s="271"/>
      <c r="K113" s="271"/>
    </row>
    <row r="114" spans="1:11" x14ac:dyDescent="0.25">
      <c r="A114" s="285">
        <v>44017</v>
      </c>
      <c r="B114" s="286">
        <v>6445</v>
      </c>
      <c r="C114" s="270">
        <v>164</v>
      </c>
      <c r="D114" s="271"/>
      <c r="E114" s="271"/>
      <c r="F114" s="271"/>
      <c r="G114" s="271"/>
      <c r="H114" s="271"/>
      <c r="I114" s="271"/>
      <c r="J114" s="271"/>
      <c r="K114" s="271"/>
    </row>
    <row r="115" spans="1:11" x14ac:dyDescent="0.25">
      <c r="A115" s="285">
        <v>44018</v>
      </c>
      <c r="B115" s="286">
        <v>2857</v>
      </c>
      <c r="C115" s="270">
        <v>438</v>
      </c>
      <c r="D115" s="271"/>
      <c r="E115" s="271"/>
      <c r="F115" s="271"/>
      <c r="G115" s="271"/>
      <c r="H115" s="271"/>
      <c r="I115" s="271"/>
      <c r="J115" s="271"/>
      <c r="K115" s="271"/>
    </row>
    <row r="116" spans="1:11" x14ac:dyDescent="0.25">
      <c r="A116" s="285">
        <v>44019</v>
      </c>
      <c r="B116" s="286">
        <v>2491</v>
      </c>
      <c r="C116" s="270">
        <v>402</v>
      </c>
      <c r="D116" s="271"/>
      <c r="E116" s="271"/>
      <c r="F116" s="271"/>
      <c r="G116" s="271"/>
      <c r="H116" s="271"/>
      <c r="I116" s="271"/>
      <c r="J116" s="271"/>
      <c r="K116" s="271"/>
    </row>
    <row r="117" spans="1:11" x14ac:dyDescent="0.25">
      <c r="A117" s="285">
        <v>44020</v>
      </c>
      <c r="B117" s="286">
        <v>2432</v>
      </c>
      <c r="C117" s="270">
        <v>389</v>
      </c>
      <c r="D117" s="271"/>
      <c r="E117" s="271"/>
      <c r="F117" s="271"/>
      <c r="G117" s="271"/>
      <c r="H117" s="271"/>
      <c r="I117" s="271"/>
      <c r="J117" s="271"/>
      <c r="K117" s="271"/>
    </row>
    <row r="118" spans="1:11" x14ac:dyDescent="0.25">
      <c r="A118" s="285">
        <v>44021</v>
      </c>
      <c r="B118" s="286">
        <v>2464</v>
      </c>
      <c r="C118" s="270">
        <v>433</v>
      </c>
      <c r="D118" s="271"/>
      <c r="E118" s="271"/>
      <c r="F118" s="271"/>
      <c r="G118" s="271"/>
      <c r="H118" s="271"/>
      <c r="I118" s="271"/>
      <c r="J118" s="271"/>
      <c r="K118" s="271"/>
    </row>
    <row r="119" spans="1:11" x14ac:dyDescent="0.25">
      <c r="A119" s="285">
        <v>44022</v>
      </c>
      <c r="B119" s="286">
        <v>2583</v>
      </c>
      <c r="C119" s="270">
        <v>365</v>
      </c>
      <c r="D119" s="271"/>
      <c r="E119" s="271"/>
      <c r="F119" s="271"/>
      <c r="G119" s="271"/>
      <c r="H119" s="271"/>
      <c r="I119" s="271"/>
      <c r="J119" s="271"/>
      <c r="K119" s="271"/>
    </row>
    <row r="120" spans="1:11" x14ac:dyDescent="0.25">
      <c r="A120" s="285">
        <v>44023</v>
      </c>
      <c r="B120" s="286">
        <v>6574</v>
      </c>
      <c r="C120" s="270">
        <v>170</v>
      </c>
      <c r="D120" s="271"/>
      <c r="E120" s="271"/>
      <c r="F120" s="271"/>
      <c r="G120" s="271"/>
      <c r="H120" s="271"/>
      <c r="I120" s="271"/>
      <c r="J120" s="271"/>
      <c r="K120" s="271"/>
    </row>
    <row r="121" spans="1:11" x14ac:dyDescent="0.25">
      <c r="A121" s="285">
        <v>44024</v>
      </c>
      <c r="B121" s="286">
        <v>6147</v>
      </c>
      <c r="C121" s="270">
        <v>133</v>
      </c>
      <c r="D121" s="271"/>
      <c r="E121" s="271"/>
      <c r="F121" s="271"/>
      <c r="G121" s="271"/>
      <c r="H121" s="271"/>
      <c r="I121" s="271"/>
      <c r="J121" s="271"/>
      <c r="K121" s="271"/>
    </row>
    <row r="122" spans="1:11" x14ac:dyDescent="0.25">
      <c r="A122" s="285">
        <v>44025</v>
      </c>
      <c r="B122" s="286">
        <v>3492</v>
      </c>
      <c r="C122" s="270">
        <v>436</v>
      </c>
      <c r="D122" s="271"/>
      <c r="E122" s="271"/>
      <c r="F122" s="271"/>
      <c r="G122" s="271"/>
      <c r="H122" s="271"/>
      <c r="I122" s="271"/>
      <c r="J122" s="271"/>
      <c r="K122" s="271"/>
    </row>
    <row r="123" spans="1:11" x14ac:dyDescent="0.25">
      <c r="A123" s="285">
        <v>44026</v>
      </c>
      <c r="B123" s="286">
        <v>2543</v>
      </c>
      <c r="C123" s="270">
        <v>361</v>
      </c>
      <c r="D123" s="271"/>
      <c r="E123" s="271"/>
      <c r="F123" s="271"/>
      <c r="G123" s="271"/>
      <c r="H123" s="271"/>
      <c r="I123" s="271"/>
      <c r="J123" s="271"/>
      <c r="K123" s="271"/>
    </row>
    <row r="124" spans="1:11" x14ac:dyDescent="0.25">
      <c r="A124" s="285">
        <v>44027</v>
      </c>
      <c r="B124" s="286">
        <v>2507</v>
      </c>
      <c r="C124" s="270">
        <v>410</v>
      </c>
      <c r="D124" s="271"/>
      <c r="E124" s="271"/>
      <c r="F124" s="271"/>
      <c r="G124" s="271"/>
      <c r="H124" s="271"/>
      <c r="I124" s="271"/>
      <c r="J124" s="271"/>
      <c r="K124" s="271"/>
    </row>
    <row r="125" spans="1:11" x14ac:dyDescent="0.25">
      <c r="A125" s="285">
        <v>44028</v>
      </c>
      <c r="B125" s="286">
        <v>2572</v>
      </c>
      <c r="C125" s="270">
        <v>394</v>
      </c>
      <c r="D125" s="271"/>
      <c r="E125" s="271"/>
      <c r="F125" s="271"/>
      <c r="G125" s="271"/>
      <c r="H125" s="271"/>
      <c r="I125" s="271"/>
      <c r="J125" s="271"/>
      <c r="K125" s="271"/>
    </row>
    <row r="126" spans="1:11" x14ac:dyDescent="0.25">
      <c r="A126" s="285">
        <v>44029</v>
      </c>
      <c r="B126" s="286">
        <v>2668</v>
      </c>
      <c r="C126" s="270">
        <v>322</v>
      </c>
      <c r="D126" s="271"/>
      <c r="E126" s="271"/>
      <c r="F126" s="271"/>
      <c r="G126" s="271"/>
      <c r="H126" s="271"/>
      <c r="I126" s="271"/>
      <c r="J126" s="271"/>
      <c r="K126" s="271"/>
    </row>
    <row r="127" spans="1:11" x14ac:dyDescent="0.25">
      <c r="A127" s="285">
        <v>44030</v>
      </c>
      <c r="B127" s="286">
        <v>6868</v>
      </c>
      <c r="C127" s="270">
        <v>197</v>
      </c>
      <c r="D127" s="271"/>
      <c r="E127" s="271"/>
      <c r="F127" s="271"/>
      <c r="G127" s="271"/>
      <c r="H127" s="271"/>
      <c r="I127" s="271"/>
      <c r="J127" s="271"/>
      <c r="K127" s="271"/>
    </row>
    <row r="128" spans="1:11" x14ac:dyDescent="0.25">
      <c r="A128" s="285">
        <v>44031</v>
      </c>
      <c r="B128" s="286">
        <v>6540</v>
      </c>
      <c r="C128" s="270">
        <v>229</v>
      </c>
      <c r="D128" s="271"/>
      <c r="E128" s="271"/>
      <c r="F128" s="271"/>
      <c r="G128" s="271"/>
      <c r="H128" s="271"/>
      <c r="I128" s="271"/>
      <c r="J128" s="271"/>
      <c r="K128" s="271"/>
    </row>
    <row r="129" spans="1:11" x14ac:dyDescent="0.25">
      <c r="A129" s="287">
        <v>44032</v>
      </c>
      <c r="B129" s="288">
        <v>4948</v>
      </c>
      <c r="C129" s="289">
        <v>426</v>
      </c>
      <c r="D129" s="271"/>
      <c r="E129" s="271"/>
      <c r="F129" s="271"/>
      <c r="G129" s="271"/>
      <c r="H129" s="271"/>
      <c r="I129" s="271"/>
      <c r="J129" s="271"/>
      <c r="K129" s="271"/>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2578125" defaultRowHeight="15" x14ac:dyDescent="0.25"/>
  <cols>
    <col min="1" max="16384" width="9.42578125" style="3"/>
  </cols>
  <sheetData>
    <row r="1" spans="16:16" x14ac:dyDescent="0.25">
      <c r="P1" s="22" t="s">
        <v>29</v>
      </c>
    </row>
  </sheetData>
  <hyperlinks>
    <hyperlink ref="P1" location="Contents!A1" display="Contents page"/>
  </hyperlink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sheetView>
  </sheetViews>
  <sheetFormatPr defaultColWidth="9.42578125" defaultRowHeight="15" x14ac:dyDescent="0.25"/>
  <cols>
    <col min="1" max="7" width="12.42578125" style="311" customWidth="1"/>
    <col min="8" max="16384" width="9.42578125" style="311"/>
  </cols>
  <sheetData>
    <row r="1" spans="1:19" x14ac:dyDescent="0.25">
      <c r="A1" s="309" t="s">
        <v>31</v>
      </c>
      <c r="B1" s="309"/>
      <c r="C1" s="309"/>
      <c r="D1" s="310"/>
      <c r="E1" s="310"/>
      <c r="F1" s="310"/>
      <c r="G1" s="310"/>
      <c r="K1" s="312" t="s">
        <v>29</v>
      </c>
    </row>
    <row r="2" spans="1:19" x14ac:dyDescent="0.25">
      <c r="A2" s="310"/>
      <c r="B2" s="310"/>
      <c r="C2" s="310"/>
      <c r="D2" s="310"/>
      <c r="E2" s="310"/>
      <c r="F2" s="310"/>
      <c r="G2" s="310"/>
    </row>
    <row r="3" spans="1:19" ht="30.6" customHeight="1" x14ac:dyDescent="0.25">
      <c r="A3" s="537" t="s">
        <v>0</v>
      </c>
      <c r="B3" s="533" t="s">
        <v>4</v>
      </c>
      <c r="C3" s="534"/>
      <c r="D3" s="535"/>
      <c r="E3" s="536" t="s">
        <v>7</v>
      </c>
      <c r="F3" s="536"/>
      <c r="G3" s="536"/>
    </row>
    <row r="4" spans="1:19" x14ac:dyDescent="0.25">
      <c r="A4" s="538"/>
      <c r="B4" s="313" t="s">
        <v>1</v>
      </c>
      <c r="C4" s="314" t="s">
        <v>2</v>
      </c>
      <c r="D4" s="315" t="s">
        <v>3</v>
      </c>
      <c r="E4" s="314" t="s">
        <v>1</v>
      </c>
      <c r="F4" s="314" t="s">
        <v>2</v>
      </c>
      <c r="G4" s="316" t="s">
        <v>3</v>
      </c>
    </row>
    <row r="5" spans="1:19" x14ac:dyDescent="0.25">
      <c r="A5" s="317">
        <v>43908</v>
      </c>
      <c r="B5" s="318"/>
      <c r="C5" s="319"/>
      <c r="D5" s="320">
        <v>6</v>
      </c>
      <c r="E5" s="321"/>
      <c r="F5" s="321"/>
      <c r="G5" s="321">
        <v>149</v>
      </c>
      <c r="H5" s="322"/>
      <c r="I5" s="322"/>
      <c r="J5" s="322"/>
      <c r="K5" s="322"/>
      <c r="L5" s="322"/>
      <c r="M5" s="322"/>
      <c r="N5" s="323"/>
      <c r="O5" s="323"/>
      <c r="P5" s="323"/>
      <c r="Q5" s="323"/>
      <c r="R5" s="323"/>
      <c r="S5" s="323"/>
    </row>
    <row r="6" spans="1:19" x14ac:dyDescent="0.25">
      <c r="A6" s="324">
        <v>43909</v>
      </c>
      <c r="B6" s="325"/>
      <c r="C6" s="326"/>
      <c r="D6" s="327">
        <v>11</v>
      </c>
      <c r="E6" s="321"/>
      <c r="F6" s="321"/>
      <c r="G6" s="321">
        <v>213</v>
      </c>
      <c r="H6" s="322"/>
      <c r="I6" s="322"/>
      <c r="J6" s="322"/>
      <c r="K6" s="322"/>
      <c r="L6" s="322"/>
      <c r="M6" s="322"/>
      <c r="N6" s="323"/>
      <c r="O6" s="323"/>
      <c r="P6" s="323"/>
      <c r="Q6" s="323"/>
      <c r="R6" s="323"/>
      <c r="S6" s="323"/>
    </row>
    <row r="7" spans="1:19" x14ac:dyDescent="0.25">
      <c r="A7" s="324">
        <v>43910</v>
      </c>
      <c r="B7" s="325"/>
      <c r="C7" s="326"/>
      <c r="D7" s="327">
        <v>16</v>
      </c>
      <c r="E7" s="321"/>
      <c r="F7" s="321"/>
      <c r="G7" s="321">
        <v>247</v>
      </c>
      <c r="H7" s="322"/>
      <c r="I7" s="322"/>
      <c r="J7" s="322"/>
      <c r="K7" s="322"/>
      <c r="L7" s="322"/>
      <c r="M7" s="322"/>
      <c r="N7" s="323"/>
      <c r="O7" s="323"/>
      <c r="P7" s="323"/>
      <c r="Q7" s="323"/>
      <c r="R7" s="323"/>
      <c r="S7" s="323"/>
    </row>
    <row r="8" spans="1:19" x14ac:dyDescent="0.25">
      <c r="A8" s="324">
        <v>43911</v>
      </c>
      <c r="B8" s="325"/>
      <c r="C8" s="326"/>
      <c r="D8" s="327">
        <v>20</v>
      </c>
      <c r="E8" s="321"/>
      <c r="F8" s="321"/>
      <c r="G8" s="321">
        <v>244</v>
      </c>
      <c r="H8" s="322"/>
      <c r="I8" s="322"/>
      <c r="J8" s="322"/>
      <c r="K8" s="322"/>
      <c r="L8" s="322"/>
      <c r="M8" s="322"/>
      <c r="N8" s="323"/>
      <c r="O8" s="323"/>
      <c r="P8" s="323"/>
      <c r="Q8" s="323"/>
      <c r="R8" s="323"/>
      <c r="S8" s="323"/>
    </row>
    <row r="9" spans="1:19" x14ac:dyDescent="0.25">
      <c r="A9" s="324">
        <v>43912</v>
      </c>
      <c r="B9" s="325"/>
      <c r="C9" s="326"/>
      <c r="D9" s="327">
        <v>23</v>
      </c>
      <c r="E9" s="321"/>
      <c r="F9" s="321"/>
      <c r="G9" s="321">
        <v>285</v>
      </c>
      <c r="H9" s="322"/>
      <c r="I9" s="322"/>
      <c r="J9" s="322"/>
      <c r="K9" s="322"/>
      <c r="L9" s="322"/>
      <c r="M9" s="322"/>
      <c r="N9" s="323"/>
      <c r="O9" s="323"/>
      <c r="P9" s="323"/>
      <c r="Q9" s="323"/>
      <c r="R9" s="323"/>
      <c r="S9" s="323"/>
    </row>
    <row r="10" spans="1:19" x14ac:dyDescent="0.25">
      <c r="A10" s="324">
        <v>43913</v>
      </c>
      <c r="B10" s="325"/>
      <c r="C10" s="326"/>
      <c r="D10" s="327">
        <v>30</v>
      </c>
      <c r="E10" s="321"/>
      <c r="F10" s="321"/>
      <c r="G10" s="321">
        <v>329</v>
      </c>
      <c r="H10" s="322"/>
      <c r="I10" s="322"/>
      <c r="J10" s="322"/>
      <c r="K10" s="322"/>
      <c r="L10" s="322"/>
      <c r="M10" s="322"/>
      <c r="N10" s="323"/>
      <c r="O10" s="323"/>
      <c r="P10" s="323"/>
      <c r="Q10" s="323"/>
      <c r="R10" s="323"/>
      <c r="S10" s="323"/>
    </row>
    <row r="11" spans="1:19" x14ac:dyDescent="0.25">
      <c r="A11" s="324">
        <v>43914</v>
      </c>
      <c r="B11" s="325"/>
      <c r="C11" s="326"/>
      <c r="D11" s="327">
        <v>42</v>
      </c>
      <c r="E11" s="321"/>
      <c r="F11" s="321"/>
      <c r="G11" s="321">
        <v>441</v>
      </c>
      <c r="H11" s="322"/>
      <c r="I11" s="322"/>
      <c r="J11" s="322"/>
      <c r="K11" s="322"/>
      <c r="L11" s="322"/>
      <c r="M11" s="322"/>
      <c r="N11" s="323"/>
      <c r="O11" s="323"/>
      <c r="P11" s="323"/>
      <c r="Q11" s="323"/>
      <c r="R11" s="323"/>
      <c r="S11" s="323"/>
    </row>
    <row r="12" spans="1:19" x14ac:dyDescent="0.25">
      <c r="A12" s="324">
        <v>43915</v>
      </c>
      <c r="B12" s="325"/>
      <c r="C12" s="326"/>
      <c r="D12" s="327">
        <v>52</v>
      </c>
      <c r="E12" s="321"/>
      <c r="F12" s="321"/>
      <c r="G12" s="321">
        <v>482</v>
      </c>
      <c r="H12" s="322"/>
      <c r="I12" s="322"/>
      <c r="J12" s="322"/>
      <c r="K12" s="322"/>
      <c r="L12" s="322"/>
      <c r="M12" s="322"/>
      <c r="N12" s="323"/>
      <c r="O12" s="323"/>
      <c r="P12" s="323"/>
      <c r="Q12" s="323"/>
      <c r="R12" s="323"/>
      <c r="S12" s="323"/>
    </row>
    <row r="13" spans="1:19" x14ac:dyDescent="0.25">
      <c r="A13" s="324">
        <v>43916</v>
      </c>
      <c r="B13" s="325"/>
      <c r="C13" s="326"/>
      <c r="D13" s="327">
        <v>57</v>
      </c>
      <c r="E13" s="321"/>
      <c r="F13" s="321"/>
      <c r="G13" s="321">
        <v>575</v>
      </c>
      <c r="H13" s="322"/>
      <c r="I13" s="322"/>
      <c r="J13" s="322"/>
      <c r="K13" s="322"/>
      <c r="L13" s="322"/>
      <c r="M13" s="322"/>
      <c r="N13" s="323"/>
      <c r="O13" s="323"/>
      <c r="P13" s="323"/>
      <c r="Q13" s="323"/>
      <c r="R13" s="323"/>
      <c r="S13" s="323"/>
    </row>
    <row r="14" spans="1:19" x14ac:dyDescent="0.25">
      <c r="A14" s="324">
        <v>43917</v>
      </c>
      <c r="B14" s="325">
        <v>62</v>
      </c>
      <c r="C14" s="326">
        <v>10</v>
      </c>
      <c r="D14" s="327">
        <v>72</v>
      </c>
      <c r="E14" s="328">
        <v>404</v>
      </c>
      <c r="F14" s="328">
        <v>268</v>
      </c>
      <c r="G14" s="321">
        <v>672</v>
      </c>
      <c r="H14" s="322"/>
      <c r="I14" s="322"/>
      <c r="J14" s="322"/>
      <c r="K14" s="322"/>
      <c r="L14" s="322"/>
      <c r="M14" s="322"/>
      <c r="N14" s="323"/>
      <c r="O14" s="323"/>
      <c r="P14" s="323"/>
      <c r="Q14" s="323"/>
      <c r="R14" s="323"/>
      <c r="S14" s="323"/>
    </row>
    <row r="15" spans="1:19" x14ac:dyDescent="0.25">
      <c r="A15" s="324">
        <v>43918</v>
      </c>
      <c r="B15" s="325">
        <v>74</v>
      </c>
      <c r="C15" s="326">
        <v>7</v>
      </c>
      <c r="D15" s="327">
        <v>81</v>
      </c>
      <c r="E15" s="328">
        <v>511</v>
      </c>
      <c r="F15" s="328">
        <v>271</v>
      </c>
      <c r="G15" s="321">
        <v>782</v>
      </c>
      <c r="H15" s="322"/>
      <c r="I15" s="322"/>
      <c r="J15" s="322"/>
      <c r="K15" s="322"/>
      <c r="L15" s="322"/>
      <c r="M15" s="322"/>
      <c r="N15" s="323"/>
      <c r="O15" s="323"/>
      <c r="P15" s="323"/>
      <c r="Q15" s="323"/>
      <c r="R15" s="323"/>
      <c r="S15" s="323"/>
    </row>
    <row r="16" spans="1:19" x14ac:dyDescent="0.25">
      <c r="A16" s="324">
        <v>43919</v>
      </c>
      <c r="B16" s="325">
        <v>85</v>
      </c>
      <c r="C16" s="326">
        <v>10</v>
      </c>
      <c r="D16" s="327">
        <v>95</v>
      </c>
      <c r="E16" s="328">
        <v>565</v>
      </c>
      <c r="F16" s="328">
        <v>294</v>
      </c>
      <c r="G16" s="321">
        <v>859</v>
      </c>
      <c r="H16" s="322"/>
      <c r="I16" s="322"/>
      <c r="J16" s="322"/>
      <c r="K16" s="322"/>
      <c r="L16" s="322"/>
      <c r="M16" s="322"/>
      <c r="N16" s="323"/>
      <c r="O16" s="323"/>
      <c r="P16" s="323"/>
      <c r="Q16" s="323"/>
      <c r="R16" s="323"/>
      <c r="S16" s="323"/>
    </row>
    <row r="17" spans="1:19" x14ac:dyDescent="0.25">
      <c r="A17" s="324">
        <v>43920</v>
      </c>
      <c r="B17" s="325">
        <v>94</v>
      </c>
      <c r="C17" s="326">
        <v>14</v>
      </c>
      <c r="D17" s="327">
        <v>108</v>
      </c>
      <c r="E17" s="328">
        <v>627</v>
      </c>
      <c r="F17" s="328">
        <v>297</v>
      </c>
      <c r="G17" s="321">
        <v>924</v>
      </c>
      <c r="H17" s="322"/>
      <c r="I17" s="322"/>
      <c r="J17" s="322"/>
      <c r="K17" s="322"/>
      <c r="L17" s="322"/>
      <c r="M17" s="322"/>
      <c r="N17" s="323"/>
      <c r="O17" s="323"/>
      <c r="P17" s="323"/>
      <c r="Q17" s="323"/>
      <c r="R17" s="323"/>
      <c r="S17" s="323"/>
    </row>
    <row r="18" spans="1:19" x14ac:dyDescent="0.25">
      <c r="A18" s="324">
        <v>43921</v>
      </c>
      <c r="B18" s="325">
        <v>123</v>
      </c>
      <c r="C18" s="326">
        <v>12</v>
      </c>
      <c r="D18" s="327">
        <v>135</v>
      </c>
      <c r="E18" s="328">
        <v>752</v>
      </c>
      <c r="F18" s="328">
        <v>321</v>
      </c>
      <c r="G18" s="321">
        <v>1073</v>
      </c>
      <c r="H18" s="322"/>
      <c r="I18" s="322"/>
      <c r="J18" s="322"/>
      <c r="K18" s="322"/>
      <c r="L18" s="322"/>
      <c r="M18" s="322"/>
      <c r="N18" s="323"/>
      <c r="O18" s="323"/>
      <c r="P18" s="323"/>
      <c r="Q18" s="323"/>
      <c r="R18" s="323"/>
      <c r="S18" s="323"/>
    </row>
    <row r="19" spans="1:19" x14ac:dyDescent="0.25">
      <c r="A19" s="324">
        <v>43922</v>
      </c>
      <c r="B19" s="325">
        <v>137</v>
      </c>
      <c r="C19" s="326">
        <v>10</v>
      </c>
      <c r="D19" s="327">
        <v>147</v>
      </c>
      <c r="E19" s="328">
        <v>815</v>
      </c>
      <c r="F19" s="328">
        <v>338</v>
      </c>
      <c r="G19" s="321">
        <v>1153</v>
      </c>
      <c r="H19" s="322"/>
      <c r="I19" s="322"/>
      <c r="J19" s="322"/>
      <c r="K19" s="322"/>
      <c r="L19" s="322"/>
      <c r="M19" s="322"/>
      <c r="N19" s="323"/>
      <c r="O19" s="323"/>
      <c r="P19" s="323"/>
      <c r="Q19" s="323"/>
      <c r="R19" s="323"/>
      <c r="S19" s="323"/>
    </row>
    <row r="20" spans="1:19" x14ac:dyDescent="0.25">
      <c r="A20" s="324">
        <v>43923</v>
      </c>
      <c r="B20" s="325">
        <v>144</v>
      </c>
      <c r="C20" s="326">
        <v>18</v>
      </c>
      <c r="D20" s="327">
        <v>162</v>
      </c>
      <c r="E20" s="328">
        <v>910</v>
      </c>
      <c r="F20" s="328">
        <v>367</v>
      </c>
      <c r="G20" s="321">
        <v>1277</v>
      </c>
      <c r="H20" s="322"/>
      <c r="I20" s="322"/>
      <c r="J20" s="322"/>
      <c r="K20" s="322"/>
      <c r="L20" s="322"/>
      <c r="M20" s="322"/>
      <c r="N20" s="323"/>
      <c r="O20" s="323"/>
      <c r="P20" s="323"/>
      <c r="Q20" s="323"/>
      <c r="R20" s="323"/>
      <c r="S20" s="323"/>
    </row>
    <row r="21" spans="1:19" x14ac:dyDescent="0.25">
      <c r="A21" s="324">
        <v>43924</v>
      </c>
      <c r="B21" s="325">
        <v>167</v>
      </c>
      <c r="C21" s="326">
        <v>9</v>
      </c>
      <c r="D21" s="327">
        <v>176</v>
      </c>
      <c r="E21" s="328">
        <v>1037</v>
      </c>
      <c r="F21" s="328">
        <v>323</v>
      </c>
      <c r="G21" s="321">
        <v>1360</v>
      </c>
      <c r="H21" s="322"/>
      <c r="I21" s="322"/>
      <c r="J21" s="322"/>
      <c r="K21" s="322"/>
      <c r="L21" s="322"/>
      <c r="M21" s="322"/>
      <c r="N21" s="323"/>
      <c r="O21" s="323"/>
      <c r="P21" s="323"/>
      <c r="Q21" s="323"/>
      <c r="R21" s="323"/>
      <c r="S21" s="323"/>
    </row>
    <row r="22" spans="1:19" x14ac:dyDescent="0.25">
      <c r="A22" s="324">
        <v>43925</v>
      </c>
      <c r="B22" s="325">
        <v>184</v>
      </c>
      <c r="C22" s="326">
        <v>8</v>
      </c>
      <c r="D22" s="327">
        <v>192</v>
      </c>
      <c r="E22" s="328">
        <v>1107</v>
      </c>
      <c r="F22" s="328">
        <v>376</v>
      </c>
      <c r="G22" s="321">
        <v>1483</v>
      </c>
      <c r="H22" s="322"/>
      <c r="I22" s="322"/>
      <c r="J22" s="322"/>
      <c r="K22" s="322"/>
      <c r="L22" s="322"/>
      <c r="M22" s="322"/>
      <c r="N22" s="323"/>
      <c r="O22" s="323"/>
      <c r="P22" s="323"/>
      <c r="Q22" s="323"/>
      <c r="R22" s="323"/>
      <c r="S22" s="323"/>
    </row>
    <row r="23" spans="1:19" x14ac:dyDescent="0.25">
      <c r="A23" s="324">
        <v>43926</v>
      </c>
      <c r="B23" s="325">
        <v>183</v>
      </c>
      <c r="C23" s="326">
        <v>14</v>
      </c>
      <c r="D23" s="327">
        <v>197</v>
      </c>
      <c r="E23" s="328">
        <v>1204</v>
      </c>
      <c r="F23" s="328">
        <v>386</v>
      </c>
      <c r="G23" s="321">
        <v>1590</v>
      </c>
      <c r="H23" s="322"/>
      <c r="I23" s="322"/>
      <c r="J23" s="322"/>
      <c r="K23" s="322"/>
      <c r="L23" s="322"/>
      <c r="M23" s="322"/>
      <c r="N23" s="323"/>
      <c r="O23" s="323"/>
      <c r="P23" s="323"/>
      <c r="Q23" s="323"/>
      <c r="R23" s="323"/>
      <c r="S23" s="323"/>
    </row>
    <row r="24" spans="1:19" x14ac:dyDescent="0.25">
      <c r="A24" s="324">
        <v>43927</v>
      </c>
      <c r="B24" s="325">
        <v>190</v>
      </c>
      <c r="C24" s="326">
        <v>9</v>
      </c>
      <c r="D24" s="327">
        <v>199</v>
      </c>
      <c r="E24" s="328">
        <v>1262</v>
      </c>
      <c r="F24" s="328">
        <v>384</v>
      </c>
      <c r="G24" s="321">
        <v>1646</v>
      </c>
      <c r="H24" s="322"/>
      <c r="I24" s="322"/>
      <c r="J24" s="322"/>
      <c r="K24" s="322"/>
      <c r="L24" s="322"/>
      <c r="M24" s="322"/>
      <c r="N24" s="323"/>
      <c r="O24" s="323"/>
      <c r="P24" s="323"/>
      <c r="Q24" s="323"/>
      <c r="R24" s="323"/>
      <c r="S24" s="323"/>
    </row>
    <row r="25" spans="1:19" x14ac:dyDescent="0.25">
      <c r="A25" s="324">
        <v>43928</v>
      </c>
      <c r="B25" s="325">
        <v>185</v>
      </c>
      <c r="C25" s="326">
        <v>14</v>
      </c>
      <c r="D25" s="327">
        <v>199</v>
      </c>
      <c r="E25" s="328">
        <v>1328</v>
      </c>
      <c r="F25" s="328">
        <v>405</v>
      </c>
      <c r="G25" s="321">
        <v>1733</v>
      </c>
      <c r="H25" s="322"/>
      <c r="I25" s="322"/>
      <c r="J25" s="322"/>
      <c r="K25" s="322"/>
      <c r="L25" s="322"/>
      <c r="M25" s="322"/>
      <c r="N25" s="323"/>
      <c r="O25" s="323"/>
      <c r="P25" s="323"/>
      <c r="Q25" s="323"/>
      <c r="R25" s="323"/>
      <c r="S25" s="323"/>
    </row>
    <row r="26" spans="1:19" x14ac:dyDescent="0.25">
      <c r="A26" s="324">
        <v>43929</v>
      </c>
      <c r="B26" s="325">
        <v>193</v>
      </c>
      <c r="C26" s="326">
        <v>17</v>
      </c>
      <c r="D26" s="327">
        <v>210</v>
      </c>
      <c r="E26" s="329">
        <v>1415</v>
      </c>
      <c r="F26" s="329">
        <v>356</v>
      </c>
      <c r="G26" s="326">
        <v>1771</v>
      </c>
      <c r="H26" s="322"/>
      <c r="I26" s="322"/>
      <c r="J26" s="322"/>
      <c r="K26" s="322"/>
      <c r="L26" s="322"/>
      <c r="M26" s="322"/>
      <c r="N26" s="323"/>
      <c r="O26" s="323"/>
      <c r="P26" s="323"/>
      <c r="Q26" s="323"/>
      <c r="R26" s="323"/>
      <c r="S26" s="323"/>
    </row>
    <row r="27" spans="1:19" x14ac:dyDescent="0.25">
      <c r="A27" s="324">
        <v>43930</v>
      </c>
      <c r="B27" s="325">
        <v>200</v>
      </c>
      <c r="C27" s="326">
        <v>12</v>
      </c>
      <c r="D27" s="327">
        <v>212</v>
      </c>
      <c r="E27" s="329">
        <v>1440</v>
      </c>
      <c r="F27" s="329">
        <v>341</v>
      </c>
      <c r="G27" s="326">
        <v>1781</v>
      </c>
      <c r="H27" s="322"/>
      <c r="I27" s="322"/>
      <c r="J27" s="322"/>
      <c r="K27" s="322"/>
      <c r="L27" s="322"/>
      <c r="M27" s="322"/>
      <c r="N27" s="323"/>
      <c r="O27" s="323"/>
      <c r="P27" s="323"/>
      <c r="Q27" s="323"/>
      <c r="R27" s="323"/>
      <c r="S27" s="323"/>
    </row>
    <row r="28" spans="1:19" x14ac:dyDescent="0.25">
      <c r="A28" s="324">
        <v>43931</v>
      </c>
      <c r="B28" s="330">
        <v>197</v>
      </c>
      <c r="C28" s="331">
        <v>10</v>
      </c>
      <c r="D28" s="332">
        <v>207</v>
      </c>
      <c r="E28" s="331">
        <v>1461</v>
      </c>
      <c r="F28" s="331">
        <v>371</v>
      </c>
      <c r="G28" s="331">
        <v>1832</v>
      </c>
      <c r="H28" s="322"/>
      <c r="I28" s="322"/>
      <c r="J28" s="322"/>
      <c r="K28" s="322"/>
      <c r="L28" s="322"/>
      <c r="M28" s="322"/>
      <c r="N28" s="323"/>
      <c r="O28" s="323"/>
      <c r="P28" s="323"/>
      <c r="Q28" s="323"/>
      <c r="R28" s="323"/>
      <c r="S28" s="323"/>
    </row>
    <row r="29" spans="1:19" x14ac:dyDescent="0.25">
      <c r="A29" s="333">
        <v>43932</v>
      </c>
      <c r="B29" s="331">
        <v>202</v>
      </c>
      <c r="C29" s="331">
        <v>10</v>
      </c>
      <c r="D29" s="332">
        <v>212</v>
      </c>
      <c r="E29" s="331">
        <v>1467</v>
      </c>
      <c r="F29" s="331">
        <v>388</v>
      </c>
      <c r="G29" s="331">
        <v>1855</v>
      </c>
      <c r="H29" s="322"/>
      <c r="I29" s="322"/>
      <c r="J29" s="322"/>
      <c r="K29" s="322"/>
      <c r="L29" s="322"/>
      <c r="M29" s="322"/>
      <c r="N29" s="323"/>
      <c r="O29" s="323"/>
      <c r="P29" s="323"/>
      <c r="Q29" s="323"/>
      <c r="R29" s="323"/>
      <c r="S29" s="323"/>
    </row>
    <row r="30" spans="1:19" x14ac:dyDescent="0.25">
      <c r="A30" s="333">
        <v>43933</v>
      </c>
      <c r="B30" s="326">
        <v>208</v>
      </c>
      <c r="C30" s="326">
        <v>13</v>
      </c>
      <c r="D30" s="327">
        <v>221</v>
      </c>
      <c r="E30" s="326">
        <v>1487</v>
      </c>
      <c r="F30" s="326">
        <v>268</v>
      </c>
      <c r="G30" s="326">
        <v>1755</v>
      </c>
    </row>
    <row r="31" spans="1:19" x14ac:dyDescent="0.25">
      <c r="A31" s="334">
        <v>43934</v>
      </c>
      <c r="B31" s="325">
        <v>203</v>
      </c>
      <c r="C31" s="326">
        <v>8</v>
      </c>
      <c r="D31" s="326">
        <v>211</v>
      </c>
      <c r="E31" s="325">
        <v>1482</v>
      </c>
      <c r="F31" s="326">
        <v>315</v>
      </c>
      <c r="G31" s="326">
        <v>1797</v>
      </c>
    </row>
    <row r="32" spans="1:19" x14ac:dyDescent="0.25">
      <c r="A32" s="333">
        <v>43935</v>
      </c>
      <c r="B32" s="326">
        <v>192</v>
      </c>
      <c r="C32" s="326">
        <v>4</v>
      </c>
      <c r="D32" s="326">
        <v>196</v>
      </c>
      <c r="E32" s="325">
        <v>1514</v>
      </c>
      <c r="F32" s="326">
        <v>287</v>
      </c>
      <c r="G32" s="326">
        <v>1801</v>
      </c>
    </row>
    <row r="33" spans="1:7" x14ac:dyDescent="0.25">
      <c r="A33" s="333">
        <v>43936</v>
      </c>
      <c r="B33" s="326">
        <v>191</v>
      </c>
      <c r="C33" s="326">
        <v>4</v>
      </c>
      <c r="D33" s="327">
        <v>195</v>
      </c>
      <c r="E33" s="326">
        <v>1486</v>
      </c>
      <c r="F33" s="326">
        <v>261</v>
      </c>
      <c r="G33" s="326">
        <v>1747</v>
      </c>
    </row>
    <row r="34" spans="1:7" x14ac:dyDescent="0.25">
      <c r="A34" s="335">
        <v>43937</v>
      </c>
      <c r="B34" s="331">
        <v>191</v>
      </c>
      <c r="C34" s="331">
        <v>5</v>
      </c>
      <c r="D34" s="336">
        <v>196</v>
      </c>
      <c r="E34" s="337">
        <v>1479</v>
      </c>
      <c r="F34" s="336">
        <v>318</v>
      </c>
      <c r="G34" s="336">
        <v>1797</v>
      </c>
    </row>
    <row r="35" spans="1:7" x14ac:dyDescent="0.25">
      <c r="A35" s="338">
        <v>43938</v>
      </c>
      <c r="B35" s="331">
        <v>184</v>
      </c>
      <c r="C35" s="331">
        <v>5</v>
      </c>
      <c r="D35" s="336">
        <v>189</v>
      </c>
      <c r="E35" s="337">
        <v>1487</v>
      </c>
      <c r="F35" s="336">
        <v>312</v>
      </c>
      <c r="G35" s="336">
        <v>1799</v>
      </c>
    </row>
    <row r="36" spans="1:7" x14ac:dyDescent="0.25">
      <c r="A36" s="338">
        <v>43939</v>
      </c>
      <c r="B36" s="331">
        <v>178</v>
      </c>
      <c r="C36" s="331">
        <v>4</v>
      </c>
      <c r="D36" s="336">
        <v>182</v>
      </c>
      <c r="E36" s="337">
        <v>1501</v>
      </c>
      <c r="F36" s="336">
        <v>292</v>
      </c>
      <c r="G36" s="336">
        <v>1793</v>
      </c>
    </row>
    <row r="37" spans="1:7" x14ac:dyDescent="0.25">
      <c r="A37" s="338">
        <v>43940</v>
      </c>
      <c r="B37" s="331">
        <v>170</v>
      </c>
      <c r="C37" s="331">
        <v>4</v>
      </c>
      <c r="D37" s="331">
        <v>174</v>
      </c>
      <c r="E37" s="330">
        <v>1520</v>
      </c>
      <c r="F37" s="331">
        <v>277</v>
      </c>
      <c r="G37" s="331">
        <v>1797</v>
      </c>
    </row>
    <row r="38" spans="1:7" x14ac:dyDescent="0.25">
      <c r="A38" s="338">
        <v>43941</v>
      </c>
      <c r="B38" s="331">
        <v>167</v>
      </c>
      <c r="C38" s="331">
        <v>2</v>
      </c>
      <c r="D38" s="331">
        <v>169</v>
      </c>
      <c r="E38" s="339">
        <v>1520</v>
      </c>
      <c r="F38" s="340">
        <v>289</v>
      </c>
      <c r="G38" s="340">
        <v>1809</v>
      </c>
    </row>
    <row r="39" spans="1:7" x14ac:dyDescent="0.25">
      <c r="A39" s="338">
        <v>43942</v>
      </c>
      <c r="B39" s="341">
        <v>159</v>
      </c>
      <c r="C39" s="341">
        <v>7</v>
      </c>
      <c r="D39" s="336">
        <v>166</v>
      </c>
      <c r="E39" s="337">
        <v>1472</v>
      </c>
      <c r="F39" s="336">
        <v>394</v>
      </c>
      <c r="G39" s="336">
        <v>1866</v>
      </c>
    </row>
    <row r="40" spans="1:7" x14ac:dyDescent="0.25">
      <c r="A40" s="338">
        <v>43943</v>
      </c>
      <c r="B40" s="341">
        <v>147</v>
      </c>
      <c r="C40" s="341">
        <v>8</v>
      </c>
      <c r="D40" s="342">
        <v>155</v>
      </c>
      <c r="E40" s="336">
        <v>1432</v>
      </c>
      <c r="F40" s="336">
        <v>344</v>
      </c>
      <c r="G40" s="336">
        <v>1776</v>
      </c>
    </row>
    <row r="41" spans="1:7" x14ac:dyDescent="0.25">
      <c r="A41" s="338">
        <v>43944</v>
      </c>
      <c r="B41" s="341">
        <v>136</v>
      </c>
      <c r="C41" s="341">
        <v>12</v>
      </c>
      <c r="D41" s="336">
        <v>148</v>
      </c>
      <c r="E41" s="337">
        <v>1423</v>
      </c>
      <c r="F41" s="336">
        <v>325</v>
      </c>
      <c r="G41" s="336">
        <v>1748</v>
      </c>
    </row>
    <row r="42" spans="1:7" x14ac:dyDescent="0.25">
      <c r="A42" s="338">
        <v>43945</v>
      </c>
      <c r="B42" s="341">
        <v>136</v>
      </c>
      <c r="C42" s="341">
        <v>5</v>
      </c>
      <c r="D42" s="336">
        <v>141</v>
      </c>
      <c r="E42" s="337">
        <v>1383</v>
      </c>
      <c r="F42" s="336">
        <v>327</v>
      </c>
      <c r="G42" s="336">
        <v>1710</v>
      </c>
    </row>
    <row r="43" spans="1:7" x14ac:dyDescent="0.25">
      <c r="A43" s="338">
        <v>43946</v>
      </c>
      <c r="B43" s="341">
        <v>131</v>
      </c>
      <c r="C43" s="341">
        <v>9</v>
      </c>
      <c r="D43" s="342">
        <v>140</v>
      </c>
      <c r="E43" s="336">
        <v>1385</v>
      </c>
      <c r="F43" s="336">
        <v>363</v>
      </c>
      <c r="G43" s="336">
        <v>1748</v>
      </c>
    </row>
    <row r="44" spans="1:7" x14ac:dyDescent="0.25">
      <c r="A44" s="338">
        <v>43947</v>
      </c>
      <c r="B44" s="341">
        <v>126</v>
      </c>
      <c r="C44" s="341">
        <v>7</v>
      </c>
      <c r="D44" s="342">
        <v>133</v>
      </c>
      <c r="E44" s="336">
        <v>1382</v>
      </c>
      <c r="F44" s="336">
        <v>353</v>
      </c>
      <c r="G44" s="336">
        <v>1735</v>
      </c>
    </row>
    <row r="45" spans="1:7" x14ac:dyDescent="0.25">
      <c r="A45" s="338">
        <v>43948</v>
      </c>
      <c r="B45" s="341">
        <v>121</v>
      </c>
      <c r="C45" s="341">
        <v>13</v>
      </c>
      <c r="D45" s="342">
        <v>134</v>
      </c>
      <c r="E45" s="336">
        <v>1387</v>
      </c>
      <c r="F45" s="336">
        <v>375</v>
      </c>
      <c r="G45" s="336">
        <v>1762</v>
      </c>
    </row>
    <row r="46" spans="1:7" x14ac:dyDescent="0.25">
      <c r="A46" s="338">
        <v>43949</v>
      </c>
      <c r="B46" s="341">
        <v>114</v>
      </c>
      <c r="C46" s="341">
        <v>12</v>
      </c>
      <c r="D46" s="342">
        <v>126</v>
      </c>
      <c r="E46" s="336">
        <v>1359</v>
      </c>
      <c r="F46" s="336">
        <v>395</v>
      </c>
      <c r="G46" s="336">
        <v>1754</v>
      </c>
    </row>
    <row r="47" spans="1:7" x14ac:dyDescent="0.25">
      <c r="A47" s="338">
        <v>43950</v>
      </c>
      <c r="B47" s="341">
        <v>103</v>
      </c>
      <c r="C47" s="341">
        <v>11</v>
      </c>
      <c r="D47" s="342">
        <v>114</v>
      </c>
      <c r="E47" s="336">
        <v>1363</v>
      </c>
      <c r="F47" s="336">
        <v>364</v>
      </c>
      <c r="G47" s="336">
        <v>1727</v>
      </c>
    </row>
    <row r="48" spans="1:7" x14ac:dyDescent="0.25">
      <c r="A48" s="338">
        <v>43951</v>
      </c>
      <c r="B48" s="341">
        <v>101</v>
      </c>
      <c r="C48" s="341">
        <v>8</v>
      </c>
      <c r="D48" s="342">
        <v>109</v>
      </c>
      <c r="E48" s="336">
        <v>1324</v>
      </c>
      <c r="F48" s="336">
        <v>424</v>
      </c>
      <c r="G48" s="336">
        <v>1748</v>
      </c>
    </row>
    <row r="49" spans="1:8" x14ac:dyDescent="0.25">
      <c r="A49" s="338">
        <v>43952</v>
      </c>
      <c r="B49" s="341">
        <v>100</v>
      </c>
      <c r="C49" s="341">
        <v>10</v>
      </c>
      <c r="D49" s="342">
        <v>110</v>
      </c>
      <c r="E49" s="336">
        <v>1302</v>
      </c>
      <c r="F49" s="336">
        <v>439</v>
      </c>
      <c r="G49" s="336">
        <v>1741</v>
      </c>
      <c r="H49" s="343"/>
    </row>
    <row r="50" spans="1:8" x14ac:dyDescent="0.25">
      <c r="A50" s="338">
        <v>43953</v>
      </c>
      <c r="B50" s="341">
        <v>97</v>
      </c>
      <c r="C50" s="341">
        <v>11</v>
      </c>
      <c r="D50" s="342">
        <v>108</v>
      </c>
      <c r="E50" s="336">
        <v>1277</v>
      </c>
      <c r="F50" s="336">
        <v>397</v>
      </c>
      <c r="G50" s="336">
        <v>1674</v>
      </c>
    </row>
    <row r="51" spans="1:8" x14ac:dyDescent="0.25">
      <c r="A51" s="338">
        <v>43954</v>
      </c>
      <c r="B51" s="341">
        <v>91</v>
      </c>
      <c r="C51" s="341">
        <v>8</v>
      </c>
      <c r="D51" s="342">
        <v>99</v>
      </c>
      <c r="E51" s="336">
        <v>1266</v>
      </c>
      <c r="F51" s="336">
        <v>400</v>
      </c>
      <c r="G51" s="336">
        <v>1666</v>
      </c>
    </row>
    <row r="52" spans="1:8" x14ac:dyDescent="0.25">
      <c r="A52" s="338">
        <v>43955</v>
      </c>
      <c r="B52" s="341">
        <v>91</v>
      </c>
      <c r="C52" s="341">
        <v>8</v>
      </c>
      <c r="D52" s="344">
        <v>99</v>
      </c>
      <c r="E52" s="341">
        <v>1279</v>
      </c>
      <c r="F52" s="341">
        <v>441</v>
      </c>
      <c r="G52" s="341">
        <v>1720</v>
      </c>
    </row>
    <row r="53" spans="1:8" x14ac:dyDescent="0.25">
      <c r="A53" s="338">
        <v>43956</v>
      </c>
      <c r="B53" s="341">
        <v>90</v>
      </c>
      <c r="C53" s="341">
        <v>14</v>
      </c>
      <c r="D53" s="342">
        <v>104</v>
      </c>
      <c r="E53" s="336">
        <v>1225</v>
      </c>
      <c r="F53" s="336">
        <v>431</v>
      </c>
      <c r="G53" s="336">
        <v>1656</v>
      </c>
    </row>
    <row r="54" spans="1:8" x14ac:dyDescent="0.25">
      <c r="A54" s="338">
        <v>43957</v>
      </c>
      <c r="B54" s="341">
        <v>79</v>
      </c>
      <c r="C54" s="341">
        <v>10</v>
      </c>
      <c r="D54" s="342">
        <v>89</v>
      </c>
      <c r="E54" s="336">
        <v>1204</v>
      </c>
      <c r="F54" s="336">
        <v>428</v>
      </c>
      <c r="G54" s="336">
        <v>1632</v>
      </c>
    </row>
    <row r="55" spans="1:8" x14ac:dyDescent="0.25">
      <c r="A55" s="338">
        <v>43958</v>
      </c>
      <c r="B55" s="341">
        <v>79</v>
      </c>
      <c r="C55" s="341">
        <v>7</v>
      </c>
      <c r="D55" s="342">
        <v>86</v>
      </c>
      <c r="E55" s="336">
        <v>1199</v>
      </c>
      <c r="F55" s="336">
        <v>388</v>
      </c>
      <c r="G55" s="336">
        <v>1587</v>
      </c>
    </row>
    <row r="56" spans="1:8" x14ac:dyDescent="0.25">
      <c r="A56" s="338">
        <v>43959</v>
      </c>
      <c r="B56" s="345">
        <v>75</v>
      </c>
      <c r="C56" s="345">
        <v>9</v>
      </c>
      <c r="D56" s="332">
        <v>84</v>
      </c>
      <c r="E56" s="345">
        <v>1168</v>
      </c>
      <c r="F56" s="345">
        <v>416</v>
      </c>
      <c r="G56" s="345">
        <v>1584</v>
      </c>
    </row>
    <row r="57" spans="1:8" x14ac:dyDescent="0.25">
      <c r="A57" s="338">
        <v>43960</v>
      </c>
      <c r="B57" s="345">
        <v>76</v>
      </c>
      <c r="C57" s="345">
        <v>17</v>
      </c>
      <c r="D57" s="345">
        <v>93</v>
      </c>
      <c r="E57" s="330">
        <v>1159</v>
      </c>
      <c r="F57" s="345">
        <v>418</v>
      </c>
      <c r="G57" s="345">
        <v>1577</v>
      </c>
    </row>
    <row r="58" spans="1:8" x14ac:dyDescent="0.25">
      <c r="A58" s="338">
        <v>43961</v>
      </c>
      <c r="B58" s="345">
        <v>75</v>
      </c>
      <c r="C58" s="345">
        <v>7</v>
      </c>
      <c r="D58" s="345">
        <v>82</v>
      </c>
      <c r="E58" s="330">
        <v>1132</v>
      </c>
      <c r="F58" s="345">
        <v>352</v>
      </c>
      <c r="G58" s="345">
        <v>1484</v>
      </c>
    </row>
    <row r="59" spans="1:8" x14ac:dyDescent="0.25">
      <c r="A59" s="338">
        <v>43962</v>
      </c>
      <c r="B59" s="345">
        <v>72</v>
      </c>
      <c r="C59" s="345">
        <v>8</v>
      </c>
      <c r="D59" s="345">
        <v>80</v>
      </c>
      <c r="E59" s="346">
        <v>1145</v>
      </c>
      <c r="F59" s="345">
        <v>308</v>
      </c>
      <c r="G59" s="345">
        <v>1453</v>
      </c>
    </row>
    <row r="60" spans="1:8" x14ac:dyDescent="0.25">
      <c r="A60" s="338">
        <v>43963</v>
      </c>
      <c r="B60" s="331">
        <v>69</v>
      </c>
      <c r="C60" s="331">
        <v>12</v>
      </c>
      <c r="D60" s="332">
        <v>81</v>
      </c>
      <c r="E60" s="346">
        <v>1131</v>
      </c>
      <c r="F60" s="345">
        <v>487</v>
      </c>
      <c r="G60" s="345">
        <v>1618</v>
      </c>
    </row>
    <row r="61" spans="1:8" x14ac:dyDescent="0.25">
      <c r="A61" s="338">
        <v>43964</v>
      </c>
      <c r="B61" s="331">
        <v>64</v>
      </c>
      <c r="C61" s="331">
        <v>2</v>
      </c>
      <c r="D61" s="332">
        <v>66</v>
      </c>
      <c r="E61" s="346">
        <v>1101</v>
      </c>
      <c r="F61" s="345">
        <v>433</v>
      </c>
      <c r="G61" s="345">
        <v>1534</v>
      </c>
    </row>
    <row r="62" spans="1:8" x14ac:dyDescent="0.25">
      <c r="A62" s="338">
        <v>43965</v>
      </c>
      <c r="B62" s="331">
        <v>61</v>
      </c>
      <c r="C62" s="331">
        <v>10</v>
      </c>
      <c r="D62" s="332">
        <v>71</v>
      </c>
      <c r="E62" s="346">
        <v>1100</v>
      </c>
      <c r="F62" s="345">
        <v>380</v>
      </c>
      <c r="G62" s="345">
        <v>1480</v>
      </c>
    </row>
    <row r="63" spans="1:8" x14ac:dyDescent="0.25">
      <c r="A63" s="338">
        <v>43966</v>
      </c>
      <c r="B63" s="331">
        <v>53</v>
      </c>
      <c r="C63" s="331">
        <v>18</v>
      </c>
      <c r="D63" s="332">
        <v>71</v>
      </c>
      <c r="E63" s="346">
        <v>1066</v>
      </c>
      <c r="F63" s="345">
        <v>383</v>
      </c>
      <c r="G63" s="345">
        <v>1449</v>
      </c>
    </row>
    <row r="64" spans="1:8" x14ac:dyDescent="0.25">
      <c r="A64" s="338">
        <v>43967</v>
      </c>
      <c r="B64" s="331">
        <v>49</v>
      </c>
      <c r="C64" s="331">
        <v>10</v>
      </c>
      <c r="D64" s="332">
        <v>59</v>
      </c>
      <c r="E64" s="346">
        <v>1011</v>
      </c>
      <c r="F64" s="345">
        <v>405</v>
      </c>
      <c r="G64" s="345">
        <v>1416</v>
      </c>
    </row>
    <row r="65" spans="1:8" x14ac:dyDescent="0.25">
      <c r="A65" s="338">
        <v>43968</v>
      </c>
      <c r="B65" s="341">
        <v>46</v>
      </c>
      <c r="C65" s="341">
        <v>13</v>
      </c>
      <c r="D65" s="344">
        <v>59</v>
      </c>
      <c r="E65" s="346">
        <v>1007</v>
      </c>
      <c r="F65" s="345">
        <v>301</v>
      </c>
      <c r="G65" s="345">
        <v>1308</v>
      </c>
    </row>
    <row r="66" spans="1:8" x14ac:dyDescent="0.25">
      <c r="A66" s="338">
        <v>43969</v>
      </c>
      <c r="B66" s="341">
        <v>46</v>
      </c>
      <c r="C66" s="341">
        <v>17</v>
      </c>
      <c r="D66" s="344">
        <v>63</v>
      </c>
      <c r="E66" s="346">
        <v>1005</v>
      </c>
      <c r="F66" s="345">
        <v>422</v>
      </c>
      <c r="G66" s="345">
        <v>1427</v>
      </c>
    </row>
    <row r="67" spans="1:8" x14ac:dyDescent="0.25">
      <c r="A67" s="338">
        <v>43970</v>
      </c>
      <c r="B67" s="341">
        <v>47</v>
      </c>
      <c r="C67" s="341">
        <v>12</v>
      </c>
      <c r="D67" s="344">
        <v>59</v>
      </c>
      <c r="E67" s="346">
        <v>969</v>
      </c>
      <c r="F67" s="345">
        <v>478</v>
      </c>
      <c r="G67" s="345">
        <v>1447</v>
      </c>
    </row>
    <row r="68" spans="1:8" x14ac:dyDescent="0.25">
      <c r="A68" s="338">
        <v>43971</v>
      </c>
      <c r="B68" s="345">
        <v>44</v>
      </c>
      <c r="C68" s="345">
        <v>9</v>
      </c>
      <c r="D68" s="345">
        <v>53</v>
      </c>
      <c r="E68" s="330">
        <v>943</v>
      </c>
      <c r="F68" s="345">
        <v>500</v>
      </c>
      <c r="G68" s="345">
        <v>1443</v>
      </c>
    </row>
    <row r="69" spans="1:8" x14ac:dyDescent="0.25">
      <c r="A69" s="338">
        <v>43972</v>
      </c>
      <c r="B69" s="345">
        <v>43</v>
      </c>
      <c r="C69" s="345">
        <v>8</v>
      </c>
      <c r="D69" s="332">
        <v>51</v>
      </c>
      <c r="E69" s="345">
        <v>909</v>
      </c>
      <c r="F69" s="345">
        <v>409</v>
      </c>
      <c r="G69" s="345">
        <v>1318</v>
      </c>
    </row>
    <row r="70" spans="1:8" x14ac:dyDescent="0.25">
      <c r="A70" s="338">
        <v>43973</v>
      </c>
      <c r="B70" s="345">
        <v>38</v>
      </c>
      <c r="C70" s="345">
        <v>12</v>
      </c>
      <c r="D70" s="332">
        <v>50</v>
      </c>
      <c r="E70" s="345">
        <v>874</v>
      </c>
      <c r="F70" s="345">
        <v>383</v>
      </c>
      <c r="G70" s="345">
        <v>1257</v>
      </c>
    </row>
    <row r="71" spans="1:8" x14ac:dyDescent="0.25">
      <c r="A71" s="338">
        <v>43974</v>
      </c>
      <c r="B71" s="345">
        <v>36</v>
      </c>
      <c r="C71" s="345">
        <v>14</v>
      </c>
      <c r="D71" s="344">
        <v>50</v>
      </c>
      <c r="E71" s="345">
        <v>841</v>
      </c>
      <c r="F71" s="345">
        <v>464</v>
      </c>
      <c r="G71" s="345">
        <v>1305</v>
      </c>
    </row>
    <row r="72" spans="1:8" x14ac:dyDescent="0.25">
      <c r="A72" s="338">
        <v>43975</v>
      </c>
      <c r="B72" s="345">
        <v>33</v>
      </c>
      <c r="C72" s="345">
        <v>11</v>
      </c>
      <c r="D72" s="344">
        <v>44</v>
      </c>
      <c r="E72" s="345">
        <v>845</v>
      </c>
      <c r="F72" s="345">
        <v>484</v>
      </c>
      <c r="G72" s="345">
        <v>1329</v>
      </c>
    </row>
    <row r="73" spans="1:8" x14ac:dyDescent="0.25">
      <c r="A73" s="338">
        <v>43976</v>
      </c>
      <c r="B73" s="345">
        <v>29</v>
      </c>
      <c r="C73" s="345">
        <v>11</v>
      </c>
      <c r="D73" s="345">
        <v>40</v>
      </c>
      <c r="E73" s="330">
        <v>849</v>
      </c>
      <c r="F73" s="345">
        <v>420</v>
      </c>
      <c r="G73" s="345">
        <v>1269</v>
      </c>
      <c r="H73" s="345"/>
    </row>
    <row r="74" spans="1:8" x14ac:dyDescent="0.25">
      <c r="A74" s="338">
        <v>43977</v>
      </c>
      <c r="B74" s="345">
        <v>27</v>
      </c>
      <c r="C74" s="345">
        <v>8</v>
      </c>
      <c r="D74" s="332">
        <v>35</v>
      </c>
      <c r="E74" s="345">
        <v>833</v>
      </c>
      <c r="F74" s="345">
        <v>367</v>
      </c>
      <c r="G74" s="345">
        <v>1200</v>
      </c>
    </row>
    <row r="75" spans="1:8" x14ac:dyDescent="0.25">
      <c r="A75" s="338">
        <v>43978</v>
      </c>
      <c r="B75" s="345">
        <v>28</v>
      </c>
      <c r="C75" s="345">
        <v>10</v>
      </c>
      <c r="D75" s="332">
        <v>38</v>
      </c>
      <c r="E75" s="345">
        <v>810</v>
      </c>
      <c r="F75" s="345">
        <v>437</v>
      </c>
      <c r="G75" s="345">
        <v>1247</v>
      </c>
    </row>
    <row r="76" spans="1:8" x14ac:dyDescent="0.25">
      <c r="A76" s="347">
        <v>43979</v>
      </c>
      <c r="B76" s="345">
        <v>26</v>
      </c>
      <c r="C76" s="345">
        <v>11</v>
      </c>
      <c r="D76" s="332">
        <v>37</v>
      </c>
      <c r="E76" s="345">
        <v>797</v>
      </c>
      <c r="F76" s="345">
        <v>441</v>
      </c>
      <c r="G76" s="345">
        <v>1238</v>
      </c>
    </row>
    <row r="77" spans="1:8" x14ac:dyDescent="0.25">
      <c r="A77" s="347">
        <v>43980</v>
      </c>
      <c r="B77" s="345">
        <v>25</v>
      </c>
      <c r="C77" s="345">
        <v>15</v>
      </c>
      <c r="D77" s="344">
        <v>40</v>
      </c>
      <c r="E77" s="345">
        <v>769</v>
      </c>
      <c r="F77" s="345">
        <v>447</v>
      </c>
      <c r="G77" s="345">
        <v>1216</v>
      </c>
    </row>
    <row r="78" spans="1:8" x14ac:dyDescent="0.25">
      <c r="A78" s="347">
        <v>43981</v>
      </c>
      <c r="B78" s="345">
        <v>25</v>
      </c>
      <c r="C78" s="345">
        <v>8</v>
      </c>
      <c r="D78" s="344">
        <v>33</v>
      </c>
      <c r="E78" s="345">
        <v>736</v>
      </c>
      <c r="F78" s="345">
        <v>379</v>
      </c>
      <c r="G78" s="348">
        <v>1115</v>
      </c>
      <c r="H78" s="343"/>
    </row>
    <row r="79" spans="1:8" x14ac:dyDescent="0.25">
      <c r="A79" s="347">
        <v>43982</v>
      </c>
      <c r="B79" s="345">
        <v>20</v>
      </c>
      <c r="C79" s="345">
        <v>7</v>
      </c>
      <c r="D79" s="344">
        <v>27</v>
      </c>
      <c r="E79" s="345">
        <v>733</v>
      </c>
      <c r="F79" s="345">
        <v>341</v>
      </c>
      <c r="G79" s="348">
        <v>1074</v>
      </c>
      <c r="H79" s="343"/>
    </row>
    <row r="80" spans="1:8" x14ac:dyDescent="0.25">
      <c r="A80" s="347">
        <v>43983</v>
      </c>
      <c r="B80" s="345">
        <v>20</v>
      </c>
      <c r="C80" s="345">
        <v>7</v>
      </c>
      <c r="D80" s="332">
        <v>27</v>
      </c>
      <c r="E80" s="345">
        <v>736</v>
      </c>
      <c r="F80" s="345">
        <v>311</v>
      </c>
      <c r="G80" s="345">
        <v>1047</v>
      </c>
      <c r="H80" s="343"/>
    </row>
    <row r="81" spans="1:8" x14ac:dyDescent="0.25">
      <c r="A81" s="347">
        <v>43984</v>
      </c>
      <c r="B81" s="345">
        <v>20</v>
      </c>
      <c r="C81" s="345">
        <v>14</v>
      </c>
      <c r="D81" s="332">
        <v>34</v>
      </c>
      <c r="E81" s="345">
        <v>714</v>
      </c>
      <c r="F81" s="345">
        <v>456</v>
      </c>
      <c r="G81" s="345">
        <v>1170</v>
      </c>
      <c r="H81" s="343"/>
    </row>
    <row r="82" spans="1:8" x14ac:dyDescent="0.25">
      <c r="A82" s="347">
        <v>43985</v>
      </c>
      <c r="B82" s="345">
        <v>20</v>
      </c>
      <c r="C82" s="345">
        <v>14</v>
      </c>
      <c r="D82" s="332">
        <v>34</v>
      </c>
      <c r="E82" s="345">
        <v>708</v>
      </c>
      <c r="F82" s="345">
        <v>411</v>
      </c>
      <c r="G82" s="345">
        <v>1119</v>
      </c>
      <c r="H82" s="343"/>
    </row>
    <row r="83" spans="1:8" x14ac:dyDescent="0.25">
      <c r="A83" s="347">
        <v>43986</v>
      </c>
      <c r="B83" s="345">
        <v>18</v>
      </c>
      <c r="C83" s="345">
        <v>10</v>
      </c>
      <c r="D83" s="332">
        <v>28</v>
      </c>
      <c r="E83" s="345">
        <v>691</v>
      </c>
      <c r="F83" s="345">
        <v>336</v>
      </c>
      <c r="G83" s="345">
        <v>1027</v>
      </c>
      <c r="H83" s="343"/>
    </row>
    <row r="84" spans="1:8" x14ac:dyDescent="0.25">
      <c r="A84" s="347">
        <v>43987</v>
      </c>
      <c r="B84" s="345">
        <v>16</v>
      </c>
      <c r="C84" s="345">
        <v>7</v>
      </c>
      <c r="D84" s="344">
        <v>23</v>
      </c>
      <c r="E84" s="345">
        <v>682</v>
      </c>
      <c r="F84" s="345">
        <v>319</v>
      </c>
      <c r="G84" s="345">
        <v>1001</v>
      </c>
      <c r="H84" s="343"/>
    </row>
    <row r="85" spans="1:8" x14ac:dyDescent="0.25">
      <c r="A85" s="347">
        <v>43988</v>
      </c>
      <c r="B85" s="345">
        <v>16</v>
      </c>
      <c r="C85" s="345">
        <v>4</v>
      </c>
      <c r="D85" s="344">
        <v>20</v>
      </c>
      <c r="E85" s="345">
        <v>652</v>
      </c>
      <c r="F85" s="345">
        <v>373</v>
      </c>
      <c r="G85" s="345">
        <v>1025</v>
      </c>
      <c r="H85" s="343"/>
    </row>
    <row r="86" spans="1:8" x14ac:dyDescent="0.25">
      <c r="A86" s="347">
        <v>43989</v>
      </c>
      <c r="B86" s="345">
        <v>16</v>
      </c>
      <c r="C86" s="345">
        <v>9</v>
      </c>
      <c r="D86" s="344">
        <v>25</v>
      </c>
      <c r="E86" s="345">
        <v>652</v>
      </c>
      <c r="F86" s="345">
        <v>356</v>
      </c>
      <c r="G86" s="345">
        <v>1008</v>
      </c>
      <c r="H86" s="343"/>
    </row>
    <row r="87" spans="1:8" x14ac:dyDescent="0.25">
      <c r="A87" s="347">
        <v>43990</v>
      </c>
      <c r="B87" s="345">
        <v>16</v>
      </c>
      <c r="C87" s="345">
        <v>8</v>
      </c>
      <c r="D87" s="344">
        <v>24</v>
      </c>
      <c r="E87" s="345">
        <v>660</v>
      </c>
      <c r="F87" s="345">
        <v>387</v>
      </c>
      <c r="G87" s="345">
        <v>1047</v>
      </c>
      <c r="H87" s="343"/>
    </row>
    <row r="88" spans="1:8" x14ac:dyDescent="0.25">
      <c r="A88" s="347">
        <v>43991</v>
      </c>
      <c r="B88" s="345">
        <v>15</v>
      </c>
      <c r="C88" s="345">
        <v>6</v>
      </c>
      <c r="D88" s="344">
        <v>21</v>
      </c>
      <c r="E88" s="345">
        <v>647</v>
      </c>
      <c r="F88" s="345">
        <v>370</v>
      </c>
      <c r="G88" s="345">
        <v>1017</v>
      </c>
      <c r="H88" s="343"/>
    </row>
    <row r="89" spans="1:8" x14ac:dyDescent="0.25">
      <c r="A89" s="347">
        <v>43992</v>
      </c>
      <c r="B89" s="345">
        <v>15</v>
      </c>
      <c r="C89" s="345">
        <v>3</v>
      </c>
      <c r="D89" s="344">
        <v>18</v>
      </c>
      <c r="E89" s="345">
        <v>628</v>
      </c>
      <c r="F89" s="345">
        <v>364</v>
      </c>
      <c r="G89" s="345">
        <v>992</v>
      </c>
      <c r="H89" s="343"/>
    </row>
    <row r="90" spans="1:8" x14ac:dyDescent="0.25">
      <c r="A90" s="347">
        <v>43993</v>
      </c>
      <c r="B90" s="345">
        <v>15</v>
      </c>
      <c r="C90" s="345">
        <v>6</v>
      </c>
      <c r="D90" s="344">
        <v>21</v>
      </c>
      <c r="E90" s="345">
        <v>610</v>
      </c>
      <c r="F90" s="345">
        <v>296</v>
      </c>
      <c r="G90" s="345">
        <v>906</v>
      </c>
    </row>
    <row r="91" spans="1:8" x14ac:dyDescent="0.25">
      <c r="A91" s="347">
        <v>43994</v>
      </c>
      <c r="B91" s="345">
        <v>15</v>
      </c>
      <c r="C91" s="345">
        <v>8</v>
      </c>
      <c r="D91" s="344">
        <v>23</v>
      </c>
      <c r="E91" s="345">
        <v>590</v>
      </c>
      <c r="F91" s="345">
        <v>324</v>
      </c>
      <c r="G91" s="345">
        <v>914</v>
      </c>
    </row>
    <row r="92" spans="1:8" x14ac:dyDescent="0.25">
      <c r="A92" s="347">
        <v>43995</v>
      </c>
      <c r="B92" s="345">
        <v>13</v>
      </c>
      <c r="C92" s="345">
        <v>7</v>
      </c>
      <c r="D92" s="344">
        <v>20</v>
      </c>
      <c r="E92" s="345">
        <v>582</v>
      </c>
      <c r="F92" s="345">
        <v>401</v>
      </c>
      <c r="G92" s="345">
        <v>983</v>
      </c>
    </row>
    <row r="93" spans="1:8" x14ac:dyDescent="0.25">
      <c r="A93" s="347">
        <v>43996</v>
      </c>
      <c r="B93" s="345">
        <v>11</v>
      </c>
      <c r="C93" s="345">
        <v>4</v>
      </c>
      <c r="D93" s="344">
        <v>15</v>
      </c>
      <c r="E93" s="345">
        <v>575</v>
      </c>
      <c r="F93" s="345">
        <v>389</v>
      </c>
      <c r="G93" s="345">
        <v>964</v>
      </c>
    </row>
    <row r="94" spans="1:8" x14ac:dyDescent="0.25">
      <c r="A94" s="347">
        <v>43997</v>
      </c>
      <c r="B94" s="345">
        <v>12</v>
      </c>
      <c r="C94" s="345">
        <v>6</v>
      </c>
      <c r="D94" s="344">
        <v>18</v>
      </c>
      <c r="E94" s="345">
        <v>578</v>
      </c>
      <c r="F94" s="345">
        <v>292</v>
      </c>
      <c r="G94" s="345">
        <v>870</v>
      </c>
    </row>
    <row r="95" spans="1:8" x14ac:dyDescent="0.25">
      <c r="A95" s="347">
        <v>43998</v>
      </c>
      <c r="B95" s="345">
        <v>11</v>
      </c>
      <c r="C95" s="345">
        <v>8</v>
      </c>
      <c r="D95" s="344">
        <v>19</v>
      </c>
      <c r="E95" s="345">
        <v>567</v>
      </c>
      <c r="F95" s="345">
        <v>419</v>
      </c>
      <c r="G95" s="345">
        <v>986</v>
      </c>
    </row>
    <row r="96" spans="1:8" x14ac:dyDescent="0.25">
      <c r="A96" s="347">
        <v>43999</v>
      </c>
      <c r="B96" s="345">
        <v>11</v>
      </c>
      <c r="C96" s="345">
        <v>11</v>
      </c>
      <c r="D96" s="344">
        <v>22</v>
      </c>
      <c r="E96" s="345">
        <v>552</v>
      </c>
      <c r="F96" s="345">
        <v>364</v>
      </c>
      <c r="G96" s="345">
        <v>916</v>
      </c>
    </row>
    <row r="97" spans="1:7" x14ac:dyDescent="0.25">
      <c r="A97" s="347">
        <v>44000</v>
      </c>
      <c r="B97" s="345">
        <v>10</v>
      </c>
      <c r="C97" s="345">
        <v>12</v>
      </c>
      <c r="D97" s="344">
        <v>22</v>
      </c>
      <c r="E97" s="345">
        <v>544</v>
      </c>
      <c r="F97" s="345">
        <v>335</v>
      </c>
      <c r="G97" s="345">
        <v>879</v>
      </c>
    </row>
    <row r="98" spans="1:7" x14ac:dyDescent="0.25">
      <c r="A98" s="347">
        <v>44001</v>
      </c>
      <c r="B98" s="345">
        <v>10</v>
      </c>
      <c r="C98" s="345">
        <v>8</v>
      </c>
      <c r="D98" s="344">
        <v>18</v>
      </c>
      <c r="E98" s="345">
        <v>518</v>
      </c>
      <c r="F98" s="345">
        <v>318</v>
      </c>
      <c r="G98" s="345">
        <v>836</v>
      </c>
    </row>
    <row r="99" spans="1:7" x14ac:dyDescent="0.25">
      <c r="A99" s="347">
        <v>44002</v>
      </c>
      <c r="B99" s="345">
        <v>9</v>
      </c>
      <c r="C99" s="345">
        <v>5</v>
      </c>
      <c r="D99" s="344">
        <v>14</v>
      </c>
      <c r="E99" s="345">
        <v>511</v>
      </c>
      <c r="F99" s="345">
        <v>322</v>
      </c>
      <c r="G99" s="345">
        <v>833</v>
      </c>
    </row>
    <row r="100" spans="1:7" x14ac:dyDescent="0.25">
      <c r="A100" s="347">
        <v>44003</v>
      </c>
      <c r="B100" s="345">
        <v>9</v>
      </c>
      <c r="C100" s="345">
        <v>7</v>
      </c>
      <c r="D100" s="344">
        <v>16</v>
      </c>
      <c r="E100" s="345">
        <v>518</v>
      </c>
      <c r="F100" s="345">
        <v>283</v>
      </c>
      <c r="G100" s="345">
        <v>801</v>
      </c>
    </row>
    <row r="101" spans="1:7" x14ac:dyDescent="0.25">
      <c r="A101" s="347">
        <v>44004</v>
      </c>
      <c r="B101" s="345">
        <v>9</v>
      </c>
      <c r="C101" s="345">
        <v>6</v>
      </c>
      <c r="D101" s="332">
        <v>15</v>
      </c>
      <c r="E101" s="345">
        <v>515</v>
      </c>
      <c r="F101" s="345">
        <v>352</v>
      </c>
      <c r="G101" s="345">
        <v>867</v>
      </c>
    </row>
    <row r="102" spans="1:7" x14ac:dyDescent="0.25">
      <c r="A102" s="347">
        <v>44005</v>
      </c>
      <c r="B102" s="345">
        <v>7</v>
      </c>
      <c r="C102" s="345">
        <v>14</v>
      </c>
      <c r="D102" s="332">
        <v>21</v>
      </c>
      <c r="E102" s="345">
        <v>512</v>
      </c>
      <c r="F102" s="345">
        <v>353</v>
      </c>
      <c r="G102" s="345">
        <v>865</v>
      </c>
    </row>
    <row r="103" spans="1:7" x14ac:dyDescent="0.25">
      <c r="A103" s="347">
        <v>44006</v>
      </c>
      <c r="B103" s="345">
        <v>8</v>
      </c>
      <c r="C103" s="345">
        <v>15</v>
      </c>
      <c r="D103" s="332">
        <v>23</v>
      </c>
      <c r="E103" s="345">
        <v>489</v>
      </c>
      <c r="F103" s="345">
        <v>391</v>
      </c>
      <c r="G103" s="345">
        <v>880</v>
      </c>
    </row>
    <row r="104" spans="1:7" x14ac:dyDescent="0.25">
      <c r="A104" s="347">
        <v>44007</v>
      </c>
      <c r="B104" s="345">
        <v>7</v>
      </c>
      <c r="C104" s="345">
        <v>11</v>
      </c>
      <c r="D104" s="344">
        <v>18</v>
      </c>
      <c r="E104" s="345">
        <v>472</v>
      </c>
      <c r="F104" s="345">
        <v>354</v>
      </c>
      <c r="G104" s="345">
        <v>826</v>
      </c>
    </row>
    <row r="105" spans="1:7" x14ac:dyDescent="0.25">
      <c r="A105" s="347">
        <v>44008</v>
      </c>
      <c r="B105" s="345">
        <v>5</v>
      </c>
      <c r="C105" s="345">
        <v>12</v>
      </c>
      <c r="D105" s="344">
        <v>17</v>
      </c>
      <c r="E105" s="345">
        <v>467</v>
      </c>
      <c r="F105" s="345">
        <v>356</v>
      </c>
      <c r="G105" s="345">
        <v>823</v>
      </c>
    </row>
    <row r="106" spans="1:7" x14ac:dyDescent="0.25">
      <c r="A106" s="347">
        <v>44009</v>
      </c>
      <c r="B106" s="345">
        <v>5</v>
      </c>
      <c r="C106" s="345">
        <v>11</v>
      </c>
      <c r="D106" s="344">
        <v>16</v>
      </c>
      <c r="E106" s="345">
        <v>456</v>
      </c>
      <c r="F106" s="345">
        <v>390</v>
      </c>
      <c r="G106" s="345">
        <v>846</v>
      </c>
    </row>
    <row r="107" spans="1:7" x14ac:dyDescent="0.25">
      <c r="A107" s="347">
        <v>44010</v>
      </c>
      <c r="B107" s="345">
        <v>5</v>
      </c>
      <c r="C107" s="345">
        <v>8</v>
      </c>
      <c r="D107" s="344">
        <v>13</v>
      </c>
      <c r="E107" s="345">
        <v>453</v>
      </c>
      <c r="F107" s="345">
        <v>326</v>
      </c>
      <c r="G107" s="345">
        <v>779</v>
      </c>
    </row>
    <row r="108" spans="1:7" x14ac:dyDescent="0.25">
      <c r="A108" s="347">
        <v>44011</v>
      </c>
      <c r="B108" s="345">
        <v>5</v>
      </c>
      <c r="C108" s="345">
        <v>5</v>
      </c>
      <c r="D108" s="344">
        <v>10</v>
      </c>
      <c r="E108" s="345">
        <v>453</v>
      </c>
      <c r="F108" s="345">
        <v>288</v>
      </c>
      <c r="G108" s="345">
        <v>741</v>
      </c>
    </row>
    <row r="109" spans="1:7" x14ac:dyDescent="0.25">
      <c r="A109" s="347">
        <v>44012</v>
      </c>
      <c r="B109" s="345">
        <v>5</v>
      </c>
      <c r="C109" s="345">
        <v>14</v>
      </c>
      <c r="D109" s="332">
        <v>19</v>
      </c>
      <c r="E109" s="345">
        <v>450</v>
      </c>
      <c r="F109" s="345">
        <v>435</v>
      </c>
      <c r="G109" s="345">
        <v>885</v>
      </c>
    </row>
    <row r="110" spans="1:7" x14ac:dyDescent="0.25">
      <c r="A110" s="347">
        <v>44013</v>
      </c>
      <c r="B110" s="345">
        <v>5</v>
      </c>
      <c r="C110" s="345">
        <v>12</v>
      </c>
      <c r="D110" s="332">
        <v>17</v>
      </c>
      <c r="E110" s="345">
        <v>439</v>
      </c>
      <c r="F110" s="345">
        <v>346</v>
      </c>
      <c r="G110" s="345">
        <v>785</v>
      </c>
    </row>
    <row r="111" spans="1:7" x14ac:dyDescent="0.25">
      <c r="A111" s="347">
        <v>44014</v>
      </c>
      <c r="B111" s="345">
        <v>4</v>
      </c>
      <c r="C111" s="345">
        <v>5</v>
      </c>
      <c r="D111" s="332">
        <v>9</v>
      </c>
      <c r="E111" s="345">
        <v>432</v>
      </c>
      <c r="F111" s="345">
        <v>353</v>
      </c>
      <c r="G111" s="345">
        <v>785</v>
      </c>
    </row>
    <row r="112" spans="1:7" x14ac:dyDescent="0.25">
      <c r="A112" s="347">
        <v>44015</v>
      </c>
      <c r="B112" s="345">
        <v>5</v>
      </c>
      <c r="C112" s="345">
        <v>7</v>
      </c>
      <c r="D112" s="332">
        <v>12</v>
      </c>
      <c r="E112" s="345">
        <v>422</v>
      </c>
      <c r="F112" s="345">
        <v>248</v>
      </c>
      <c r="G112" s="345">
        <v>670</v>
      </c>
    </row>
    <row r="113" spans="1:7" x14ac:dyDescent="0.25">
      <c r="A113" s="347">
        <v>44016</v>
      </c>
      <c r="B113" s="345">
        <v>5</v>
      </c>
      <c r="C113" s="345">
        <v>15</v>
      </c>
      <c r="D113" s="344">
        <v>20</v>
      </c>
      <c r="E113" s="345">
        <v>430</v>
      </c>
      <c r="F113" s="345">
        <v>281</v>
      </c>
      <c r="G113" s="345">
        <v>711</v>
      </c>
    </row>
    <row r="114" spans="1:7" x14ac:dyDescent="0.25">
      <c r="A114" s="347">
        <v>44017</v>
      </c>
      <c r="B114" s="345">
        <v>4</v>
      </c>
      <c r="C114" s="345">
        <v>7</v>
      </c>
      <c r="D114" s="344">
        <v>11</v>
      </c>
      <c r="E114" s="345">
        <v>424</v>
      </c>
      <c r="F114" s="345">
        <v>278</v>
      </c>
      <c r="G114" s="345">
        <v>702</v>
      </c>
    </row>
    <row r="115" spans="1:7" x14ac:dyDescent="0.25">
      <c r="A115" s="347">
        <v>44018</v>
      </c>
      <c r="B115" s="345">
        <v>4</v>
      </c>
      <c r="C115" s="345">
        <v>4</v>
      </c>
      <c r="D115" s="332">
        <v>8</v>
      </c>
      <c r="E115" s="345">
        <v>384</v>
      </c>
      <c r="F115" s="345">
        <v>298</v>
      </c>
      <c r="G115" s="345">
        <v>682</v>
      </c>
    </row>
    <row r="116" spans="1:7" x14ac:dyDescent="0.25">
      <c r="A116" s="347">
        <v>44019</v>
      </c>
      <c r="B116" s="345">
        <v>3</v>
      </c>
      <c r="C116" s="345">
        <v>4</v>
      </c>
      <c r="D116" s="332">
        <v>7</v>
      </c>
      <c r="E116" s="345">
        <v>376</v>
      </c>
      <c r="F116" s="345">
        <v>323</v>
      </c>
      <c r="G116" s="345">
        <v>699</v>
      </c>
    </row>
    <row r="117" spans="1:7" x14ac:dyDescent="0.25">
      <c r="A117" s="347">
        <v>44020</v>
      </c>
      <c r="B117" s="345">
        <v>3</v>
      </c>
      <c r="C117" s="345">
        <v>8</v>
      </c>
      <c r="D117" s="344">
        <v>11</v>
      </c>
      <c r="E117" s="345">
        <v>358</v>
      </c>
      <c r="F117" s="345">
        <v>409</v>
      </c>
      <c r="G117" s="345">
        <v>767</v>
      </c>
    </row>
    <row r="118" spans="1:7" x14ac:dyDescent="0.25">
      <c r="A118" s="347">
        <v>44021</v>
      </c>
      <c r="B118" s="345">
        <v>3</v>
      </c>
      <c r="C118" s="345">
        <v>6</v>
      </c>
      <c r="D118" s="344">
        <v>9</v>
      </c>
      <c r="E118" s="345">
        <v>342</v>
      </c>
      <c r="F118" s="345">
        <v>304</v>
      </c>
      <c r="G118" s="345">
        <v>646</v>
      </c>
    </row>
    <row r="119" spans="1:7" x14ac:dyDescent="0.25">
      <c r="A119" s="347">
        <v>44022</v>
      </c>
      <c r="B119" s="345">
        <v>4</v>
      </c>
      <c r="C119" s="345">
        <v>8</v>
      </c>
      <c r="D119" s="344">
        <v>12</v>
      </c>
      <c r="E119" s="345">
        <v>337</v>
      </c>
      <c r="F119" s="345">
        <v>331</v>
      </c>
      <c r="G119" s="345">
        <v>668</v>
      </c>
    </row>
    <row r="120" spans="1:7" x14ac:dyDescent="0.25">
      <c r="A120" s="347">
        <v>44023</v>
      </c>
      <c r="B120" s="345">
        <v>3</v>
      </c>
      <c r="C120" s="345">
        <v>3</v>
      </c>
      <c r="D120" s="344">
        <v>6</v>
      </c>
      <c r="E120" s="345">
        <v>323</v>
      </c>
      <c r="F120" s="345">
        <v>296</v>
      </c>
      <c r="G120" s="345">
        <v>619</v>
      </c>
    </row>
    <row r="121" spans="1:7" x14ac:dyDescent="0.25">
      <c r="A121" s="347">
        <v>44024</v>
      </c>
      <c r="B121" s="345">
        <v>3</v>
      </c>
      <c r="C121" s="345">
        <v>3</v>
      </c>
      <c r="D121" s="344">
        <v>6</v>
      </c>
      <c r="E121" s="345">
        <v>330</v>
      </c>
      <c r="F121" s="345">
        <v>233</v>
      </c>
      <c r="G121" s="345">
        <v>563</v>
      </c>
    </row>
    <row r="122" spans="1:7" x14ac:dyDescent="0.25">
      <c r="A122" s="347">
        <v>44025</v>
      </c>
      <c r="B122" s="345">
        <v>3</v>
      </c>
      <c r="C122" s="345">
        <v>3</v>
      </c>
      <c r="D122" s="344">
        <v>6</v>
      </c>
      <c r="E122" s="345">
        <v>335</v>
      </c>
      <c r="F122" s="345">
        <v>214</v>
      </c>
      <c r="G122" s="345">
        <v>549</v>
      </c>
    </row>
    <row r="123" spans="1:7" x14ac:dyDescent="0.25">
      <c r="A123" s="347">
        <v>44026</v>
      </c>
      <c r="B123" s="345">
        <v>2</v>
      </c>
      <c r="C123" s="345">
        <v>10</v>
      </c>
      <c r="D123" s="344">
        <v>12</v>
      </c>
      <c r="E123" s="345">
        <v>327</v>
      </c>
      <c r="F123" s="345">
        <v>289</v>
      </c>
      <c r="G123" s="345">
        <v>616</v>
      </c>
    </row>
    <row r="124" spans="1:7" x14ac:dyDescent="0.25">
      <c r="A124" s="347">
        <v>44027</v>
      </c>
      <c r="B124" s="345">
        <v>2</v>
      </c>
      <c r="C124" s="345">
        <v>4</v>
      </c>
      <c r="D124" s="344">
        <v>6</v>
      </c>
      <c r="E124" s="345">
        <v>329</v>
      </c>
      <c r="F124" s="345">
        <v>282</v>
      </c>
      <c r="G124" s="345">
        <v>611</v>
      </c>
    </row>
    <row r="125" spans="1:7" x14ac:dyDescent="0.25">
      <c r="A125" s="347">
        <v>44028</v>
      </c>
      <c r="B125" s="345">
        <v>3</v>
      </c>
      <c r="C125" s="345">
        <v>3</v>
      </c>
      <c r="D125" s="344">
        <v>6</v>
      </c>
      <c r="E125" s="345">
        <v>320</v>
      </c>
      <c r="F125" s="345">
        <v>310</v>
      </c>
      <c r="G125" s="345">
        <v>630</v>
      </c>
    </row>
    <row r="126" spans="1:7" x14ac:dyDescent="0.25">
      <c r="A126" s="347">
        <v>44029</v>
      </c>
      <c r="B126" s="345">
        <v>3</v>
      </c>
      <c r="C126" s="345">
        <v>6</v>
      </c>
      <c r="D126" s="344">
        <v>9</v>
      </c>
      <c r="E126" s="345">
        <v>316</v>
      </c>
      <c r="F126" s="345">
        <v>348</v>
      </c>
      <c r="G126" s="345">
        <v>664</v>
      </c>
    </row>
    <row r="127" spans="1:7" x14ac:dyDescent="0.25">
      <c r="A127" s="347">
        <v>44030</v>
      </c>
      <c r="B127" s="345">
        <v>3</v>
      </c>
      <c r="C127" s="345">
        <v>5</v>
      </c>
      <c r="D127" s="344">
        <v>8</v>
      </c>
      <c r="E127" s="345">
        <v>305</v>
      </c>
      <c r="F127" s="345">
        <v>382</v>
      </c>
      <c r="G127" s="345">
        <v>687</v>
      </c>
    </row>
    <row r="128" spans="1:7" x14ac:dyDescent="0.25">
      <c r="A128" s="347">
        <v>44031</v>
      </c>
      <c r="B128" s="345">
        <v>3</v>
      </c>
      <c r="C128" s="345">
        <v>1</v>
      </c>
      <c r="D128" s="344">
        <v>4</v>
      </c>
      <c r="E128" s="345">
        <v>302</v>
      </c>
      <c r="F128" s="345">
        <v>208</v>
      </c>
      <c r="G128" s="345">
        <v>510</v>
      </c>
    </row>
    <row r="129" spans="1:8" x14ac:dyDescent="0.25">
      <c r="A129" s="347">
        <v>44032</v>
      </c>
      <c r="B129" s="345">
        <v>3</v>
      </c>
      <c r="C129" s="345">
        <v>7</v>
      </c>
      <c r="D129" s="344">
        <v>10</v>
      </c>
      <c r="E129" s="345">
        <v>299</v>
      </c>
      <c r="F129" s="345">
        <v>268</v>
      </c>
      <c r="G129" s="345">
        <v>567</v>
      </c>
    </row>
    <row r="130" spans="1:8" x14ac:dyDescent="0.25">
      <c r="A130" s="349">
        <v>44033</v>
      </c>
      <c r="B130" s="350">
        <v>4</v>
      </c>
      <c r="C130" s="350">
        <v>16</v>
      </c>
      <c r="D130" s="351">
        <v>20</v>
      </c>
      <c r="E130" s="350">
        <v>303</v>
      </c>
      <c r="F130" s="350">
        <v>315</v>
      </c>
      <c r="G130" s="350">
        <v>618</v>
      </c>
    </row>
    <row r="131" spans="1:8" x14ac:dyDescent="0.25">
      <c r="A131" s="338">
        <v>44034</v>
      </c>
      <c r="B131" s="331">
        <v>3</v>
      </c>
      <c r="C131" s="331"/>
      <c r="D131" s="352"/>
      <c r="E131" s="331">
        <v>295</v>
      </c>
      <c r="F131" s="331"/>
      <c r="G131" s="331"/>
      <c r="H131" s="353" t="s">
        <v>87</v>
      </c>
    </row>
    <row r="132" spans="1:8" x14ac:dyDescent="0.25">
      <c r="A132" s="338">
        <v>44035</v>
      </c>
      <c r="B132" s="341">
        <v>2</v>
      </c>
      <c r="C132" s="354"/>
      <c r="D132" s="355"/>
      <c r="E132" s="331">
        <v>287</v>
      </c>
      <c r="F132" s="354"/>
      <c r="G132" s="354"/>
    </row>
    <row r="133" spans="1:8" x14ac:dyDescent="0.25">
      <c r="A133" s="338">
        <v>44036</v>
      </c>
      <c r="B133" s="331">
        <v>2</v>
      </c>
      <c r="C133" s="354"/>
      <c r="D133" s="355"/>
      <c r="E133" s="331">
        <v>278</v>
      </c>
      <c r="F133" s="354"/>
      <c r="G133" s="354"/>
    </row>
    <row r="134" spans="1:8" x14ac:dyDescent="0.25">
      <c r="A134" s="338">
        <v>44037</v>
      </c>
      <c r="B134" s="345">
        <v>2</v>
      </c>
      <c r="D134" s="355"/>
      <c r="E134" s="345">
        <v>270</v>
      </c>
      <c r="H134" s="353"/>
    </row>
    <row r="135" spans="1:8" x14ac:dyDescent="0.25">
      <c r="A135" s="338">
        <v>44038</v>
      </c>
      <c r="B135" s="345">
        <v>2</v>
      </c>
      <c r="E135" s="330">
        <v>267</v>
      </c>
      <c r="H135" s="353"/>
    </row>
    <row r="136" spans="1:8" x14ac:dyDescent="0.25">
      <c r="A136" s="338">
        <v>44039</v>
      </c>
      <c r="B136" s="345">
        <v>2</v>
      </c>
      <c r="E136" s="330">
        <v>270</v>
      </c>
    </row>
    <row r="137" spans="1:8" x14ac:dyDescent="0.25">
      <c r="A137" s="338">
        <v>44040</v>
      </c>
      <c r="B137" s="345">
        <v>2</v>
      </c>
      <c r="D137" s="355"/>
      <c r="E137" s="345">
        <v>264</v>
      </c>
    </row>
    <row r="138" spans="1:8" x14ac:dyDescent="0.25">
      <c r="A138" s="338">
        <v>44041</v>
      </c>
      <c r="B138" s="345">
        <v>2</v>
      </c>
      <c r="D138" s="355"/>
      <c r="E138" s="345">
        <v>260</v>
      </c>
    </row>
    <row r="139" spans="1:8" x14ac:dyDescent="0.25">
      <c r="A139" s="338">
        <v>44042</v>
      </c>
      <c r="B139" s="345">
        <v>2</v>
      </c>
      <c r="D139" s="355"/>
      <c r="E139" s="345">
        <v>260</v>
      </c>
    </row>
    <row r="140" spans="1:8" x14ac:dyDescent="0.25">
      <c r="A140" s="338">
        <v>44043</v>
      </c>
      <c r="B140" s="345">
        <v>4</v>
      </c>
      <c r="D140" s="355"/>
      <c r="E140" s="345">
        <v>255</v>
      </c>
    </row>
    <row r="141" spans="1:8" x14ac:dyDescent="0.25">
      <c r="A141" s="338">
        <v>44044</v>
      </c>
      <c r="B141" s="345">
        <v>3</v>
      </c>
      <c r="D141" s="355"/>
      <c r="E141" s="345">
        <v>260</v>
      </c>
    </row>
    <row r="142" spans="1:8" x14ac:dyDescent="0.25">
      <c r="A142" s="338">
        <v>44045</v>
      </c>
      <c r="B142" s="331">
        <v>3</v>
      </c>
      <c r="C142" s="354"/>
      <c r="D142" s="355"/>
      <c r="E142" s="345">
        <v>265</v>
      </c>
    </row>
    <row r="143" spans="1:8" x14ac:dyDescent="0.25">
      <c r="A143" s="338">
        <v>44046</v>
      </c>
      <c r="B143" s="331">
        <v>3</v>
      </c>
      <c r="C143" s="354"/>
      <c r="D143" s="355"/>
      <c r="E143" s="345">
        <v>265</v>
      </c>
    </row>
    <row r="144" spans="1:8" x14ac:dyDescent="0.25">
      <c r="A144" s="338">
        <v>44047</v>
      </c>
      <c r="B144" s="331">
        <v>3</v>
      </c>
      <c r="C144" s="354"/>
      <c r="D144" s="355"/>
      <c r="E144" s="345">
        <v>270</v>
      </c>
      <c r="H144" s="353"/>
    </row>
    <row r="145" spans="1:5" x14ac:dyDescent="0.25">
      <c r="A145" s="338">
        <v>44048</v>
      </c>
      <c r="B145" s="331">
        <v>3</v>
      </c>
      <c r="C145" s="354"/>
      <c r="D145" s="355"/>
      <c r="E145" s="345">
        <v>267</v>
      </c>
    </row>
    <row r="146" spans="1:5" x14ac:dyDescent="0.25">
      <c r="A146" s="338">
        <v>44049</v>
      </c>
      <c r="B146" s="331">
        <v>4</v>
      </c>
      <c r="C146" s="354"/>
      <c r="D146" s="355"/>
      <c r="E146" s="345">
        <v>270</v>
      </c>
    </row>
    <row r="147" spans="1:5" x14ac:dyDescent="0.25">
      <c r="A147" s="338">
        <v>44050</v>
      </c>
      <c r="B147" s="331">
        <v>4</v>
      </c>
      <c r="C147" s="354"/>
      <c r="D147" s="355"/>
      <c r="E147" s="345">
        <v>262</v>
      </c>
    </row>
    <row r="148" spans="1:5" x14ac:dyDescent="0.25">
      <c r="A148" s="338">
        <v>44051</v>
      </c>
      <c r="B148" s="331">
        <v>3</v>
      </c>
      <c r="C148" s="354"/>
      <c r="D148" s="355"/>
      <c r="E148" s="330">
        <v>261</v>
      </c>
    </row>
    <row r="149" spans="1:5" x14ac:dyDescent="0.25">
      <c r="A149" s="338">
        <v>44052</v>
      </c>
      <c r="B149" s="331">
        <v>3</v>
      </c>
      <c r="C149" s="354"/>
      <c r="E149" s="330">
        <v>261</v>
      </c>
    </row>
    <row r="150" spans="1:5" x14ac:dyDescent="0.25">
      <c r="A150" s="338">
        <v>44053</v>
      </c>
      <c r="B150" s="331">
        <v>3</v>
      </c>
      <c r="C150" s="354"/>
      <c r="E150" s="346">
        <v>267</v>
      </c>
    </row>
    <row r="151" spans="1:5" x14ac:dyDescent="0.25">
      <c r="A151" s="338">
        <v>44054</v>
      </c>
      <c r="B151" s="331">
        <v>3</v>
      </c>
      <c r="C151" s="354"/>
      <c r="E151" s="346">
        <v>269</v>
      </c>
    </row>
    <row r="152" spans="1:5" x14ac:dyDescent="0.25">
      <c r="A152" s="338">
        <v>44055</v>
      </c>
      <c r="B152" s="341">
        <v>3</v>
      </c>
      <c r="C152" s="354"/>
      <c r="E152" s="346">
        <v>265</v>
      </c>
    </row>
    <row r="153" spans="1:5" x14ac:dyDescent="0.25">
      <c r="A153" s="338">
        <v>44056</v>
      </c>
      <c r="B153" s="341">
        <v>3</v>
      </c>
      <c r="C153" s="354"/>
      <c r="E153" s="346">
        <v>258</v>
      </c>
    </row>
    <row r="154" spans="1:5" x14ac:dyDescent="0.25">
      <c r="A154" s="338">
        <v>44057</v>
      </c>
      <c r="B154" s="341">
        <v>3</v>
      </c>
      <c r="C154" s="354"/>
      <c r="E154" s="346">
        <v>253</v>
      </c>
    </row>
    <row r="155" spans="1:5" x14ac:dyDescent="0.25">
      <c r="A155" s="338">
        <v>44058</v>
      </c>
      <c r="B155" s="341">
        <v>3</v>
      </c>
      <c r="C155" s="354"/>
      <c r="E155" s="346">
        <v>244</v>
      </c>
    </row>
    <row r="156" spans="1:5" x14ac:dyDescent="0.25">
      <c r="A156" s="338">
        <v>44059</v>
      </c>
      <c r="B156" s="341">
        <v>3</v>
      </c>
      <c r="C156" s="354"/>
      <c r="E156" s="346">
        <v>243</v>
      </c>
    </row>
    <row r="157" spans="1:5" x14ac:dyDescent="0.25">
      <c r="A157" s="338">
        <v>44060</v>
      </c>
      <c r="B157" s="341">
        <v>3</v>
      </c>
      <c r="C157" s="354"/>
      <c r="E157" s="346">
        <v>248</v>
      </c>
    </row>
    <row r="158" spans="1:5" x14ac:dyDescent="0.25">
      <c r="A158" s="338">
        <v>44061</v>
      </c>
      <c r="B158" s="341">
        <v>3</v>
      </c>
      <c r="E158" s="346">
        <v>254</v>
      </c>
    </row>
    <row r="159" spans="1:5" x14ac:dyDescent="0.25">
      <c r="A159" s="338">
        <v>44062</v>
      </c>
      <c r="B159" s="341">
        <v>2</v>
      </c>
      <c r="E159" s="346">
        <v>247</v>
      </c>
    </row>
    <row r="160" spans="1:5" x14ac:dyDescent="0.25">
      <c r="A160" s="338">
        <v>44063</v>
      </c>
      <c r="B160" s="341">
        <v>2</v>
      </c>
      <c r="E160" s="346">
        <v>248</v>
      </c>
    </row>
    <row r="161" spans="1:8" x14ac:dyDescent="0.25">
      <c r="A161" s="338">
        <v>44064</v>
      </c>
      <c r="B161" s="341">
        <v>2</v>
      </c>
      <c r="E161" s="346">
        <v>253</v>
      </c>
    </row>
    <row r="162" spans="1:8" x14ac:dyDescent="0.25">
      <c r="A162" s="338">
        <v>44065</v>
      </c>
      <c r="B162" s="341">
        <v>2</v>
      </c>
      <c r="E162" s="346">
        <v>246</v>
      </c>
    </row>
    <row r="163" spans="1:8" x14ac:dyDescent="0.25">
      <c r="A163" s="338">
        <v>44066</v>
      </c>
      <c r="B163" s="341">
        <v>2</v>
      </c>
      <c r="E163" s="346">
        <v>245</v>
      </c>
    </row>
    <row r="164" spans="1:8" x14ac:dyDescent="0.25">
      <c r="A164" s="338">
        <v>44067</v>
      </c>
      <c r="B164" s="341">
        <v>1</v>
      </c>
      <c r="E164" s="346">
        <v>248</v>
      </c>
    </row>
    <row r="165" spans="1:8" x14ac:dyDescent="0.25">
      <c r="A165" s="338">
        <v>44068</v>
      </c>
      <c r="B165" s="341">
        <v>1</v>
      </c>
      <c r="E165" s="346">
        <v>243</v>
      </c>
    </row>
    <row r="166" spans="1:8" x14ac:dyDescent="0.25">
      <c r="A166" s="338">
        <v>44069</v>
      </c>
      <c r="B166" s="341">
        <v>2</v>
      </c>
      <c r="E166" s="346">
        <v>249</v>
      </c>
    </row>
    <row r="167" spans="1:8" x14ac:dyDescent="0.25">
      <c r="A167" s="338">
        <v>44070</v>
      </c>
      <c r="B167" s="341">
        <v>2</v>
      </c>
      <c r="E167" s="346">
        <v>257</v>
      </c>
    </row>
    <row r="168" spans="1:8" x14ac:dyDescent="0.25">
      <c r="A168" s="338">
        <v>44071</v>
      </c>
      <c r="B168" s="341">
        <v>3</v>
      </c>
      <c r="E168" s="346">
        <v>255</v>
      </c>
    </row>
    <row r="169" spans="1:8" x14ac:dyDescent="0.25">
      <c r="A169" s="338">
        <v>44072</v>
      </c>
      <c r="B169" s="341">
        <v>5</v>
      </c>
      <c r="E169" s="346">
        <v>258</v>
      </c>
    </row>
    <row r="170" spans="1:8" x14ac:dyDescent="0.25">
      <c r="A170" s="338">
        <v>44073</v>
      </c>
      <c r="B170" s="341">
        <v>5</v>
      </c>
      <c r="E170" s="346">
        <v>251</v>
      </c>
    </row>
    <row r="171" spans="1:8" x14ac:dyDescent="0.25">
      <c r="A171" s="338">
        <v>44074</v>
      </c>
      <c r="B171" s="341">
        <v>5</v>
      </c>
      <c r="E171" s="330">
        <v>258</v>
      </c>
    </row>
    <row r="172" spans="1:8" x14ac:dyDescent="0.25">
      <c r="A172" s="338">
        <v>44075</v>
      </c>
      <c r="B172" s="341">
        <v>6</v>
      </c>
      <c r="E172" s="330">
        <v>264</v>
      </c>
    </row>
    <row r="173" spans="1:8" x14ac:dyDescent="0.25">
      <c r="A173" s="338">
        <v>44076</v>
      </c>
      <c r="B173" s="341">
        <v>5</v>
      </c>
      <c r="E173" s="346">
        <v>258</v>
      </c>
    </row>
    <row r="174" spans="1:8" x14ac:dyDescent="0.25">
      <c r="A174" s="338">
        <v>44077</v>
      </c>
      <c r="B174" s="341">
        <v>4</v>
      </c>
      <c r="E174" s="346">
        <v>259</v>
      </c>
    </row>
    <row r="175" spans="1:8" x14ac:dyDescent="0.25">
      <c r="A175" s="338">
        <v>44078</v>
      </c>
      <c r="B175" s="341">
        <v>4</v>
      </c>
      <c r="E175" s="346">
        <v>258</v>
      </c>
    </row>
    <row r="176" spans="1:8" x14ac:dyDescent="0.25">
      <c r="A176" s="338">
        <v>44079</v>
      </c>
      <c r="B176" s="341">
        <v>4</v>
      </c>
      <c r="E176" s="346">
        <v>251</v>
      </c>
      <c r="H176" s="353"/>
    </row>
    <row r="177" spans="1:8" x14ac:dyDescent="0.25">
      <c r="A177" s="338">
        <v>44080</v>
      </c>
      <c r="B177" s="341">
        <v>4</v>
      </c>
      <c r="E177" s="346">
        <v>244</v>
      </c>
      <c r="H177" s="353"/>
    </row>
    <row r="178" spans="1:8" x14ac:dyDescent="0.25">
      <c r="A178" s="338">
        <v>44081</v>
      </c>
      <c r="B178" s="341">
        <v>5</v>
      </c>
      <c r="E178" s="346">
        <v>256</v>
      </c>
    </row>
    <row r="179" spans="1:8" x14ac:dyDescent="0.25">
      <c r="A179" s="338">
        <v>44082</v>
      </c>
      <c r="B179" s="341">
        <v>6</v>
      </c>
      <c r="E179" s="346">
        <v>267</v>
      </c>
    </row>
    <row r="180" spans="1:8" x14ac:dyDescent="0.25">
      <c r="A180" s="338">
        <v>44083</v>
      </c>
      <c r="B180" s="341">
        <v>6</v>
      </c>
      <c r="E180" s="346">
        <v>274</v>
      </c>
    </row>
    <row r="181" spans="1:8" x14ac:dyDescent="0.25">
      <c r="A181" s="338">
        <v>44084</v>
      </c>
      <c r="B181" s="341">
        <v>7</v>
      </c>
      <c r="E181" s="346">
        <v>266</v>
      </c>
    </row>
    <row r="182" spans="1:8" x14ac:dyDescent="0.25">
      <c r="A182" s="338">
        <v>44085</v>
      </c>
      <c r="B182" s="341">
        <v>8</v>
      </c>
      <c r="E182" s="346">
        <v>269</v>
      </c>
    </row>
    <row r="183" spans="1:8" x14ac:dyDescent="0.25">
      <c r="A183" s="338">
        <v>44086</v>
      </c>
      <c r="B183" s="341">
        <v>8</v>
      </c>
      <c r="E183" s="346">
        <v>261</v>
      </c>
    </row>
    <row r="184" spans="1:8" x14ac:dyDescent="0.25">
      <c r="A184" s="338">
        <v>44087</v>
      </c>
      <c r="B184" s="341">
        <v>7</v>
      </c>
      <c r="E184" s="346">
        <v>259</v>
      </c>
    </row>
    <row r="185" spans="1:8" x14ac:dyDescent="0.25">
      <c r="A185" s="338">
        <v>44088</v>
      </c>
      <c r="B185" s="341">
        <v>7</v>
      </c>
      <c r="E185" s="346">
        <v>264</v>
      </c>
    </row>
    <row r="186" spans="1:8" x14ac:dyDescent="0.25">
      <c r="A186" s="349">
        <v>44089</v>
      </c>
      <c r="B186" s="356">
        <v>7</v>
      </c>
      <c r="C186" s="357"/>
      <c r="D186" s="357"/>
      <c r="E186" s="358">
        <v>262</v>
      </c>
      <c r="F186" s="357"/>
      <c r="G186" s="357"/>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2" zoomScale="90" zoomScaleNormal="90" workbookViewId="0">
      <selection activeCell="C2" sqref="C2"/>
    </sheetView>
  </sheetViews>
  <sheetFormatPr defaultColWidth="8.42578125" defaultRowHeight="15" x14ac:dyDescent="0.25"/>
  <cols>
    <col min="1" max="1" width="11.42578125" style="311" hidden="1" customWidth="1"/>
    <col min="2" max="2" width="12" style="311" hidden="1" customWidth="1"/>
    <col min="3" max="4" width="8.42578125" style="311" customWidth="1"/>
    <col min="5" max="16384" width="8.42578125" style="311"/>
  </cols>
  <sheetData>
    <row r="1" spans="1:26" s="372" customFormat="1" ht="45" x14ac:dyDescent="0.25">
      <c r="A1" s="370" t="s">
        <v>0</v>
      </c>
      <c r="B1" s="371" t="s">
        <v>190</v>
      </c>
      <c r="D1" s="373"/>
      <c r="L1" s="374"/>
      <c r="M1" s="374"/>
      <c r="N1" s="374"/>
      <c r="O1" s="374"/>
      <c r="P1" s="374"/>
      <c r="Q1" s="374"/>
      <c r="R1" s="374"/>
      <c r="S1" s="374"/>
      <c r="T1" s="374"/>
      <c r="U1" s="374"/>
      <c r="V1" s="374"/>
      <c r="W1" s="374"/>
      <c r="X1" s="374"/>
      <c r="Y1" s="374"/>
      <c r="Z1" s="374"/>
    </row>
    <row r="2" spans="1:26" x14ac:dyDescent="0.25">
      <c r="A2" s="375">
        <v>43916</v>
      </c>
      <c r="B2" s="311">
        <v>311</v>
      </c>
      <c r="C2" s="376"/>
    </row>
    <row r="3" spans="1:26" x14ac:dyDescent="0.25">
      <c r="A3" s="375">
        <f t="shared" ref="A3:A12" si="0">A2+1</f>
        <v>43917</v>
      </c>
      <c r="B3" s="311">
        <v>404</v>
      </c>
    </row>
    <row r="4" spans="1:26" x14ac:dyDescent="0.25">
      <c r="A4" s="375">
        <f t="shared" si="0"/>
        <v>43918</v>
      </c>
      <c r="B4" s="311">
        <v>511</v>
      </c>
    </row>
    <row r="5" spans="1:26" x14ac:dyDescent="0.25">
      <c r="A5" s="375">
        <f t="shared" si="0"/>
        <v>43919</v>
      </c>
      <c r="B5" s="311">
        <v>565</v>
      </c>
    </row>
    <row r="6" spans="1:26" x14ac:dyDescent="0.25">
      <c r="A6" s="375">
        <f t="shared" si="0"/>
        <v>43920</v>
      </c>
      <c r="B6" s="311">
        <v>627</v>
      </c>
    </row>
    <row r="7" spans="1:26" x14ac:dyDescent="0.25">
      <c r="A7" s="375">
        <f t="shared" si="0"/>
        <v>43921</v>
      </c>
      <c r="B7" s="311">
        <v>752</v>
      </c>
    </row>
    <row r="8" spans="1:26" x14ac:dyDescent="0.25">
      <c r="A8" s="375">
        <f t="shared" si="0"/>
        <v>43922</v>
      </c>
      <c r="B8" s="311">
        <v>815</v>
      </c>
    </row>
    <row r="9" spans="1:26" x14ac:dyDescent="0.25">
      <c r="A9" s="375">
        <f t="shared" si="0"/>
        <v>43923</v>
      </c>
      <c r="B9" s="311">
        <v>910</v>
      </c>
    </row>
    <row r="10" spans="1:26" x14ac:dyDescent="0.25">
      <c r="A10" s="375">
        <f t="shared" si="0"/>
        <v>43924</v>
      </c>
      <c r="B10" s="311">
        <v>1037</v>
      </c>
    </row>
    <row r="11" spans="1:26" x14ac:dyDescent="0.25">
      <c r="A11" s="375">
        <f t="shared" si="0"/>
        <v>43925</v>
      </c>
      <c r="B11" s="311">
        <v>1107</v>
      </c>
    </row>
    <row r="12" spans="1:26" x14ac:dyDescent="0.25">
      <c r="A12" s="375">
        <f t="shared" si="0"/>
        <v>43926</v>
      </c>
      <c r="B12" s="311">
        <v>1204</v>
      </c>
    </row>
    <row r="13" spans="1:26" x14ac:dyDescent="0.25">
      <c r="A13" s="375">
        <v>43927</v>
      </c>
      <c r="B13" s="311">
        <v>1262</v>
      </c>
    </row>
    <row r="14" spans="1:26" x14ac:dyDescent="0.25">
      <c r="A14" s="375">
        <v>43928</v>
      </c>
      <c r="B14" s="311">
        <v>1328</v>
      </c>
    </row>
    <row r="15" spans="1:26" x14ac:dyDescent="0.25">
      <c r="A15" s="375">
        <v>43929</v>
      </c>
      <c r="B15" s="311">
        <v>1415</v>
      </c>
    </row>
    <row r="16" spans="1:26" x14ac:dyDescent="0.25">
      <c r="A16" s="375">
        <v>43930</v>
      </c>
      <c r="B16" s="311">
        <v>1440</v>
      </c>
    </row>
    <row r="17" spans="1:23" x14ac:dyDescent="0.25">
      <c r="A17" s="375">
        <v>43931</v>
      </c>
      <c r="B17" s="311">
        <v>1461</v>
      </c>
    </row>
    <row r="18" spans="1:23" x14ac:dyDescent="0.25">
      <c r="A18" s="375">
        <v>43932</v>
      </c>
      <c r="B18" s="311">
        <v>1467</v>
      </c>
    </row>
    <row r="19" spans="1:23" x14ac:dyDescent="0.25">
      <c r="A19" s="375">
        <v>43933</v>
      </c>
      <c r="B19" s="311">
        <v>1487</v>
      </c>
    </row>
    <row r="20" spans="1:23" x14ac:dyDescent="0.25">
      <c r="A20" s="375">
        <v>43934</v>
      </c>
      <c r="B20" s="311">
        <v>1482</v>
      </c>
    </row>
    <row r="21" spans="1:23" x14ac:dyDescent="0.25">
      <c r="A21" s="375">
        <v>43935</v>
      </c>
      <c r="B21" s="311">
        <v>1514</v>
      </c>
    </row>
    <row r="22" spans="1:23" x14ac:dyDescent="0.25">
      <c r="A22" s="375">
        <v>43936</v>
      </c>
      <c r="B22" s="311">
        <v>1486</v>
      </c>
    </row>
    <row r="23" spans="1:23" ht="15" customHeight="1" x14ac:dyDescent="0.25">
      <c r="A23" s="375">
        <v>43937</v>
      </c>
      <c r="B23" s="311">
        <v>1479</v>
      </c>
    </row>
    <row r="24" spans="1:23" x14ac:dyDescent="0.25">
      <c r="A24" s="375">
        <v>43938</v>
      </c>
      <c r="B24" s="311">
        <v>1487</v>
      </c>
    </row>
    <row r="25" spans="1:23" ht="15" customHeight="1" x14ac:dyDescent="0.25">
      <c r="A25" s="375">
        <v>43939</v>
      </c>
      <c r="B25" s="311">
        <v>1501</v>
      </c>
    </row>
    <row r="26" spans="1:23" x14ac:dyDescent="0.25">
      <c r="A26" s="375">
        <v>43940</v>
      </c>
      <c r="B26" s="311">
        <v>1520</v>
      </c>
    </row>
    <row r="27" spans="1:23" x14ac:dyDescent="0.25">
      <c r="A27" s="375">
        <v>43941</v>
      </c>
      <c r="B27" s="311">
        <v>1520</v>
      </c>
    </row>
    <row r="28" spans="1:23" x14ac:dyDescent="0.25">
      <c r="A28" s="375">
        <v>43942</v>
      </c>
      <c r="B28" s="311">
        <v>1472</v>
      </c>
    </row>
    <row r="29" spans="1:23" ht="15" customHeight="1" x14ac:dyDescent="0.25">
      <c r="A29" s="375">
        <v>43943</v>
      </c>
      <c r="B29" s="311">
        <v>1432</v>
      </c>
      <c r="E29" s="377" t="s">
        <v>6</v>
      </c>
      <c r="F29" s="378"/>
      <c r="G29" s="378"/>
      <c r="H29" s="378"/>
      <c r="I29" s="378"/>
      <c r="J29" s="378"/>
      <c r="K29" s="378"/>
      <c r="L29" s="378"/>
      <c r="M29" s="378"/>
      <c r="N29" s="378"/>
      <c r="O29" s="378"/>
      <c r="P29" s="378"/>
      <c r="Q29" s="378"/>
      <c r="R29" s="378"/>
      <c r="S29" s="378"/>
      <c r="T29" s="378"/>
      <c r="U29" s="378"/>
      <c r="V29" s="378"/>
      <c r="W29" s="378"/>
    </row>
    <row r="30" spans="1:23" x14ac:dyDescent="0.25">
      <c r="A30" s="375">
        <v>43944</v>
      </c>
      <c r="B30" s="311">
        <v>1423</v>
      </c>
      <c r="E30" s="378"/>
      <c r="F30" s="378"/>
      <c r="G30" s="378"/>
      <c r="H30" s="378"/>
      <c r="I30" s="378"/>
      <c r="J30" s="378"/>
      <c r="K30" s="378"/>
      <c r="L30" s="378"/>
      <c r="M30" s="378"/>
      <c r="N30" s="378"/>
      <c r="O30" s="378"/>
      <c r="P30" s="378"/>
      <c r="Q30" s="378"/>
      <c r="R30" s="378"/>
      <c r="S30" s="378"/>
      <c r="T30" s="378"/>
      <c r="U30" s="378"/>
      <c r="V30" s="378"/>
      <c r="W30" s="378"/>
    </row>
    <row r="31" spans="1:23" x14ac:dyDescent="0.25">
      <c r="A31" s="375">
        <v>43945</v>
      </c>
      <c r="B31" s="311">
        <v>1383</v>
      </c>
      <c r="E31" s="377" t="s">
        <v>61</v>
      </c>
      <c r="F31" s="377"/>
      <c r="G31" s="377"/>
      <c r="H31" s="377"/>
      <c r="I31" s="377"/>
      <c r="J31" s="377"/>
      <c r="K31" s="377"/>
      <c r="L31" s="377"/>
      <c r="M31" s="377"/>
      <c r="N31" s="377"/>
      <c r="O31" s="377"/>
    </row>
    <row r="32" spans="1:23" x14ac:dyDescent="0.25">
      <c r="A32" s="375">
        <v>43946</v>
      </c>
      <c r="B32" s="311">
        <v>1385</v>
      </c>
      <c r="E32" s="377"/>
      <c r="F32" s="377"/>
      <c r="G32" s="377"/>
      <c r="H32" s="377"/>
      <c r="I32" s="377"/>
      <c r="J32" s="377"/>
      <c r="K32" s="377"/>
      <c r="L32" s="377"/>
      <c r="M32" s="377"/>
      <c r="N32" s="377"/>
      <c r="O32" s="377"/>
    </row>
    <row r="33" spans="1:21" ht="51" customHeight="1" x14ac:dyDescent="0.25">
      <c r="A33" s="375">
        <v>43947</v>
      </c>
      <c r="B33" s="311">
        <v>1382</v>
      </c>
      <c r="E33" s="539" t="s">
        <v>185</v>
      </c>
      <c r="F33" s="539"/>
      <c r="G33" s="539"/>
      <c r="H33" s="539"/>
      <c r="I33" s="539"/>
      <c r="J33" s="539"/>
      <c r="K33" s="539"/>
      <c r="L33" s="539"/>
      <c r="M33" s="539"/>
      <c r="N33" s="539"/>
      <c r="O33" s="539"/>
      <c r="P33" s="539"/>
      <c r="Q33" s="539"/>
      <c r="R33" s="539"/>
      <c r="S33" s="539"/>
      <c r="T33" s="539"/>
      <c r="U33" s="539"/>
    </row>
    <row r="34" spans="1:21" x14ac:dyDescent="0.25">
      <c r="A34" s="375">
        <v>43948</v>
      </c>
      <c r="B34" s="311">
        <v>1387</v>
      </c>
      <c r="E34" s="371"/>
      <c r="F34" s="371"/>
      <c r="G34" s="371"/>
      <c r="H34" s="371"/>
      <c r="I34" s="371"/>
      <c r="J34" s="371"/>
      <c r="K34" s="371"/>
      <c r="L34" s="371"/>
      <c r="M34" s="371"/>
      <c r="N34" s="371"/>
      <c r="O34" s="371"/>
      <c r="P34" s="371"/>
      <c r="Q34" s="371"/>
      <c r="R34" s="371"/>
      <c r="S34" s="371"/>
      <c r="T34" s="371"/>
    </row>
    <row r="35" spans="1:21" x14ac:dyDescent="0.25">
      <c r="A35" s="375">
        <v>43949</v>
      </c>
      <c r="B35" s="311">
        <v>1359</v>
      </c>
    </row>
    <row r="36" spans="1:21" x14ac:dyDescent="0.25">
      <c r="A36" s="375">
        <v>43950</v>
      </c>
      <c r="B36" s="311">
        <v>1363</v>
      </c>
    </row>
    <row r="37" spans="1:21" x14ac:dyDescent="0.25">
      <c r="A37" s="375">
        <v>43951</v>
      </c>
      <c r="B37" s="311">
        <v>1324</v>
      </c>
    </row>
    <row r="38" spans="1:21" x14ac:dyDescent="0.25">
      <c r="A38" s="375">
        <v>43952</v>
      </c>
      <c r="B38" s="311">
        <v>1302</v>
      </c>
    </row>
    <row r="39" spans="1:21" x14ac:dyDescent="0.25">
      <c r="A39" s="375">
        <v>43953</v>
      </c>
      <c r="B39" s="311">
        <v>1277</v>
      </c>
    </row>
    <row r="40" spans="1:21" x14ac:dyDescent="0.25">
      <c r="A40" s="375">
        <v>43954</v>
      </c>
      <c r="B40" s="323">
        <v>1266</v>
      </c>
    </row>
    <row r="41" spans="1:21" x14ac:dyDescent="0.25">
      <c r="A41" s="375">
        <v>43955</v>
      </c>
      <c r="B41" s="323">
        <v>1279</v>
      </c>
    </row>
    <row r="42" spans="1:21" x14ac:dyDescent="0.25">
      <c r="A42" s="375">
        <v>43956</v>
      </c>
      <c r="B42" s="323">
        <v>1225</v>
      </c>
    </row>
    <row r="43" spans="1:21" x14ac:dyDescent="0.25">
      <c r="A43" s="375">
        <v>43957</v>
      </c>
      <c r="B43" s="323">
        <v>1204</v>
      </c>
    </row>
    <row r="44" spans="1:21" x14ac:dyDescent="0.25">
      <c r="A44" s="375">
        <v>43958</v>
      </c>
      <c r="B44" s="323">
        <v>1199</v>
      </c>
    </row>
    <row r="45" spans="1:21" x14ac:dyDescent="0.25">
      <c r="A45" s="375">
        <v>43959</v>
      </c>
      <c r="B45" s="323">
        <v>1168</v>
      </c>
    </row>
    <row r="46" spans="1:21" x14ac:dyDescent="0.25">
      <c r="A46" s="375">
        <v>43960</v>
      </c>
      <c r="B46" s="323">
        <v>1159</v>
      </c>
    </row>
    <row r="47" spans="1:21" x14ac:dyDescent="0.25">
      <c r="A47" s="375">
        <v>43961</v>
      </c>
      <c r="B47" s="323">
        <v>1132</v>
      </c>
    </row>
    <row r="48" spans="1:21" x14ac:dyDescent="0.25">
      <c r="A48" s="375">
        <v>43962</v>
      </c>
      <c r="B48" s="323">
        <v>1145</v>
      </c>
    </row>
    <row r="49" spans="1:2" x14ac:dyDescent="0.25">
      <c r="A49" s="375">
        <v>43963</v>
      </c>
      <c r="B49" s="323">
        <v>1131</v>
      </c>
    </row>
    <row r="50" spans="1:2" x14ac:dyDescent="0.25">
      <c r="A50" s="375">
        <v>43964</v>
      </c>
      <c r="B50" s="323">
        <v>1101</v>
      </c>
    </row>
    <row r="51" spans="1:2" x14ac:dyDescent="0.25">
      <c r="A51" s="375">
        <v>43965</v>
      </c>
      <c r="B51" s="323">
        <v>1100</v>
      </c>
    </row>
    <row r="52" spans="1:2" x14ac:dyDescent="0.25">
      <c r="A52" s="375">
        <v>43966</v>
      </c>
      <c r="B52" s="323">
        <v>1066</v>
      </c>
    </row>
    <row r="53" spans="1:2" x14ac:dyDescent="0.25">
      <c r="A53" s="375">
        <v>43967</v>
      </c>
      <c r="B53" s="323">
        <v>1011</v>
      </c>
    </row>
    <row r="54" spans="1:2" x14ac:dyDescent="0.25">
      <c r="A54" s="375">
        <v>43968</v>
      </c>
      <c r="B54" s="323">
        <v>1007</v>
      </c>
    </row>
    <row r="55" spans="1:2" x14ac:dyDescent="0.25">
      <c r="A55" s="375">
        <v>43969</v>
      </c>
      <c r="B55" s="323">
        <v>1005</v>
      </c>
    </row>
    <row r="56" spans="1:2" x14ac:dyDescent="0.25">
      <c r="A56" s="375">
        <v>43970</v>
      </c>
      <c r="B56" s="323">
        <v>969</v>
      </c>
    </row>
    <row r="57" spans="1:2" x14ac:dyDescent="0.25">
      <c r="A57" s="375">
        <v>43971</v>
      </c>
      <c r="B57" s="323">
        <v>943</v>
      </c>
    </row>
    <row r="58" spans="1:2" x14ac:dyDescent="0.25">
      <c r="A58" s="375">
        <v>43972</v>
      </c>
      <c r="B58" s="323">
        <v>909</v>
      </c>
    </row>
    <row r="59" spans="1:2" x14ac:dyDescent="0.25">
      <c r="A59" s="375">
        <v>43973</v>
      </c>
      <c r="B59" s="323">
        <v>874</v>
      </c>
    </row>
    <row r="60" spans="1:2" x14ac:dyDescent="0.25">
      <c r="A60" s="375">
        <v>43974</v>
      </c>
      <c r="B60" s="323">
        <v>841</v>
      </c>
    </row>
    <row r="61" spans="1:2" x14ac:dyDescent="0.25">
      <c r="A61" s="375">
        <v>43975</v>
      </c>
      <c r="B61" s="323">
        <v>845</v>
      </c>
    </row>
    <row r="62" spans="1:2" x14ac:dyDescent="0.25">
      <c r="A62" s="375">
        <v>43976</v>
      </c>
      <c r="B62" s="323">
        <v>849</v>
      </c>
    </row>
    <row r="63" spans="1:2" x14ac:dyDescent="0.25">
      <c r="A63" s="375">
        <v>43977</v>
      </c>
      <c r="B63" s="323">
        <v>833</v>
      </c>
    </row>
    <row r="64" spans="1:2" x14ac:dyDescent="0.25">
      <c r="A64" s="375">
        <v>43978</v>
      </c>
      <c r="B64" s="323">
        <v>810</v>
      </c>
    </row>
    <row r="65" spans="1:2" x14ac:dyDescent="0.25">
      <c r="A65" s="375">
        <v>43979</v>
      </c>
      <c r="B65" s="323">
        <v>797</v>
      </c>
    </row>
    <row r="66" spans="1:2" x14ac:dyDescent="0.25">
      <c r="A66" s="375">
        <v>43980</v>
      </c>
      <c r="B66" s="323">
        <v>769</v>
      </c>
    </row>
    <row r="67" spans="1:2" x14ac:dyDescent="0.25">
      <c r="A67" s="375">
        <v>43981</v>
      </c>
      <c r="B67" s="323">
        <v>736</v>
      </c>
    </row>
    <row r="68" spans="1:2" x14ac:dyDescent="0.25">
      <c r="A68" s="375">
        <v>43982</v>
      </c>
      <c r="B68" s="323">
        <v>733</v>
      </c>
    </row>
    <row r="69" spans="1:2" x14ac:dyDescent="0.25">
      <c r="A69" s="375">
        <v>43983</v>
      </c>
      <c r="B69" s="323">
        <v>736</v>
      </c>
    </row>
    <row r="70" spans="1:2" x14ac:dyDescent="0.25">
      <c r="A70" s="375">
        <v>43984</v>
      </c>
      <c r="B70" s="323">
        <v>714</v>
      </c>
    </row>
    <row r="71" spans="1:2" x14ac:dyDescent="0.25">
      <c r="A71" s="375">
        <v>43985</v>
      </c>
      <c r="B71" s="323">
        <v>708</v>
      </c>
    </row>
    <row r="72" spans="1:2" x14ac:dyDescent="0.25">
      <c r="A72" s="375">
        <v>43986</v>
      </c>
      <c r="B72" s="323">
        <v>691</v>
      </c>
    </row>
    <row r="73" spans="1:2" x14ac:dyDescent="0.25">
      <c r="A73" s="375">
        <v>43987</v>
      </c>
      <c r="B73" s="323">
        <v>682</v>
      </c>
    </row>
    <row r="74" spans="1:2" x14ac:dyDescent="0.25">
      <c r="A74" s="375">
        <v>43988</v>
      </c>
      <c r="B74" s="323">
        <v>652</v>
      </c>
    </row>
    <row r="75" spans="1:2" x14ac:dyDescent="0.25">
      <c r="A75" s="375">
        <v>43989</v>
      </c>
      <c r="B75" s="323">
        <v>652</v>
      </c>
    </row>
    <row r="76" spans="1:2" x14ac:dyDescent="0.25">
      <c r="A76" s="375">
        <v>43990</v>
      </c>
      <c r="B76" s="323">
        <v>660</v>
      </c>
    </row>
    <row r="77" spans="1:2" x14ac:dyDescent="0.25">
      <c r="A77" s="375">
        <v>43991</v>
      </c>
      <c r="B77" s="323">
        <v>647</v>
      </c>
    </row>
    <row r="78" spans="1:2" x14ac:dyDescent="0.25">
      <c r="A78" s="375">
        <v>43992</v>
      </c>
      <c r="B78" s="323">
        <v>628</v>
      </c>
    </row>
    <row r="79" spans="1:2" x14ac:dyDescent="0.25">
      <c r="A79" s="375">
        <v>43993</v>
      </c>
      <c r="B79" s="323">
        <v>610</v>
      </c>
    </row>
    <row r="80" spans="1:2" x14ac:dyDescent="0.25">
      <c r="A80" s="375">
        <v>43994</v>
      </c>
      <c r="B80" s="323">
        <v>590</v>
      </c>
    </row>
    <row r="81" spans="1:2" x14ac:dyDescent="0.25">
      <c r="A81" s="375">
        <v>43995</v>
      </c>
      <c r="B81" s="323">
        <v>582</v>
      </c>
    </row>
    <row r="82" spans="1:2" x14ac:dyDescent="0.25">
      <c r="A82" s="375">
        <v>43996</v>
      </c>
      <c r="B82" s="311">
        <v>575</v>
      </c>
    </row>
    <row r="83" spans="1:2" x14ac:dyDescent="0.25">
      <c r="A83" s="375">
        <v>43997</v>
      </c>
      <c r="B83" s="323">
        <v>578</v>
      </c>
    </row>
    <row r="84" spans="1:2" x14ac:dyDescent="0.25">
      <c r="A84" s="375">
        <v>43998</v>
      </c>
      <c r="B84" s="311">
        <v>567</v>
      </c>
    </row>
    <row r="85" spans="1:2" x14ac:dyDescent="0.25">
      <c r="A85" s="375">
        <v>43999</v>
      </c>
      <c r="B85" s="311">
        <v>552</v>
      </c>
    </row>
    <row r="86" spans="1:2" x14ac:dyDescent="0.25">
      <c r="A86" s="375">
        <v>44000</v>
      </c>
      <c r="B86" s="311">
        <v>544</v>
      </c>
    </row>
    <row r="87" spans="1:2" x14ac:dyDescent="0.25">
      <c r="A87" s="375">
        <v>44001</v>
      </c>
      <c r="B87" s="311">
        <v>518</v>
      </c>
    </row>
    <row r="88" spans="1:2" x14ac:dyDescent="0.25">
      <c r="A88" s="375">
        <v>44002</v>
      </c>
      <c r="B88" s="311">
        <v>511</v>
      </c>
    </row>
    <row r="89" spans="1:2" x14ac:dyDescent="0.25">
      <c r="A89" s="375">
        <v>44003</v>
      </c>
      <c r="B89" s="311">
        <v>518</v>
      </c>
    </row>
    <row r="90" spans="1:2" x14ac:dyDescent="0.25">
      <c r="A90" s="375">
        <v>44004</v>
      </c>
      <c r="B90" s="311">
        <v>515</v>
      </c>
    </row>
    <row r="91" spans="1:2" x14ac:dyDescent="0.25">
      <c r="A91" s="375">
        <v>44005</v>
      </c>
      <c r="B91" s="311">
        <v>512</v>
      </c>
    </row>
    <row r="92" spans="1:2" x14ac:dyDescent="0.25">
      <c r="A92" s="375">
        <v>44006</v>
      </c>
      <c r="B92" s="311">
        <v>489</v>
      </c>
    </row>
    <row r="93" spans="1:2" x14ac:dyDescent="0.25">
      <c r="A93" s="375">
        <v>44007</v>
      </c>
      <c r="B93" s="311">
        <v>472</v>
      </c>
    </row>
    <row r="94" spans="1:2" x14ac:dyDescent="0.25">
      <c r="A94" s="375">
        <v>44008</v>
      </c>
      <c r="B94" s="311">
        <v>467</v>
      </c>
    </row>
    <row r="95" spans="1:2" x14ac:dyDescent="0.25">
      <c r="A95" s="375">
        <v>44009</v>
      </c>
      <c r="B95" s="311">
        <v>456</v>
      </c>
    </row>
    <row r="96" spans="1:2" x14ac:dyDescent="0.25">
      <c r="A96" s="375">
        <v>44010</v>
      </c>
      <c r="B96" s="311">
        <v>453</v>
      </c>
    </row>
    <row r="97" spans="1:2" x14ac:dyDescent="0.25">
      <c r="A97" s="375">
        <v>44011</v>
      </c>
      <c r="B97" s="311">
        <v>453</v>
      </c>
    </row>
    <row r="98" spans="1:2" x14ac:dyDescent="0.25">
      <c r="A98" s="375">
        <v>44012</v>
      </c>
      <c r="B98" s="311">
        <v>450</v>
      </c>
    </row>
    <row r="99" spans="1:2" x14ac:dyDescent="0.25">
      <c r="A99" s="375">
        <v>44013</v>
      </c>
      <c r="B99" s="311">
        <v>439</v>
      </c>
    </row>
    <row r="100" spans="1:2" x14ac:dyDescent="0.25">
      <c r="A100" s="375">
        <v>44014</v>
      </c>
      <c r="B100" s="311">
        <v>432</v>
      </c>
    </row>
    <row r="101" spans="1:2" x14ac:dyDescent="0.25">
      <c r="A101" s="375">
        <v>44015</v>
      </c>
      <c r="B101" s="311">
        <v>422</v>
      </c>
    </row>
    <row r="102" spans="1:2" x14ac:dyDescent="0.25">
      <c r="A102" s="375">
        <v>44016</v>
      </c>
      <c r="B102" s="311">
        <v>430</v>
      </c>
    </row>
    <row r="103" spans="1:2" x14ac:dyDescent="0.25">
      <c r="A103" s="375">
        <v>44017</v>
      </c>
      <c r="B103" s="311">
        <v>424</v>
      </c>
    </row>
    <row r="104" spans="1:2" x14ac:dyDescent="0.25">
      <c r="A104" s="375">
        <v>44018</v>
      </c>
      <c r="B104" s="311">
        <v>384</v>
      </c>
    </row>
    <row r="105" spans="1:2" x14ac:dyDescent="0.25">
      <c r="A105" s="375">
        <v>44019</v>
      </c>
      <c r="B105" s="311">
        <v>376</v>
      </c>
    </row>
    <row r="106" spans="1:2" x14ac:dyDescent="0.25">
      <c r="A106" s="375">
        <v>44020</v>
      </c>
      <c r="B106" s="311">
        <v>358</v>
      </c>
    </row>
    <row r="107" spans="1:2" x14ac:dyDescent="0.25">
      <c r="A107" s="375">
        <v>44021</v>
      </c>
      <c r="B107" s="311">
        <v>342</v>
      </c>
    </row>
    <row r="108" spans="1:2" x14ac:dyDescent="0.25">
      <c r="A108" s="375">
        <v>44022</v>
      </c>
      <c r="B108" s="311">
        <v>337</v>
      </c>
    </row>
    <row r="109" spans="1:2" x14ac:dyDescent="0.25">
      <c r="A109" s="375">
        <v>44023</v>
      </c>
      <c r="B109" s="311">
        <v>323</v>
      </c>
    </row>
    <row r="110" spans="1:2" x14ac:dyDescent="0.25">
      <c r="A110" s="375">
        <v>44024</v>
      </c>
      <c r="B110" s="311">
        <v>330</v>
      </c>
    </row>
    <row r="111" spans="1:2" x14ac:dyDescent="0.25">
      <c r="A111" s="375">
        <v>44025</v>
      </c>
      <c r="B111" s="311">
        <v>335</v>
      </c>
    </row>
    <row r="112" spans="1:2" x14ac:dyDescent="0.25">
      <c r="A112" s="375">
        <v>44026</v>
      </c>
      <c r="B112" s="311">
        <v>327</v>
      </c>
    </row>
    <row r="113" spans="1:2" x14ac:dyDescent="0.25">
      <c r="A113" s="375">
        <v>44027</v>
      </c>
      <c r="B113" s="311">
        <v>329</v>
      </c>
    </row>
    <row r="114" spans="1:2" x14ac:dyDescent="0.25">
      <c r="A114" s="375">
        <v>44028</v>
      </c>
      <c r="B114" s="311">
        <v>320</v>
      </c>
    </row>
    <row r="115" spans="1:2" x14ac:dyDescent="0.25">
      <c r="A115" s="375">
        <v>44029</v>
      </c>
      <c r="B115" s="311">
        <v>316</v>
      </c>
    </row>
    <row r="116" spans="1:2" x14ac:dyDescent="0.25">
      <c r="A116" s="375">
        <v>44030</v>
      </c>
      <c r="B116" s="311">
        <v>305</v>
      </c>
    </row>
    <row r="117" spans="1:2" x14ac:dyDescent="0.25">
      <c r="A117" s="375">
        <v>44031</v>
      </c>
      <c r="B117" s="311">
        <v>302</v>
      </c>
    </row>
    <row r="118" spans="1:2" x14ac:dyDescent="0.25">
      <c r="A118" s="375">
        <v>44032</v>
      </c>
      <c r="B118" s="311">
        <v>299</v>
      </c>
    </row>
    <row r="119" spans="1:2" x14ac:dyDescent="0.25">
      <c r="A119" s="375">
        <v>44033</v>
      </c>
      <c r="B119" s="311">
        <v>303</v>
      </c>
    </row>
    <row r="120" spans="1:2" x14ac:dyDescent="0.25">
      <c r="A120" s="375">
        <v>44034</v>
      </c>
      <c r="B120" s="311">
        <v>295</v>
      </c>
    </row>
    <row r="121" spans="1:2" x14ac:dyDescent="0.25">
      <c r="A121" s="375">
        <v>44035</v>
      </c>
      <c r="B121" s="311">
        <v>287</v>
      </c>
    </row>
    <row r="122" spans="1:2" x14ac:dyDescent="0.25">
      <c r="A122" s="375">
        <v>44036</v>
      </c>
      <c r="B122" s="311">
        <v>278</v>
      </c>
    </row>
    <row r="123" spans="1:2" x14ac:dyDescent="0.25">
      <c r="A123" s="375">
        <v>44037</v>
      </c>
      <c r="B123" s="311">
        <v>270</v>
      </c>
    </row>
    <row r="124" spans="1:2" x14ac:dyDescent="0.25">
      <c r="A124" s="375">
        <v>44038</v>
      </c>
      <c r="B124" s="311">
        <v>267</v>
      </c>
    </row>
    <row r="125" spans="1:2" x14ac:dyDescent="0.25">
      <c r="A125" s="375">
        <v>44039</v>
      </c>
      <c r="B125" s="311">
        <v>270</v>
      </c>
    </row>
    <row r="126" spans="1:2" x14ac:dyDescent="0.25">
      <c r="A126" s="375">
        <v>44040</v>
      </c>
      <c r="B126" s="311">
        <v>264</v>
      </c>
    </row>
    <row r="127" spans="1:2" x14ac:dyDescent="0.25">
      <c r="A127" s="375">
        <v>44041</v>
      </c>
      <c r="B127" s="311">
        <v>260</v>
      </c>
    </row>
    <row r="128" spans="1:2" x14ac:dyDescent="0.25">
      <c r="A128" s="375">
        <v>44042</v>
      </c>
      <c r="B128" s="311">
        <v>260</v>
      </c>
    </row>
    <row r="129" spans="1:2" x14ac:dyDescent="0.25">
      <c r="A129" s="375">
        <v>44043</v>
      </c>
      <c r="B129" s="311">
        <v>255</v>
      </c>
    </row>
    <row r="130" spans="1:2" x14ac:dyDescent="0.25">
      <c r="A130" s="375">
        <v>44044</v>
      </c>
      <c r="B130" s="311">
        <v>260</v>
      </c>
    </row>
    <row r="131" spans="1:2" x14ac:dyDescent="0.25">
      <c r="A131" s="375">
        <v>44045</v>
      </c>
      <c r="B131" s="311">
        <v>265</v>
      </c>
    </row>
    <row r="132" spans="1:2" x14ac:dyDescent="0.25">
      <c r="A132" s="375">
        <v>44046</v>
      </c>
      <c r="B132" s="311">
        <v>265</v>
      </c>
    </row>
    <row r="133" spans="1:2" x14ac:dyDescent="0.25">
      <c r="A133" s="375">
        <v>44047</v>
      </c>
      <c r="B133" s="311">
        <v>270</v>
      </c>
    </row>
    <row r="134" spans="1:2" x14ac:dyDescent="0.25">
      <c r="A134" s="375">
        <v>44048</v>
      </c>
      <c r="B134" s="311">
        <v>267</v>
      </c>
    </row>
    <row r="135" spans="1:2" x14ac:dyDescent="0.25">
      <c r="A135" s="375">
        <v>44049</v>
      </c>
      <c r="B135" s="311">
        <v>270</v>
      </c>
    </row>
    <row r="136" spans="1:2" x14ac:dyDescent="0.25">
      <c r="A136" s="375">
        <v>44050</v>
      </c>
      <c r="B136" s="311">
        <v>262</v>
      </c>
    </row>
    <row r="137" spans="1:2" x14ac:dyDescent="0.25">
      <c r="A137" s="375">
        <v>44051</v>
      </c>
      <c r="B137" s="311">
        <v>261</v>
      </c>
    </row>
    <row r="138" spans="1:2" x14ac:dyDescent="0.25">
      <c r="A138" s="375">
        <v>44052</v>
      </c>
      <c r="B138" s="311">
        <v>261</v>
      </c>
    </row>
    <row r="139" spans="1:2" x14ac:dyDescent="0.25">
      <c r="A139" s="375">
        <v>44053</v>
      </c>
      <c r="B139" s="311">
        <v>267</v>
      </c>
    </row>
    <row r="140" spans="1:2" x14ac:dyDescent="0.25">
      <c r="A140" s="375">
        <v>44054</v>
      </c>
      <c r="B140" s="311">
        <v>269</v>
      </c>
    </row>
    <row r="141" spans="1:2" x14ac:dyDescent="0.25">
      <c r="A141" s="375">
        <v>44055</v>
      </c>
      <c r="B141" s="311">
        <v>265</v>
      </c>
    </row>
    <row r="142" spans="1:2" x14ac:dyDescent="0.25">
      <c r="A142" s="375">
        <v>44056</v>
      </c>
      <c r="B142" s="311">
        <v>258</v>
      </c>
    </row>
    <row r="143" spans="1:2" x14ac:dyDescent="0.25">
      <c r="A143" s="375">
        <v>44057</v>
      </c>
      <c r="B143" s="311">
        <v>253</v>
      </c>
    </row>
    <row r="144" spans="1:2" x14ac:dyDescent="0.25">
      <c r="A144" s="375">
        <v>44058</v>
      </c>
      <c r="B144" s="311">
        <v>244</v>
      </c>
    </row>
    <row r="145" spans="1:2" x14ac:dyDescent="0.25">
      <c r="A145" s="375">
        <v>44059</v>
      </c>
      <c r="B145" s="311">
        <v>243</v>
      </c>
    </row>
    <row r="146" spans="1:2" x14ac:dyDescent="0.25">
      <c r="A146" s="375">
        <v>44060</v>
      </c>
      <c r="B146" s="311">
        <v>248</v>
      </c>
    </row>
    <row r="147" spans="1:2" x14ac:dyDescent="0.25">
      <c r="A147" s="375">
        <v>44061</v>
      </c>
      <c r="B147" s="311">
        <v>254</v>
      </c>
    </row>
    <row r="148" spans="1:2" x14ac:dyDescent="0.25">
      <c r="A148" s="375">
        <v>44062</v>
      </c>
      <c r="B148" s="311">
        <v>247</v>
      </c>
    </row>
    <row r="149" spans="1:2" x14ac:dyDescent="0.25">
      <c r="A149" s="375">
        <v>44063</v>
      </c>
      <c r="B149" s="311">
        <v>248</v>
      </c>
    </row>
    <row r="150" spans="1:2" x14ac:dyDescent="0.25">
      <c r="A150" s="375">
        <v>44064</v>
      </c>
      <c r="B150" s="311">
        <v>253</v>
      </c>
    </row>
    <row r="151" spans="1:2" x14ac:dyDescent="0.25">
      <c r="A151" s="375">
        <v>44065</v>
      </c>
      <c r="B151" s="311">
        <v>246</v>
      </c>
    </row>
    <row r="152" spans="1:2" x14ac:dyDescent="0.25">
      <c r="A152" s="375">
        <v>44066</v>
      </c>
      <c r="B152" s="311">
        <v>245</v>
      </c>
    </row>
    <row r="153" spans="1:2" x14ac:dyDescent="0.25">
      <c r="A153" s="375">
        <v>44067</v>
      </c>
      <c r="B153" s="311">
        <v>248</v>
      </c>
    </row>
    <row r="154" spans="1:2" x14ac:dyDescent="0.25">
      <c r="A154" s="375">
        <v>44068</v>
      </c>
      <c r="B154" s="311">
        <v>243</v>
      </c>
    </row>
    <row r="155" spans="1:2" x14ac:dyDescent="0.25">
      <c r="A155" s="375">
        <v>44069</v>
      </c>
      <c r="B155" s="311">
        <v>249</v>
      </c>
    </row>
    <row r="156" spans="1:2" x14ac:dyDescent="0.25">
      <c r="A156" s="375">
        <v>44070</v>
      </c>
      <c r="B156" s="311">
        <v>257</v>
      </c>
    </row>
    <row r="157" spans="1:2" x14ac:dyDescent="0.25">
      <c r="A157" s="375">
        <v>44071</v>
      </c>
      <c r="B157" s="311">
        <v>255</v>
      </c>
    </row>
    <row r="158" spans="1:2" x14ac:dyDescent="0.25">
      <c r="A158" s="375">
        <v>44072</v>
      </c>
      <c r="B158" s="311">
        <v>258</v>
      </c>
    </row>
    <row r="159" spans="1:2" x14ac:dyDescent="0.25">
      <c r="A159" s="375">
        <v>44073</v>
      </c>
      <c r="B159" s="311">
        <v>251</v>
      </c>
    </row>
    <row r="160" spans="1:2" x14ac:dyDescent="0.25">
      <c r="A160" s="375">
        <v>44074</v>
      </c>
      <c r="B160" s="311">
        <v>258</v>
      </c>
    </row>
    <row r="161" spans="1:2" x14ac:dyDescent="0.25">
      <c r="A161" s="375">
        <v>44075</v>
      </c>
      <c r="B161" s="311">
        <v>264</v>
      </c>
    </row>
    <row r="162" spans="1:2" x14ac:dyDescent="0.25">
      <c r="A162" s="375">
        <v>44076</v>
      </c>
      <c r="B162" s="311">
        <v>258</v>
      </c>
    </row>
    <row r="163" spans="1:2" x14ac:dyDescent="0.25">
      <c r="A163" s="375">
        <v>44077</v>
      </c>
      <c r="B163" s="311">
        <v>259</v>
      </c>
    </row>
    <row r="164" spans="1:2" x14ac:dyDescent="0.25">
      <c r="A164" s="375">
        <v>44078</v>
      </c>
      <c r="B164" s="311">
        <v>258</v>
      </c>
    </row>
    <row r="165" spans="1:2" x14ac:dyDescent="0.25">
      <c r="A165" s="375">
        <v>44079</v>
      </c>
      <c r="B165" s="311">
        <v>251</v>
      </c>
    </row>
    <row r="166" spans="1:2" x14ac:dyDescent="0.25">
      <c r="A166" s="375">
        <v>44080</v>
      </c>
      <c r="B166" s="311">
        <v>244</v>
      </c>
    </row>
    <row r="167" spans="1:2" x14ac:dyDescent="0.25">
      <c r="A167" s="375">
        <v>44081</v>
      </c>
      <c r="B167" s="311">
        <v>256</v>
      </c>
    </row>
    <row r="168" spans="1:2" x14ac:dyDescent="0.25">
      <c r="A168" s="375">
        <v>44082</v>
      </c>
      <c r="B168" s="311">
        <v>267</v>
      </c>
    </row>
    <row r="169" spans="1:2" x14ac:dyDescent="0.25">
      <c r="A169" s="375">
        <v>44083</v>
      </c>
      <c r="B169" s="311">
        <v>274</v>
      </c>
    </row>
    <row r="170" spans="1:2" x14ac:dyDescent="0.25">
      <c r="A170" s="375">
        <v>44084</v>
      </c>
      <c r="B170" s="311">
        <v>266</v>
      </c>
    </row>
    <row r="171" spans="1:2" x14ac:dyDescent="0.25">
      <c r="A171" s="375">
        <v>44085</v>
      </c>
      <c r="B171" s="311">
        <v>269</v>
      </c>
    </row>
    <row r="172" spans="1:2" x14ac:dyDescent="0.25">
      <c r="A172" s="375">
        <v>44086</v>
      </c>
      <c r="B172" s="311">
        <v>261</v>
      </c>
    </row>
    <row r="173" spans="1:2" x14ac:dyDescent="0.25">
      <c r="A173" s="375">
        <v>44087</v>
      </c>
      <c r="B173" s="311">
        <v>259</v>
      </c>
    </row>
    <row r="174" spans="1:2" x14ac:dyDescent="0.25">
      <c r="A174" s="375">
        <v>44088</v>
      </c>
      <c r="B174" s="311">
        <v>264</v>
      </c>
    </row>
    <row r="175" spans="1:2" x14ac:dyDescent="0.25">
      <c r="A175" s="375">
        <v>44089</v>
      </c>
      <c r="B175" s="311">
        <v>262</v>
      </c>
    </row>
  </sheetData>
  <mergeCells count="1">
    <mergeCell ref="E33:U33"/>
  </mergeCells>
  <pageMargins left="0.7" right="0.7" top="0.75" bottom="0.75" header="0.3" footer="0.3"/>
  <pageSetup paperSize="9" orientation="portrait" horizontalDpi="90" verticalDpi="9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election activeCell="C2" sqref="C2"/>
    </sheetView>
  </sheetViews>
  <sheetFormatPr defaultColWidth="8.42578125" defaultRowHeight="15" x14ac:dyDescent="0.25"/>
  <cols>
    <col min="1" max="1" width="11.42578125" style="311" hidden="1" customWidth="1"/>
    <col min="2" max="2" width="14.42578125" style="311" hidden="1" customWidth="1"/>
    <col min="3" max="3" width="8.42578125" style="311" customWidth="1"/>
    <col min="4" max="6" width="8.42578125" style="311"/>
    <col min="7" max="7" width="15.42578125" style="311" customWidth="1"/>
    <col min="8" max="16384" width="8.42578125" style="311"/>
  </cols>
  <sheetData>
    <row r="1" spans="1:27" s="372" customFormat="1" ht="30" x14ac:dyDescent="0.25">
      <c r="A1" s="370" t="s">
        <v>0</v>
      </c>
      <c r="B1" s="371" t="s">
        <v>191</v>
      </c>
      <c r="D1" s="373"/>
      <c r="L1" s="374"/>
      <c r="M1" s="374"/>
      <c r="N1" s="374"/>
      <c r="O1" s="374"/>
      <c r="P1" s="374"/>
      <c r="Q1" s="374"/>
      <c r="R1" s="374"/>
      <c r="S1" s="374"/>
      <c r="T1" s="374"/>
      <c r="U1" s="374"/>
      <c r="V1" s="374"/>
      <c r="W1" s="374"/>
      <c r="X1" s="374"/>
      <c r="Y1" s="374"/>
      <c r="Z1" s="374"/>
      <c r="AA1" s="374"/>
    </row>
    <row r="2" spans="1:27" x14ac:dyDescent="0.25">
      <c r="A2" s="375">
        <v>43908</v>
      </c>
      <c r="B2" s="311" t="e">
        <f>NA()</f>
        <v>#N/A</v>
      </c>
      <c r="L2" s="379"/>
      <c r="M2" s="379"/>
      <c r="N2" s="379"/>
      <c r="O2" s="379"/>
      <c r="P2" s="379"/>
      <c r="Q2" s="379"/>
      <c r="R2" s="379"/>
      <c r="S2" s="379"/>
      <c r="T2" s="379"/>
      <c r="U2" s="379"/>
      <c r="V2" s="379"/>
      <c r="W2" s="379"/>
      <c r="X2" s="379"/>
      <c r="Y2" s="379"/>
      <c r="Z2" s="379"/>
      <c r="AA2" s="379"/>
    </row>
    <row r="3" spans="1:27" x14ac:dyDescent="0.25">
      <c r="A3" s="375">
        <f>A2+1</f>
        <v>43909</v>
      </c>
      <c r="B3" s="311" t="e">
        <f>NA()</f>
        <v>#N/A</v>
      </c>
      <c r="L3" s="379"/>
      <c r="M3" s="379"/>
      <c r="N3" s="379"/>
      <c r="O3" s="379"/>
      <c r="P3" s="379"/>
      <c r="Q3" s="379"/>
      <c r="R3" s="379"/>
      <c r="S3" s="379"/>
      <c r="T3" s="379"/>
      <c r="U3" s="379"/>
      <c r="V3" s="379"/>
      <c r="W3" s="379"/>
      <c r="X3" s="379"/>
      <c r="Y3" s="379"/>
      <c r="Z3" s="379"/>
      <c r="AA3" s="379"/>
    </row>
    <row r="4" spans="1:27" x14ac:dyDescent="0.25">
      <c r="A4" s="375">
        <f t="shared" ref="A4:A20" si="0">A3+1</f>
        <v>43910</v>
      </c>
      <c r="B4" s="311" t="e">
        <f>NA()</f>
        <v>#N/A</v>
      </c>
      <c r="L4" s="379"/>
      <c r="M4" s="379"/>
      <c r="N4" s="379"/>
      <c r="O4" s="379"/>
      <c r="P4" s="379"/>
      <c r="Q4" s="379"/>
      <c r="R4" s="379"/>
      <c r="S4" s="379"/>
      <c r="T4" s="379"/>
      <c r="U4" s="379"/>
      <c r="V4" s="379"/>
      <c r="W4" s="379"/>
      <c r="X4" s="379"/>
      <c r="Y4" s="379"/>
      <c r="Z4" s="379"/>
      <c r="AA4" s="379"/>
    </row>
    <row r="5" spans="1:27" x14ac:dyDescent="0.25">
      <c r="A5" s="375">
        <f t="shared" si="0"/>
        <v>43911</v>
      </c>
      <c r="B5" s="311" t="e">
        <f>NA()</f>
        <v>#N/A</v>
      </c>
      <c r="L5" s="379"/>
      <c r="M5" s="379"/>
      <c r="N5" s="379"/>
      <c r="O5" s="379"/>
      <c r="P5" s="379"/>
      <c r="Q5" s="379"/>
      <c r="R5" s="379"/>
      <c r="S5" s="379"/>
      <c r="T5" s="379"/>
      <c r="U5" s="379"/>
      <c r="V5" s="379"/>
      <c r="W5" s="379"/>
      <c r="X5" s="379"/>
      <c r="Y5" s="379"/>
      <c r="Z5" s="379"/>
      <c r="AA5" s="379"/>
    </row>
    <row r="6" spans="1:27" x14ac:dyDescent="0.25">
      <c r="A6" s="375">
        <f t="shared" si="0"/>
        <v>43912</v>
      </c>
      <c r="B6" s="311" t="e">
        <f>NA()</f>
        <v>#N/A</v>
      </c>
      <c r="L6" s="379"/>
      <c r="M6" s="379"/>
      <c r="N6" s="379"/>
      <c r="O6" s="379"/>
      <c r="P6" s="379"/>
      <c r="Q6" s="379"/>
      <c r="R6" s="379"/>
      <c r="S6" s="379"/>
      <c r="T6" s="379"/>
      <c r="U6" s="379"/>
      <c r="V6" s="379"/>
      <c r="W6" s="379"/>
      <c r="X6" s="379"/>
      <c r="Y6" s="379"/>
      <c r="Z6" s="379"/>
      <c r="AA6" s="379"/>
    </row>
    <row r="7" spans="1:27" x14ac:dyDescent="0.25">
      <c r="A7" s="375">
        <f t="shared" si="0"/>
        <v>43913</v>
      </c>
      <c r="B7" s="311" t="e">
        <f>NA()</f>
        <v>#N/A</v>
      </c>
      <c r="L7" s="379"/>
      <c r="M7" s="379"/>
      <c r="N7" s="379"/>
      <c r="O7" s="379"/>
      <c r="P7" s="379"/>
      <c r="Q7" s="379"/>
      <c r="R7" s="379"/>
      <c r="S7" s="379"/>
      <c r="T7" s="379"/>
      <c r="U7" s="379"/>
      <c r="V7" s="379"/>
      <c r="W7" s="379"/>
      <c r="X7" s="379"/>
      <c r="Y7" s="379"/>
      <c r="Z7" s="379"/>
      <c r="AA7" s="379"/>
    </row>
    <row r="8" spans="1:27" x14ac:dyDescent="0.25">
      <c r="A8" s="375">
        <f t="shared" si="0"/>
        <v>43914</v>
      </c>
      <c r="B8" s="311" t="e">
        <f>NA()</f>
        <v>#N/A</v>
      </c>
      <c r="C8" s="380"/>
    </row>
    <row r="9" spans="1:27" x14ac:dyDescent="0.25">
      <c r="A9" s="375">
        <f t="shared" si="0"/>
        <v>43915</v>
      </c>
      <c r="B9" s="311" t="e">
        <f>NA()</f>
        <v>#N/A</v>
      </c>
      <c r="C9" s="376"/>
    </row>
    <row r="10" spans="1:27" x14ac:dyDescent="0.25">
      <c r="A10" s="375">
        <f>A9+1</f>
        <v>43916</v>
      </c>
      <c r="B10" s="311">
        <v>42</v>
      </c>
      <c r="C10" s="376"/>
    </row>
    <row r="11" spans="1:27" x14ac:dyDescent="0.25">
      <c r="A11" s="375">
        <f t="shared" si="0"/>
        <v>43917</v>
      </c>
      <c r="B11" s="311">
        <v>62</v>
      </c>
    </row>
    <row r="12" spans="1:27" x14ac:dyDescent="0.25">
      <c r="A12" s="375">
        <f t="shared" si="0"/>
        <v>43918</v>
      </c>
      <c r="B12" s="311">
        <v>74</v>
      </c>
    </row>
    <row r="13" spans="1:27" x14ac:dyDescent="0.25">
      <c r="A13" s="375">
        <f t="shared" si="0"/>
        <v>43919</v>
      </c>
      <c r="B13" s="311">
        <v>85</v>
      </c>
    </row>
    <row r="14" spans="1:27" x14ac:dyDescent="0.25">
      <c r="A14" s="375">
        <f t="shared" si="0"/>
        <v>43920</v>
      </c>
      <c r="B14" s="311">
        <v>94</v>
      </c>
    </row>
    <row r="15" spans="1:27" x14ac:dyDescent="0.25">
      <c r="A15" s="375">
        <f t="shared" si="0"/>
        <v>43921</v>
      </c>
      <c r="B15" s="311">
        <v>123</v>
      </c>
    </row>
    <row r="16" spans="1:27" x14ac:dyDescent="0.25">
      <c r="A16" s="375">
        <f t="shared" si="0"/>
        <v>43922</v>
      </c>
      <c r="B16" s="311">
        <v>137</v>
      </c>
    </row>
    <row r="17" spans="1:14" x14ac:dyDescent="0.25">
      <c r="A17" s="375">
        <f t="shared" si="0"/>
        <v>43923</v>
      </c>
      <c r="B17" s="311">
        <v>144</v>
      </c>
    </row>
    <row r="18" spans="1:14" x14ac:dyDescent="0.25">
      <c r="A18" s="375">
        <f t="shared" si="0"/>
        <v>43924</v>
      </c>
      <c r="B18" s="311">
        <v>167</v>
      </c>
    </row>
    <row r="19" spans="1:14" x14ac:dyDescent="0.25">
      <c r="A19" s="375">
        <f t="shared" si="0"/>
        <v>43925</v>
      </c>
      <c r="B19" s="311">
        <v>184</v>
      </c>
    </row>
    <row r="20" spans="1:14" x14ac:dyDescent="0.25">
      <c r="A20" s="375">
        <f t="shared" si="0"/>
        <v>43926</v>
      </c>
      <c r="B20" s="311">
        <v>183</v>
      </c>
    </row>
    <row r="21" spans="1:14" x14ac:dyDescent="0.25">
      <c r="A21" s="375">
        <v>43927</v>
      </c>
      <c r="B21" s="311">
        <v>190</v>
      </c>
    </row>
    <row r="22" spans="1:14" x14ac:dyDescent="0.25">
      <c r="A22" s="375">
        <v>43928</v>
      </c>
      <c r="B22" s="311">
        <v>185</v>
      </c>
    </row>
    <row r="23" spans="1:14" x14ac:dyDescent="0.25">
      <c r="A23" s="375">
        <v>43929</v>
      </c>
      <c r="B23" s="311">
        <v>193</v>
      </c>
    </row>
    <row r="24" spans="1:14" x14ac:dyDescent="0.25">
      <c r="A24" s="375">
        <v>43930</v>
      </c>
      <c r="B24" s="311">
        <v>200</v>
      </c>
    </row>
    <row r="25" spans="1:14" x14ac:dyDescent="0.25">
      <c r="A25" s="375">
        <v>43931</v>
      </c>
      <c r="B25" s="311">
        <v>197</v>
      </c>
    </row>
    <row r="26" spans="1:14" x14ac:dyDescent="0.25">
      <c r="A26" s="375">
        <v>43932</v>
      </c>
      <c r="B26" s="311">
        <v>202</v>
      </c>
    </row>
    <row r="27" spans="1:14" x14ac:dyDescent="0.25">
      <c r="A27" s="375">
        <v>43933</v>
      </c>
      <c r="B27" s="311">
        <v>208</v>
      </c>
    </row>
    <row r="28" spans="1:14" x14ac:dyDescent="0.25">
      <c r="A28" s="375">
        <v>43934</v>
      </c>
      <c r="B28" s="311">
        <v>203</v>
      </c>
    </row>
    <row r="29" spans="1:14" x14ac:dyDescent="0.25">
      <c r="A29" s="375">
        <v>43935</v>
      </c>
      <c r="B29" s="311">
        <v>192</v>
      </c>
    </row>
    <row r="30" spans="1:14" x14ac:dyDescent="0.25">
      <c r="A30" s="375">
        <v>43936</v>
      </c>
      <c r="B30" s="311">
        <v>191</v>
      </c>
    </row>
    <row r="31" spans="1:14" ht="15" customHeight="1" x14ac:dyDescent="0.25">
      <c r="A31" s="375">
        <v>43937</v>
      </c>
      <c r="B31" s="311">
        <v>191</v>
      </c>
      <c r="D31" s="540" t="s">
        <v>5</v>
      </c>
      <c r="E31" s="540"/>
      <c r="F31" s="540"/>
      <c r="G31" s="540"/>
      <c r="H31" s="540"/>
      <c r="I31" s="540"/>
      <c r="J31" s="540"/>
      <c r="K31" s="540"/>
      <c r="L31" s="540"/>
      <c r="M31" s="540"/>
      <c r="N31" s="540"/>
    </row>
    <row r="32" spans="1:14" x14ac:dyDescent="0.25">
      <c r="A32" s="375">
        <v>43938</v>
      </c>
      <c r="B32" s="311">
        <v>184</v>
      </c>
      <c r="D32" s="540"/>
      <c r="E32" s="540"/>
      <c r="F32" s="540"/>
      <c r="G32" s="540"/>
      <c r="H32" s="540"/>
      <c r="I32" s="540"/>
      <c r="J32" s="540"/>
      <c r="K32" s="540"/>
      <c r="L32" s="540"/>
      <c r="M32" s="540"/>
      <c r="N32" s="540"/>
    </row>
    <row r="33" spans="1:14" x14ac:dyDescent="0.25">
      <c r="A33" s="375">
        <v>43939</v>
      </c>
      <c r="B33" s="311">
        <v>178</v>
      </c>
      <c r="D33" s="381"/>
      <c r="E33" s="381"/>
      <c r="F33" s="381"/>
      <c r="G33" s="381"/>
      <c r="H33" s="381"/>
      <c r="I33" s="381"/>
      <c r="J33" s="381"/>
      <c r="K33" s="381"/>
      <c r="L33" s="381"/>
      <c r="M33" s="381"/>
      <c r="N33" s="381"/>
    </row>
    <row r="34" spans="1:14" x14ac:dyDescent="0.25">
      <c r="A34" s="375">
        <v>43940</v>
      </c>
      <c r="B34" s="311">
        <v>170</v>
      </c>
      <c r="D34" s="540" t="s">
        <v>82</v>
      </c>
      <c r="E34" s="540"/>
      <c r="F34" s="540"/>
      <c r="G34" s="540"/>
      <c r="H34" s="540"/>
      <c r="I34" s="540"/>
      <c r="J34" s="540"/>
      <c r="K34" s="540"/>
      <c r="L34" s="540"/>
      <c r="M34" s="540"/>
      <c r="N34" s="540"/>
    </row>
    <row r="35" spans="1:14" x14ac:dyDescent="0.25">
      <c r="A35" s="375">
        <v>43941</v>
      </c>
      <c r="B35" s="311">
        <v>167</v>
      </c>
      <c r="D35" s="540"/>
      <c r="E35" s="540"/>
      <c r="F35" s="540"/>
      <c r="G35" s="540"/>
      <c r="H35" s="540"/>
      <c r="I35" s="540"/>
      <c r="J35" s="540"/>
      <c r="K35" s="540"/>
      <c r="L35" s="540"/>
      <c r="M35" s="540"/>
      <c r="N35" s="540"/>
    </row>
    <row r="36" spans="1:14" x14ac:dyDescent="0.25">
      <c r="A36" s="375">
        <v>43942</v>
      </c>
      <c r="B36" s="311">
        <v>159</v>
      </c>
      <c r="D36" s="381"/>
      <c r="E36" s="381"/>
      <c r="F36" s="381"/>
      <c r="G36" s="381"/>
      <c r="H36" s="381"/>
      <c r="I36" s="381"/>
      <c r="J36" s="381"/>
      <c r="K36" s="381"/>
      <c r="L36" s="381"/>
      <c r="M36" s="381"/>
      <c r="N36" s="381"/>
    </row>
    <row r="37" spans="1:14" x14ac:dyDescent="0.25">
      <c r="A37" s="375">
        <v>43943</v>
      </c>
      <c r="B37" s="311">
        <v>147</v>
      </c>
      <c r="D37" s="541" t="s">
        <v>120</v>
      </c>
      <c r="E37" s="541"/>
      <c r="F37" s="541"/>
      <c r="G37" s="541"/>
      <c r="H37" s="541"/>
      <c r="I37" s="541"/>
      <c r="J37" s="541"/>
      <c r="K37" s="541"/>
      <c r="L37" s="541"/>
      <c r="M37" s="541"/>
      <c r="N37" s="541"/>
    </row>
    <row r="38" spans="1:14" x14ac:dyDescent="0.25">
      <c r="A38" s="375">
        <v>43944</v>
      </c>
      <c r="B38" s="311">
        <v>136</v>
      </c>
      <c r="D38" s="541"/>
      <c r="E38" s="541"/>
      <c r="F38" s="541"/>
      <c r="G38" s="541"/>
      <c r="H38" s="541"/>
      <c r="I38" s="541"/>
      <c r="J38" s="541"/>
      <c r="K38" s="541"/>
      <c r="L38" s="541"/>
      <c r="M38" s="541"/>
      <c r="N38" s="541"/>
    </row>
    <row r="39" spans="1:14" x14ac:dyDescent="0.25">
      <c r="A39" s="375">
        <v>43945</v>
      </c>
      <c r="B39" s="311">
        <v>136</v>
      </c>
    </row>
    <row r="40" spans="1:14" x14ac:dyDescent="0.25">
      <c r="A40" s="375">
        <v>43946</v>
      </c>
      <c r="B40" s="311">
        <v>131</v>
      </c>
    </row>
    <row r="41" spans="1:14" x14ac:dyDescent="0.25">
      <c r="A41" s="375">
        <v>43947</v>
      </c>
      <c r="B41" s="311">
        <v>126</v>
      </c>
    </row>
    <row r="42" spans="1:14" x14ac:dyDescent="0.25">
      <c r="A42" s="375">
        <v>43948</v>
      </c>
      <c r="B42" s="311">
        <v>121</v>
      </c>
    </row>
    <row r="43" spans="1:14" x14ac:dyDescent="0.25">
      <c r="A43" s="375">
        <v>43949</v>
      </c>
      <c r="B43" s="311">
        <v>114</v>
      </c>
    </row>
    <row r="44" spans="1:14" x14ac:dyDescent="0.25">
      <c r="A44" s="375">
        <v>43950</v>
      </c>
      <c r="B44" s="311">
        <v>103</v>
      </c>
    </row>
    <row r="45" spans="1:14" x14ac:dyDescent="0.25">
      <c r="A45" s="375">
        <v>43951</v>
      </c>
      <c r="B45" s="311">
        <v>101</v>
      </c>
    </row>
    <row r="46" spans="1:14" x14ac:dyDescent="0.25">
      <c r="A46" s="375">
        <v>43952</v>
      </c>
      <c r="B46" s="311">
        <v>100</v>
      </c>
    </row>
    <row r="47" spans="1:14" x14ac:dyDescent="0.25">
      <c r="A47" s="375">
        <v>43953</v>
      </c>
      <c r="B47" s="311">
        <v>97</v>
      </c>
    </row>
    <row r="48" spans="1:14" x14ac:dyDescent="0.25">
      <c r="A48" s="375">
        <v>43954</v>
      </c>
      <c r="B48" s="311">
        <v>91</v>
      </c>
    </row>
    <row r="49" spans="1:7" x14ac:dyDescent="0.25">
      <c r="A49" s="375">
        <v>43955</v>
      </c>
      <c r="B49" s="311">
        <v>91</v>
      </c>
    </row>
    <row r="50" spans="1:7" x14ac:dyDescent="0.25">
      <c r="A50" s="375">
        <v>43956</v>
      </c>
      <c r="B50" s="311">
        <v>90</v>
      </c>
    </row>
    <row r="51" spans="1:7" x14ac:dyDescent="0.25">
      <c r="A51" s="375">
        <v>43957</v>
      </c>
      <c r="B51" s="311">
        <v>79</v>
      </c>
    </row>
    <row r="52" spans="1:7" x14ac:dyDescent="0.25">
      <c r="A52" s="375">
        <v>43958</v>
      </c>
      <c r="B52" s="311">
        <v>79</v>
      </c>
    </row>
    <row r="53" spans="1:7" x14ac:dyDescent="0.25">
      <c r="A53" s="375">
        <v>43959</v>
      </c>
      <c r="B53" s="311">
        <v>75</v>
      </c>
    </row>
    <row r="54" spans="1:7" x14ac:dyDescent="0.25">
      <c r="A54" s="375">
        <v>43960</v>
      </c>
      <c r="B54" s="311">
        <v>76</v>
      </c>
    </row>
    <row r="55" spans="1:7" x14ac:dyDescent="0.25">
      <c r="A55" s="375">
        <v>43961</v>
      </c>
      <c r="B55" s="311">
        <v>75</v>
      </c>
    </row>
    <row r="56" spans="1:7" x14ac:dyDescent="0.25">
      <c r="A56" s="375">
        <v>43962</v>
      </c>
      <c r="B56" s="311">
        <v>72</v>
      </c>
    </row>
    <row r="57" spans="1:7" x14ac:dyDescent="0.25">
      <c r="A57" s="375">
        <v>43963</v>
      </c>
      <c r="B57" s="311">
        <v>69</v>
      </c>
    </row>
    <row r="58" spans="1:7" x14ac:dyDescent="0.25">
      <c r="A58" s="375">
        <v>43964</v>
      </c>
      <c r="B58" s="311">
        <v>64</v>
      </c>
    </row>
    <row r="59" spans="1:7" x14ac:dyDescent="0.25">
      <c r="A59" s="375">
        <v>43965</v>
      </c>
      <c r="B59" s="311">
        <v>61</v>
      </c>
    </row>
    <row r="60" spans="1:7" x14ac:dyDescent="0.25">
      <c r="A60" s="375">
        <v>43966</v>
      </c>
      <c r="B60" s="311">
        <v>53</v>
      </c>
    </row>
    <row r="61" spans="1:7" x14ac:dyDescent="0.25">
      <c r="A61" s="375">
        <v>43967</v>
      </c>
      <c r="B61" s="311">
        <v>49</v>
      </c>
      <c r="G61" s="375"/>
    </row>
    <row r="62" spans="1:7" x14ac:dyDescent="0.25">
      <c r="A62" s="375">
        <v>43968</v>
      </c>
      <c r="B62" s="311">
        <v>46</v>
      </c>
      <c r="G62" s="375"/>
    </row>
    <row r="63" spans="1:7" x14ac:dyDescent="0.25">
      <c r="A63" s="375">
        <v>43969</v>
      </c>
      <c r="B63" s="311">
        <v>46</v>
      </c>
      <c r="G63" s="375"/>
    </row>
    <row r="64" spans="1:7" x14ac:dyDescent="0.25">
      <c r="A64" s="375">
        <v>43970</v>
      </c>
      <c r="B64" s="311">
        <v>47</v>
      </c>
      <c r="G64" s="375"/>
    </row>
    <row r="65" spans="1:7" x14ac:dyDescent="0.25">
      <c r="A65" s="375">
        <v>43971</v>
      </c>
      <c r="B65" s="311">
        <v>44</v>
      </c>
      <c r="G65" s="375"/>
    </row>
    <row r="66" spans="1:7" x14ac:dyDescent="0.25">
      <c r="A66" s="375">
        <v>43972</v>
      </c>
      <c r="B66" s="311">
        <v>43</v>
      </c>
      <c r="G66" s="375"/>
    </row>
    <row r="67" spans="1:7" x14ac:dyDescent="0.25">
      <c r="A67" s="375">
        <v>43973</v>
      </c>
      <c r="B67" s="311">
        <v>38</v>
      </c>
      <c r="G67" s="375"/>
    </row>
    <row r="68" spans="1:7" x14ac:dyDescent="0.25">
      <c r="A68" s="375">
        <v>43974</v>
      </c>
      <c r="B68" s="311">
        <v>36</v>
      </c>
      <c r="G68" s="375"/>
    </row>
    <row r="69" spans="1:7" x14ac:dyDescent="0.25">
      <c r="A69" s="375">
        <v>43975</v>
      </c>
      <c r="B69" s="311">
        <v>33</v>
      </c>
      <c r="G69" s="375"/>
    </row>
    <row r="70" spans="1:7" x14ac:dyDescent="0.25">
      <c r="A70" s="375">
        <v>43976</v>
      </c>
      <c r="B70" s="311">
        <v>29</v>
      </c>
      <c r="G70" s="375"/>
    </row>
    <row r="71" spans="1:7" x14ac:dyDescent="0.25">
      <c r="A71" s="375">
        <v>43977</v>
      </c>
      <c r="B71" s="311">
        <v>27</v>
      </c>
      <c r="G71" s="375"/>
    </row>
    <row r="72" spans="1:7" x14ac:dyDescent="0.25">
      <c r="A72" s="375">
        <v>43978</v>
      </c>
      <c r="B72" s="311">
        <v>28</v>
      </c>
      <c r="G72" s="375"/>
    </row>
    <row r="73" spans="1:7" x14ac:dyDescent="0.25">
      <c r="A73" s="375">
        <v>43979</v>
      </c>
      <c r="B73" s="311">
        <v>26</v>
      </c>
      <c r="G73" s="375"/>
    </row>
    <row r="74" spans="1:7" x14ac:dyDescent="0.25">
      <c r="A74" s="375">
        <v>43980</v>
      </c>
      <c r="B74" s="311">
        <v>25</v>
      </c>
      <c r="G74" s="375"/>
    </row>
    <row r="75" spans="1:7" x14ac:dyDescent="0.25">
      <c r="A75" s="375">
        <v>43981</v>
      </c>
      <c r="B75" s="311">
        <v>25</v>
      </c>
      <c r="G75" s="375"/>
    </row>
    <row r="76" spans="1:7" x14ac:dyDescent="0.25">
      <c r="A76" s="375">
        <v>43982</v>
      </c>
      <c r="B76" s="311">
        <v>20</v>
      </c>
      <c r="G76" s="375"/>
    </row>
    <row r="77" spans="1:7" x14ac:dyDescent="0.25">
      <c r="A77" s="375">
        <v>43983</v>
      </c>
      <c r="B77" s="311">
        <v>20</v>
      </c>
      <c r="G77" s="375"/>
    </row>
    <row r="78" spans="1:7" x14ac:dyDescent="0.25">
      <c r="A78" s="375">
        <v>43984</v>
      </c>
      <c r="B78" s="311">
        <v>20</v>
      </c>
      <c r="G78" s="375"/>
    </row>
    <row r="79" spans="1:7" x14ac:dyDescent="0.25">
      <c r="A79" s="375">
        <v>43985</v>
      </c>
      <c r="B79" s="311">
        <v>20</v>
      </c>
      <c r="G79" s="375"/>
    </row>
    <row r="80" spans="1:7" x14ac:dyDescent="0.25">
      <c r="A80" s="375">
        <v>43986</v>
      </c>
      <c r="B80" s="311">
        <v>18</v>
      </c>
      <c r="G80" s="375"/>
    </row>
    <row r="81" spans="1:7" x14ac:dyDescent="0.25">
      <c r="A81" s="375">
        <v>43987</v>
      </c>
      <c r="B81" s="311">
        <v>16</v>
      </c>
      <c r="G81" s="375"/>
    </row>
    <row r="82" spans="1:7" x14ac:dyDescent="0.25">
      <c r="A82" s="375">
        <v>43988</v>
      </c>
      <c r="B82" s="311">
        <v>16</v>
      </c>
      <c r="G82" s="375"/>
    </row>
    <row r="83" spans="1:7" x14ac:dyDescent="0.25">
      <c r="A83" s="375">
        <v>43989</v>
      </c>
      <c r="B83" s="311">
        <v>16</v>
      </c>
    </row>
    <row r="84" spans="1:7" x14ac:dyDescent="0.25">
      <c r="A84" s="375">
        <v>43990</v>
      </c>
      <c r="B84" s="311">
        <v>16</v>
      </c>
    </row>
    <row r="85" spans="1:7" x14ac:dyDescent="0.25">
      <c r="A85" s="375">
        <v>43991</v>
      </c>
      <c r="B85" s="311">
        <v>15</v>
      </c>
    </row>
    <row r="86" spans="1:7" x14ac:dyDescent="0.25">
      <c r="A86" s="375">
        <v>43992</v>
      </c>
      <c r="B86" s="311">
        <v>15</v>
      </c>
    </row>
    <row r="87" spans="1:7" x14ac:dyDescent="0.25">
      <c r="A87" s="375">
        <v>43993</v>
      </c>
      <c r="B87" s="311">
        <v>15</v>
      </c>
    </row>
    <row r="88" spans="1:7" x14ac:dyDescent="0.25">
      <c r="A88" s="375">
        <v>43994</v>
      </c>
      <c r="B88" s="311">
        <v>15</v>
      </c>
    </row>
    <row r="89" spans="1:7" x14ac:dyDescent="0.25">
      <c r="A89" s="375">
        <v>43995</v>
      </c>
      <c r="B89" s="311">
        <v>13</v>
      </c>
    </row>
    <row r="90" spans="1:7" x14ac:dyDescent="0.25">
      <c r="A90" s="375">
        <v>43996</v>
      </c>
      <c r="B90" s="311">
        <v>11</v>
      </c>
    </row>
    <row r="91" spans="1:7" x14ac:dyDescent="0.25">
      <c r="A91" s="375">
        <v>43997</v>
      </c>
      <c r="B91" s="311">
        <v>12</v>
      </c>
    </row>
    <row r="92" spans="1:7" x14ac:dyDescent="0.25">
      <c r="A92" s="375">
        <v>43998</v>
      </c>
      <c r="B92" s="311">
        <v>11</v>
      </c>
    </row>
    <row r="93" spans="1:7" x14ac:dyDescent="0.25">
      <c r="A93" s="375">
        <v>43999</v>
      </c>
      <c r="B93" s="311">
        <v>11</v>
      </c>
    </row>
    <row r="94" spans="1:7" x14ac:dyDescent="0.25">
      <c r="A94" s="375">
        <v>44000</v>
      </c>
      <c r="B94" s="311">
        <v>10</v>
      </c>
    </row>
    <row r="95" spans="1:7" x14ac:dyDescent="0.25">
      <c r="A95" s="375">
        <v>44001</v>
      </c>
      <c r="B95" s="311">
        <v>10</v>
      </c>
    </row>
    <row r="96" spans="1:7" x14ac:dyDescent="0.25">
      <c r="A96" s="375">
        <v>44002</v>
      </c>
      <c r="B96" s="311">
        <v>9</v>
      </c>
    </row>
    <row r="97" spans="1:2" x14ac:dyDescent="0.25">
      <c r="A97" s="375">
        <v>44003</v>
      </c>
      <c r="B97" s="311">
        <v>9</v>
      </c>
    </row>
    <row r="98" spans="1:2" x14ac:dyDescent="0.25">
      <c r="A98" s="375">
        <v>44004</v>
      </c>
      <c r="B98" s="311">
        <v>9</v>
      </c>
    </row>
    <row r="99" spans="1:2" x14ac:dyDescent="0.25">
      <c r="A99" s="375">
        <v>44005</v>
      </c>
      <c r="B99" s="311">
        <v>7</v>
      </c>
    </row>
    <row r="100" spans="1:2" x14ac:dyDescent="0.25">
      <c r="A100" s="375">
        <v>44006</v>
      </c>
      <c r="B100" s="311">
        <v>8</v>
      </c>
    </row>
    <row r="101" spans="1:2" x14ac:dyDescent="0.25">
      <c r="A101" s="375">
        <v>44007</v>
      </c>
      <c r="B101" s="311">
        <v>7</v>
      </c>
    </row>
    <row r="102" spans="1:2" x14ac:dyDescent="0.25">
      <c r="A102" s="375">
        <v>44008</v>
      </c>
      <c r="B102" s="311">
        <v>5</v>
      </c>
    </row>
    <row r="103" spans="1:2" x14ac:dyDescent="0.25">
      <c r="A103" s="375">
        <v>44009</v>
      </c>
      <c r="B103" s="311">
        <v>5</v>
      </c>
    </row>
    <row r="104" spans="1:2" x14ac:dyDescent="0.25">
      <c r="A104" s="375">
        <v>44010</v>
      </c>
      <c r="B104" s="311">
        <v>5</v>
      </c>
    </row>
    <row r="105" spans="1:2" x14ac:dyDescent="0.25">
      <c r="A105" s="375">
        <v>44011</v>
      </c>
      <c r="B105" s="311">
        <v>5</v>
      </c>
    </row>
    <row r="106" spans="1:2" x14ac:dyDescent="0.25">
      <c r="A106" s="375">
        <v>44012</v>
      </c>
      <c r="B106" s="311">
        <v>5</v>
      </c>
    </row>
    <row r="107" spans="1:2" x14ac:dyDescent="0.25">
      <c r="A107" s="375">
        <v>44013</v>
      </c>
      <c r="B107" s="311">
        <v>5</v>
      </c>
    </row>
    <row r="108" spans="1:2" x14ac:dyDescent="0.25">
      <c r="A108" s="375">
        <v>44014</v>
      </c>
      <c r="B108" s="311">
        <v>4</v>
      </c>
    </row>
    <row r="109" spans="1:2" x14ac:dyDescent="0.25">
      <c r="A109" s="375">
        <v>44015</v>
      </c>
      <c r="B109" s="311">
        <v>5</v>
      </c>
    </row>
    <row r="110" spans="1:2" x14ac:dyDescent="0.25">
      <c r="A110" s="375">
        <v>44016</v>
      </c>
      <c r="B110" s="311">
        <v>5</v>
      </c>
    </row>
    <row r="111" spans="1:2" x14ac:dyDescent="0.25">
      <c r="A111" s="375">
        <v>44017</v>
      </c>
      <c r="B111" s="311">
        <v>4</v>
      </c>
    </row>
    <row r="112" spans="1:2" x14ac:dyDescent="0.25">
      <c r="A112" s="375">
        <v>44018</v>
      </c>
      <c r="B112" s="311">
        <v>4</v>
      </c>
    </row>
    <row r="113" spans="1:2" x14ac:dyDescent="0.25">
      <c r="A113" s="375">
        <v>44019</v>
      </c>
      <c r="B113" s="311">
        <v>3</v>
      </c>
    </row>
    <row r="114" spans="1:2" x14ac:dyDescent="0.25">
      <c r="A114" s="375">
        <v>44020</v>
      </c>
      <c r="B114" s="311">
        <v>3</v>
      </c>
    </row>
    <row r="115" spans="1:2" x14ac:dyDescent="0.25">
      <c r="A115" s="375">
        <v>44021</v>
      </c>
      <c r="B115" s="311">
        <v>3</v>
      </c>
    </row>
    <row r="116" spans="1:2" x14ac:dyDescent="0.25">
      <c r="A116" s="375">
        <v>44022</v>
      </c>
      <c r="B116" s="311">
        <v>4</v>
      </c>
    </row>
    <row r="117" spans="1:2" x14ac:dyDescent="0.25">
      <c r="A117" s="375">
        <v>44023</v>
      </c>
      <c r="B117" s="311">
        <v>3</v>
      </c>
    </row>
    <row r="118" spans="1:2" x14ac:dyDescent="0.25">
      <c r="A118" s="375">
        <v>44024</v>
      </c>
      <c r="B118" s="311">
        <v>3</v>
      </c>
    </row>
    <row r="119" spans="1:2" x14ac:dyDescent="0.25">
      <c r="A119" s="375">
        <v>44025</v>
      </c>
      <c r="B119" s="311">
        <v>3</v>
      </c>
    </row>
    <row r="120" spans="1:2" x14ac:dyDescent="0.25">
      <c r="A120" s="375">
        <v>44026</v>
      </c>
      <c r="B120" s="311">
        <v>2</v>
      </c>
    </row>
    <row r="121" spans="1:2" x14ac:dyDescent="0.25">
      <c r="A121" s="375">
        <v>44027</v>
      </c>
      <c r="B121" s="311">
        <v>2</v>
      </c>
    </row>
    <row r="122" spans="1:2" x14ac:dyDescent="0.25">
      <c r="A122" s="375">
        <v>44028</v>
      </c>
      <c r="B122" s="311">
        <v>3</v>
      </c>
    </row>
    <row r="123" spans="1:2" x14ac:dyDescent="0.25">
      <c r="A123" s="375">
        <v>44029</v>
      </c>
      <c r="B123" s="311">
        <v>3</v>
      </c>
    </row>
    <row r="124" spans="1:2" x14ac:dyDescent="0.25">
      <c r="A124" s="375">
        <v>44030</v>
      </c>
      <c r="B124" s="311">
        <v>3</v>
      </c>
    </row>
    <row r="125" spans="1:2" x14ac:dyDescent="0.25">
      <c r="A125" s="375">
        <v>44031</v>
      </c>
      <c r="B125" s="311">
        <v>3</v>
      </c>
    </row>
    <row r="126" spans="1:2" x14ac:dyDescent="0.25">
      <c r="A126" s="375">
        <v>44032</v>
      </c>
      <c r="B126" s="311">
        <v>3</v>
      </c>
    </row>
    <row r="127" spans="1:2" x14ac:dyDescent="0.25">
      <c r="A127" s="375">
        <v>44033</v>
      </c>
      <c r="B127" s="311">
        <v>4</v>
      </c>
    </row>
    <row r="128" spans="1:2" x14ac:dyDescent="0.25">
      <c r="A128" s="375">
        <v>44034</v>
      </c>
      <c r="B128" s="311">
        <v>3</v>
      </c>
    </row>
    <row r="129" spans="1:2" x14ac:dyDescent="0.25">
      <c r="A129" s="375">
        <v>44035</v>
      </c>
      <c r="B129" s="311">
        <v>2</v>
      </c>
    </row>
    <row r="130" spans="1:2" x14ac:dyDescent="0.25">
      <c r="A130" s="375">
        <v>44036</v>
      </c>
      <c r="B130" s="311">
        <v>2</v>
      </c>
    </row>
    <row r="131" spans="1:2" x14ac:dyDescent="0.25">
      <c r="A131" s="375">
        <v>44037</v>
      </c>
      <c r="B131" s="311">
        <v>2</v>
      </c>
    </row>
    <row r="132" spans="1:2" x14ac:dyDescent="0.25">
      <c r="A132" s="375">
        <v>44038</v>
      </c>
      <c r="B132" s="311">
        <v>2</v>
      </c>
    </row>
    <row r="133" spans="1:2" x14ac:dyDescent="0.25">
      <c r="A133" s="375">
        <v>44039</v>
      </c>
      <c r="B133" s="311">
        <v>2</v>
      </c>
    </row>
    <row r="134" spans="1:2" x14ac:dyDescent="0.25">
      <c r="A134" s="375">
        <v>44040</v>
      </c>
      <c r="B134" s="311">
        <v>2</v>
      </c>
    </row>
    <row r="135" spans="1:2" x14ac:dyDescent="0.25">
      <c r="A135" s="375">
        <v>44041</v>
      </c>
      <c r="B135" s="311">
        <v>2</v>
      </c>
    </row>
    <row r="136" spans="1:2" x14ac:dyDescent="0.25">
      <c r="A136" s="375">
        <v>44042</v>
      </c>
      <c r="B136" s="311">
        <v>2</v>
      </c>
    </row>
    <row r="137" spans="1:2" x14ac:dyDescent="0.25">
      <c r="A137" s="375">
        <v>44043</v>
      </c>
      <c r="B137" s="311">
        <v>4</v>
      </c>
    </row>
    <row r="138" spans="1:2" x14ac:dyDescent="0.25">
      <c r="A138" s="375">
        <v>44044</v>
      </c>
      <c r="B138" s="311">
        <v>3</v>
      </c>
    </row>
    <row r="139" spans="1:2" x14ac:dyDescent="0.25">
      <c r="A139" s="375">
        <v>44045</v>
      </c>
      <c r="B139" s="311">
        <v>3</v>
      </c>
    </row>
    <row r="140" spans="1:2" x14ac:dyDescent="0.25">
      <c r="A140" s="375">
        <v>44046</v>
      </c>
      <c r="B140" s="311">
        <v>3</v>
      </c>
    </row>
    <row r="141" spans="1:2" x14ac:dyDescent="0.25">
      <c r="A141" s="375">
        <v>44047</v>
      </c>
      <c r="B141" s="311">
        <v>3</v>
      </c>
    </row>
    <row r="142" spans="1:2" x14ac:dyDescent="0.25">
      <c r="A142" s="375">
        <v>44048</v>
      </c>
      <c r="B142" s="311">
        <v>3</v>
      </c>
    </row>
    <row r="143" spans="1:2" x14ac:dyDescent="0.25">
      <c r="A143" s="375">
        <v>44049</v>
      </c>
      <c r="B143" s="311">
        <v>4</v>
      </c>
    </row>
    <row r="144" spans="1:2" x14ac:dyDescent="0.25">
      <c r="A144" s="375">
        <v>44050</v>
      </c>
      <c r="B144" s="311">
        <v>4</v>
      </c>
    </row>
    <row r="145" spans="1:2" x14ac:dyDescent="0.25">
      <c r="A145" s="375">
        <v>44051</v>
      </c>
      <c r="B145" s="311">
        <v>3</v>
      </c>
    </row>
    <row r="146" spans="1:2" x14ac:dyDescent="0.25">
      <c r="A146" s="375">
        <v>44052</v>
      </c>
      <c r="B146" s="311">
        <v>3</v>
      </c>
    </row>
    <row r="147" spans="1:2" x14ac:dyDescent="0.25">
      <c r="A147" s="375">
        <v>44053</v>
      </c>
      <c r="B147" s="311">
        <v>3</v>
      </c>
    </row>
    <row r="148" spans="1:2" x14ac:dyDescent="0.25">
      <c r="A148" s="375">
        <v>44054</v>
      </c>
      <c r="B148" s="311">
        <v>3</v>
      </c>
    </row>
    <row r="149" spans="1:2" x14ac:dyDescent="0.25">
      <c r="A149" s="375">
        <v>44055</v>
      </c>
      <c r="B149" s="311">
        <v>3</v>
      </c>
    </row>
    <row r="150" spans="1:2" x14ac:dyDescent="0.25">
      <c r="A150" s="375">
        <v>44056</v>
      </c>
      <c r="B150" s="311">
        <v>3</v>
      </c>
    </row>
    <row r="151" spans="1:2" x14ac:dyDescent="0.25">
      <c r="A151" s="375">
        <v>44057</v>
      </c>
      <c r="B151" s="311">
        <v>3</v>
      </c>
    </row>
    <row r="152" spans="1:2" x14ac:dyDescent="0.25">
      <c r="A152" s="375">
        <v>44058</v>
      </c>
      <c r="B152" s="311">
        <v>3</v>
      </c>
    </row>
    <row r="153" spans="1:2" x14ac:dyDescent="0.25">
      <c r="A153" s="375">
        <v>44059</v>
      </c>
      <c r="B153" s="311">
        <v>3</v>
      </c>
    </row>
    <row r="154" spans="1:2" x14ac:dyDescent="0.25">
      <c r="A154" s="375">
        <v>44060</v>
      </c>
      <c r="B154" s="311">
        <v>3</v>
      </c>
    </row>
    <row r="155" spans="1:2" x14ac:dyDescent="0.25">
      <c r="A155" s="375">
        <v>44061</v>
      </c>
      <c r="B155" s="311">
        <v>3</v>
      </c>
    </row>
    <row r="156" spans="1:2" x14ac:dyDescent="0.25">
      <c r="A156" s="375">
        <v>44062</v>
      </c>
      <c r="B156" s="311">
        <v>2</v>
      </c>
    </row>
    <row r="157" spans="1:2" x14ac:dyDescent="0.25">
      <c r="A157" s="375">
        <v>44063</v>
      </c>
      <c r="B157" s="311">
        <v>2</v>
      </c>
    </row>
    <row r="158" spans="1:2" x14ac:dyDescent="0.25">
      <c r="A158" s="375">
        <v>44064</v>
      </c>
      <c r="B158" s="311">
        <v>2</v>
      </c>
    </row>
    <row r="159" spans="1:2" x14ac:dyDescent="0.25">
      <c r="A159" s="375">
        <v>44065</v>
      </c>
      <c r="B159" s="311">
        <v>2</v>
      </c>
    </row>
    <row r="160" spans="1:2" x14ac:dyDescent="0.25">
      <c r="A160" s="375">
        <v>44066</v>
      </c>
      <c r="B160" s="311">
        <v>2</v>
      </c>
    </row>
    <row r="161" spans="1:2" x14ac:dyDescent="0.25">
      <c r="A161" s="375">
        <v>44067</v>
      </c>
      <c r="B161" s="311">
        <v>1</v>
      </c>
    </row>
    <row r="162" spans="1:2" x14ac:dyDescent="0.25">
      <c r="A162" s="375">
        <v>44068</v>
      </c>
      <c r="B162" s="311">
        <v>1</v>
      </c>
    </row>
    <row r="163" spans="1:2" x14ac:dyDescent="0.25">
      <c r="A163" s="375">
        <v>44069</v>
      </c>
      <c r="B163" s="311">
        <v>2</v>
      </c>
    </row>
    <row r="164" spans="1:2" x14ac:dyDescent="0.25">
      <c r="A164" s="375">
        <v>44070</v>
      </c>
      <c r="B164" s="311">
        <v>2</v>
      </c>
    </row>
    <row r="165" spans="1:2" x14ac:dyDescent="0.25">
      <c r="A165" s="375">
        <v>44071</v>
      </c>
      <c r="B165" s="311">
        <v>3</v>
      </c>
    </row>
    <row r="166" spans="1:2" x14ac:dyDescent="0.25">
      <c r="A166" s="375">
        <v>44072</v>
      </c>
      <c r="B166" s="311">
        <v>5</v>
      </c>
    </row>
    <row r="167" spans="1:2" x14ac:dyDescent="0.25">
      <c r="A167" s="375">
        <v>44073</v>
      </c>
      <c r="B167" s="311">
        <v>5</v>
      </c>
    </row>
    <row r="168" spans="1:2" x14ac:dyDescent="0.25">
      <c r="A168" s="375">
        <v>44074</v>
      </c>
      <c r="B168" s="311">
        <v>5</v>
      </c>
    </row>
    <row r="169" spans="1:2" x14ac:dyDescent="0.25">
      <c r="A169" s="375">
        <v>44075</v>
      </c>
      <c r="B169" s="311">
        <v>6</v>
      </c>
    </row>
    <row r="170" spans="1:2" x14ac:dyDescent="0.25">
      <c r="A170" s="375">
        <v>44076</v>
      </c>
      <c r="B170" s="311">
        <v>5</v>
      </c>
    </row>
    <row r="171" spans="1:2" x14ac:dyDescent="0.25">
      <c r="A171" s="375">
        <v>44077</v>
      </c>
      <c r="B171" s="311">
        <v>4</v>
      </c>
    </row>
    <row r="172" spans="1:2" x14ac:dyDescent="0.25">
      <c r="A172" s="375">
        <v>44078</v>
      </c>
      <c r="B172" s="311">
        <v>4</v>
      </c>
    </row>
    <row r="173" spans="1:2" x14ac:dyDescent="0.25">
      <c r="A173" s="375">
        <v>44079</v>
      </c>
      <c r="B173" s="311">
        <v>4</v>
      </c>
    </row>
    <row r="174" spans="1:2" x14ac:dyDescent="0.25">
      <c r="A174" s="375">
        <v>44080</v>
      </c>
      <c r="B174" s="311">
        <v>4</v>
      </c>
    </row>
    <row r="175" spans="1:2" x14ac:dyDescent="0.25">
      <c r="A175" s="375">
        <v>44081</v>
      </c>
      <c r="B175" s="311">
        <v>5</v>
      </c>
    </row>
    <row r="176" spans="1:2" x14ac:dyDescent="0.25">
      <c r="A176" s="375">
        <v>44082</v>
      </c>
      <c r="B176" s="311">
        <v>6</v>
      </c>
    </row>
    <row r="177" spans="1:2" x14ac:dyDescent="0.25">
      <c r="A177" s="375">
        <v>44083</v>
      </c>
      <c r="B177" s="311">
        <v>6</v>
      </c>
    </row>
    <row r="178" spans="1:2" x14ac:dyDescent="0.25">
      <c r="A178" s="375">
        <v>44084</v>
      </c>
      <c r="B178" s="311">
        <v>7</v>
      </c>
    </row>
    <row r="179" spans="1:2" x14ac:dyDescent="0.25">
      <c r="A179" s="375">
        <v>44085</v>
      </c>
      <c r="B179" s="311">
        <v>8</v>
      </c>
    </row>
    <row r="180" spans="1:2" x14ac:dyDescent="0.25">
      <c r="A180" s="375">
        <v>44086</v>
      </c>
      <c r="B180" s="311">
        <v>8</v>
      </c>
    </row>
    <row r="181" spans="1:2" x14ac:dyDescent="0.25">
      <c r="A181" s="375">
        <v>44087</v>
      </c>
      <c r="B181" s="311">
        <v>7</v>
      </c>
    </row>
    <row r="182" spans="1:2" x14ac:dyDescent="0.25">
      <c r="A182" s="375">
        <v>44088</v>
      </c>
      <c r="B182" s="311">
        <v>7</v>
      </c>
    </row>
    <row r="183" spans="1:2" x14ac:dyDescent="0.25">
      <c r="A183" s="375">
        <v>44089</v>
      </c>
      <c r="B183" s="311">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B1" sqref="B1"/>
    </sheetView>
  </sheetViews>
  <sheetFormatPr defaultRowHeight="15" x14ac:dyDescent="0.25"/>
  <cols>
    <col min="1" max="1" width="11.42578125" style="87" hidden="1" customWidth="1"/>
    <col min="2" max="2" width="13.42578125" customWidth="1"/>
    <col min="3" max="3" width="12.42578125" style="44" customWidth="1"/>
    <col min="4" max="4" width="17.42578125" style="44" customWidth="1"/>
    <col min="5" max="5" width="21.42578125" style="44" customWidth="1"/>
  </cols>
  <sheetData>
    <row r="1" spans="1:17" x14ac:dyDescent="0.25">
      <c r="A1" s="87">
        <f>LOOKUP(2,1/(B:B&lt;&gt;""),B:B)</f>
        <v>44032</v>
      </c>
      <c r="B1" s="269" t="s">
        <v>32</v>
      </c>
      <c r="C1" s="269"/>
      <c r="D1" s="269"/>
      <c r="E1" s="270"/>
      <c r="F1" s="271"/>
      <c r="M1" s="22" t="s">
        <v>29</v>
      </c>
    </row>
    <row r="2" spans="1:17" x14ac:dyDescent="0.25">
      <c r="B2" s="270"/>
      <c r="C2" s="270"/>
      <c r="D2" s="270"/>
      <c r="E2" s="270"/>
      <c r="F2" s="271"/>
    </row>
    <row r="3" spans="1:17" ht="39" x14ac:dyDescent="0.25">
      <c r="B3" s="273" t="s">
        <v>0</v>
      </c>
      <c r="C3" s="274" t="s">
        <v>12</v>
      </c>
      <c r="D3" s="274" t="s">
        <v>13</v>
      </c>
      <c r="E3" s="274" t="s">
        <v>14</v>
      </c>
      <c r="F3" s="275"/>
    </row>
    <row r="4" spans="1:17" x14ac:dyDescent="0.25">
      <c r="A4" s="88">
        <f>IF(B4=A$1,B4,IF(MOD(B4-B$4,7)=0,B4,""))</f>
        <v>43908</v>
      </c>
      <c r="B4" s="290">
        <v>43908</v>
      </c>
      <c r="C4" s="277">
        <v>1538</v>
      </c>
      <c r="D4" s="278">
        <v>292</v>
      </c>
      <c r="E4" s="278">
        <v>180</v>
      </c>
      <c r="F4" s="279"/>
      <c r="G4" s="7"/>
      <c r="H4" s="7"/>
      <c r="I4" s="7"/>
      <c r="J4" s="7"/>
      <c r="K4" s="7"/>
      <c r="L4" s="8"/>
      <c r="M4" s="8"/>
      <c r="N4" s="8"/>
      <c r="O4" s="8"/>
      <c r="P4" s="8"/>
      <c r="Q4" s="8"/>
    </row>
    <row r="5" spans="1:17" x14ac:dyDescent="0.25">
      <c r="A5" s="88" t="str">
        <f t="shared" ref="A5:A68" si="0">IF(B5=A$1,B5,IF(MOD(B5-B$4,7)=0,B5,""))</f>
        <v/>
      </c>
      <c r="B5" s="291">
        <v>43909</v>
      </c>
      <c r="C5" s="283">
        <v>1572</v>
      </c>
      <c r="D5" s="284">
        <v>339</v>
      </c>
      <c r="E5" s="284">
        <v>203</v>
      </c>
      <c r="F5" s="279"/>
      <c r="G5" s="7"/>
      <c r="H5" s="7"/>
      <c r="I5" s="7"/>
      <c r="J5" s="7"/>
      <c r="K5" s="7"/>
      <c r="L5" s="8"/>
      <c r="M5" s="8"/>
      <c r="N5" s="8"/>
      <c r="O5" s="8"/>
      <c r="P5" s="8"/>
      <c r="Q5" s="8"/>
    </row>
    <row r="6" spans="1:17" x14ac:dyDescent="0.25">
      <c r="A6" s="88" t="str">
        <f t="shared" si="0"/>
        <v/>
      </c>
      <c r="B6" s="291">
        <v>43910</v>
      </c>
      <c r="C6" s="283">
        <v>1593</v>
      </c>
      <c r="D6" s="284">
        <v>360</v>
      </c>
      <c r="E6" s="284">
        <v>222</v>
      </c>
      <c r="F6" s="279"/>
      <c r="G6" s="7"/>
      <c r="H6" s="7"/>
      <c r="I6" s="7"/>
      <c r="J6" s="7"/>
      <c r="K6" s="7"/>
      <c r="L6" s="8"/>
      <c r="M6" s="8"/>
      <c r="N6" s="8"/>
      <c r="O6" s="8"/>
      <c r="P6" s="8"/>
      <c r="Q6" s="8"/>
    </row>
    <row r="7" spans="1:17" x14ac:dyDescent="0.25">
      <c r="A7" s="88" t="str">
        <f t="shared" si="0"/>
        <v/>
      </c>
      <c r="B7" s="291">
        <v>43911</v>
      </c>
      <c r="C7" s="283">
        <v>1545</v>
      </c>
      <c r="D7" s="284">
        <v>317</v>
      </c>
      <c r="E7" s="284">
        <v>179</v>
      </c>
      <c r="F7" s="279"/>
      <c r="G7" s="7"/>
      <c r="H7" s="7"/>
      <c r="I7" s="7"/>
      <c r="J7" s="7"/>
      <c r="K7" s="7"/>
      <c r="L7" s="8"/>
      <c r="M7" s="8"/>
      <c r="N7" s="8"/>
      <c r="O7" s="8"/>
      <c r="P7" s="8"/>
      <c r="Q7" s="8"/>
    </row>
    <row r="8" spans="1:17" x14ac:dyDescent="0.25">
      <c r="A8" s="88" t="str">
        <f t="shared" si="0"/>
        <v/>
      </c>
      <c r="B8" s="291">
        <v>43912</v>
      </c>
      <c r="C8" s="283">
        <v>1510</v>
      </c>
      <c r="D8" s="284">
        <v>391</v>
      </c>
      <c r="E8" s="284">
        <v>215</v>
      </c>
      <c r="F8" s="279"/>
      <c r="G8" s="7"/>
      <c r="H8" s="7"/>
      <c r="I8" s="7"/>
      <c r="J8" s="7"/>
      <c r="K8" s="7"/>
      <c r="L8" s="8"/>
      <c r="M8" s="8"/>
      <c r="N8" s="8"/>
      <c r="O8" s="8"/>
      <c r="P8" s="8"/>
      <c r="Q8" s="8"/>
    </row>
    <row r="9" spans="1:17" x14ac:dyDescent="0.25">
      <c r="A9" s="88" t="str">
        <f t="shared" si="0"/>
        <v/>
      </c>
      <c r="B9" s="291">
        <v>43913</v>
      </c>
      <c r="C9" s="283">
        <v>1649</v>
      </c>
      <c r="D9" s="284">
        <v>449</v>
      </c>
      <c r="E9" s="284">
        <v>253</v>
      </c>
      <c r="F9" s="279"/>
      <c r="G9" s="7"/>
      <c r="H9" s="7"/>
      <c r="I9" s="7"/>
      <c r="J9" s="7"/>
      <c r="K9" s="7"/>
      <c r="L9" s="8"/>
      <c r="M9" s="8"/>
      <c r="N9" s="8"/>
      <c r="O9" s="8"/>
      <c r="P9" s="8"/>
      <c r="Q9" s="8"/>
    </row>
    <row r="10" spans="1:17" x14ac:dyDescent="0.25">
      <c r="A10" s="88" t="str">
        <f t="shared" si="0"/>
        <v/>
      </c>
      <c r="B10" s="291">
        <v>43914</v>
      </c>
      <c r="C10" s="283">
        <v>1537</v>
      </c>
      <c r="D10" s="284">
        <v>542</v>
      </c>
      <c r="E10" s="284">
        <v>287</v>
      </c>
      <c r="F10" s="279"/>
      <c r="G10" s="7"/>
      <c r="H10" s="7"/>
      <c r="I10" s="7"/>
      <c r="J10" s="7"/>
      <c r="K10" s="7"/>
      <c r="L10" s="8"/>
      <c r="M10" s="8"/>
      <c r="N10" s="8"/>
      <c r="O10" s="8"/>
      <c r="P10" s="8"/>
      <c r="Q10" s="8"/>
    </row>
    <row r="11" spans="1:17" x14ac:dyDescent="0.25">
      <c r="A11" s="88">
        <f t="shared" si="0"/>
        <v>43915</v>
      </c>
      <c r="B11" s="291">
        <v>43915</v>
      </c>
      <c r="C11" s="283">
        <v>1626</v>
      </c>
      <c r="D11" s="284">
        <v>587</v>
      </c>
      <c r="E11" s="284">
        <v>295</v>
      </c>
      <c r="F11" s="279"/>
      <c r="G11" s="7"/>
      <c r="H11" s="7"/>
      <c r="I11" s="7"/>
      <c r="J11" s="7"/>
      <c r="K11" s="7"/>
      <c r="L11" s="8"/>
      <c r="M11" s="8"/>
      <c r="N11" s="8"/>
      <c r="O11" s="8"/>
      <c r="P11" s="8"/>
      <c r="Q11" s="8"/>
    </row>
    <row r="12" spans="1:17" x14ac:dyDescent="0.25">
      <c r="A12" s="88" t="str">
        <f t="shared" si="0"/>
        <v/>
      </c>
      <c r="B12" s="291">
        <v>43916</v>
      </c>
      <c r="C12" s="283">
        <v>1622</v>
      </c>
      <c r="D12" s="284">
        <v>617</v>
      </c>
      <c r="E12" s="284">
        <v>315</v>
      </c>
      <c r="F12" s="279"/>
      <c r="G12" s="7"/>
      <c r="H12" s="7"/>
      <c r="I12" s="7"/>
      <c r="J12" s="7"/>
      <c r="K12" s="7"/>
      <c r="L12" s="8"/>
      <c r="M12" s="8"/>
      <c r="N12" s="8"/>
      <c r="O12" s="8"/>
      <c r="P12" s="8"/>
      <c r="Q12" s="8"/>
    </row>
    <row r="13" spans="1:17" x14ac:dyDescent="0.25">
      <c r="A13" s="88" t="str">
        <f t="shared" si="0"/>
        <v/>
      </c>
      <c r="B13" s="291">
        <v>43917</v>
      </c>
      <c r="C13" s="283">
        <v>1640</v>
      </c>
      <c r="D13" s="284">
        <v>557</v>
      </c>
      <c r="E13" s="284">
        <v>293</v>
      </c>
      <c r="F13" s="279"/>
      <c r="G13" s="7"/>
      <c r="H13" s="7"/>
      <c r="I13" s="7"/>
      <c r="J13" s="7"/>
      <c r="K13" s="7"/>
      <c r="L13" s="8"/>
      <c r="M13" s="8"/>
      <c r="N13" s="8"/>
      <c r="O13" s="8"/>
      <c r="P13" s="8"/>
      <c r="Q13" s="8"/>
    </row>
    <row r="14" spans="1:17" x14ac:dyDescent="0.25">
      <c r="A14" s="88" t="str">
        <f t="shared" si="0"/>
        <v/>
      </c>
      <c r="B14" s="291">
        <v>43918</v>
      </c>
      <c r="C14" s="283">
        <v>1615</v>
      </c>
      <c r="D14" s="284">
        <v>516</v>
      </c>
      <c r="E14" s="284">
        <v>271</v>
      </c>
      <c r="F14" s="279"/>
      <c r="G14" s="7"/>
      <c r="H14" s="7"/>
      <c r="I14" s="7"/>
      <c r="J14" s="7"/>
      <c r="K14" s="7"/>
      <c r="L14" s="8"/>
      <c r="M14" s="8"/>
      <c r="N14" s="8"/>
      <c r="O14" s="8"/>
      <c r="P14" s="8"/>
      <c r="Q14" s="8"/>
    </row>
    <row r="15" spans="1:17" x14ac:dyDescent="0.25">
      <c r="A15" s="88" t="str">
        <f t="shared" si="0"/>
        <v/>
      </c>
      <c r="B15" s="291">
        <v>43919</v>
      </c>
      <c r="C15" s="283">
        <v>1510</v>
      </c>
      <c r="D15" s="284">
        <v>469</v>
      </c>
      <c r="E15" s="284">
        <v>263</v>
      </c>
      <c r="F15" s="279"/>
      <c r="G15" s="7"/>
      <c r="H15" s="7"/>
      <c r="I15" s="7"/>
      <c r="J15" s="7"/>
      <c r="K15" s="7"/>
      <c r="L15" s="8"/>
      <c r="M15" s="8"/>
      <c r="N15" s="8"/>
      <c r="O15" s="8"/>
      <c r="P15" s="8"/>
      <c r="Q15" s="8"/>
    </row>
    <row r="16" spans="1:17" x14ac:dyDescent="0.25">
      <c r="A16" s="88" t="str">
        <f t="shared" si="0"/>
        <v/>
      </c>
      <c r="B16" s="291">
        <v>43920</v>
      </c>
      <c r="C16" s="283">
        <v>1613</v>
      </c>
      <c r="D16" s="284">
        <v>533</v>
      </c>
      <c r="E16" s="284">
        <v>291</v>
      </c>
      <c r="F16" s="279"/>
      <c r="G16" s="7"/>
      <c r="H16" s="7"/>
      <c r="I16" s="7"/>
      <c r="J16" s="7"/>
      <c r="K16" s="7"/>
      <c r="L16" s="8"/>
      <c r="M16" s="8"/>
      <c r="N16" s="8"/>
      <c r="O16" s="8"/>
      <c r="P16" s="8"/>
      <c r="Q16" s="8"/>
    </row>
    <row r="17" spans="1:17" x14ac:dyDescent="0.25">
      <c r="A17" s="88" t="str">
        <f t="shared" si="0"/>
        <v/>
      </c>
      <c r="B17" s="291">
        <v>43921</v>
      </c>
      <c r="C17" s="283">
        <v>1595</v>
      </c>
      <c r="D17" s="284">
        <v>561</v>
      </c>
      <c r="E17" s="284">
        <v>325</v>
      </c>
      <c r="F17" s="279"/>
      <c r="G17" s="7"/>
      <c r="H17" s="7"/>
      <c r="I17" s="7"/>
      <c r="J17" s="7"/>
      <c r="K17" s="7"/>
      <c r="L17" s="8"/>
      <c r="M17" s="8"/>
      <c r="N17" s="8"/>
      <c r="O17" s="8"/>
      <c r="P17" s="8"/>
      <c r="Q17" s="8"/>
    </row>
    <row r="18" spans="1:17" x14ac:dyDescent="0.25">
      <c r="A18" s="88">
        <f t="shared" si="0"/>
        <v>43922</v>
      </c>
      <c r="B18" s="291">
        <v>43922</v>
      </c>
      <c r="C18" s="283">
        <v>1672</v>
      </c>
      <c r="D18" s="284">
        <v>593</v>
      </c>
      <c r="E18" s="284">
        <v>327</v>
      </c>
      <c r="F18" s="279"/>
      <c r="G18" s="7"/>
      <c r="H18" s="7"/>
      <c r="I18" s="7"/>
      <c r="J18" s="7"/>
      <c r="K18" s="7"/>
      <c r="L18" s="8"/>
      <c r="M18" s="8"/>
      <c r="N18" s="8"/>
      <c r="O18" s="8"/>
      <c r="P18" s="8"/>
      <c r="Q18" s="8"/>
    </row>
    <row r="19" spans="1:17" x14ac:dyDescent="0.25">
      <c r="A19" s="88" t="str">
        <f t="shared" si="0"/>
        <v/>
      </c>
      <c r="B19" s="291">
        <v>43923</v>
      </c>
      <c r="C19" s="283">
        <v>1578</v>
      </c>
      <c r="D19" s="284">
        <v>522</v>
      </c>
      <c r="E19" s="284">
        <v>291</v>
      </c>
      <c r="F19" s="279"/>
      <c r="G19" s="7"/>
      <c r="H19" s="7"/>
      <c r="I19" s="7"/>
      <c r="J19" s="7"/>
      <c r="K19" s="7"/>
      <c r="L19" s="8"/>
      <c r="M19" s="8"/>
      <c r="N19" s="8"/>
      <c r="O19" s="8"/>
      <c r="P19" s="8"/>
      <c r="Q19" s="8"/>
    </row>
    <row r="20" spans="1:17" x14ac:dyDescent="0.25">
      <c r="A20" s="88" t="str">
        <f t="shared" si="0"/>
        <v/>
      </c>
      <c r="B20" s="291">
        <v>43924</v>
      </c>
      <c r="C20" s="283">
        <v>1579</v>
      </c>
      <c r="D20" s="284">
        <v>609</v>
      </c>
      <c r="E20" s="284">
        <v>360</v>
      </c>
      <c r="F20" s="279"/>
      <c r="G20" s="7"/>
      <c r="H20" s="7"/>
      <c r="I20" s="7"/>
      <c r="J20" s="7"/>
      <c r="K20" s="7"/>
      <c r="L20" s="8"/>
      <c r="M20" s="8"/>
      <c r="N20" s="8"/>
      <c r="O20" s="8"/>
      <c r="P20" s="8"/>
      <c r="Q20" s="8"/>
    </row>
    <row r="21" spans="1:17" x14ac:dyDescent="0.25">
      <c r="A21" s="88" t="str">
        <f t="shared" si="0"/>
        <v/>
      </c>
      <c r="B21" s="291">
        <v>43925</v>
      </c>
      <c r="C21" s="283">
        <v>1603</v>
      </c>
      <c r="D21" s="284">
        <v>597</v>
      </c>
      <c r="E21" s="284">
        <v>336</v>
      </c>
      <c r="F21" s="279"/>
      <c r="G21" s="7"/>
      <c r="H21" s="7"/>
      <c r="I21" s="7"/>
      <c r="J21" s="7"/>
      <c r="K21" s="7"/>
      <c r="L21" s="8"/>
      <c r="M21" s="8"/>
      <c r="N21" s="8"/>
      <c r="O21" s="8"/>
      <c r="P21" s="8"/>
      <c r="Q21" s="8"/>
    </row>
    <row r="22" spans="1:17" x14ac:dyDescent="0.25">
      <c r="A22" s="88" t="str">
        <f t="shared" si="0"/>
        <v/>
      </c>
      <c r="B22" s="291">
        <v>43926</v>
      </c>
      <c r="C22" s="283">
        <v>1586</v>
      </c>
      <c r="D22" s="284">
        <v>610</v>
      </c>
      <c r="E22" s="284">
        <v>363</v>
      </c>
      <c r="F22" s="279"/>
      <c r="G22" s="7"/>
      <c r="H22" s="7"/>
      <c r="I22" s="7"/>
      <c r="J22" s="7"/>
      <c r="K22" s="7"/>
      <c r="L22" s="8"/>
      <c r="M22" s="8"/>
      <c r="N22" s="8"/>
      <c r="O22" s="8"/>
      <c r="P22" s="8"/>
      <c r="Q22" s="8"/>
    </row>
    <row r="23" spans="1:17" x14ac:dyDescent="0.25">
      <c r="A23" s="88" t="str">
        <f t="shared" si="0"/>
        <v/>
      </c>
      <c r="B23" s="291">
        <v>43927</v>
      </c>
      <c r="C23" s="283">
        <v>1664</v>
      </c>
      <c r="D23" s="284">
        <v>653</v>
      </c>
      <c r="E23" s="284">
        <v>366</v>
      </c>
      <c r="F23" s="279"/>
      <c r="G23" s="7"/>
      <c r="H23" s="7"/>
      <c r="I23" s="7"/>
      <c r="J23" s="7"/>
      <c r="K23" s="7"/>
      <c r="L23" s="8"/>
      <c r="M23" s="8"/>
      <c r="N23" s="8"/>
      <c r="O23" s="8"/>
      <c r="P23" s="8"/>
      <c r="Q23" s="8"/>
    </row>
    <row r="24" spans="1:17" x14ac:dyDescent="0.25">
      <c r="A24" s="88" t="str">
        <f t="shared" si="0"/>
        <v/>
      </c>
      <c r="B24" s="291">
        <v>43928</v>
      </c>
      <c r="C24" s="283">
        <v>1567</v>
      </c>
      <c r="D24" s="284">
        <v>568</v>
      </c>
      <c r="E24" s="284">
        <v>336</v>
      </c>
      <c r="F24" s="279"/>
      <c r="G24" s="7"/>
      <c r="H24" s="7"/>
      <c r="I24" s="7"/>
      <c r="J24" s="7"/>
      <c r="K24" s="7"/>
      <c r="L24" s="8"/>
      <c r="M24" s="8"/>
      <c r="N24" s="8"/>
      <c r="O24" s="8"/>
      <c r="P24" s="8"/>
      <c r="Q24" s="8"/>
    </row>
    <row r="25" spans="1:17" x14ac:dyDescent="0.25">
      <c r="A25" s="88">
        <f t="shared" si="0"/>
        <v>43929</v>
      </c>
      <c r="B25" s="291">
        <v>43929</v>
      </c>
      <c r="C25" s="283">
        <v>1580</v>
      </c>
      <c r="D25" s="284">
        <v>563</v>
      </c>
      <c r="E25" s="284">
        <v>332</v>
      </c>
      <c r="F25" s="279"/>
      <c r="G25" s="7"/>
      <c r="H25" s="7"/>
      <c r="I25" s="7"/>
      <c r="J25" s="7"/>
      <c r="K25" s="7"/>
      <c r="L25" s="8"/>
      <c r="M25" s="8"/>
      <c r="N25" s="8"/>
      <c r="O25" s="8"/>
      <c r="P25" s="8"/>
      <c r="Q25" s="8"/>
    </row>
    <row r="26" spans="1:17" x14ac:dyDescent="0.25">
      <c r="A26" s="88" t="str">
        <f t="shared" si="0"/>
        <v/>
      </c>
      <c r="B26" s="291">
        <v>43930</v>
      </c>
      <c r="C26" s="283">
        <v>1593</v>
      </c>
      <c r="D26" s="284">
        <v>511</v>
      </c>
      <c r="E26" s="284">
        <v>270</v>
      </c>
      <c r="F26" s="279"/>
      <c r="G26" s="7"/>
      <c r="H26" s="7"/>
      <c r="I26" s="7"/>
      <c r="J26" s="7"/>
      <c r="K26" s="7"/>
      <c r="L26" s="8"/>
      <c r="M26" s="8"/>
      <c r="N26" s="8"/>
      <c r="O26" s="8"/>
      <c r="P26" s="8"/>
      <c r="Q26" s="8"/>
    </row>
    <row r="27" spans="1:17" x14ac:dyDescent="0.25">
      <c r="A27" s="88" t="str">
        <f t="shared" si="0"/>
        <v/>
      </c>
      <c r="B27" s="291">
        <v>43931</v>
      </c>
      <c r="C27" s="292">
        <v>1672</v>
      </c>
      <c r="D27" s="293">
        <v>580</v>
      </c>
      <c r="E27" s="293">
        <v>334</v>
      </c>
      <c r="F27" s="279"/>
      <c r="G27" s="7"/>
      <c r="H27" s="7"/>
      <c r="I27" s="7"/>
      <c r="J27" s="7"/>
      <c r="K27" s="7"/>
      <c r="L27" s="8"/>
      <c r="M27" s="8"/>
      <c r="N27" s="8"/>
      <c r="O27" s="8"/>
      <c r="P27" s="8"/>
      <c r="Q27" s="8"/>
    </row>
    <row r="28" spans="1:17" x14ac:dyDescent="0.25">
      <c r="A28" s="87" t="str">
        <f t="shared" si="0"/>
        <v/>
      </c>
      <c r="B28" s="291">
        <v>43932</v>
      </c>
      <c r="C28" s="293">
        <v>1600</v>
      </c>
      <c r="D28" s="293">
        <v>479</v>
      </c>
      <c r="E28" s="293">
        <v>251</v>
      </c>
      <c r="F28" s="279"/>
      <c r="G28" s="7"/>
      <c r="H28" s="7"/>
      <c r="I28" s="7"/>
      <c r="J28" s="7"/>
      <c r="K28" s="7"/>
      <c r="L28" s="8"/>
      <c r="M28" s="8"/>
      <c r="N28" s="8"/>
      <c r="O28" s="8"/>
      <c r="P28" s="8"/>
      <c r="Q28" s="8"/>
    </row>
    <row r="29" spans="1:17" x14ac:dyDescent="0.25">
      <c r="A29" s="87" t="str">
        <f t="shared" si="0"/>
        <v/>
      </c>
      <c r="B29" s="291">
        <v>43933</v>
      </c>
      <c r="C29" s="284">
        <v>1508</v>
      </c>
      <c r="D29" s="284">
        <v>479</v>
      </c>
      <c r="E29" s="284">
        <v>282</v>
      </c>
      <c r="F29" s="275"/>
    </row>
    <row r="30" spans="1:17" x14ac:dyDescent="0.25">
      <c r="A30" s="87" t="str">
        <f t="shared" si="0"/>
        <v/>
      </c>
      <c r="B30" s="291">
        <v>43934</v>
      </c>
      <c r="C30" s="284">
        <v>1447</v>
      </c>
      <c r="D30" s="284">
        <v>460</v>
      </c>
      <c r="E30" s="284">
        <v>267</v>
      </c>
      <c r="F30" s="275"/>
    </row>
    <row r="31" spans="1:17" x14ac:dyDescent="0.25">
      <c r="A31" s="87" t="str">
        <f>IF(B31=A$1,B31,IF(MOD(B31-B$4,7)=0,B31,""))</f>
        <v/>
      </c>
      <c r="B31" s="291">
        <v>43935</v>
      </c>
      <c r="C31" s="284">
        <v>1429</v>
      </c>
      <c r="D31" s="284">
        <v>451</v>
      </c>
      <c r="E31" s="284">
        <v>246</v>
      </c>
      <c r="F31" s="275"/>
    </row>
    <row r="32" spans="1:17" x14ac:dyDescent="0.25">
      <c r="A32" s="87">
        <f t="shared" si="0"/>
        <v>43936</v>
      </c>
      <c r="B32" s="291">
        <v>43936</v>
      </c>
      <c r="C32" s="284">
        <v>1516</v>
      </c>
      <c r="D32" s="284">
        <v>421</v>
      </c>
      <c r="E32" s="284">
        <v>217</v>
      </c>
      <c r="F32" s="275"/>
    </row>
    <row r="33" spans="1:6" x14ac:dyDescent="0.25">
      <c r="A33" s="87" t="str">
        <f t="shared" si="0"/>
        <v/>
      </c>
      <c r="B33" s="291">
        <v>43937</v>
      </c>
      <c r="C33" s="284">
        <v>1525</v>
      </c>
      <c r="D33" s="284">
        <v>433</v>
      </c>
      <c r="E33" s="284">
        <v>242</v>
      </c>
      <c r="F33" s="271"/>
    </row>
    <row r="34" spans="1:6" x14ac:dyDescent="0.25">
      <c r="A34" s="87" t="str">
        <f t="shared" si="0"/>
        <v/>
      </c>
      <c r="B34" s="291">
        <v>43938</v>
      </c>
      <c r="C34" s="286">
        <v>1563</v>
      </c>
      <c r="D34" s="286">
        <v>418</v>
      </c>
      <c r="E34" s="284">
        <v>246</v>
      </c>
      <c r="F34" s="271"/>
    </row>
    <row r="35" spans="1:6" x14ac:dyDescent="0.25">
      <c r="A35" s="87" t="str">
        <f t="shared" si="0"/>
        <v/>
      </c>
      <c r="B35" s="291">
        <v>43939</v>
      </c>
      <c r="C35" s="286">
        <v>1458</v>
      </c>
      <c r="D35" s="286">
        <v>405</v>
      </c>
      <c r="E35" s="284">
        <v>251</v>
      </c>
      <c r="F35" s="271"/>
    </row>
    <row r="36" spans="1:6" x14ac:dyDescent="0.25">
      <c r="A36" s="87" t="str">
        <f t="shared" si="0"/>
        <v/>
      </c>
      <c r="B36" s="291">
        <v>43940</v>
      </c>
      <c r="C36" s="286">
        <v>1455</v>
      </c>
      <c r="D36" s="286">
        <v>371</v>
      </c>
      <c r="E36" s="284">
        <v>218</v>
      </c>
      <c r="F36" s="271"/>
    </row>
    <row r="37" spans="1:6" x14ac:dyDescent="0.25">
      <c r="A37" s="87" t="str">
        <f t="shared" si="0"/>
        <v/>
      </c>
      <c r="B37" s="291">
        <v>43941</v>
      </c>
      <c r="C37" s="286">
        <v>1569</v>
      </c>
      <c r="D37" s="286">
        <v>353</v>
      </c>
      <c r="E37" s="284">
        <v>205</v>
      </c>
      <c r="F37" s="271"/>
    </row>
    <row r="38" spans="1:6" x14ac:dyDescent="0.25">
      <c r="A38" s="87" t="str">
        <f t="shared" si="0"/>
        <v/>
      </c>
      <c r="B38" s="291">
        <v>43942</v>
      </c>
      <c r="C38" s="286">
        <v>1418</v>
      </c>
      <c r="D38" s="286">
        <v>269</v>
      </c>
      <c r="E38" s="284">
        <v>156</v>
      </c>
      <c r="F38" s="271"/>
    </row>
    <row r="39" spans="1:6" x14ac:dyDescent="0.25">
      <c r="A39" s="87">
        <f t="shared" si="0"/>
        <v>43943</v>
      </c>
      <c r="B39" s="291">
        <v>43943</v>
      </c>
      <c r="C39" s="286">
        <v>1392</v>
      </c>
      <c r="D39" s="286">
        <v>308</v>
      </c>
      <c r="E39" s="284">
        <v>193</v>
      </c>
      <c r="F39" s="271"/>
    </row>
    <row r="40" spans="1:6" x14ac:dyDescent="0.25">
      <c r="A40" s="87" t="str">
        <f t="shared" si="0"/>
        <v/>
      </c>
      <c r="B40" s="291">
        <v>43944</v>
      </c>
      <c r="C40" s="286">
        <v>1493</v>
      </c>
      <c r="D40" s="286">
        <v>327</v>
      </c>
      <c r="E40" s="294">
        <v>205</v>
      </c>
      <c r="F40" s="271"/>
    </row>
    <row r="41" spans="1:6" x14ac:dyDescent="0.25">
      <c r="A41" s="87" t="str">
        <f t="shared" si="0"/>
        <v/>
      </c>
      <c r="B41" s="291">
        <v>43945</v>
      </c>
      <c r="C41" s="286">
        <v>1509</v>
      </c>
      <c r="D41" s="286">
        <v>338</v>
      </c>
      <c r="E41" s="294">
        <v>214</v>
      </c>
      <c r="F41" s="271"/>
    </row>
    <row r="42" spans="1:6" x14ac:dyDescent="0.25">
      <c r="A42" s="87" t="str">
        <f t="shared" si="0"/>
        <v/>
      </c>
      <c r="B42" s="291">
        <v>43946</v>
      </c>
      <c r="C42" s="286">
        <v>1573</v>
      </c>
      <c r="D42" s="286">
        <v>353</v>
      </c>
      <c r="E42" s="286">
        <v>210</v>
      </c>
      <c r="F42" s="271"/>
    </row>
    <row r="43" spans="1:6" x14ac:dyDescent="0.25">
      <c r="A43" s="87" t="str">
        <f t="shared" si="0"/>
        <v/>
      </c>
      <c r="B43" s="291">
        <v>43947</v>
      </c>
      <c r="C43" s="286">
        <v>1554</v>
      </c>
      <c r="D43" s="286">
        <v>307</v>
      </c>
      <c r="E43" s="286">
        <v>194</v>
      </c>
      <c r="F43" s="271"/>
    </row>
    <row r="44" spans="1:6" x14ac:dyDescent="0.25">
      <c r="A44" s="87" t="str">
        <f t="shared" si="0"/>
        <v/>
      </c>
      <c r="B44" s="295">
        <v>43948</v>
      </c>
      <c r="C44" s="286">
        <v>1532</v>
      </c>
      <c r="D44" s="286">
        <v>343</v>
      </c>
      <c r="E44" s="286">
        <v>225</v>
      </c>
      <c r="F44" s="271"/>
    </row>
    <row r="45" spans="1:6" x14ac:dyDescent="0.25">
      <c r="A45" s="87" t="str">
        <f t="shared" si="0"/>
        <v/>
      </c>
      <c r="B45" s="295">
        <v>43949</v>
      </c>
      <c r="C45" s="286">
        <v>1553</v>
      </c>
      <c r="D45" s="286">
        <v>334</v>
      </c>
      <c r="E45" s="286">
        <v>220</v>
      </c>
      <c r="F45" s="271"/>
    </row>
    <row r="46" spans="1:6" x14ac:dyDescent="0.25">
      <c r="A46" s="87">
        <f t="shared" si="0"/>
        <v>43950</v>
      </c>
      <c r="B46" s="295">
        <v>43950</v>
      </c>
      <c r="C46" s="286">
        <v>1530</v>
      </c>
      <c r="D46" s="286">
        <v>320</v>
      </c>
      <c r="E46" s="286">
        <v>219</v>
      </c>
      <c r="F46" s="271"/>
    </row>
    <row r="47" spans="1:6" x14ac:dyDescent="0.25">
      <c r="A47" s="87" t="str">
        <f t="shared" si="0"/>
        <v/>
      </c>
      <c r="B47" s="295">
        <v>43951</v>
      </c>
      <c r="C47" s="296">
        <v>1516</v>
      </c>
      <c r="D47" s="286">
        <v>360</v>
      </c>
      <c r="E47" s="286">
        <v>256</v>
      </c>
      <c r="F47" s="271"/>
    </row>
    <row r="48" spans="1:6" x14ac:dyDescent="0.25">
      <c r="A48" s="87" t="str">
        <f t="shared" si="0"/>
        <v/>
      </c>
      <c r="B48" s="295">
        <v>43952</v>
      </c>
      <c r="C48" s="296">
        <v>1702</v>
      </c>
      <c r="D48" s="286">
        <v>380</v>
      </c>
      <c r="E48" s="286">
        <v>249</v>
      </c>
      <c r="F48" s="271"/>
    </row>
    <row r="49" spans="1:6" x14ac:dyDescent="0.25">
      <c r="A49" s="87" t="str">
        <f t="shared" si="0"/>
        <v/>
      </c>
      <c r="B49" s="295">
        <v>43953</v>
      </c>
      <c r="C49" s="296">
        <v>1567</v>
      </c>
      <c r="D49" s="286">
        <v>349</v>
      </c>
      <c r="E49" s="286">
        <v>203</v>
      </c>
      <c r="F49" s="271"/>
    </row>
    <row r="50" spans="1:6" x14ac:dyDescent="0.25">
      <c r="A50" s="87" t="str">
        <f t="shared" si="0"/>
        <v/>
      </c>
      <c r="B50" s="295">
        <v>43954</v>
      </c>
      <c r="C50" s="296">
        <v>1500</v>
      </c>
      <c r="D50" s="286">
        <v>317</v>
      </c>
      <c r="E50" s="286">
        <v>193</v>
      </c>
      <c r="F50" s="271"/>
    </row>
    <row r="51" spans="1:6" x14ac:dyDescent="0.25">
      <c r="A51" s="87" t="str">
        <f t="shared" si="0"/>
        <v/>
      </c>
      <c r="B51" s="295">
        <v>43955</v>
      </c>
      <c r="C51" s="296">
        <v>1607</v>
      </c>
      <c r="D51" s="286">
        <v>346</v>
      </c>
      <c r="E51" s="286">
        <v>220</v>
      </c>
      <c r="F51" s="271"/>
    </row>
    <row r="52" spans="1:6" x14ac:dyDescent="0.25">
      <c r="A52" s="87" t="str">
        <f t="shared" si="0"/>
        <v/>
      </c>
      <c r="B52" s="295">
        <v>43956</v>
      </c>
      <c r="C52" s="286">
        <v>1577</v>
      </c>
      <c r="D52" s="286">
        <v>326</v>
      </c>
      <c r="E52" s="286">
        <v>227</v>
      </c>
      <c r="F52" s="271"/>
    </row>
    <row r="53" spans="1:6" x14ac:dyDescent="0.25">
      <c r="A53" s="87">
        <f t="shared" si="0"/>
        <v>43957</v>
      </c>
      <c r="B53" s="295">
        <v>43957</v>
      </c>
      <c r="C53" s="286">
        <v>1560</v>
      </c>
      <c r="D53" s="286">
        <v>311</v>
      </c>
      <c r="E53" s="286">
        <v>210</v>
      </c>
      <c r="F53" s="271"/>
    </row>
    <row r="54" spans="1:6" x14ac:dyDescent="0.25">
      <c r="A54" s="87" t="str">
        <f t="shared" si="0"/>
        <v/>
      </c>
      <c r="B54" s="295">
        <v>43958</v>
      </c>
      <c r="C54" s="286">
        <v>1543</v>
      </c>
      <c r="D54" s="286">
        <v>319</v>
      </c>
      <c r="E54" s="286">
        <v>213</v>
      </c>
      <c r="F54" s="271"/>
    </row>
    <row r="55" spans="1:6" x14ac:dyDescent="0.25">
      <c r="A55" s="87" t="str">
        <f t="shared" si="0"/>
        <v/>
      </c>
      <c r="B55" s="295">
        <v>43959</v>
      </c>
      <c r="C55" s="286">
        <v>1601</v>
      </c>
      <c r="D55" s="286">
        <v>297</v>
      </c>
      <c r="E55" s="286">
        <v>197</v>
      </c>
      <c r="F55" s="271"/>
    </row>
    <row r="56" spans="1:6" x14ac:dyDescent="0.25">
      <c r="A56" s="87" t="str">
        <f t="shared" si="0"/>
        <v/>
      </c>
      <c r="B56" s="295">
        <v>43960</v>
      </c>
      <c r="C56" s="286">
        <v>1552</v>
      </c>
      <c r="D56" s="286">
        <v>271</v>
      </c>
      <c r="E56" s="286">
        <v>162</v>
      </c>
      <c r="F56" s="271"/>
    </row>
    <row r="57" spans="1:6" x14ac:dyDescent="0.25">
      <c r="A57" s="87" t="str">
        <f t="shared" si="0"/>
        <v/>
      </c>
      <c r="B57" s="295">
        <v>43961</v>
      </c>
      <c r="C57" s="286">
        <v>1459</v>
      </c>
      <c r="D57" s="286">
        <v>242</v>
      </c>
      <c r="E57" s="286">
        <v>157</v>
      </c>
      <c r="F57" s="271"/>
    </row>
    <row r="58" spans="1:6" x14ac:dyDescent="0.25">
      <c r="A58" s="87" t="str">
        <f t="shared" si="0"/>
        <v/>
      </c>
      <c r="B58" s="295">
        <v>43962</v>
      </c>
      <c r="C58" s="286">
        <v>1501</v>
      </c>
      <c r="D58" s="286">
        <v>295</v>
      </c>
      <c r="E58" s="286">
        <v>198</v>
      </c>
      <c r="F58" s="271"/>
    </row>
    <row r="59" spans="1:6" x14ac:dyDescent="0.25">
      <c r="A59" s="87" t="str">
        <f t="shared" si="0"/>
        <v/>
      </c>
      <c r="B59" s="295">
        <v>43963</v>
      </c>
      <c r="C59" s="286">
        <v>1459</v>
      </c>
      <c r="D59" s="286">
        <v>311</v>
      </c>
      <c r="E59" s="286">
        <v>195</v>
      </c>
      <c r="F59" s="271"/>
    </row>
    <row r="60" spans="1:6" x14ac:dyDescent="0.25">
      <c r="A60" s="87">
        <f t="shared" si="0"/>
        <v>43964</v>
      </c>
      <c r="B60" s="295">
        <v>43964</v>
      </c>
      <c r="C60" s="286">
        <v>1473</v>
      </c>
      <c r="D60" s="286">
        <v>262</v>
      </c>
      <c r="E60" s="286">
        <v>175</v>
      </c>
      <c r="F60" s="271"/>
    </row>
    <row r="61" spans="1:6" x14ac:dyDescent="0.25">
      <c r="A61" s="87" t="str">
        <f t="shared" si="0"/>
        <v/>
      </c>
      <c r="B61" s="295">
        <v>43965</v>
      </c>
      <c r="C61" s="286">
        <v>1527</v>
      </c>
      <c r="D61" s="286">
        <v>260</v>
      </c>
      <c r="E61" s="286">
        <v>170</v>
      </c>
      <c r="F61" s="271"/>
    </row>
    <row r="62" spans="1:6" x14ac:dyDescent="0.25">
      <c r="A62" s="87" t="str">
        <f t="shared" si="0"/>
        <v/>
      </c>
      <c r="B62" s="295">
        <v>43966</v>
      </c>
      <c r="C62" s="286">
        <v>1650</v>
      </c>
      <c r="D62" s="286">
        <v>274</v>
      </c>
      <c r="E62" s="286">
        <v>193</v>
      </c>
      <c r="F62" s="271"/>
    </row>
    <row r="63" spans="1:6" x14ac:dyDescent="0.25">
      <c r="A63" s="87" t="str">
        <f t="shared" si="0"/>
        <v/>
      </c>
      <c r="B63" s="295">
        <v>43967</v>
      </c>
      <c r="C63" s="286">
        <v>1524</v>
      </c>
      <c r="D63" s="286">
        <v>287</v>
      </c>
      <c r="E63" s="286">
        <v>190</v>
      </c>
      <c r="F63" s="271"/>
    </row>
    <row r="64" spans="1:6" x14ac:dyDescent="0.25">
      <c r="A64" s="87" t="str">
        <f t="shared" si="0"/>
        <v/>
      </c>
      <c r="B64" s="295">
        <v>43968</v>
      </c>
      <c r="C64" s="286">
        <v>1543</v>
      </c>
      <c r="D64" s="286">
        <v>276</v>
      </c>
      <c r="E64" s="286">
        <v>186</v>
      </c>
      <c r="F64" s="271"/>
    </row>
    <row r="65" spans="1:6" x14ac:dyDescent="0.25">
      <c r="A65" s="87" t="str">
        <f t="shared" si="0"/>
        <v/>
      </c>
      <c r="B65" s="295">
        <v>43969</v>
      </c>
      <c r="C65" s="286">
        <v>1654</v>
      </c>
      <c r="D65" s="286">
        <v>341</v>
      </c>
      <c r="E65" s="286">
        <v>244</v>
      </c>
      <c r="F65" s="271"/>
    </row>
    <row r="66" spans="1:6" x14ac:dyDescent="0.25">
      <c r="A66" s="87" t="str">
        <f t="shared" si="0"/>
        <v/>
      </c>
      <c r="B66" s="295">
        <v>43970</v>
      </c>
      <c r="C66" s="286">
        <v>1614</v>
      </c>
      <c r="D66" s="286">
        <v>323</v>
      </c>
      <c r="E66" s="286">
        <v>201</v>
      </c>
      <c r="F66" s="271"/>
    </row>
    <row r="67" spans="1:6" x14ac:dyDescent="0.25">
      <c r="A67" s="87">
        <f t="shared" si="0"/>
        <v>43971</v>
      </c>
      <c r="B67" s="295">
        <v>43971</v>
      </c>
      <c r="C67" s="286">
        <v>1686</v>
      </c>
      <c r="D67" s="286">
        <v>264</v>
      </c>
      <c r="E67" s="286">
        <v>186</v>
      </c>
      <c r="F67" s="271"/>
    </row>
    <row r="68" spans="1:6" x14ac:dyDescent="0.25">
      <c r="A68" s="87" t="str">
        <f t="shared" si="0"/>
        <v/>
      </c>
      <c r="B68" s="295">
        <v>43972</v>
      </c>
      <c r="C68" s="286">
        <v>1624</v>
      </c>
      <c r="D68" s="286">
        <v>267</v>
      </c>
      <c r="E68" s="286">
        <v>183</v>
      </c>
      <c r="F68" s="271"/>
    </row>
    <row r="69" spans="1:6" x14ac:dyDescent="0.25">
      <c r="A69" s="87" t="str">
        <f t="shared" ref="A69:A132" si="1">IF(B69=A$1,B69,IF(MOD(B69-B$4,7)=0,B69,""))</f>
        <v/>
      </c>
      <c r="B69" s="295">
        <v>43973</v>
      </c>
      <c r="C69" s="286">
        <v>1612</v>
      </c>
      <c r="D69" s="286">
        <v>271</v>
      </c>
      <c r="E69" s="286">
        <v>178</v>
      </c>
      <c r="F69" s="271"/>
    </row>
    <row r="70" spans="1:6" x14ac:dyDescent="0.25">
      <c r="A70" s="87" t="str">
        <f t="shared" si="1"/>
        <v/>
      </c>
      <c r="B70" s="295">
        <v>43974</v>
      </c>
      <c r="C70" s="286">
        <v>1441</v>
      </c>
      <c r="D70" s="286">
        <v>268</v>
      </c>
      <c r="E70" s="286">
        <v>175</v>
      </c>
      <c r="F70" s="271"/>
    </row>
    <row r="71" spans="1:6" x14ac:dyDescent="0.25">
      <c r="A71" s="87" t="str">
        <f t="shared" si="1"/>
        <v/>
      </c>
      <c r="B71" s="295">
        <v>43975</v>
      </c>
      <c r="C71" s="286">
        <v>1521</v>
      </c>
      <c r="D71" s="286">
        <v>255</v>
      </c>
      <c r="E71" s="286">
        <v>155</v>
      </c>
      <c r="F71" s="271"/>
    </row>
    <row r="72" spans="1:6" x14ac:dyDescent="0.25">
      <c r="A72" s="87" t="str">
        <f t="shared" si="1"/>
        <v/>
      </c>
      <c r="B72" s="295">
        <v>43976</v>
      </c>
      <c r="C72" s="286">
        <v>1577</v>
      </c>
      <c r="D72" s="286">
        <v>265</v>
      </c>
      <c r="E72" s="286">
        <v>180</v>
      </c>
      <c r="F72" s="271"/>
    </row>
    <row r="73" spans="1:6" x14ac:dyDescent="0.25">
      <c r="A73" s="87" t="str">
        <f t="shared" si="1"/>
        <v/>
      </c>
      <c r="B73" s="295">
        <v>43977</v>
      </c>
      <c r="C73" s="286">
        <v>1606</v>
      </c>
      <c r="D73" s="286">
        <v>241</v>
      </c>
      <c r="E73" s="286">
        <v>149</v>
      </c>
      <c r="F73" s="271"/>
    </row>
    <row r="74" spans="1:6" x14ac:dyDescent="0.25">
      <c r="A74" s="87">
        <f t="shared" si="1"/>
        <v>43978</v>
      </c>
      <c r="B74" s="295">
        <v>43978</v>
      </c>
      <c r="C74" s="286">
        <v>1629</v>
      </c>
      <c r="D74" s="286">
        <v>257</v>
      </c>
      <c r="E74" s="286">
        <v>168</v>
      </c>
      <c r="F74" s="271"/>
    </row>
    <row r="75" spans="1:6" x14ac:dyDescent="0.25">
      <c r="A75" s="87" t="str">
        <f t="shared" si="1"/>
        <v/>
      </c>
      <c r="B75" s="295">
        <v>43979</v>
      </c>
      <c r="C75" s="286">
        <v>1682</v>
      </c>
      <c r="D75" s="286">
        <v>251</v>
      </c>
      <c r="E75" s="286">
        <v>165</v>
      </c>
      <c r="F75" s="271"/>
    </row>
    <row r="76" spans="1:6" x14ac:dyDescent="0.25">
      <c r="A76" s="87" t="str">
        <f t="shared" si="1"/>
        <v/>
      </c>
      <c r="B76" s="295">
        <v>43980</v>
      </c>
      <c r="C76" s="286">
        <v>1818</v>
      </c>
      <c r="D76" s="286">
        <v>198</v>
      </c>
      <c r="E76" s="286">
        <v>131</v>
      </c>
      <c r="F76" s="271"/>
    </row>
    <row r="77" spans="1:6" x14ac:dyDescent="0.25">
      <c r="A77" s="87" t="str">
        <f t="shared" si="1"/>
        <v/>
      </c>
      <c r="B77" s="295">
        <v>43981</v>
      </c>
      <c r="C77" s="286">
        <v>1636</v>
      </c>
      <c r="D77" s="286">
        <v>206</v>
      </c>
      <c r="E77" s="286">
        <v>131</v>
      </c>
      <c r="F77" s="271"/>
    </row>
    <row r="78" spans="1:6" x14ac:dyDescent="0.25">
      <c r="A78" s="87" t="str">
        <f t="shared" si="1"/>
        <v/>
      </c>
      <c r="B78" s="295">
        <v>43982</v>
      </c>
      <c r="C78" s="286">
        <v>1634</v>
      </c>
      <c r="D78" s="286">
        <v>217</v>
      </c>
      <c r="E78" s="286">
        <v>151</v>
      </c>
      <c r="F78" s="271"/>
    </row>
    <row r="79" spans="1:6" x14ac:dyDescent="0.25">
      <c r="A79" s="87" t="str">
        <f t="shared" si="1"/>
        <v/>
      </c>
      <c r="B79" s="295">
        <v>43983</v>
      </c>
      <c r="C79" s="286">
        <v>1791</v>
      </c>
      <c r="D79" s="286">
        <v>262</v>
      </c>
      <c r="E79" s="286">
        <v>183</v>
      </c>
      <c r="F79" s="271"/>
    </row>
    <row r="80" spans="1:6" x14ac:dyDescent="0.25">
      <c r="A80" s="87" t="str">
        <f t="shared" si="1"/>
        <v/>
      </c>
      <c r="B80" s="295">
        <v>43984</v>
      </c>
      <c r="C80" s="286">
        <v>1631</v>
      </c>
      <c r="D80" s="286">
        <v>219</v>
      </c>
      <c r="E80" s="286">
        <v>152</v>
      </c>
      <c r="F80" s="271"/>
    </row>
    <row r="81" spans="1:6" x14ac:dyDescent="0.25">
      <c r="A81" s="87">
        <f t="shared" si="1"/>
        <v>43985</v>
      </c>
      <c r="B81" s="295">
        <v>43985</v>
      </c>
      <c r="C81" s="286">
        <v>1592</v>
      </c>
      <c r="D81" s="286">
        <v>211</v>
      </c>
      <c r="E81" s="286">
        <v>136</v>
      </c>
      <c r="F81" s="271"/>
    </row>
    <row r="82" spans="1:6" x14ac:dyDescent="0.25">
      <c r="A82" s="87" t="str">
        <f t="shared" si="1"/>
        <v/>
      </c>
      <c r="B82" s="295">
        <v>43986</v>
      </c>
      <c r="C82" s="286">
        <v>1551</v>
      </c>
      <c r="D82" s="286">
        <v>225</v>
      </c>
      <c r="E82" s="286">
        <v>158</v>
      </c>
      <c r="F82" s="271"/>
    </row>
    <row r="83" spans="1:6" x14ac:dyDescent="0.25">
      <c r="A83" s="87" t="str">
        <f t="shared" si="1"/>
        <v/>
      </c>
      <c r="B83" s="295">
        <v>43987</v>
      </c>
      <c r="C83" s="286">
        <v>1606</v>
      </c>
      <c r="D83" s="286">
        <v>257</v>
      </c>
      <c r="E83" s="286">
        <v>165</v>
      </c>
      <c r="F83" s="271"/>
    </row>
    <row r="84" spans="1:6" x14ac:dyDescent="0.25">
      <c r="A84" s="87" t="str">
        <f t="shared" si="1"/>
        <v/>
      </c>
      <c r="B84" s="295">
        <v>43988</v>
      </c>
      <c r="C84" s="286">
        <v>1636</v>
      </c>
      <c r="D84" s="286">
        <v>219</v>
      </c>
      <c r="E84" s="286">
        <v>156</v>
      </c>
      <c r="F84" s="271"/>
    </row>
    <row r="85" spans="1:6" x14ac:dyDescent="0.25">
      <c r="A85" s="87" t="str">
        <f t="shared" si="1"/>
        <v/>
      </c>
      <c r="B85" s="295">
        <v>43989</v>
      </c>
      <c r="C85" s="286">
        <v>1631</v>
      </c>
      <c r="D85" s="286">
        <v>236</v>
      </c>
      <c r="E85" s="286">
        <v>158</v>
      </c>
      <c r="F85" s="271"/>
    </row>
    <row r="86" spans="1:6" x14ac:dyDescent="0.25">
      <c r="A86" s="87" t="str">
        <f t="shared" si="1"/>
        <v/>
      </c>
      <c r="B86" s="295">
        <v>43990</v>
      </c>
      <c r="C86" s="286">
        <v>1653</v>
      </c>
      <c r="D86" s="286">
        <v>254</v>
      </c>
      <c r="E86" s="286">
        <v>178</v>
      </c>
      <c r="F86" s="271"/>
    </row>
    <row r="87" spans="1:6" x14ac:dyDescent="0.25">
      <c r="A87" s="87" t="str">
        <f t="shared" si="1"/>
        <v/>
      </c>
      <c r="B87" s="295">
        <v>43991</v>
      </c>
      <c r="C87" s="286">
        <v>1543</v>
      </c>
      <c r="D87" s="286">
        <v>235</v>
      </c>
      <c r="E87" s="286">
        <v>167</v>
      </c>
      <c r="F87" s="271"/>
    </row>
    <row r="88" spans="1:6" x14ac:dyDescent="0.25">
      <c r="A88" s="87">
        <f t="shared" si="1"/>
        <v>43992</v>
      </c>
      <c r="B88" s="295">
        <v>43992</v>
      </c>
      <c r="C88" s="286">
        <v>1520</v>
      </c>
      <c r="D88" s="286">
        <v>250</v>
      </c>
      <c r="E88" s="286">
        <v>165</v>
      </c>
      <c r="F88" s="271"/>
    </row>
    <row r="89" spans="1:6" x14ac:dyDescent="0.25">
      <c r="A89" s="87" t="str">
        <f t="shared" si="1"/>
        <v/>
      </c>
      <c r="B89" s="295">
        <v>43993</v>
      </c>
      <c r="C89" s="286">
        <v>1594</v>
      </c>
      <c r="D89" s="286">
        <v>247</v>
      </c>
      <c r="E89" s="286">
        <v>169</v>
      </c>
      <c r="F89" s="271"/>
    </row>
    <row r="90" spans="1:6" x14ac:dyDescent="0.25">
      <c r="A90" s="87" t="str">
        <f t="shared" si="1"/>
        <v/>
      </c>
      <c r="B90" s="295">
        <v>43994</v>
      </c>
      <c r="C90" s="286">
        <v>1684</v>
      </c>
      <c r="D90" s="286">
        <v>210</v>
      </c>
      <c r="E90" s="286">
        <v>141</v>
      </c>
      <c r="F90" s="271"/>
    </row>
    <row r="91" spans="1:6" x14ac:dyDescent="0.25">
      <c r="A91" s="87" t="str">
        <f t="shared" si="1"/>
        <v/>
      </c>
      <c r="B91" s="295">
        <v>43995</v>
      </c>
      <c r="C91" s="286">
        <v>1625</v>
      </c>
      <c r="D91" s="286">
        <v>240</v>
      </c>
      <c r="E91" s="286">
        <v>163</v>
      </c>
      <c r="F91" s="271"/>
    </row>
    <row r="92" spans="1:6" x14ac:dyDescent="0.25">
      <c r="A92" s="87" t="str">
        <f t="shared" si="1"/>
        <v/>
      </c>
      <c r="B92" s="295">
        <v>43996</v>
      </c>
      <c r="C92" s="286">
        <v>1681</v>
      </c>
      <c r="D92" s="286">
        <v>224</v>
      </c>
      <c r="E92" s="286">
        <v>152</v>
      </c>
      <c r="F92" s="271"/>
    </row>
    <row r="93" spans="1:6" x14ac:dyDescent="0.25">
      <c r="A93" s="87" t="str">
        <f t="shared" si="1"/>
        <v/>
      </c>
      <c r="B93" s="295">
        <v>43997</v>
      </c>
      <c r="C93" s="286">
        <v>1720</v>
      </c>
      <c r="D93" s="286">
        <v>244</v>
      </c>
      <c r="E93" s="286">
        <v>176</v>
      </c>
      <c r="F93" s="271"/>
    </row>
    <row r="94" spans="1:6" x14ac:dyDescent="0.25">
      <c r="A94" s="87" t="str">
        <f t="shared" si="1"/>
        <v/>
      </c>
      <c r="B94" s="295">
        <v>43998</v>
      </c>
      <c r="C94" s="286">
        <v>1619</v>
      </c>
      <c r="D94" s="286">
        <v>222</v>
      </c>
      <c r="E94" s="286">
        <v>153</v>
      </c>
      <c r="F94" s="271"/>
    </row>
    <row r="95" spans="1:6" x14ac:dyDescent="0.25">
      <c r="A95" s="87">
        <f t="shared" si="1"/>
        <v>43999</v>
      </c>
      <c r="B95" s="295">
        <v>43999</v>
      </c>
      <c r="C95" s="286">
        <v>1633</v>
      </c>
      <c r="D95" s="286">
        <v>211</v>
      </c>
      <c r="E95" s="286">
        <v>150</v>
      </c>
      <c r="F95" s="271"/>
    </row>
    <row r="96" spans="1:6" x14ac:dyDescent="0.25">
      <c r="A96" s="87" t="str">
        <f t="shared" si="1"/>
        <v/>
      </c>
      <c r="B96" s="295">
        <v>44000</v>
      </c>
      <c r="C96" s="286">
        <v>1662</v>
      </c>
      <c r="D96" s="286">
        <v>216</v>
      </c>
      <c r="E96" s="286">
        <v>148</v>
      </c>
      <c r="F96" s="271"/>
    </row>
    <row r="97" spans="1:6" x14ac:dyDescent="0.25">
      <c r="A97" s="87" t="str">
        <f t="shared" ref="A97" si="2">IF(B97=A$1,B97,IF(MOD(B97-B$4,7)=0,B97,""))</f>
        <v/>
      </c>
      <c r="B97" s="295">
        <v>44001</v>
      </c>
      <c r="C97" s="286">
        <v>1711</v>
      </c>
      <c r="D97" s="286">
        <v>224</v>
      </c>
      <c r="E97" s="286">
        <v>158</v>
      </c>
      <c r="F97" s="271"/>
    </row>
    <row r="98" spans="1:6" x14ac:dyDescent="0.25">
      <c r="A98" s="87" t="str">
        <f t="shared" si="1"/>
        <v/>
      </c>
      <c r="B98" s="295">
        <v>44002</v>
      </c>
      <c r="C98" s="286">
        <v>1775</v>
      </c>
      <c r="D98" s="286">
        <v>204</v>
      </c>
      <c r="E98" s="286">
        <v>119</v>
      </c>
      <c r="F98" s="271"/>
    </row>
    <row r="99" spans="1:6" x14ac:dyDescent="0.25">
      <c r="A99" s="87" t="str">
        <f t="shared" si="1"/>
        <v/>
      </c>
      <c r="B99" s="295">
        <v>44003</v>
      </c>
      <c r="C99" s="286">
        <v>1600</v>
      </c>
      <c r="D99" s="286">
        <v>200</v>
      </c>
      <c r="E99" s="286">
        <v>127</v>
      </c>
      <c r="F99" s="271"/>
    </row>
    <row r="100" spans="1:6" x14ac:dyDescent="0.25">
      <c r="A100" s="87" t="str">
        <f t="shared" si="1"/>
        <v/>
      </c>
      <c r="B100" s="295">
        <v>44004</v>
      </c>
      <c r="C100" s="286">
        <v>1597</v>
      </c>
      <c r="D100" s="286">
        <v>194</v>
      </c>
      <c r="E100" s="286">
        <v>126</v>
      </c>
      <c r="F100" s="271"/>
    </row>
    <row r="101" spans="1:6" x14ac:dyDescent="0.25">
      <c r="A101" s="87" t="str">
        <f t="shared" si="1"/>
        <v/>
      </c>
      <c r="B101" s="295">
        <v>44005</v>
      </c>
      <c r="C101" s="286">
        <v>1545</v>
      </c>
      <c r="D101" s="286">
        <v>207</v>
      </c>
      <c r="E101" s="286">
        <v>148</v>
      </c>
      <c r="F101" s="271"/>
    </row>
    <row r="102" spans="1:6" x14ac:dyDescent="0.25">
      <c r="A102" s="87">
        <f t="shared" si="1"/>
        <v>44006</v>
      </c>
      <c r="B102" s="295">
        <v>44006</v>
      </c>
      <c r="C102" s="286">
        <v>1681</v>
      </c>
      <c r="D102" s="286">
        <v>193</v>
      </c>
      <c r="E102" s="286">
        <v>136</v>
      </c>
      <c r="F102" s="271"/>
    </row>
    <row r="103" spans="1:6" x14ac:dyDescent="0.25">
      <c r="A103" s="87" t="str">
        <f t="shared" si="1"/>
        <v/>
      </c>
      <c r="B103" s="295">
        <v>44007</v>
      </c>
      <c r="C103" s="286">
        <v>1768</v>
      </c>
      <c r="D103" s="286">
        <v>229</v>
      </c>
      <c r="E103" s="286">
        <v>162</v>
      </c>
      <c r="F103" s="271"/>
    </row>
    <row r="104" spans="1:6" x14ac:dyDescent="0.25">
      <c r="A104" s="87" t="str">
        <f t="shared" si="1"/>
        <v/>
      </c>
      <c r="B104" s="295">
        <v>44008</v>
      </c>
      <c r="C104" s="286">
        <v>1665</v>
      </c>
      <c r="D104" s="286">
        <v>205</v>
      </c>
      <c r="E104" s="286">
        <v>154</v>
      </c>
      <c r="F104" s="271"/>
    </row>
    <row r="105" spans="1:6" x14ac:dyDescent="0.25">
      <c r="A105" s="87" t="str">
        <f t="shared" si="1"/>
        <v/>
      </c>
      <c r="B105" s="295">
        <v>44009</v>
      </c>
      <c r="C105" s="286">
        <v>1694</v>
      </c>
      <c r="D105" s="286">
        <v>209</v>
      </c>
      <c r="E105" s="286">
        <v>147</v>
      </c>
      <c r="F105" s="271"/>
    </row>
    <row r="106" spans="1:6" x14ac:dyDescent="0.25">
      <c r="A106" s="87" t="str">
        <f t="shared" si="1"/>
        <v/>
      </c>
      <c r="B106" s="295">
        <v>44010</v>
      </c>
      <c r="C106" s="286">
        <v>1576</v>
      </c>
      <c r="D106" s="286">
        <v>190</v>
      </c>
      <c r="E106" s="286">
        <v>129</v>
      </c>
      <c r="F106" s="271"/>
    </row>
    <row r="107" spans="1:6" x14ac:dyDescent="0.25">
      <c r="A107" s="87" t="str">
        <f t="shared" si="1"/>
        <v/>
      </c>
      <c r="B107" s="295">
        <v>44011</v>
      </c>
      <c r="C107" s="286">
        <v>1634</v>
      </c>
      <c r="D107" s="286">
        <v>230</v>
      </c>
      <c r="E107" s="286">
        <v>159</v>
      </c>
      <c r="F107" s="271"/>
    </row>
    <row r="108" spans="1:6" x14ac:dyDescent="0.25">
      <c r="A108" s="87" t="str">
        <f t="shared" si="1"/>
        <v/>
      </c>
      <c r="B108" s="295">
        <v>44012</v>
      </c>
      <c r="C108" s="286">
        <v>1614</v>
      </c>
      <c r="D108" s="286">
        <v>216</v>
      </c>
      <c r="E108" s="286">
        <v>158</v>
      </c>
      <c r="F108" s="271"/>
    </row>
    <row r="109" spans="1:6" x14ac:dyDescent="0.25">
      <c r="A109" s="87">
        <f t="shared" si="1"/>
        <v>44013</v>
      </c>
      <c r="B109" s="295">
        <v>44013</v>
      </c>
      <c r="C109" s="286">
        <v>1610</v>
      </c>
      <c r="D109" s="286">
        <v>198</v>
      </c>
      <c r="E109" s="286">
        <v>149</v>
      </c>
      <c r="F109" s="271"/>
    </row>
    <row r="110" spans="1:6" x14ac:dyDescent="0.25">
      <c r="A110" s="87" t="str">
        <f t="shared" ref="A110" si="3">IF(B110=A$1,B110,IF(MOD(B110-B$4,7)=0,B110,""))</f>
        <v/>
      </c>
      <c r="B110" s="295">
        <v>44014</v>
      </c>
      <c r="C110" s="286">
        <v>1577</v>
      </c>
      <c r="D110" s="286">
        <v>213</v>
      </c>
      <c r="E110" s="286">
        <v>147</v>
      </c>
      <c r="F110" s="271"/>
    </row>
    <row r="111" spans="1:6" x14ac:dyDescent="0.25">
      <c r="A111" s="87" t="str">
        <f t="shared" si="1"/>
        <v/>
      </c>
      <c r="B111" s="295">
        <v>44015</v>
      </c>
      <c r="C111" s="286">
        <v>1630</v>
      </c>
      <c r="D111" s="286">
        <v>243</v>
      </c>
      <c r="E111" s="286">
        <v>180</v>
      </c>
      <c r="F111" s="271"/>
    </row>
    <row r="112" spans="1:6" x14ac:dyDescent="0.25">
      <c r="A112" s="87" t="str">
        <f t="shared" si="1"/>
        <v/>
      </c>
      <c r="B112" s="295">
        <v>44016</v>
      </c>
      <c r="C112" s="286">
        <v>1587</v>
      </c>
      <c r="D112" s="286">
        <v>233</v>
      </c>
      <c r="E112" s="286">
        <v>153</v>
      </c>
      <c r="F112" s="271"/>
    </row>
    <row r="113" spans="1:6" x14ac:dyDescent="0.25">
      <c r="A113" s="87" t="str">
        <f t="shared" si="1"/>
        <v/>
      </c>
      <c r="B113" s="295">
        <v>44017</v>
      </c>
      <c r="C113" s="286">
        <v>1555</v>
      </c>
      <c r="D113" s="286">
        <v>197</v>
      </c>
      <c r="E113" s="286">
        <v>124</v>
      </c>
      <c r="F113" s="271"/>
    </row>
    <row r="114" spans="1:6" x14ac:dyDescent="0.25">
      <c r="A114" s="87" t="str">
        <f t="shared" si="1"/>
        <v/>
      </c>
      <c r="B114" s="295">
        <v>44018</v>
      </c>
      <c r="C114" s="286">
        <v>1625</v>
      </c>
      <c r="D114" s="286">
        <v>205</v>
      </c>
      <c r="E114" s="286">
        <v>127</v>
      </c>
      <c r="F114" s="271"/>
    </row>
    <row r="115" spans="1:6" x14ac:dyDescent="0.25">
      <c r="A115" s="87" t="str">
        <f t="shared" si="1"/>
        <v/>
      </c>
      <c r="B115" s="295">
        <v>44019</v>
      </c>
      <c r="C115" s="286">
        <v>1579</v>
      </c>
      <c r="D115" s="286">
        <v>143</v>
      </c>
      <c r="E115" s="286">
        <v>104</v>
      </c>
      <c r="F115" s="271"/>
    </row>
    <row r="116" spans="1:6" x14ac:dyDescent="0.25">
      <c r="A116" s="87">
        <f t="shared" si="1"/>
        <v>44020</v>
      </c>
      <c r="B116" s="295">
        <v>44020</v>
      </c>
      <c r="C116" s="286">
        <v>1591</v>
      </c>
      <c r="D116" s="286">
        <v>170</v>
      </c>
      <c r="E116" s="286">
        <v>120</v>
      </c>
      <c r="F116" s="271"/>
    </row>
    <row r="117" spans="1:6" x14ac:dyDescent="0.25">
      <c r="A117" s="87" t="str">
        <f t="shared" si="1"/>
        <v/>
      </c>
      <c r="B117" s="295">
        <v>44021</v>
      </c>
      <c r="C117" s="286">
        <v>1658</v>
      </c>
      <c r="D117" s="286">
        <v>195</v>
      </c>
      <c r="E117" s="286">
        <v>134</v>
      </c>
      <c r="F117" s="271"/>
    </row>
    <row r="118" spans="1:6" x14ac:dyDescent="0.25">
      <c r="A118" s="87" t="str">
        <f t="shared" si="1"/>
        <v/>
      </c>
      <c r="B118" s="295">
        <v>44022</v>
      </c>
      <c r="C118" s="286">
        <v>1668</v>
      </c>
      <c r="D118" s="286">
        <v>161</v>
      </c>
      <c r="E118" s="286">
        <v>114</v>
      </c>
      <c r="F118" s="271"/>
    </row>
    <row r="119" spans="1:6" x14ac:dyDescent="0.25">
      <c r="A119" s="87" t="str">
        <f t="shared" si="1"/>
        <v/>
      </c>
      <c r="B119" s="295">
        <v>44023</v>
      </c>
      <c r="C119" s="286">
        <v>1678</v>
      </c>
      <c r="D119" s="286">
        <v>168</v>
      </c>
      <c r="E119" s="286">
        <v>131</v>
      </c>
      <c r="F119" s="271"/>
    </row>
    <row r="120" spans="1:6" x14ac:dyDescent="0.25">
      <c r="A120" s="87" t="str">
        <f>IF(B120=A$1,B120,IF(MOD(B120-B$4,7)=0,B120,""))</f>
        <v/>
      </c>
      <c r="B120" s="295">
        <v>44024</v>
      </c>
      <c r="C120" s="286">
        <v>1692</v>
      </c>
      <c r="D120" s="286">
        <v>163</v>
      </c>
      <c r="E120" s="286">
        <v>108</v>
      </c>
      <c r="F120" s="271"/>
    </row>
    <row r="121" spans="1:6" x14ac:dyDescent="0.25">
      <c r="A121" s="87" t="str">
        <f>IF(B121=A$1,B121,IF(MOD(B121-B$4,7)=0,B121,""))</f>
        <v/>
      </c>
      <c r="B121" s="295">
        <v>44025</v>
      </c>
      <c r="C121" s="286">
        <v>1718</v>
      </c>
      <c r="D121" s="286">
        <v>181</v>
      </c>
      <c r="E121" s="286">
        <v>131</v>
      </c>
      <c r="F121" s="271"/>
    </row>
    <row r="122" spans="1:6" x14ac:dyDescent="0.25">
      <c r="A122" s="87" t="str">
        <f t="shared" si="1"/>
        <v/>
      </c>
      <c r="B122" s="295">
        <v>44026</v>
      </c>
      <c r="C122" s="286">
        <v>1629</v>
      </c>
      <c r="D122" s="286">
        <v>197</v>
      </c>
      <c r="E122" s="286">
        <v>142</v>
      </c>
      <c r="F122" s="271"/>
    </row>
    <row r="123" spans="1:6" x14ac:dyDescent="0.25">
      <c r="A123" s="87">
        <f t="shared" si="1"/>
        <v>44027</v>
      </c>
      <c r="B123" s="295">
        <v>44027</v>
      </c>
      <c r="C123" s="286">
        <v>1636</v>
      </c>
      <c r="D123" s="286">
        <v>182</v>
      </c>
      <c r="E123" s="286">
        <v>131</v>
      </c>
      <c r="F123" s="271"/>
    </row>
    <row r="124" spans="1:6" x14ac:dyDescent="0.25">
      <c r="A124" s="87" t="str">
        <f t="shared" si="1"/>
        <v/>
      </c>
      <c r="B124" s="295">
        <v>44028</v>
      </c>
      <c r="C124" s="286">
        <v>1786</v>
      </c>
      <c r="D124" s="286">
        <v>227</v>
      </c>
      <c r="E124" s="286">
        <v>160</v>
      </c>
      <c r="F124" s="271"/>
    </row>
    <row r="125" spans="1:6" x14ac:dyDescent="0.25">
      <c r="A125" s="87" t="str">
        <f t="shared" si="1"/>
        <v/>
      </c>
      <c r="B125" s="295">
        <v>44029</v>
      </c>
      <c r="C125" s="286">
        <v>1777</v>
      </c>
      <c r="D125" s="286">
        <v>166</v>
      </c>
      <c r="E125" s="286">
        <v>123</v>
      </c>
      <c r="F125" s="271"/>
    </row>
    <row r="126" spans="1:6" x14ac:dyDescent="0.25">
      <c r="A126" s="87" t="str">
        <f t="shared" si="1"/>
        <v/>
      </c>
      <c r="B126" s="295">
        <v>44030</v>
      </c>
      <c r="C126" s="286">
        <v>1716</v>
      </c>
      <c r="D126" s="286">
        <v>160</v>
      </c>
      <c r="E126" s="286">
        <v>97</v>
      </c>
      <c r="F126" s="271"/>
    </row>
    <row r="127" spans="1:6" x14ac:dyDescent="0.25">
      <c r="A127" s="87" t="str">
        <f t="shared" si="1"/>
        <v/>
      </c>
      <c r="B127" s="295">
        <v>44031</v>
      </c>
      <c r="C127" s="286">
        <v>1632</v>
      </c>
      <c r="D127" s="286">
        <v>126</v>
      </c>
      <c r="E127" s="286">
        <v>95</v>
      </c>
      <c r="F127" s="271"/>
    </row>
    <row r="128" spans="1:6" x14ac:dyDescent="0.25">
      <c r="A128" s="87">
        <f t="shared" si="1"/>
        <v>44032</v>
      </c>
      <c r="B128" s="297">
        <v>44032</v>
      </c>
      <c r="C128" s="288">
        <v>1651</v>
      </c>
      <c r="D128" s="288">
        <v>176</v>
      </c>
      <c r="E128" s="288">
        <v>123</v>
      </c>
      <c r="F128" s="271"/>
    </row>
    <row r="129" spans="1:1" x14ac:dyDescent="0.25">
      <c r="A129" s="87" t="str">
        <f t="shared" si="1"/>
        <v/>
      </c>
    </row>
    <row r="130" spans="1:1" x14ac:dyDescent="0.25">
      <c r="A130" s="87" t="str">
        <f t="shared" si="1"/>
        <v/>
      </c>
    </row>
    <row r="131" spans="1:1" x14ac:dyDescent="0.25">
      <c r="A131" s="87" t="str">
        <f t="shared" si="1"/>
        <v/>
      </c>
    </row>
    <row r="132" spans="1:1" x14ac:dyDescent="0.25">
      <c r="A132" s="87" t="str">
        <f t="shared" si="1"/>
        <v/>
      </c>
    </row>
    <row r="133" spans="1:1" x14ac:dyDescent="0.25">
      <c r="A133" s="87" t="str">
        <f t="shared" ref="A133:A196" si="4">IF(B133=A$1,B133,IF(MOD(B133-B$4,7)=0,B133,""))</f>
        <v/>
      </c>
    </row>
    <row r="134" spans="1:1" x14ac:dyDescent="0.25">
      <c r="A134" s="87" t="str">
        <f t="shared" si="4"/>
        <v/>
      </c>
    </row>
    <row r="135" spans="1:1" x14ac:dyDescent="0.25">
      <c r="A135" s="87" t="str">
        <f t="shared" si="4"/>
        <v/>
      </c>
    </row>
    <row r="136" spans="1:1" x14ac:dyDescent="0.25">
      <c r="A136" s="87" t="str">
        <f t="shared" si="4"/>
        <v/>
      </c>
    </row>
    <row r="137" spans="1:1" x14ac:dyDescent="0.25">
      <c r="A137" s="87" t="str">
        <f t="shared" si="4"/>
        <v/>
      </c>
    </row>
    <row r="138" spans="1:1" x14ac:dyDescent="0.25">
      <c r="A138" s="87" t="str">
        <f t="shared" si="4"/>
        <v/>
      </c>
    </row>
    <row r="139" spans="1:1" x14ac:dyDescent="0.25">
      <c r="A139" s="87" t="str">
        <f t="shared" si="4"/>
        <v/>
      </c>
    </row>
    <row r="140" spans="1:1" x14ac:dyDescent="0.25">
      <c r="A140" s="87" t="str">
        <f t="shared" si="4"/>
        <v/>
      </c>
    </row>
    <row r="141" spans="1:1" x14ac:dyDescent="0.25">
      <c r="A141" s="87" t="str">
        <f t="shared" si="4"/>
        <v/>
      </c>
    </row>
    <row r="142" spans="1:1" x14ac:dyDescent="0.25">
      <c r="A142" s="87" t="str">
        <f t="shared" si="4"/>
        <v/>
      </c>
    </row>
    <row r="143" spans="1:1" x14ac:dyDescent="0.25">
      <c r="A143" s="87" t="str">
        <f t="shared" si="4"/>
        <v/>
      </c>
    </row>
    <row r="144" spans="1:1" x14ac:dyDescent="0.25">
      <c r="A144" s="87" t="str">
        <f t="shared" si="4"/>
        <v/>
      </c>
    </row>
    <row r="145" spans="1:1" x14ac:dyDescent="0.25">
      <c r="A145" s="87" t="str">
        <f t="shared" si="4"/>
        <v/>
      </c>
    </row>
    <row r="146" spans="1:1" x14ac:dyDescent="0.25">
      <c r="A146" s="87" t="str">
        <f t="shared" si="4"/>
        <v/>
      </c>
    </row>
    <row r="147" spans="1:1" x14ac:dyDescent="0.25">
      <c r="A147" s="87" t="str">
        <f t="shared" si="4"/>
        <v/>
      </c>
    </row>
    <row r="148" spans="1:1" x14ac:dyDescent="0.25">
      <c r="A148" s="87" t="str">
        <f t="shared" si="4"/>
        <v/>
      </c>
    </row>
    <row r="149" spans="1:1" x14ac:dyDescent="0.25">
      <c r="A149" s="87" t="str">
        <f t="shared" si="4"/>
        <v/>
      </c>
    </row>
    <row r="150" spans="1:1" x14ac:dyDescent="0.25">
      <c r="A150" s="87" t="str">
        <f t="shared" si="4"/>
        <v/>
      </c>
    </row>
    <row r="151" spans="1:1" x14ac:dyDescent="0.25">
      <c r="A151" s="87" t="str">
        <f t="shared" si="4"/>
        <v/>
      </c>
    </row>
    <row r="152" spans="1:1" x14ac:dyDescent="0.25">
      <c r="A152" s="87" t="str">
        <f t="shared" si="4"/>
        <v/>
      </c>
    </row>
    <row r="153" spans="1:1" x14ac:dyDescent="0.25">
      <c r="A153" s="87" t="str">
        <f t="shared" si="4"/>
        <v/>
      </c>
    </row>
    <row r="154" spans="1:1" x14ac:dyDescent="0.25">
      <c r="A154" s="87" t="str">
        <f t="shared" si="4"/>
        <v/>
      </c>
    </row>
    <row r="155" spans="1:1" x14ac:dyDescent="0.25">
      <c r="A155" s="87" t="str">
        <f t="shared" si="4"/>
        <v/>
      </c>
    </row>
    <row r="156" spans="1:1" x14ac:dyDescent="0.25">
      <c r="A156" s="87" t="str">
        <f t="shared" si="4"/>
        <v/>
      </c>
    </row>
    <row r="157" spans="1:1" x14ac:dyDescent="0.25">
      <c r="A157" s="87" t="str">
        <f t="shared" si="4"/>
        <v/>
      </c>
    </row>
    <row r="158" spans="1:1" x14ac:dyDescent="0.25">
      <c r="A158" s="87" t="str">
        <f t="shared" si="4"/>
        <v/>
      </c>
    </row>
    <row r="159" spans="1:1" x14ac:dyDescent="0.25">
      <c r="A159" s="87" t="str">
        <f t="shared" si="4"/>
        <v/>
      </c>
    </row>
    <row r="160" spans="1:1" x14ac:dyDescent="0.25">
      <c r="A160" s="87" t="str">
        <f t="shared" si="4"/>
        <v/>
      </c>
    </row>
    <row r="161" spans="1:1" x14ac:dyDescent="0.25">
      <c r="A161" s="87" t="str">
        <f t="shared" si="4"/>
        <v/>
      </c>
    </row>
    <row r="162" spans="1:1" x14ac:dyDescent="0.25">
      <c r="A162" s="87" t="str">
        <f t="shared" si="4"/>
        <v/>
      </c>
    </row>
    <row r="163" spans="1:1" x14ac:dyDescent="0.25">
      <c r="A163" s="87" t="str">
        <f t="shared" si="4"/>
        <v/>
      </c>
    </row>
    <row r="164" spans="1:1" x14ac:dyDescent="0.25">
      <c r="A164" s="87" t="str">
        <f t="shared" si="4"/>
        <v/>
      </c>
    </row>
    <row r="165" spans="1:1" x14ac:dyDescent="0.25">
      <c r="A165" s="87" t="str">
        <f t="shared" si="4"/>
        <v/>
      </c>
    </row>
    <row r="166" spans="1:1" x14ac:dyDescent="0.25">
      <c r="A166" s="87" t="str">
        <f t="shared" si="4"/>
        <v/>
      </c>
    </row>
    <row r="167" spans="1:1" x14ac:dyDescent="0.25">
      <c r="A167" s="87" t="str">
        <f t="shared" si="4"/>
        <v/>
      </c>
    </row>
    <row r="168" spans="1:1" x14ac:dyDescent="0.25">
      <c r="A168" s="87" t="str">
        <f t="shared" si="4"/>
        <v/>
      </c>
    </row>
    <row r="169" spans="1:1" x14ac:dyDescent="0.25">
      <c r="A169" s="87" t="str">
        <f t="shared" si="4"/>
        <v/>
      </c>
    </row>
    <row r="170" spans="1:1" x14ac:dyDescent="0.25">
      <c r="A170" s="87" t="str">
        <f t="shared" si="4"/>
        <v/>
      </c>
    </row>
    <row r="171" spans="1:1" x14ac:dyDescent="0.25">
      <c r="A171" s="87" t="str">
        <f t="shared" si="4"/>
        <v/>
      </c>
    </row>
    <row r="172" spans="1:1" x14ac:dyDescent="0.25">
      <c r="A172" s="87" t="str">
        <f t="shared" si="4"/>
        <v/>
      </c>
    </row>
    <row r="173" spans="1:1" x14ac:dyDescent="0.25">
      <c r="A173" s="87" t="str">
        <f t="shared" si="4"/>
        <v/>
      </c>
    </row>
    <row r="174" spans="1:1" x14ac:dyDescent="0.25">
      <c r="A174" s="87" t="str">
        <f t="shared" si="4"/>
        <v/>
      </c>
    </row>
    <row r="175" spans="1:1" x14ac:dyDescent="0.25">
      <c r="A175" s="87" t="str">
        <f t="shared" si="4"/>
        <v/>
      </c>
    </row>
    <row r="176" spans="1:1" x14ac:dyDescent="0.25">
      <c r="A176" s="87" t="str">
        <f t="shared" si="4"/>
        <v/>
      </c>
    </row>
    <row r="177" spans="1:1" x14ac:dyDescent="0.25">
      <c r="A177" s="87" t="str">
        <f t="shared" si="4"/>
        <v/>
      </c>
    </row>
    <row r="178" spans="1:1" x14ac:dyDescent="0.25">
      <c r="A178" s="87" t="str">
        <f t="shared" si="4"/>
        <v/>
      </c>
    </row>
    <row r="179" spans="1:1" x14ac:dyDescent="0.25">
      <c r="A179" s="87" t="str">
        <f t="shared" si="4"/>
        <v/>
      </c>
    </row>
    <row r="180" spans="1:1" x14ac:dyDescent="0.25">
      <c r="A180" s="87" t="str">
        <f t="shared" si="4"/>
        <v/>
      </c>
    </row>
    <row r="181" spans="1:1" x14ac:dyDescent="0.25">
      <c r="A181" s="87" t="str">
        <f t="shared" si="4"/>
        <v/>
      </c>
    </row>
    <row r="182" spans="1:1" x14ac:dyDescent="0.25">
      <c r="A182" s="87" t="str">
        <f t="shared" si="4"/>
        <v/>
      </c>
    </row>
    <row r="183" spans="1:1" x14ac:dyDescent="0.25">
      <c r="A183" s="87" t="str">
        <f t="shared" si="4"/>
        <v/>
      </c>
    </row>
    <row r="184" spans="1:1" x14ac:dyDescent="0.25">
      <c r="A184" s="87" t="str">
        <f t="shared" si="4"/>
        <v/>
      </c>
    </row>
    <row r="185" spans="1:1" x14ac:dyDescent="0.25">
      <c r="A185" s="87" t="str">
        <f t="shared" si="4"/>
        <v/>
      </c>
    </row>
    <row r="186" spans="1:1" x14ac:dyDescent="0.25">
      <c r="A186" s="87" t="str">
        <f t="shared" si="4"/>
        <v/>
      </c>
    </row>
    <row r="187" spans="1:1" x14ac:dyDescent="0.25">
      <c r="A187" s="87" t="str">
        <f t="shared" si="4"/>
        <v/>
      </c>
    </row>
    <row r="188" spans="1:1" x14ac:dyDescent="0.25">
      <c r="A188" s="87" t="str">
        <f t="shared" si="4"/>
        <v/>
      </c>
    </row>
    <row r="189" spans="1:1" x14ac:dyDescent="0.25">
      <c r="A189" s="87" t="str">
        <f t="shared" si="4"/>
        <v/>
      </c>
    </row>
    <row r="190" spans="1:1" x14ac:dyDescent="0.25">
      <c r="A190" s="87" t="str">
        <f t="shared" si="4"/>
        <v/>
      </c>
    </row>
    <row r="191" spans="1:1" x14ac:dyDescent="0.25">
      <c r="A191" s="87" t="str">
        <f t="shared" si="4"/>
        <v/>
      </c>
    </row>
    <row r="192" spans="1:1" x14ac:dyDescent="0.25">
      <c r="A192" s="87" t="str">
        <f t="shared" si="4"/>
        <v/>
      </c>
    </row>
    <row r="193" spans="1:1" x14ac:dyDescent="0.25">
      <c r="A193" s="87" t="str">
        <f t="shared" si="4"/>
        <v/>
      </c>
    </row>
    <row r="194" spans="1:1" x14ac:dyDescent="0.25">
      <c r="A194" s="87" t="str">
        <f t="shared" si="4"/>
        <v/>
      </c>
    </row>
    <row r="195" spans="1:1" x14ac:dyDescent="0.25">
      <c r="A195" s="87" t="str">
        <f t="shared" si="4"/>
        <v/>
      </c>
    </row>
    <row r="196" spans="1:1" x14ac:dyDescent="0.25">
      <c r="A196" s="87" t="str">
        <f t="shared" si="4"/>
        <v/>
      </c>
    </row>
    <row r="197" spans="1:1" x14ac:dyDescent="0.25">
      <c r="A197" s="87" t="str">
        <f t="shared" ref="A197:A200" si="5">IF(B197=A$1,B197,IF(MOD(B197-B$4,7)=0,B197,""))</f>
        <v/>
      </c>
    </row>
    <row r="198" spans="1:1" x14ac:dyDescent="0.25">
      <c r="A198" s="87" t="str">
        <f t="shared" si="5"/>
        <v/>
      </c>
    </row>
    <row r="199" spans="1:1" x14ac:dyDescent="0.25">
      <c r="A199" s="87" t="str">
        <f t="shared" si="5"/>
        <v/>
      </c>
    </row>
    <row r="200" spans="1:1" x14ac:dyDescent="0.25">
      <c r="A200" s="87"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sheetView>
  </sheetViews>
  <sheetFormatPr defaultColWidth="9.42578125" defaultRowHeight="15" x14ac:dyDescent="0.25"/>
  <cols>
    <col min="1" max="1" width="9.42578125" style="230" customWidth="1"/>
    <col min="2" max="2" width="23.42578125" style="230" customWidth="1"/>
    <col min="3" max="3" width="26.42578125" style="230" customWidth="1"/>
    <col min="4" max="4" width="3.42578125" style="230" customWidth="1"/>
    <col min="5" max="5" width="12.42578125" style="230" customWidth="1"/>
    <col min="6" max="6" width="25.42578125" style="230" customWidth="1"/>
    <col min="7" max="7" width="4.42578125" style="255" customWidth="1"/>
    <col min="8" max="16384" width="9.42578125" style="231"/>
  </cols>
  <sheetData>
    <row r="1" spans="1:18" x14ac:dyDescent="0.25">
      <c r="A1" s="200" t="s">
        <v>157</v>
      </c>
      <c r="B1" s="200"/>
      <c r="C1" s="200"/>
      <c r="D1" s="200"/>
      <c r="G1" s="230"/>
      <c r="R1" s="232" t="s">
        <v>29</v>
      </c>
    </row>
    <row r="2" spans="1:18" ht="30.6" customHeight="1" x14ac:dyDescent="0.25">
      <c r="A2" s="233"/>
      <c r="B2" s="542" t="s">
        <v>121</v>
      </c>
      <c r="C2" s="543"/>
      <c r="D2" s="234"/>
      <c r="E2" s="235"/>
      <c r="F2" s="236" t="s">
        <v>123</v>
      </c>
      <c r="G2" s="231"/>
    </row>
    <row r="3" spans="1:18" ht="51.75" x14ac:dyDescent="0.25">
      <c r="A3" s="237" t="s">
        <v>0</v>
      </c>
      <c r="B3" s="238" t="s">
        <v>153</v>
      </c>
      <c r="C3" s="238" t="s">
        <v>154</v>
      </c>
      <c r="D3" s="239"/>
      <c r="E3" s="240" t="s">
        <v>124</v>
      </c>
      <c r="F3" s="238" t="s">
        <v>155</v>
      </c>
      <c r="G3" s="241"/>
    </row>
    <row r="4" spans="1:18" x14ac:dyDescent="0.25">
      <c r="A4" s="242">
        <v>44010</v>
      </c>
      <c r="B4" s="243">
        <v>143</v>
      </c>
      <c r="C4" s="244">
        <v>0.13</v>
      </c>
      <c r="D4" s="245"/>
      <c r="E4" s="246"/>
      <c r="F4" s="247"/>
      <c r="G4" s="231"/>
    </row>
    <row r="5" spans="1:18" x14ac:dyDescent="0.25">
      <c r="A5" s="248">
        <v>44011</v>
      </c>
      <c r="B5" s="235">
        <v>140</v>
      </c>
      <c r="C5" s="244">
        <v>0.13</v>
      </c>
      <c r="D5" s="234"/>
      <c r="E5" s="246"/>
      <c r="F5" s="247"/>
      <c r="G5" s="231"/>
    </row>
    <row r="6" spans="1:18" x14ac:dyDescent="0.25">
      <c r="A6" s="248">
        <v>44012</v>
      </c>
      <c r="B6" s="235">
        <v>138</v>
      </c>
      <c r="C6" s="244">
        <v>0.13</v>
      </c>
      <c r="D6" s="234"/>
      <c r="E6" s="246"/>
      <c r="F6" s="247"/>
      <c r="G6" s="231"/>
    </row>
    <row r="7" spans="1:18" x14ac:dyDescent="0.25">
      <c r="A7" s="248">
        <v>44013</v>
      </c>
      <c r="B7" s="235">
        <v>135</v>
      </c>
      <c r="C7" s="244">
        <v>0.13</v>
      </c>
      <c r="D7" s="234"/>
      <c r="E7" s="246"/>
      <c r="F7" s="247"/>
      <c r="G7" s="231"/>
    </row>
    <row r="8" spans="1:18" x14ac:dyDescent="0.25">
      <c r="A8" s="248">
        <v>44014</v>
      </c>
      <c r="B8" s="235">
        <v>135</v>
      </c>
      <c r="C8" s="244">
        <v>0.13</v>
      </c>
      <c r="D8" s="234"/>
      <c r="E8" s="246"/>
      <c r="F8" s="247"/>
      <c r="G8" s="231"/>
    </row>
    <row r="9" spans="1:18" x14ac:dyDescent="0.25">
      <c r="A9" s="248">
        <v>44015</v>
      </c>
      <c r="B9" s="235">
        <v>129</v>
      </c>
      <c r="C9" s="244">
        <v>0.12</v>
      </c>
      <c r="D9" s="234"/>
      <c r="E9" s="246"/>
      <c r="F9" s="247"/>
      <c r="G9" s="231"/>
    </row>
    <row r="10" spans="1:18" x14ac:dyDescent="0.25">
      <c r="A10" s="248">
        <v>44016</v>
      </c>
      <c r="B10" s="235">
        <v>125</v>
      </c>
      <c r="C10" s="244">
        <v>0.12</v>
      </c>
      <c r="D10" s="234"/>
      <c r="E10" s="246"/>
      <c r="F10" s="247"/>
      <c r="G10" s="231"/>
    </row>
    <row r="11" spans="1:18" x14ac:dyDescent="0.25">
      <c r="A11" s="248">
        <v>44017</v>
      </c>
      <c r="B11" s="235">
        <v>123</v>
      </c>
      <c r="C11" s="244">
        <v>0.11</v>
      </c>
      <c r="D11" s="234"/>
      <c r="E11" s="246"/>
      <c r="F11" s="247"/>
      <c r="G11" s="231"/>
    </row>
    <row r="12" spans="1:18" x14ac:dyDescent="0.25">
      <c r="A12" s="248">
        <v>44018</v>
      </c>
      <c r="B12" s="235">
        <v>125</v>
      </c>
      <c r="C12" s="244">
        <v>0.12</v>
      </c>
      <c r="D12" s="234"/>
      <c r="E12" s="246"/>
      <c r="F12" s="247"/>
      <c r="G12" s="231"/>
    </row>
    <row r="13" spans="1:18" x14ac:dyDescent="0.25">
      <c r="A13" s="248">
        <v>44019</v>
      </c>
      <c r="B13" s="235">
        <v>119</v>
      </c>
      <c r="C13" s="244">
        <v>0.11</v>
      </c>
      <c r="D13" s="234"/>
      <c r="E13" s="246"/>
      <c r="F13" s="247"/>
      <c r="G13" s="231"/>
    </row>
    <row r="14" spans="1:18" x14ac:dyDescent="0.25">
      <c r="A14" s="248">
        <v>44020</v>
      </c>
      <c r="B14" s="235">
        <v>113</v>
      </c>
      <c r="C14" s="244">
        <v>0.1</v>
      </c>
      <c r="D14" s="234"/>
      <c r="E14" s="246"/>
      <c r="F14" s="247"/>
      <c r="G14" s="231"/>
    </row>
    <row r="15" spans="1:18" x14ac:dyDescent="0.25">
      <c r="A15" s="248">
        <v>44021</v>
      </c>
      <c r="B15" s="235">
        <v>117</v>
      </c>
      <c r="C15" s="244">
        <v>0.11</v>
      </c>
      <c r="D15" s="234"/>
      <c r="E15" s="246"/>
      <c r="F15" s="247"/>
      <c r="G15" s="231"/>
    </row>
    <row r="16" spans="1:18" x14ac:dyDescent="0.25">
      <c r="A16" s="248">
        <v>44022</v>
      </c>
      <c r="B16" s="235">
        <v>114</v>
      </c>
      <c r="C16" s="244">
        <v>0.11</v>
      </c>
      <c r="D16" s="234"/>
      <c r="E16" s="246"/>
      <c r="F16" s="247"/>
      <c r="G16" s="231"/>
    </row>
    <row r="17" spans="1:7" x14ac:dyDescent="0.25">
      <c r="A17" s="248">
        <v>44023</v>
      </c>
      <c r="B17" s="235">
        <v>115</v>
      </c>
      <c r="C17" s="244">
        <v>0.11</v>
      </c>
      <c r="D17" s="234"/>
      <c r="E17" s="246"/>
      <c r="F17" s="247"/>
      <c r="G17" s="231"/>
    </row>
    <row r="18" spans="1:7" x14ac:dyDescent="0.25">
      <c r="A18" s="248">
        <v>44024</v>
      </c>
      <c r="B18" s="235">
        <v>115</v>
      </c>
      <c r="C18" s="244">
        <v>0.11</v>
      </c>
      <c r="D18" s="234"/>
      <c r="E18" s="246"/>
      <c r="F18" s="247"/>
      <c r="G18" s="231"/>
    </row>
    <row r="19" spans="1:7" x14ac:dyDescent="0.25">
      <c r="A19" s="248">
        <v>44025</v>
      </c>
      <c r="B19" s="235">
        <v>108</v>
      </c>
      <c r="C19" s="244">
        <v>0.1</v>
      </c>
      <c r="D19" s="234"/>
      <c r="E19" s="246"/>
      <c r="F19" s="247"/>
      <c r="G19" s="231"/>
    </row>
    <row r="20" spans="1:7" x14ac:dyDescent="0.25">
      <c r="A20" s="248">
        <v>44026</v>
      </c>
      <c r="B20" s="235">
        <v>98</v>
      </c>
      <c r="C20" s="244">
        <v>0.09</v>
      </c>
      <c r="D20" s="234"/>
      <c r="E20" s="246"/>
      <c r="F20" s="247"/>
      <c r="G20" s="231"/>
    </row>
    <row r="21" spans="1:7" x14ac:dyDescent="0.25">
      <c r="A21" s="248">
        <v>44027</v>
      </c>
      <c r="B21" s="235">
        <v>97</v>
      </c>
      <c r="C21" s="244">
        <v>0.09</v>
      </c>
      <c r="D21" s="234"/>
      <c r="E21" s="246"/>
      <c r="F21" s="247"/>
      <c r="G21" s="249"/>
    </row>
    <row r="22" spans="1:7" x14ac:dyDescent="0.25">
      <c r="A22" s="248">
        <v>44028</v>
      </c>
      <c r="B22" s="235">
        <v>90</v>
      </c>
      <c r="C22" s="244">
        <v>0.08</v>
      </c>
      <c r="D22" s="234"/>
      <c r="E22" s="246"/>
      <c r="F22" s="247"/>
      <c r="G22" s="249"/>
    </row>
    <row r="23" spans="1:7" x14ac:dyDescent="0.25">
      <c r="A23" s="248">
        <v>44029</v>
      </c>
      <c r="B23" s="235">
        <v>85</v>
      </c>
      <c r="C23" s="244">
        <v>0.08</v>
      </c>
      <c r="D23" s="234"/>
      <c r="E23" s="246"/>
      <c r="F23" s="247"/>
      <c r="G23" s="231"/>
    </row>
    <row r="24" spans="1:7" x14ac:dyDescent="0.25">
      <c r="A24" s="248">
        <v>44030</v>
      </c>
      <c r="B24" s="235">
        <v>84</v>
      </c>
      <c r="C24" s="244">
        <v>0.08</v>
      </c>
      <c r="D24" s="234"/>
      <c r="E24" s="246"/>
      <c r="F24" s="247"/>
      <c r="G24" s="231"/>
    </row>
    <row r="25" spans="1:7" x14ac:dyDescent="0.25">
      <c r="A25" s="248">
        <v>44031</v>
      </c>
      <c r="B25" s="235">
        <v>82</v>
      </c>
      <c r="C25" s="244">
        <v>0.08</v>
      </c>
      <c r="D25" s="234"/>
      <c r="E25" s="246"/>
      <c r="F25" s="247"/>
      <c r="G25" s="231"/>
    </row>
    <row r="26" spans="1:7" x14ac:dyDescent="0.25">
      <c r="A26" s="248">
        <v>44032</v>
      </c>
      <c r="B26" s="235">
        <v>90</v>
      </c>
      <c r="C26" s="244">
        <v>0.08</v>
      </c>
      <c r="D26" s="234"/>
      <c r="E26" s="246"/>
      <c r="F26" s="247"/>
      <c r="G26" s="231"/>
    </row>
    <row r="27" spans="1:7" x14ac:dyDescent="0.25">
      <c r="A27" s="248">
        <v>44033</v>
      </c>
      <c r="B27" s="235">
        <v>83</v>
      </c>
      <c r="C27" s="244">
        <v>0.08</v>
      </c>
      <c r="D27" s="234"/>
      <c r="E27" s="246"/>
      <c r="F27" s="247"/>
      <c r="G27" s="231"/>
    </row>
    <row r="28" spans="1:7" x14ac:dyDescent="0.25">
      <c r="A28" s="248">
        <v>44034</v>
      </c>
      <c r="B28" s="235">
        <v>81</v>
      </c>
      <c r="C28" s="244">
        <v>0.08</v>
      </c>
      <c r="D28" s="234"/>
      <c r="E28" s="246"/>
      <c r="F28" s="247"/>
      <c r="G28" s="231"/>
    </row>
    <row r="29" spans="1:7" x14ac:dyDescent="0.25">
      <c r="A29" s="248">
        <v>44035</v>
      </c>
      <c r="B29" s="235">
        <v>76</v>
      </c>
      <c r="C29" s="244">
        <v>7.0000000000000007E-2</v>
      </c>
      <c r="D29" s="234"/>
      <c r="E29" s="246"/>
      <c r="F29" s="247"/>
      <c r="G29" s="231"/>
    </row>
    <row r="30" spans="1:7" ht="14.25" customHeight="1" x14ac:dyDescent="0.25">
      <c r="A30" s="248">
        <v>44036</v>
      </c>
      <c r="B30" s="250" t="s">
        <v>48</v>
      </c>
      <c r="C30" s="251" t="s">
        <v>48</v>
      </c>
      <c r="D30" s="234"/>
      <c r="E30" s="252"/>
      <c r="F30" s="253"/>
      <c r="G30" s="231"/>
    </row>
    <row r="31" spans="1:7" x14ac:dyDescent="0.25">
      <c r="A31" s="248">
        <v>44037</v>
      </c>
      <c r="B31" s="250" t="s">
        <v>48</v>
      </c>
      <c r="C31" s="251" t="s">
        <v>48</v>
      </c>
      <c r="D31" s="234"/>
      <c r="E31" s="252"/>
      <c r="F31" s="253"/>
      <c r="G31" s="231"/>
    </row>
    <row r="32" spans="1:7" x14ac:dyDescent="0.25">
      <c r="A32" s="248">
        <v>44038</v>
      </c>
      <c r="B32" s="250" t="s">
        <v>48</v>
      </c>
      <c r="C32" s="251" t="s">
        <v>48</v>
      </c>
      <c r="D32" s="234"/>
      <c r="E32" s="252"/>
      <c r="F32" s="253"/>
      <c r="G32" s="231"/>
    </row>
    <row r="33" spans="1:7" ht="26.1" customHeight="1" x14ac:dyDescent="0.25">
      <c r="A33" s="248">
        <v>44039</v>
      </c>
      <c r="B33" s="250" t="s">
        <v>48</v>
      </c>
      <c r="C33" s="251" t="s">
        <v>48</v>
      </c>
      <c r="D33" s="234"/>
      <c r="E33" s="546" t="s">
        <v>129</v>
      </c>
      <c r="F33" s="547">
        <v>2</v>
      </c>
      <c r="G33" s="231"/>
    </row>
    <row r="34" spans="1:7" x14ac:dyDescent="0.25">
      <c r="A34" s="248">
        <v>44040</v>
      </c>
      <c r="B34" s="250" t="s">
        <v>48</v>
      </c>
      <c r="C34" s="251" t="s">
        <v>48</v>
      </c>
      <c r="D34" s="234"/>
      <c r="E34" s="544"/>
      <c r="F34" s="548"/>
      <c r="G34" s="231"/>
    </row>
    <row r="35" spans="1:7" x14ac:dyDescent="0.25">
      <c r="A35" s="248">
        <v>44041</v>
      </c>
      <c r="B35" s="235">
        <v>66</v>
      </c>
      <c r="C35" s="254">
        <v>0.06</v>
      </c>
      <c r="D35" s="255"/>
      <c r="E35" s="544"/>
      <c r="F35" s="548"/>
      <c r="G35" s="231"/>
    </row>
    <row r="36" spans="1:7" x14ac:dyDescent="0.25">
      <c r="A36" s="248">
        <v>44042</v>
      </c>
      <c r="B36" s="250" t="s">
        <v>48</v>
      </c>
      <c r="C36" s="251" t="s">
        <v>48</v>
      </c>
      <c r="D36" s="255"/>
      <c r="E36" s="544"/>
      <c r="F36" s="548"/>
      <c r="G36" s="231"/>
    </row>
    <row r="37" spans="1:7" x14ac:dyDescent="0.25">
      <c r="A37" s="248">
        <v>44043</v>
      </c>
      <c r="B37" s="250" t="s">
        <v>48</v>
      </c>
      <c r="C37" s="251" t="s">
        <v>48</v>
      </c>
      <c r="D37" s="255"/>
      <c r="E37" s="544"/>
      <c r="F37" s="548"/>
      <c r="G37" s="231"/>
    </row>
    <row r="38" spans="1:7" x14ac:dyDescent="0.25">
      <c r="A38" s="248">
        <v>44044</v>
      </c>
      <c r="B38" s="250" t="s">
        <v>48</v>
      </c>
      <c r="C38" s="251" t="s">
        <v>48</v>
      </c>
      <c r="D38" s="255"/>
      <c r="E38" s="544"/>
      <c r="F38" s="548"/>
      <c r="G38" s="231"/>
    </row>
    <row r="39" spans="1:7" x14ac:dyDescent="0.25">
      <c r="A39" s="248">
        <v>44045</v>
      </c>
      <c r="B39" s="250" t="s">
        <v>48</v>
      </c>
      <c r="C39" s="251" t="s">
        <v>48</v>
      </c>
      <c r="D39" s="255"/>
      <c r="E39" s="545"/>
      <c r="F39" s="549"/>
      <c r="G39" s="231"/>
    </row>
    <row r="40" spans="1:7" x14ac:dyDescent="0.25">
      <c r="A40" s="248">
        <v>44046</v>
      </c>
      <c r="B40" s="250" t="s">
        <v>48</v>
      </c>
      <c r="C40" s="251" t="s">
        <v>48</v>
      </c>
      <c r="D40" s="255"/>
      <c r="E40" s="544" t="s">
        <v>128</v>
      </c>
      <c r="F40" s="550">
        <v>0</v>
      </c>
      <c r="G40" s="231"/>
    </row>
    <row r="41" spans="1:7" x14ac:dyDescent="0.25">
      <c r="A41" s="248">
        <v>44047</v>
      </c>
      <c r="B41" s="250" t="s">
        <v>48</v>
      </c>
      <c r="C41" s="251" t="s">
        <v>48</v>
      </c>
      <c r="D41" s="255"/>
      <c r="E41" s="544"/>
      <c r="F41" s="551"/>
      <c r="G41" s="231"/>
    </row>
    <row r="42" spans="1:7" x14ac:dyDescent="0.25">
      <c r="A42" s="248">
        <v>44048</v>
      </c>
      <c r="B42" s="235">
        <v>60</v>
      </c>
      <c r="C42" s="254">
        <v>0.06</v>
      </c>
      <c r="D42" s="255"/>
      <c r="E42" s="544"/>
      <c r="F42" s="551"/>
      <c r="G42" s="231"/>
    </row>
    <row r="43" spans="1:7" x14ac:dyDescent="0.25">
      <c r="A43" s="248">
        <v>44049</v>
      </c>
      <c r="B43" s="250" t="s">
        <v>48</v>
      </c>
      <c r="C43" s="251" t="s">
        <v>48</v>
      </c>
      <c r="E43" s="544"/>
      <c r="F43" s="551"/>
    </row>
    <row r="44" spans="1:7" x14ac:dyDescent="0.25">
      <c r="A44" s="248">
        <v>44050</v>
      </c>
      <c r="B44" s="250" t="s">
        <v>48</v>
      </c>
      <c r="C44" s="251" t="s">
        <v>48</v>
      </c>
      <c r="E44" s="544"/>
      <c r="F44" s="551"/>
    </row>
    <row r="45" spans="1:7" x14ac:dyDescent="0.25">
      <c r="A45" s="248">
        <v>44051</v>
      </c>
      <c r="B45" s="250" t="s">
        <v>48</v>
      </c>
      <c r="C45" s="251" t="s">
        <v>48</v>
      </c>
      <c r="E45" s="544"/>
      <c r="F45" s="551"/>
    </row>
    <row r="46" spans="1:7" x14ac:dyDescent="0.25">
      <c r="A46" s="248">
        <v>44052</v>
      </c>
      <c r="B46" s="250" t="s">
        <v>48</v>
      </c>
      <c r="C46" s="251" t="s">
        <v>48</v>
      </c>
      <c r="E46" s="545"/>
      <c r="F46" s="552"/>
    </row>
    <row r="47" spans="1:7" x14ac:dyDescent="0.25">
      <c r="A47" s="248">
        <v>44053</v>
      </c>
      <c r="B47" s="250" t="s">
        <v>48</v>
      </c>
      <c r="C47" s="251" t="s">
        <v>48</v>
      </c>
      <c r="D47" s="255"/>
      <c r="E47" s="256"/>
      <c r="F47" s="256"/>
    </row>
    <row r="48" spans="1:7" x14ac:dyDescent="0.25">
      <c r="A48" s="248">
        <v>44054</v>
      </c>
      <c r="B48" s="250" t="s">
        <v>48</v>
      </c>
      <c r="C48" s="251" t="s">
        <v>48</v>
      </c>
    </row>
    <row r="49" spans="1:3" x14ac:dyDescent="0.25">
      <c r="A49" s="248">
        <v>44055</v>
      </c>
      <c r="B49" s="250">
        <v>53</v>
      </c>
      <c r="C49" s="251">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sheetView>
  </sheetViews>
  <sheetFormatPr defaultRowHeight="15" x14ac:dyDescent="0.25"/>
  <cols>
    <col min="1" max="1" width="9.42578125" style="2" customWidth="1"/>
    <col min="2" max="2" width="23.42578125" style="2" customWidth="1"/>
    <col min="3" max="3" width="20.42578125" style="2" customWidth="1"/>
    <col min="4" max="4" width="21.42578125" style="2" customWidth="1"/>
    <col min="5" max="5" width="4.42578125" style="2" customWidth="1"/>
    <col min="6" max="7" width="13.42578125" style="2" customWidth="1"/>
    <col min="8" max="8" width="18.42578125" style="2" customWidth="1"/>
    <col min="9" max="9" width="16.42578125" style="2" customWidth="1"/>
    <col min="10" max="10" width="4.42578125" style="2" customWidth="1"/>
    <col min="11" max="11" width="17.42578125" style="2" customWidth="1"/>
    <col min="12" max="12" width="19.42578125" style="2" customWidth="1"/>
  </cols>
  <sheetData>
    <row r="1" spans="1:23" x14ac:dyDescent="0.25">
      <c r="A1" s="200" t="s">
        <v>158</v>
      </c>
      <c r="B1" s="1"/>
      <c r="C1" s="1"/>
      <c r="D1" s="1"/>
      <c r="E1" s="1"/>
      <c r="F1" s="1"/>
      <c r="W1" s="22" t="s">
        <v>29</v>
      </c>
    </row>
    <row r="2" spans="1:23" ht="15.6" customHeight="1" x14ac:dyDescent="0.25">
      <c r="H2" s="201" t="s">
        <v>121</v>
      </c>
      <c r="I2" s="201"/>
    </row>
    <row r="3" spans="1:23" ht="81" customHeight="1" x14ac:dyDescent="0.25">
      <c r="A3" s="202" t="s">
        <v>0</v>
      </c>
      <c r="B3" s="124" t="s">
        <v>54</v>
      </c>
      <c r="C3" s="124" t="s">
        <v>46</v>
      </c>
      <c r="D3" s="124" t="s">
        <v>55</v>
      </c>
      <c r="E3" s="53"/>
      <c r="F3" s="124" t="s">
        <v>56</v>
      </c>
      <c r="G3" s="124" t="s">
        <v>47</v>
      </c>
      <c r="H3" s="124" t="s">
        <v>56</v>
      </c>
      <c r="I3" s="124" t="s">
        <v>47</v>
      </c>
      <c r="J3" s="54"/>
      <c r="K3" s="124" t="s">
        <v>57</v>
      </c>
      <c r="L3" s="124" t="s">
        <v>58</v>
      </c>
    </row>
    <row r="4" spans="1:23" ht="17.850000000000001" customHeight="1" x14ac:dyDescent="0.25">
      <c r="A4" s="203"/>
      <c r="B4" s="125"/>
      <c r="C4" s="54"/>
      <c r="D4" s="54"/>
      <c r="E4" s="54"/>
      <c r="F4" s="553" t="s">
        <v>81</v>
      </c>
      <c r="G4" s="554"/>
      <c r="H4" s="554"/>
      <c r="I4" s="555"/>
      <c r="J4" s="15"/>
      <c r="K4" s="54"/>
      <c r="L4" s="54"/>
    </row>
    <row r="5" spans="1:23" x14ac:dyDescent="0.25">
      <c r="A5" s="204">
        <v>43932</v>
      </c>
      <c r="B5" s="160">
        <v>406</v>
      </c>
      <c r="C5" s="166">
        <v>0.37</v>
      </c>
      <c r="D5" s="171">
        <v>202</v>
      </c>
      <c r="E5" s="185"/>
      <c r="F5" s="189" t="s">
        <v>48</v>
      </c>
      <c r="G5" s="189" t="s">
        <v>48</v>
      </c>
      <c r="H5" s="121"/>
      <c r="I5" s="121"/>
      <c r="J5" s="180"/>
      <c r="K5" s="175">
        <v>1095</v>
      </c>
      <c r="L5" s="171">
        <v>35</v>
      </c>
      <c r="M5" s="7"/>
      <c r="N5" s="7"/>
      <c r="O5" s="8"/>
      <c r="P5" s="8"/>
      <c r="Q5" s="8"/>
      <c r="R5" s="8"/>
      <c r="S5" s="8"/>
      <c r="T5" s="8"/>
    </row>
    <row r="6" spans="1:23" x14ac:dyDescent="0.25">
      <c r="A6" s="204">
        <v>43933</v>
      </c>
      <c r="B6" s="160">
        <v>408</v>
      </c>
      <c r="C6" s="166">
        <v>0.38</v>
      </c>
      <c r="D6" s="171">
        <v>204</v>
      </c>
      <c r="E6" s="185"/>
      <c r="F6" s="166" t="s">
        <v>48</v>
      </c>
      <c r="G6" s="166" t="s">
        <v>48</v>
      </c>
      <c r="H6" s="121"/>
      <c r="I6" s="121"/>
      <c r="J6" s="180"/>
      <c r="K6" s="175">
        <v>1124</v>
      </c>
      <c r="L6" s="171">
        <v>29</v>
      </c>
    </row>
    <row r="7" spans="1:23" x14ac:dyDescent="0.25">
      <c r="A7" s="204">
        <v>43934</v>
      </c>
      <c r="B7" s="160">
        <v>414</v>
      </c>
      <c r="C7" s="166">
        <v>0.38</v>
      </c>
      <c r="D7" s="171">
        <v>214</v>
      </c>
      <c r="E7" s="185"/>
      <c r="F7" s="166" t="s">
        <v>48</v>
      </c>
      <c r="G7" s="166" t="s">
        <v>48</v>
      </c>
      <c r="H7" s="121"/>
      <c r="I7" s="166"/>
      <c r="J7" s="180"/>
      <c r="K7" s="175">
        <v>1209</v>
      </c>
      <c r="L7" s="171">
        <v>85</v>
      </c>
    </row>
    <row r="8" spans="1:23" x14ac:dyDescent="0.25">
      <c r="A8" s="204">
        <v>43935</v>
      </c>
      <c r="B8" s="160">
        <v>433</v>
      </c>
      <c r="C8" s="166">
        <v>0.4</v>
      </c>
      <c r="D8" s="171">
        <v>225</v>
      </c>
      <c r="E8" s="185"/>
      <c r="F8" s="166" t="s">
        <v>48</v>
      </c>
      <c r="G8" s="166" t="s">
        <v>48</v>
      </c>
      <c r="H8" s="121"/>
      <c r="I8" s="166"/>
      <c r="J8" s="180"/>
      <c r="K8" s="175">
        <v>1295</v>
      </c>
      <c r="L8" s="171">
        <v>86</v>
      </c>
    </row>
    <row r="9" spans="1:23" x14ac:dyDescent="0.25">
      <c r="A9" s="204">
        <v>43936</v>
      </c>
      <c r="B9" s="160">
        <v>444</v>
      </c>
      <c r="C9" s="166">
        <v>0.41</v>
      </c>
      <c r="D9" s="171">
        <v>239</v>
      </c>
      <c r="E9" s="185"/>
      <c r="F9" s="166" t="s">
        <v>48</v>
      </c>
      <c r="G9" s="166" t="s">
        <v>48</v>
      </c>
      <c r="H9" s="121"/>
      <c r="I9" s="166"/>
      <c r="J9" s="180"/>
      <c r="K9" s="175">
        <v>1398</v>
      </c>
      <c r="L9" s="171">
        <v>103</v>
      </c>
    </row>
    <row r="10" spans="1:23" x14ac:dyDescent="0.25">
      <c r="A10" s="204">
        <v>43937</v>
      </c>
      <c r="B10" s="161">
        <v>456</v>
      </c>
      <c r="C10" s="167">
        <v>0.42</v>
      </c>
      <c r="D10" s="171">
        <v>251</v>
      </c>
      <c r="E10" s="185"/>
      <c r="F10" s="168" t="s">
        <v>48</v>
      </c>
      <c r="G10" s="168" t="s">
        <v>48</v>
      </c>
      <c r="H10" s="123"/>
      <c r="I10" s="166"/>
      <c r="J10" s="181"/>
      <c r="K10" s="175">
        <v>1498</v>
      </c>
      <c r="L10" s="171">
        <v>100</v>
      </c>
    </row>
    <row r="11" spans="1:23" x14ac:dyDescent="0.25">
      <c r="A11" s="204">
        <v>43938</v>
      </c>
      <c r="B11" s="161">
        <v>459</v>
      </c>
      <c r="C11" s="167">
        <v>0.42</v>
      </c>
      <c r="D11" s="171">
        <v>267</v>
      </c>
      <c r="E11" s="185"/>
      <c r="F11" s="168" t="s">
        <v>48</v>
      </c>
      <c r="G11" s="168" t="s">
        <v>48</v>
      </c>
      <c r="H11" s="123"/>
      <c r="I11" s="166"/>
      <c r="J11" s="181"/>
      <c r="K11" s="175">
        <v>1621</v>
      </c>
      <c r="L11" s="171">
        <v>123</v>
      </c>
    </row>
    <row r="12" spans="1:23" x14ac:dyDescent="0.25">
      <c r="A12" s="204">
        <v>43939</v>
      </c>
      <c r="B12" s="162">
        <v>462</v>
      </c>
      <c r="C12" s="167">
        <v>0.43</v>
      </c>
      <c r="D12" s="171">
        <v>269</v>
      </c>
      <c r="E12" s="185"/>
      <c r="F12" s="168" t="s">
        <v>48</v>
      </c>
      <c r="G12" s="168" t="s">
        <v>48</v>
      </c>
      <c r="H12" s="123"/>
      <c r="I12" s="166"/>
      <c r="J12" s="181"/>
      <c r="K12" s="175">
        <v>1663</v>
      </c>
      <c r="L12" s="171">
        <v>42</v>
      </c>
    </row>
    <row r="13" spans="1:23" x14ac:dyDescent="0.25">
      <c r="A13" s="204">
        <v>43940</v>
      </c>
      <c r="B13" s="163">
        <v>462</v>
      </c>
      <c r="C13" s="167">
        <v>0.43</v>
      </c>
      <c r="D13" s="171">
        <v>272</v>
      </c>
      <c r="E13" s="185"/>
      <c r="F13" s="168" t="s">
        <v>48</v>
      </c>
      <c r="G13" s="168" t="s">
        <v>48</v>
      </c>
      <c r="H13" s="123"/>
      <c r="I13" s="166"/>
      <c r="J13" s="181"/>
      <c r="K13" s="175">
        <v>1677</v>
      </c>
      <c r="L13" s="171">
        <v>14</v>
      </c>
    </row>
    <row r="14" spans="1:23" x14ac:dyDescent="0.25">
      <c r="A14" s="204">
        <v>43941</v>
      </c>
      <c r="B14" s="163">
        <v>475</v>
      </c>
      <c r="C14" s="167">
        <v>0.44</v>
      </c>
      <c r="D14" s="171">
        <v>286</v>
      </c>
      <c r="E14" s="185"/>
      <c r="F14" s="168" t="s">
        <v>48</v>
      </c>
      <c r="G14" s="168" t="s">
        <v>48</v>
      </c>
      <c r="H14" s="123"/>
      <c r="I14" s="166"/>
      <c r="J14" s="181"/>
      <c r="K14" s="175">
        <v>1873</v>
      </c>
      <c r="L14" s="171">
        <v>196</v>
      </c>
    </row>
    <row r="15" spans="1:23" x14ac:dyDescent="0.25">
      <c r="A15" s="204">
        <v>43942</v>
      </c>
      <c r="B15" s="162">
        <v>495</v>
      </c>
      <c r="C15" s="168">
        <v>0.46</v>
      </c>
      <c r="D15" s="172">
        <v>308</v>
      </c>
      <c r="E15" s="186"/>
      <c r="F15" s="190">
        <v>384</v>
      </c>
      <c r="G15" s="168">
        <v>0.35</v>
      </c>
      <c r="H15" s="123"/>
      <c r="I15" s="166"/>
      <c r="J15" s="181"/>
      <c r="K15" s="176">
        <v>2085</v>
      </c>
      <c r="L15" s="172">
        <v>212</v>
      </c>
    </row>
    <row r="16" spans="1:23" x14ac:dyDescent="0.25">
      <c r="A16" s="204">
        <v>43943</v>
      </c>
      <c r="B16" s="162">
        <v>506</v>
      </c>
      <c r="C16" s="168">
        <v>0.47</v>
      </c>
      <c r="D16" s="172">
        <v>318</v>
      </c>
      <c r="E16" s="186"/>
      <c r="F16" s="190" t="s">
        <v>48</v>
      </c>
      <c r="G16" s="168" t="s">
        <v>48</v>
      </c>
      <c r="H16" s="123"/>
      <c r="I16" s="166"/>
      <c r="J16" s="181"/>
      <c r="K16" s="176">
        <v>2293</v>
      </c>
      <c r="L16" s="172">
        <v>208</v>
      </c>
    </row>
    <row r="17" spans="1:12" x14ac:dyDescent="0.25">
      <c r="A17" s="204">
        <v>43944</v>
      </c>
      <c r="B17" s="162">
        <v>516</v>
      </c>
      <c r="C17" s="168">
        <v>0.48</v>
      </c>
      <c r="D17" s="172">
        <v>332</v>
      </c>
      <c r="E17" s="186"/>
      <c r="F17" s="190" t="s">
        <v>48</v>
      </c>
      <c r="G17" s="168" t="s">
        <v>48</v>
      </c>
      <c r="H17" s="123"/>
      <c r="I17" s="166"/>
      <c r="J17" s="181"/>
      <c r="K17" s="176">
        <v>2445</v>
      </c>
      <c r="L17" s="172">
        <v>152</v>
      </c>
    </row>
    <row r="18" spans="1:12" ht="17.850000000000001" customHeight="1" x14ac:dyDescent="0.25">
      <c r="A18" s="204">
        <v>43945</v>
      </c>
      <c r="B18" s="162">
        <v>526</v>
      </c>
      <c r="C18" s="168">
        <v>0.49</v>
      </c>
      <c r="D18" s="172">
        <v>342</v>
      </c>
      <c r="E18" s="186"/>
      <c r="F18" s="190" t="s">
        <v>48</v>
      </c>
      <c r="G18" s="168" t="s">
        <v>48</v>
      </c>
      <c r="H18" s="123"/>
      <c r="I18" s="166"/>
      <c r="J18" s="181"/>
      <c r="K18" s="176">
        <v>2621</v>
      </c>
      <c r="L18" s="172">
        <v>176</v>
      </c>
    </row>
    <row r="19" spans="1:12" x14ac:dyDescent="0.25">
      <c r="A19" s="204">
        <v>43946</v>
      </c>
      <c r="B19" s="162">
        <v>529</v>
      </c>
      <c r="C19" s="168">
        <v>0.49</v>
      </c>
      <c r="D19" s="172">
        <v>345</v>
      </c>
      <c r="E19" s="186"/>
      <c r="F19" s="190" t="s">
        <v>48</v>
      </c>
      <c r="G19" s="168" t="s">
        <v>48</v>
      </c>
      <c r="H19" s="123"/>
      <c r="I19" s="166"/>
      <c r="J19" s="181"/>
      <c r="K19" s="176">
        <v>2690</v>
      </c>
      <c r="L19" s="172">
        <v>69</v>
      </c>
    </row>
    <row r="20" spans="1:12" x14ac:dyDescent="0.25">
      <c r="A20" s="204">
        <v>43947</v>
      </c>
      <c r="B20" s="162">
        <v>530</v>
      </c>
      <c r="C20" s="168">
        <v>0.49</v>
      </c>
      <c r="D20" s="172">
        <v>345</v>
      </c>
      <c r="E20" s="186"/>
      <c r="F20" s="190" t="s">
        <v>48</v>
      </c>
      <c r="G20" s="168" t="s">
        <v>48</v>
      </c>
      <c r="H20" s="123"/>
      <c r="I20" s="166"/>
      <c r="J20" s="181"/>
      <c r="K20" s="176">
        <v>2731</v>
      </c>
      <c r="L20" s="172">
        <v>41</v>
      </c>
    </row>
    <row r="21" spans="1:12" x14ac:dyDescent="0.25">
      <c r="A21" s="204">
        <v>43948</v>
      </c>
      <c r="B21" s="162">
        <v>538</v>
      </c>
      <c r="C21" s="168">
        <v>0.5</v>
      </c>
      <c r="D21" s="172">
        <v>354</v>
      </c>
      <c r="E21" s="186"/>
      <c r="F21" s="190" t="s">
        <v>48</v>
      </c>
      <c r="G21" s="168" t="s">
        <v>48</v>
      </c>
      <c r="H21" s="123"/>
      <c r="I21" s="166"/>
      <c r="J21" s="181"/>
      <c r="K21" s="176">
        <v>2935</v>
      </c>
      <c r="L21" s="172">
        <v>204</v>
      </c>
    </row>
    <row r="22" spans="1:12" x14ac:dyDescent="0.25">
      <c r="A22" s="204">
        <v>43949</v>
      </c>
      <c r="B22" s="162">
        <v>547</v>
      </c>
      <c r="C22" s="168">
        <v>0.51</v>
      </c>
      <c r="D22" s="172">
        <v>360</v>
      </c>
      <c r="E22" s="186"/>
      <c r="F22" s="190">
        <v>429</v>
      </c>
      <c r="G22" s="168">
        <v>0.4</v>
      </c>
      <c r="H22" s="123"/>
      <c r="I22" s="166"/>
      <c r="J22" s="181"/>
      <c r="K22" s="176">
        <v>3095</v>
      </c>
      <c r="L22" s="172">
        <v>160</v>
      </c>
    </row>
    <row r="23" spans="1:12" x14ac:dyDescent="0.25">
      <c r="A23" s="204">
        <v>43950</v>
      </c>
      <c r="B23" s="162">
        <v>554</v>
      </c>
      <c r="C23" s="168">
        <v>0.51</v>
      </c>
      <c r="D23" s="172">
        <v>367</v>
      </c>
      <c r="E23" s="186"/>
      <c r="F23" s="190" t="s">
        <v>48</v>
      </c>
      <c r="G23" s="168" t="s">
        <v>48</v>
      </c>
      <c r="H23" s="123"/>
      <c r="I23" s="166"/>
      <c r="J23" s="181"/>
      <c r="K23" s="176">
        <v>3221</v>
      </c>
      <c r="L23" s="172">
        <v>126</v>
      </c>
    </row>
    <row r="24" spans="1:12" x14ac:dyDescent="0.25">
      <c r="A24" s="204">
        <v>43951</v>
      </c>
      <c r="B24" s="162">
        <v>562</v>
      </c>
      <c r="C24" s="168">
        <v>0.52</v>
      </c>
      <c r="D24" s="172">
        <v>377</v>
      </c>
      <c r="E24" s="186"/>
      <c r="F24" s="190" t="s">
        <v>48</v>
      </c>
      <c r="G24" s="168" t="s">
        <v>48</v>
      </c>
      <c r="H24" s="123"/>
      <c r="I24" s="166"/>
      <c r="J24" s="181"/>
      <c r="K24" s="176">
        <v>3345</v>
      </c>
      <c r="L24" s="172">
        <v>124</v>
      </c>
    </row>
    <row r="25" spans="1:12" x14ac:dyDescent="0.25">
      <c r="A25" s="204">
        <v>43952</v>
      </c>
      <c r="B25" s="162">
        <v>568</v>
      </c>
      <c r="C25" s="168">
        <v>0.52</v>
      </c>
      <c r="D25" s="172">
        <v>384</v>
      </c>
      <c r="E25" s="187"/>
      <c r="F25" s="190" t="s">
        <v>48</v>
      </c>
      <c r="G25" s="168" t="s">
        <v>48</v>
      </c>
      <c r="H25" s="123"/>
      <c r="I25" s="166"/>
      <c r="J25" s="182"/>
      <c r="K25" s="177">
        <v>3466</v>
      </c>
      <c r="L25" s="173">
        <v>121</v>
      </c>
    </row>
    <row r="26" spans="1:12" x14ac:dyDescent="0.25">
      <c r="A26" s="204">
        <v>43953</v>
      </c>
      <c r="B26" s="162">
        <v>569</v>
      </c>
      <c r="C26" s="168">
        <v>0.53</v>
      </c>
      <c r="D26" s="172">
        <v>388</v>
      </c>
      <c r="E26" s="187"/>
      <c r="F26" s="190" t="s">
        <v>48</v>
      </c>
      <c r="G26" s="168" t="s">
        <v>48</v>
      </c>
      <c r="H26" s="123"/>
      <c r="I26" s="166"/>
      <c r="J26" s="182"/>
      <c r="K26" s="177">
        <v>3500</v>
      </c>
      <c r="L26" s="173">
        <v>34</v>
      </c>
    </row>
    <row r="27" spans="1:12" x14ac:dyDescent="0.25">
      <c r="A27" s="204">
        <v>43954</v>
      </c>
      <c r="B27" s="162">
        <v>571</v>
      </c>
      <c r="C27" s="168">
        <v>0.53</v>
      </c>
      <c r="D27" s="172">
        <v>390</v>
      </c>
      <c r="E27" s="187"/>
      <c r="F27" s="190" t="s">
        <v>48</v>
      </c>
      <c r="G27" s="168" t="s">
        <v>48</v>
      </c>
      <c r="H27" s="123"/>
      <c r="I27" s="166"/>
      <c r="J27" s="182"/>
      <c r="K27" s="177">
        <v>3558</v>
      </c>
      <c r="L27" s="173">
        <v>58</v>
      </c>
    </row>
    <row r="28" spans="1:12" x14ac:dyDescent="0.25">
      <c r="A28" s="204">
        <v>43955</v>
      </c>
      <c r="B28" s="162">
        <v>576</v>
      </c>
      <c r="C28" s="168">
        <v>0.53</v>
      </c>
      <c r="D28" s="172">
        <v>402</v>
      </c>
      <c r="E28" s="187"/>
      <c r="F28" s="190" t="s">
        <v>48</v>
      </c>
      <c r="G28" s="168" t="s">
        <v>48</v>
      </c>
      <c r="H28" s="123"/>
      <c r="I28" s="166"/>
      <c r="J28" s="182"/>
      <c r="K28" s="177">
        <v>3779</v>
      </c>
      <c r="L28" s="173">
        <v>221</v>
      </c>
    </row>
    <row r="29" spans="1:12" x14ac:dyDescent="0.25">
      <c r="A29" s="204">
        <v>43956</v>
      </c>
      <c r="B29" s="162">
        <v>585</v>
      </c>
      <c r="C29" s="168">
        <v>0.54</v>
      </c>
      <c r="D29" s="172">
        <v>408</v>
      </c>
      <c r="E29" s="187"/>
      <c r="F29" s="190">
        <v>453</v>
      </c>
      <c r="G29" s="168">
        <v>0.42</v>
      </c>
      <c r="H29" s="123"/>
      <c r="I29" s="166"/>
      <c r="J29" s="182"/>
      <c r="K29" s="177">
        <v>3948</v>
      </c>
      <c r="L29" s="173">
        <v>169</v>
      </c>
    </row>
    <row r="30" spans="1:12" x14ac:dyDescent="0.25">
      <c r="A30" s="204">
        <v>43957</v>
      </c>
      <c r="B30" s="164">
        <v>593</v>
      </c>
      <c r="C30" s="169">
        <v>0.55000000000000004</v>
      </c>
      <c r="D30" s="173">
        <v>415</v>
      </c>
      <c r="E30" s="188"/>
      <c r="F30" s="191" t="s">
        <v>48</v>
      </c>
      <c r="G30" s="168" t="s">
        <v>48</v>
      </c>
      <c r="H30" s="173"/>
      <c r="I30" s="166"/>
      <c r="J30" s="182"/>
      <c r="K30" s="177">
        <v>4139</v>
      </c>
      <c r="L30" s="173">
        <v>191</v>
      </c>
    </row>
    <row r="31" spans="1:12" x14ac:dyDescent="0.25">
      <c r="A31" s="204">
        <v>43958</v>
      </c>
      <c r="B31" s="164">
        <v>599</v>
      </c>
      <c r="C31" s="169">
        <v>0.55000000000000004</v>
      </c>
      <c r="D31" s="173">
        <v>420</v>
      </c>
      <c r="E31" s="188"/>
      <c r="F31" s="191">
        <v>470</v>
      </c>
      <c r="G31" s="168">
        <v>0.44</v>
      </c>
      <c r="H31" s="173"/>
      <c r="I31" s="166"/>
      <c r="J31" s="182"/>
      <c r="K31" s="178">
        <v>4281</v>
      </c>
      <c r="L31" s="173">
        <v>142</v>
      </c>
    </row>
    <row r="32" spans="1:12" x14ac:dyDescent="0.25">
      <c r="A32" s="204">
        <v>43959</v>
      </c>
      <c r="B32" s="164">
        <v>608</v>
      </c>
      <c r="C32" s="169">
        <v>0.56000000000000005</v>
      </c>
      <c r="D32" s="173">
        <v>429</v>
      </c>
      <c r="E32" s="188"/>
      <c r="F32" s="191" t="s">
        <v>48</v>
      </c>
      <c r="G32" s="168" t="s">
        <v>48</v>
      </c>
      <c r="H32" s="173"/>
      <c r="I32" s="166"/>
      <c r="J32" s="182"/>
      <c r="K32" s="178">
        <v>4406</v>
      </c>
      <c r="L32" s="173">
        <v>125</v>
      </c>
    </row>
    <row r="33" spans="1:12" x14ac:dyDescent="0.25">
      <c r="A33" s="204">
        <v>43960</v>
      </c>
      <c r="B33" s="164">
        <v>609</v>
      </c>
      <c r="C33" s="169">
        <v>0.56000000000000005</v>
      </c>
      <c r="D33" s="173">
        <v>431</v>
      </c>
      <c r="E33" s="188"/>
      <c r="F33" s="191">
        <v>474</v>
      </c>
      <c r="G33" s="168">
        <v>0.44</v>
      </c>
      <c r="H33" s="173"/>
      <c r="I33" s="166"/>
      <c r="J33" s="182"/>
      <c r="K33" s="178">
        <v>4445</v>
      </c>
      <c r="L33" s="173">
        <v>39</v>
      </c>
    </row>
    <row r="34" spans="1:12" x14ac:dyDescent="0.25">
      <c r="A34" s="204">
        <v>43961</v>
      </c>
      <c r="B34" s="164">
        <v>609</v>
      </c>
      <c r="C34" s="169">
        <v>0.56000000000000005</v>
      </c>
      <c r="D34" s="173">
        <v>434</v>
      </c>
      <c r="E34" s="188"/>
      <c r="F34" s="191">
        <v>434</v>
      </c>
      <c r="G34" s="169">
        <v>0.4</v>
      </c>
      <c r="H34" s="173"/>
      <c r="I34" s="166"/>
      <c r="J34" s="183"/>
      <c r="K34" s="178">
        <v>4503</v>
      </c>
      <c r="L34" s="173">
        <v>58</v>
      </c>
    </row>
    <row r="35" spans="1:12" x14ac:dyDescent="0.25">
      <c r="A35" s="204">
        <v>43962</v>
      </c>
      <c r="B35" s="164">
        <v>613</v>
      </c>
      <c r="C35" s="169">
        <v>0.56999999999999995</v>
      </c>
      <c r="D35" s="173">
        <v>440</v>
      </c>
      <c r="E35" s="188"/>
      <c r="F35" s="192">
        <v>432</v>
      </c>
      <c r="G35" s="168">
        <v>0.4</v>
      </c>
      <c r="H35" s="173"/>
      <c r="I35" s="166"/>
      <c r="J35" s="183"/>
      <c r="K35" s="178">
        <v>4643</v>
      </c>
      <c r="L35" s="193">
        <v>140</v>
      </c>
    </row>
    <row r="36" spans="1:12" x14ac:dyDescent="0.25">
      <c r="A36" s="204">
        <v>43963</v>
      </c>
      <c r="B36" s="164">
        <v>620</v>
      </c>
      <c r="C36" s="169">
        <v>0.56999999999999995</v>
      </c>
      <c r="D36" s="173">
        <v>448</v>
      </c>
      <c r="E36" s="188"/>
      <c r="F36" s="192">
        <v>436</v>
      </c>
      <c r="G36" s="168">
        <v>0.41</v>
      </c>
      <c r="H36" s="173"/>
      <c r="I36" s="166"/>
      <c r="J36" s="183"/>
      <c r="K36" s="178">
        <v>4738</v>
      </c>
      <c r="L36" s="193">
        <v>95</v>
      </c>
    </row>
    <row r="37" spans="1:12" x14ac:dyDescent="0.25">
      <c r="A37" s="204">
        <v>43964</v>
      </c>
      <c r="B37" s="164">
        <v>624</v>
      </c>
      <c r="C37" s="169">
        <v>0.57999999999999996</v>
      </c>
      <c r="D37" s="173">
        <v>457</v>
      </c>
      <c r="E37" s="188"/>
      <c r="F37" s="192">
        <v>440</v>
      </c>
      <c r="G37" s="168">
        <v>0.41</v>
      </c>
      <c r="H37" s="173"/>
      <c r="I37" s="166"/>
      <c r="J37" s="183"/>
      <c r="K37" s="178">
        <v>4869</v>
      </c>
      <c r="L37" s="193">
        <v>131</v>
      </c>
    </row>
    <row r="38" spans="1:12" x14ac:dyDescent="0.25">
      <c r="A38" s="204">
        <v>43965</v>
      </c>
      <c r="B38" s="164">
        <v>629</v>
      </c>
      <c r="C38" s="169">
        <v>0.57999999999999996</v>
      </c>
      <c r="D38" s="173">
        <v>459</v>
      </c>
      <c r="E38" s="188"/>
      <c r="F38" s="192">
        <v>488</v>
      </c>
      <c r="G38" s="168">
        <v>0.45</v>
      </c>
      <c r="H38" s="173"/>
      <c r="I38" s="166"/>
      <c r="J38" s="183"/>
      <c r="K38" s="178">
        <v>4975</v>
      </c>
      <c r="L38" s="193">
        <v>106</v>
      </c>
    </row>
    <row r="39" spans="1:12" x14ac:dyDescent="0.25">
      <c r="A39" s="204">
        <v>43966</v>
      </c>
      <c r="B39" s="161">
        <v>632</v>
      </c>
      <c r="C39" s="167">
        <v>0.57999999999999996</v>
      </c>
      <c r="D39" s="173">
        <v>463</v>
      </c>
      <c r="E39" s="188"/>
      <c r="F39" s="193">
        <v>486</v>
      </c>
      <c r="G39" s="168">
        <v>0.45</v>
      </c>
      <c r="H39" s="173"/>
      <c r="I39" s="166"/>
      <c r="J39" s="183"/>
      <c r="K39" s="178">
        <v>5069</v>
      </c>
      <c r="L39" s="193">
        <v>94</v>
      </c>
    </row>
    <row r="40" spans="1:12" x14ac:dyDescent="0.25">
      <c r="A40" s="204">
        <v>43967</v>
      </c>
      <c r="B40" s="161">
        <v>632</v>
      </c>
      <c r="C40" s="167">
        <v>0.57999999999999996</v>
      </c>
      <c r="D40" s="173">
        <v>463</v>
      </c>
      <c r="E40" s="188"/>
      <c r="F40" s="193">
        <v>486</v>
      </c>
      <c r="G40" s="168">
        <v>0.45</v>
      </c>
      <c r="H40" s="173"/>
      <c r="I40" s="166"/>
      <c r="J40" s="183"/>
      <c r="K40" s="178">
        <v>5096</v>
      </c>
      <c r="L40" s="193">
        <v>27</v>
      </c>
    </row>
    <row r="41" spans="1:12" x14ac:dyDescent="0.25">
      <c r="A41" s="204">
        <v>43968</v>
      </c>
      <c r="B41" s="161">
        <v>632</v>
      </c>
      <c r="C41" s="167">
        <v>0.57999999999999996</v>
      </c>
      <c r="D41" s="173">
        <v>463</v>
      </c>
      <c r="E41" s="188"/>
      <c r="F41" s="193">
        <v>484</v>
      </c>
      <c r="G41" s="168">
        <v>0.45</v>
      </c>
      <c r="H41" s="173"/>
      <c r="I41" s="166"/>
      <c r="J41" s="183"/>
      <c r="K41" s="178">
        <v>5126</v>
      </c>
      <c r="L41" s="193">
        <v>30</v>
      </c>
    </row>
    <row r="42" spans="1:12" x14ac:dyDescent="0.25">
      <c r="A42" s="204">
        <v>43969</v>
      </c>
      <c r="B42" s="163">
        <v>634</v>
      </c>
      <c r="C42" s="167">
        <v>0.59</v>
      </c>
      <c r="D42" s="173">
        <v>467</v>
      </c>
      <c r="E42" s="188"/>
      <c r="F42" s="193">
        <v>482</v>
      </c>
      <c r="G42" s="168">
        <v>0.45</v>
      </c>
      <c r="H42" s="173"/>
      <c r="I42" s="166"/>
      <c r="J42" s="183"/>
      <c r="K42" s="178">
        <v>5306</v>
      </c>
      <c r="L42" s="193">
        <v>180</v>
      </c>
    </row>
    <row r="43" spans="1:12" x14ac:dyDescent="0.25">
      <c r="A43" s="204">
        <v>43970</v>
      </c>
      <c r="B43" s="163">
        <v>638</v>
      </c>
      <c r="C43" s="167">
        <v>0.59</v>
      </c>
      <c r="D43" s="173">
        <v>470</v>
      </c>
      <c r="E43" s="188"/>
      <c r="F43" s="193">
        <v>484</v>
      </c>
      <c r="G43" s="168">
        <v>0.45</v>
      </c>
      <c r="H43" s="173"/>
      <c r="I43" s="166"/>
      <c r="J43" s="183"/>
      <c r="K43" s="178">
        <v>5363</v>
      </c>
      <c r="L43" s="193">
        <v>57</v>
      </c>
    </row>
    <row r="44" spans="1:12" x14ac:dyDescent="0.25">
      <c r="A44" s="204">
        <v>43971</v>
      </c>
      <c r="B44" s="163">
        <v>644</v>
      </c>
      <c r="C44" s="167">
        <v>0.59</v>
      </c>
      <c r="D44" s="173">
        <v>474</v>
      </c>
      <c r="E44" s="188"/>
      <c r="F44" s="193">
        <v>480</v>
      </c>
      <c r="G44" s="168">
        <v>0.44</v>
      </c>
      <c r="H44" s="173"/>
      <c r="I44" s="166"/>
      <c r="J44" s="183"/>
      <c r="K44" s="178">
        <v>5463</v>
      </c>
      <c r="L44" s="193">
        <v>100</v>
      </c>
    </row>
    <row r="45" spans="1:12" x14ac:dyDescent="0.25">
      <c r="A45" s="204">
        <v>43972</v>
      </c>
      <c r="B45" s="163">
        <v>651</v>
      </c>
      <c r="C45" s="167">
        <v>0.6</v>
      </c>
      <c r="D45" s="173">
        <v>476</v>
      </c>
      <c r="E45" s="188"/>
      <c r="F45" s="193">
        <v>485</v>
      </c>
      <c r="G45" s="168">
        <v>0.45</v>
      </c>
      <c r="H45" s="173"/>
      <c r="I45" s="166"/>
      <c r="J45" s="183"/>
      <c r="K45" s="178">
        <v>5532</v>
      </c>
      <c r="L45" s="193">
        <v>69</v>
      </c>
    </row>
    <row r="46" spans="1:12" x14ac:dyDescent="0.25">
      <c r="A46" s="204">
        <v>43973</v>
      </c>
      <c r="B46" s="163">
        <v>653</v>
      </c>
      <c r="C46" s="167">
        <v>0.6</v>
      </c>
      <c r="D46" s="173">
        <v>481</v>
      </c>
      <c r="E46" s="188"/>
      <c r="F46" s="193">
        <v>484</v>
      </c>
      <c r="G46" s="168">
        <v>0.45</v>
      </c>
      <c r="H46" s="173"/>
      <c r="I46" s="166"/>
      <c r="J46" s="183"/>
      <c r="K46" s="178">
        <v>5593</v>
      </c>
      <c r="L46" s="193">
        <v>61</v>
      </c>
    </row>
    <row r="47" spans="1:12" x14ac:dyDescent="0.25">
      <c r="A47" s="204">
        <v>43974</v>
      </c>
      <c r="B47" s="163">
        <v>655</v>
      </c>
      <c r="C47" s="167">
        <v>0.6</v>
      </c>
      <c r="D47" s="173">
        <v>482</v>
      </c>
      <c r="E47" s="188"/>
      <c r="F47" s="193">
        <v>485</v>
      </c>
      <c r="G47" s="168">
        <v>0.45</v>
      </c>
      <c r="H47" s="173"/>
      <c r="I47" s="166"/>
      <c r="J47" s="183"/>
      <c r="K47" s="178">
        <v>5635</v>
      </c>
      <c r="L47" s="193">
        <v>42</v>
      </c>
    </row>
    <row r="48" spans="1:12" x14ac:dyDescent="0.25">
      <c r="A48" s="204">
        <v>43975</v>
      </c>
      <c r="B48" s="163">
        <v>655</v>
      </c>
      <c r="C48" s="167">
        <v>0.6</v>
      </c>
      <c r="D48" s="173">
        <v>482</v>
      </c>
      <c r="E48" s="188"/>
      <c r="F48" s="193">
        <v>486</v>
      </c>
      <c r="G48" s="168">
        <v>0.45</v>
      </c>
      <c r="H48" s="173"/>
      <c r="I48" s="166"/>
      <c r="J48" s="183"/>
      <c r="K48" s="178">
        <v>5652</v>
      </c>
      <c r="L48" s="193">
        <v>17</v>
      </c>
    </row>
    <row r="49" spans="1:12" x14ac:dyDescent="0.25">
      <c r="A49" s="204">
        <v>43976</v>
      </c>
      <c r="B49" s="161">
        <v>658</v>
      </c>
      <c r="C49" s="167">
        <v>0.61</v>
      </c>
      <c r="D49" s="173">
        <v>487</v>
      </c>
      <c r="E49" s="188"/>
      <c r="F49" s="193">
        <v>485</v>
      </c>
      <c r="G49" s="168">
        <v>0.45</v>
      </c>
      <c r="H49" s="173"/>
      <c r="I49" s="166"/>
      <c r="J49" s="183"/>
      <c r="K49" s="178">
        <v>5759</v>
      </c>
      <c r="L49" s="193">
        <v>107</v>
      </c>
    </row>
    <row r="50" spans="1:12" x14ac:dyDescent="0.25">
      <c r="A50" s="204">
        <v>43977</v>
      </c>
      <c r="B50" s="161">
        <v>662</v>
      </c>
      <c r="C50" s="167">
        <v>0.61</v>
      </c>
      <c r="D50" s="173">
        <v>490</v>
      </c>
      <c r="E50" s="188"/>
      <c r="F50" s="193">
        <v>477</v>
      </c>
      <c r="G50" s="168">
        <v>0.44</v>
      </c>
      <c r="H50" s="173"/>
      <c r="I50" s="166"/>
      <c r="J50" s="183"/>
      <c r="K50" s="178">
        <v>5819</v>
      </c>
      <c r="L50" s="193">
        <v>60</v>
      </c>
    </row>
    <row r="51" spans="1:12" x14ac:dyDescent="0.25">
      <c r="A51" s="204">
        <v>43978</v>
      </c>
      <c r="B51" s="161">
        <v>665</v>
      </c>
      <c r="C51" s="167">
        <v>0.61</v>
      </c>
      <c r="D51" s="173">
        <v>493</v>
      </c>
      <c r="E51" s="188"/>
      <c r="F51" s="193">
        <v>478</v>
      </c>
      <c r="G51" s="168">
        <v>0.44</v>
      </c>
      <c r="H51" s="173"/>
      <c r="I51" s="166"/>
      <c r="J51" s="183"/>
      <c r="K51" s="178">
        <v>5853</v>
      </c>
      <c r="L51" s="193">
        <v>34</v>
      </c>
    </row>
    <row r="52" spans="1:12" x14ac:dyDescent="0.25">
      <c r="A52" s="204">
        <v>43979</v>
      </c>
      <c r="B52" s="161">
        <v>667</v>
      </c>
      <c r="C52" s="167">
        <v>0.62</v>
      </c>
      <c r="D52" s="173">
        <v>496</v>
      </c>
      <c r="E52" s="188"/>
      <c r="F52" s="193">
        <v>488</v>
      </c>
      <c r="G52" s="168">
        <v>0.45</v>
      </c>
      <c r="H52" s="173"/>
      <c r="I52" s="166"/>
      <c r="J52" s="183"/>
      <c r="K52" s="178">
        <v>5912</v>
      </c>
      <c r="L52" s="193">
        <v>59</v>
      </c>
    </row>
    <row r="53" spans="1:12" x14ac:dyDescent="0.25">
      <c r="A53" s="204">
        <v>43980</v>
      </c>
      <c r="B53" s="161">
        <v>668</v>
      </c>
      <c r="C53" s="167">
        <v>0.62</v>
      </c>
      <c r="D53" s="173">
        <v>498</v>
      </c>
      <c r="E53" s="188"/>
      <c r="F53" s="193">
        <v>483</v>
      </c>
      <c r="G53" s="168">
        <v>0.45</v>
      </c>
      <c r="H53" s="173"/>
      <c r="I53" s="166"/>
      <c r="J53" s="183"/>
      <c r="K53" s="178">
        <v>5951</v>
      </c>
      <c r="L53" s="193">
        <v>39</v>
      </c>
    </row>
    <row r="54" spans="1:12" x14ac:dyDescent="0.25">
      <c r="A54" s="204">
        <v>43981</v>
      </c>
      <c r="B54" s="161">
        <v>668</v>
      </c>
      <c r="C54" s="167">
        <v>0.62</v>
      </c>
      <c r="D54" s="173">
        <v>499</v>
      </c>
      <c r="E54" s="188"/>
      <c r="F54" s="193">
        <v>483</v>
      </c>
      <c r="G54" s="168">
        <v>0.45</v>
      </c>
      <c r="H54" s="173"/>
      <c r="I54" s="166"/>
      <c r="J54" s="183"/>
      <c r="K54" s="178">
        <v>5957</v>
      </c>
      <c r="L54" s="193">
        <v>6</v>
      </c>
    </row>
    <row r="55" spans="1:12" x14ac:dyDescent="0.25">
      <c r="A55" s="204">
        <v>43982</v>
      </c>
      <c r="B55" s="161">
        <v>668</v>
      </c>
      <c r="C55" s="167">
        <v>0.62</v>
      </c>
      <c r="D55" s="173">
        <v>500</v>
      </c>
      <c r="E55" s="188"/>
      <c r="F55" s="193">
        <v>481</v>
      </c>
      <c r="G55" s="168">
        <v>0.44</v>
      </c>
      <c r="H55" s="173"/>
      <c r="I55" s="166"/>
      <c r="J55" s="183"/>
      <c r="K55" s="178">
        <v>5961</v>
      </c>
      <c r="L55" s="193">
        <v>4</v>
      </c>
    </row>
    <row r="56" spans="1:12" x14ac:dyDescent="0.25">
      <c r="A56" s="204">
        <v>43983</v>
      </c>
      <c r="B56" s="161">
        <v>668</v>
      </c>
      <c r="C56" s="167">
        <v>0.62</v>
      </c>
      <c r="D56" s="173">
        <v>501</v>
      </c>
      <c r="E56" s="188"/>
      <c r="F56" s="193">
        <v>472</v>
      </c>
      <c r="G56" s="168">
        <v>0.44</v>
      </c>
      <c r="H56" s="173"/>
      <c r="I56" s="166"/>
      <c r="J56" s="183"/>
      <c r="K56" s="178">
        <v>6019</v>
      </c>
      <c r="L56" s="193">
        <v>58</v>
      </c>
    </row>
    <row r="57" spans="1:12" x14ac:dyDescent="0.25">
      <c r="A57" s="204">
        <v>43984</v>
      </c>
      <c r="B57" s="161">
        <v>668</v>
      </c>
      <c r="C57" s="167">
        <v>0.62</v>
      </c>
      <c r="D57" s="173">
        <v>502</v>
      </c>
      <c r="E57" s="188"/>
      <c r="F57" s="193">
        <v>458</v>
      </c>
      <c r="G57" s="167">
        <v>0.42</v>
      </c>
      <c r="H57" s="173"/>
      <c r="I57" s="166"/>
      <c r="J57" s="183"/>
      <c r="K57" s="178">
        <v>6019</v>
      </c>
      <c r="L57" s="193">
        <v>0</v>
      </c>
    </row>
    <row r="58" spans="1:12" x14ac:dyDescent="0.25">
      <c r="A58" s="204">
        <v>43985</v>
      </c>
      <c r="B58" s="161">
        <v>673</v>
      </c>
      <c r="C58" s="167">
        <v>0.62</v>
      </c>
      <c r="D58" s="173">
        <v>507</v>
      </c>
      <c r="E58" s="188"/>
      <c r="F58" s="193">
        <v>448</v>
      </c>
      <c r="G58" s="167">
        <v>0.41</v>
      </c>
      <c r="H58" s="173"/>
      <c r="I58" s="166"/>
      <c r="J58" s="183"/>
      <c r="K58" s="178">
        <v>6061</v>
      </c>
      <c r="L58" s="193">
        <v>42</v>
      </c>
    </row>
    <row r="59" spans="1:12" x14ac:dyDescent="0.25">
      <c r="A59" s="204">
        <v>43986</v>
      </c>
      <c r="B59" s="161">
        <v>675</v>
      </c>
      <c r="C59" s="167">
        <v>0.62</v>
      </c>
      <c r="D59" s="173">
        <v>512</v>
      </c>
      <c r="E59" s="188"/>
      <c r="F59" s="193">
        <v>421</v>
      </c>
      <c r="G59" s="167">
        <v>0.39</v>
      </c>
      <c r="H59" s="173"/>
      <c r="I59" s="166"/>
      <c r="J59" s="183"/>
      <c r="K59" s="178">
        <v>6088</v>
      </c>
      <c r="L59" s="193">
        <v>27</v>
      </c>
    </row>
    <row r="60" spans="1:12" x14ac:dyDescent="0.25">
      <c r="A60" s="204">
        <v>43987</v>
      </c>
      <c r="B60" s="161">
        <v>677</v>
      </c>
      <c r="C60" s="167">
        <v>0.63</v>
      </c>
      <c r="D60" s="173">
        <v>513</v>
      </c>
      <c r="E60" s="188"/>
      <c r="F60" s="193">
        <v>406</v>
      </c>
      <c r="G60" s="167">
        <v>0.38</v>
      </c>
      <c r="H60" s="173"/>
      <c r="I60" s="166"/>
      <c r="J60" s="183"/>
      <c r="K60" s="178">
        <v>6146</v>
      </c>
      <c r="L60" s="193">
        <v>58</v>
      </c>
    </row>
    <row r="61" spans="1:12" x14ac:dyDescent="0.25">
      <c r="A61" s="204">
        <v>43988</v>
      </c>
      <c r="B61" s="161">
        <v>677</v>
      </c>
      <c r="C61" s="167">
        <v>0.63</v>
      </c>
      <c r="D61" s="173">
        <v>513</v>
      </c>
      <c r="E61" s="188"/>
      <c r="F61" s="193">
        <v>406</v>
      </c>
      <c r="G61" s="167">
        <v>0.38</v>
      </c>
      <c r="H61" s="173"/>
      <c r="I61" s="166"/>
      <c r="J61" s="183"/>
      <c r="K61" s="178">
        <v>6154</v>
      </c>
      <c r="L61" s="193">
        <v>8</v>
      </c>
    </row>
    <row r="62" spans="1:12" x14ac:dyDescent="0.25">
      <c r="A62" s="204">
        <v>43989</v>
      </c>
      <c r="B62" s="161">
        <v>678</v>
      </c>
      <c r="C62" s="167">
        <v>0.63</v>
      </c>
      <c r="D62" s="173">
        <v>513</v>
      </c>
      <c r="E62" s="188"/>
      <c r="F62" s="193">
        <v>405</v>
      </c>
      <c r="G62" s="167">
        <v>0.38</v>
      </c>
      <c r="H62" s="173"/>
      <c r="I62" s="166"/>
      <c r="J62" s="183"/>
      <c r="K62" s="178">
        <v>6187</v>
      </c>
      <c r="L62" s="193">
        <v>33</v>
      </c>
    </row>
    <row r="63" spans="1:12" x14ac:dyDescent="0.25">
      <c r="A63" s="204">
        <v>43990</v>
      </c>
      <c r="B63" s="161">
        <v>678</v>
      </c>
      <c r="C63" s="167">
        <v>0.63</v>
      </c>
      <c r="D63" s="173">
        <v>514</v>
      </c>
      <c r="E63" s="188"/>
      <c r="F63" s="193">
        <v>397</v>
      </c>
      <c r="G63" s="167">
        <v>0.37</v>
      </c>
      <c r="H63" s="173"/>
      <c r="I63" s="166"/>
      <c r="J63" s="183"/>
      <c r="K63" s="178">
        <v>6230</v>
      </c>
      <c r="L63" s="193">
        <v>43</v>
      </c>
    </row>
    <row r="64" spans="1:12" x14ac:dyDescent="0.25">
      <c r="A64" s="204">
        <v>43991</v>
      </c>
      <c r="B64" s="161">
        <v>681</v>
      </c>
      <c r="C64" s="167">
        <v>0.63</v>
      </c>
      <c r="D64" s="173">
        <v>515</v>
      </c>
      <c r="E64" s="188"/>
      <c r="F64" s="193">
        <v>390</v>
      </c>
      <c r="G64" s="167">
        <v>0.36</v>
      </c>
      <c r="H64" s="173"/>
      <c r="I64" s="166"/>
      <c r="J64" s="183"/>
      <c r="K64" s="178">
        <v>6274</v>
      </c>
      <c r="L64" s="193">
        <v>44</v>
      </c>
    </row>
    <row r="65" spans="1:12" x14ac:dyDescent="0.25">
      <c r="A65" s="204">
        <v>43992</v>
      </c>
      <c r="B65" s="161">
        <v>682</v>
      </c>
      <c r="C65" s="167">
        <v>0.63</v>
      </c>
      <c r="D65" s="173">
        <v>516</v>
      </c>
      <c r="E65" s="188"/>
      <c r="F65" s="193">
        <v>382</v>
      </c>
      <c r="G65" s="167">
        <v>0.35</v>
      </c>
      <c r="H65" s="173"/>
      <c r="I65" s="166"/>
      <c r="J65" s="183"/>
      <c r="K65" s="178">
        <v>6288</v>
      </c>
      <c r="L65" s="193">
        <v>14</v>
      </c>
    </row>
    <row r="66" spans="1:12" x14ac:dyDescent="0.25">
      <c r="A66" s="204">
        <v>43993</v>
      </c>
      <c r="B66" s="161">
        <v>682</v>
      </c>
      <c r="C66" s="167">
        <v>0.63</v>
      </c>
      <c r="D66" s="173">
        <v>519</v>
      </c>
      <c r="E66" s="188"/>
      <c r="F66" s="193">
        <v>372</v>
      </c>
      <c r="G66" s="167">
        <v>0.34</v>
      </c>
      <c r="H66" s="173"/>
      <c r="I66" s="166"/>
      <c r="J66" s="183"/>
      <c r="K66" s="178">
        <v>6310</v>
      </c>
      <c r="L66" s="193">
        <v>22</v>
      </c>
    </row>
    <row r="67" spans="1:12" x14ac:dyDescent="0.25">
      <c r="A67" s="204">
        <v>43994</v>
      </c>
      <c r="B67" s="161">
        <v>683</v>
      </c>
      <c r="C67" s="167">
        <v>0.63</v>
      </c>
      <c r="D67" s="173">
        <v>520</v>
      </c>
      <c r="E67" s="188"/>
      <c r="F67" s="193">
        <v>366</v>
      </c>
      <c r="G67" s="167">
        <v>0.34</v>
      </c>
      <c r="H67" s="173"/>
      <c r="I67" s="166"/>
      <c r="J67" s="183"/>
      <c r="K67" s="178">
        <v>6333</v>
      </c>
      <c r="L67" s="193">
        <v>23</v>
      </c>
    </row>
    <row r="68" spans="1:12" x14ac:dyDescent="0.25">
      <c r="A68" s="204">
        <v>43995</v>
      </c>
      <c r="B68" s="161">
        <v>684</v>
      </c>
      <c r="C68" s="167">
        <v>0.63</v>
      </c>
      <c r="D68" s="173">
        <v>520</v>
      </c>
      <c r="E68" s="188"/>
      <c r="F68" s="193">
        <v>366</v>
      </c>
      <c r="G68" s="167">
        <v>0.34</v>
      </c>
      <c r="H68" s="173"/>
      <c r="I68" s="166"/>
      <c r="J68" s="183"/>
      <c r="K68" s="178">
        <v>6337</v>
      </c>
      <c r="L68" s="193">
        <v>4</v>
      </c>
    </row>
    <row r="69" spans="1:12" x14ac:dyDescent="0.25">
      <c r="A69" s="204">
        <v>43996</v>
      </c>
      <c r="B69" s="161">
        <v>684</v>
      </c>
      <c r="C69" s="167">
        <v>0.63</v>
      </c>
      <c r="D69" s="173">
        <v>520</v>
      </c>
      <c r="E69" s="188"/>
      <c r="F69" s="193">
        <v>366</v>
      </c>
      <c r="G69" s="167">
        <v>0.34</v>
      </c>
      <c r="H69" s="173"/>
      <c r="I69" s="166"/>
      <c r="J69" s="183"/>
      <c r="K69" s="178">
        <v>6344</v>
      </c>
      <c r="L69" s="193">
        <v>7</v>
      </c>
    </row>
    <row r="70" spans="1:12" x14ac:dyDescent="0.25">
      <c r="A70" s="204">
        <v>43997</v>
      </c>
      <c r="B70" s="161">
        <v>685</v>
      </c>
      <c r="C70" s="167">
        <v>0.63</v>
      </c>
      <c r="D70" s="173">
        <v>522</v>
      </c>
      <c r="E70" s="188"/>
      <c r="F70" s="193">
        <v>358</v>
      </c>
      <c r="G70" s="167">
        <v>0.33</v>
      </c>
      <c r="H70" s="173"/>
      <c r="I70" s="166"/>
      <c r="J70" s="183"/>
      <c r="K70" s="178">
        <v>6376</v>
      </c>
      <c r="L70" s="193">
        <v>32</v>
      </c>
    </row>
    <row r="71" spans="1:12" x14ac:dyDescent="0.25">
      <c r="A71" s="204">
        <v>43998</v>
      </c>
      <c r="B71" s="161">
        <v>686</v>
      </c>
      <c r="C71" s="167">
        <v>0.63</v>
      </c>
      <c r="D71" s="173">
        <v>523</v>
      </c>
      <c r="E71" s="188"/>
      <c r="F71" s="193">
        <v>352</v>
      </c>
      <c r="G71" s="167">
        <v>0.33</v>
      </c>
      <c r="H71" s="173"/>
      <c r="I71" s="166"/>
      <c r="J71" s="183"/>
      <c r="K71" s="178">
        <v>6408</v>
      </c>
      <c r="L71" s="193">
        <v>32</v>
      </c>
    </row>
    <row r="72" spans="1:12" x14ac:dyDescent="0.25">
      <c r="A72" s="204">
        <v>43999</v>
      </c>
      <c r="B72" s="161">
        <v>686</v>
      </c>
      <c r="C72" s="167">
        <v>0.63</v>
      </c>
      <c r="D72" s="173">
        <v>524</v>
      </c>
      <c r="E72" s="188"/>
      <c r="F72" s="193">
        <v>351</v>
      </c>
      <c r="G72" s="167">
        <v>0.33</v>
      </c>
      <c r="H72" s="173"/>
      <c r="I72" s="166"/>
      <c r="J72" s="183"/>
      <c r="K72" s="178">
        <v>6424</v>
      </c>
      <c r="L72" s="193">
        <v>16</v>
      </c>
    </row>
    <row r="73" spans="1:12" x14ac:dyDescent="0.25">
      <c r="A73" s="204">
        <v>44000</v>
      </c>
      <c r="B73" s="161">
        <v>687</v>
      </c>
      <c r="C73" s="167">
        <v>0.63</v>
      </c>
      <c r="D73" s="173">
        <v>525</v>
      </c>
      <c r="E73" s="188"/>
      <c r="F73" s="193">
        <v>348</v>
      </c>
      <c r="G73" s="167">
        <v>0.32</v>
      </c>
      <c r="H73" s="173"/>
      <c r="I73" s="166"/>
      <c r="J73" s="183"/>
      <c r="K73" s="178">
        <v>6434</v>
      </c>
      <c r="L73" s="193">
        <v>10</v>
      </c>
    </row>
    <row r="74" spans="1:12" x14ac:dyDescent="0.25">
      <c r="A74" s="204">
        <v>44001</v>
      </c>
      <c r="B74" s="161">
        <v>688</v>
      </c>
      <c r="C74" s="167">
        <v>0.64</v>
      </c>
      <c r="D74" s="173">
        <v>526</v>
      </c>
      <c r="E74" s="188"/>
      <c r="F74" s="193">
        <v>347</v>
      </c>
      <c r="G74" s="167">
        <v>0.32</v>
      </c>
      <c r="H74" s="173"/>
      <c r="I74" s="166"/>
      <c r="J74" s="183"/>
      <c r="K74" s="178">
        <v>6452</v>
      </c>
      <c r="L74" s="193">
        <v>18</v>
      </c>
    </row>
    <row r="75" spans="1:12" x14ac:dyDescent="0.25">
      <c r="A75" s="204">
        <v>44002</v>
      </c>
      <c r="B75" s="161">
        <v>688</v>
      </c>
      <c r="C75" s="167">
        <v>0.64</v>
      </c>
      <c r="D75" s="173">
        <v>526</v>
      </c>
      <c r="E75" s="188"/>
      <c r="F75" s="193">
        <v>348</v>
      </c>
      <c r="G75" s="167">
        <v>0.32</v>
      </c>
      <c r="H75" s="173"/>
      <c r="I75" s="166"/>
      <c r="J75" s="183"/>
      <c r="K75" s="179">
        <v>6456</v>
      </c>
      <c r="L75" s="193">
        <v>4</v>
      </c>
    </row>
    <row r="76" spans="1:12" x14ac:dyDescent="0.25">
      <c r="A76" s="204">
        <v>44003</v>
      </c>
      <c r="B76" s="161">
        <v>688</v>
      </c>
      <c r="C76" s="167">
        <v>0.64</v>
      </c>
      <c r="D76" s="173">
        <v>526</v>
      </c>
      <c r="E76" s="188"/>
      <c r="F76" s="193">
        <v>347</v>
      </c>
      <c r="G76" s="167">
        <v>0.32</v>
      </c>
      <c r="H76" s="173"/>
      <c r="I76" s="166"/>
      <c r="J76" s="183"/>
      <c r="K76" s="179">
        <v>6465</v>
      </c>
      <c r="L76" s="193">
        <v>9</v>
      </c>
    </row>
    <row r="77" spans="1:12" x14ac:dyDescent="0.25">
      <c r="A77" s="204">
        <v>44004</v>
      </c>
      <c r="B77" s="161">
        <v>688</v>
      </c>
      <c r="C77" s="167">
        <v>0.64</v>
      </c>
      <c r="D77" s="173">
        <v>526</v>
      </c>
      <c r="E77" s="188"/>
      <c r="F77" s="193">
        <v>340</v>
      </c>
      <c r="G77" s="167">
        <v>0.31</v>
      </c>
      <c r="H77" s="173"/>
      <c r="I77" s="166"/>
      <c r="J77" s="183"/>
      <c r="K77" s="179">
        <v>6485</v>
      </c>
      <c r="L77" s="193">
        <v>20</v>
      </c>
    </row>
    <row r="78" spans="1:12" x14ac:dyDescent="0.25">
      <c r="A78" s="204">
        <v>44005</v>
      </c>
      <c r="B78" s="161">
        <v>688</v>
      </c>
      <c r="C78" s="167">
        <v>0.64</v>
      </c>
      <c r="D78" s="173">
        <v>527</v>
      </c>
      <c r="E78" s="188"/>
      <c r="F78" s="193">
        <v>331</v>
      </c>
      <c r="G78" s="167">
        <v>0.31</v>
      </c>
      <c r="H78" s="173"/>
      <c r="I78" s="166"/>
      <c r="J78" s="184"/>
      <c r="K78" s="179">
        <v>6515</v>
      </c>
      <c r="L78" s="193">
        <v>30</v>
      </c>
    </row>
    <row r="79" spans="1:12" x14ac:dyDescent="0.25">
      <c r="A79" s="204">
        <v>44006</v>
      </c>
      <c r="B79" s="161">
        <v>689</v>
      </c>
      <c r="C79" s="167">
        <v>0.64</v>
      </c>
      <c r="D79" s="173">
        <v>528</v>
      </c>
      <c r="E79" s="188"/>
      <c r="F79" s="193">
        <v>330</v>
      </c>
      <c r="G79" s="167">
        <v>0.31</v>
      </c>
      <c r="H79" s="173"/>
      <c r="I79" s="166"/>
      <c r="J79" s="184"/>
      <c r="K79" s="179">
        <v>6523</v>
      </c>
      <c r="L79" s="193">
        <v>8</v>
      </c>
    </row>
    <row r="80" spans="1:12" x14ac:dyDescent="0.25">
      <c r="A80" s="204">
        <v>44007</v>
      </c>
      <c r="B80" s="161">
        <v>689</v>
      </c>
      <c r="C80" s="167">
        <v>0.64</v>
      </c>
      <c r="D80" s="173">
        <v>529</v>
      </c>
      <c r="E80" s="188"/>
      <c r="F80" s="193">
        <v>313</v>
      </c>
      <c r="G80" s="167">
        <v>0.28999999999999998</v>
      </c>
      <c r="H80" s="173"/>
      <c r="I80" s="166"/>
      <c r="J80" s="184"/>
      <c r="K80" s="179">
        <v>6543</v>
      </c>
      <c r="L80" s="193">
        <v>20</v>
      </c>
    </row>
    <row r="81" spans="1:12" x14ac:dyDescent="0.25">
      <c r="A81" s="204">
        <v>44008</v>
      </c>
      <c r="B81" s="161">
        <v>689</v>
      </c>
      <c r="C81" s="167">
        <v>0.64</v>
      </c>
      <c r="D81" s="173">
        <v>531</v>
      </c>
      <c r="E81" s="188"/>
      <c r="F81" s="193">
        <v>256</v>
      </c>
      <c r="G81" s="167">
        <v>0.24</v>
      </c>
      <c r="H81" s="173"/>
      <c r="I81" s="166"/>
      <c r="J81" s="184"/>
      <c r="K81" s="179">
        <v>6561</v>
      </c>
      <c r="L81" s="193">
        <v>18</v>
      </c>
    </row>
    <row r="82" spans="1:12" x14ac:dyDescent="0.25">
      <c r="A82" s="204">
        <v>44009</v>
      </c>
      <c r="B82" s="161">
        <v>689</v>
      </c>
      <c r="C82" s="167">
        <v>0.64</v>
      </c>
      <c r="D82" s="173">
        <v>531</v>
      </c>
      <c r="E82" s="188"/>
      <c r="F82" s="193">
        <v>253</v>
      </c>
      <c r="G82" s="167">
        <v>0.23</v>
      </c>
      <c r="H82" s="173"/>
      <c r="I82" s="166"/>
      <c r="J82" s="184"/>
      <c r="K82" s="179">
        <v>6564</v>
      </c>
      <c r="L82" s="193">
        <v>3</v>
      </c>
    </row>
    <row r="83" spans="1:12" x14ac:dyDescent="0.25">
      <c r="A83" s="204">
        <v>44010</v>
      </c>
      <c r="B83" s="161">
        <v>689</v>
      </c>
      <c r="C83" s="167">
        <v>0.64</v>
      </c>
      <c r="D83" s="173">
        <v>531</v>
      </c>
      <c r="E83" s="188"/>
      <c r="F83" s="193">
        <v>253</v>
      </c>
      <c r="G83" s="195">
        <v>0.23</v>
      </c>
      <c r="H83" s="173">
        <v>143</v>
      </c>
      <c r="I83" s="166">
        <v>0.13</v>
      </c>
      <c r="J83" s="184"/>
      <c r="K83" s="179">
        <v>6566</v>
      </c>
      <c r="L83" s="193">
        <v>2</v>
      </c>
    </row>
    <row r="84" spans="1:12" ht="28.35" customHeight="1" x14ac:dyDescent="0.25">
      <c r="A84" s="204">
        <v>44011</v>
      </c>
      <c r="B84" s="161">
        <v>689</v>
      </c>
      <c r="C84" s="167">
        <v>0.64</v>
      </c>
      <c r="D84" s="173">
        <v>533</v>
      </c>
      <c r="E84" s="194"/>
      <c r="F84" s="556" t="s">
        <v>122</v>
      </c>
      <c r="G84" s="557"/>
      <c r="H84" s="173">
        <v>140</v>
      </c>
      <c r="I84" s="166">
        <v>0.13</v>
      </c>
      <c r="J84" s="183"/>
      <c r="K84" s="179">
        <v>6579</v>
      </c>
      <c r="L84" s="193">
        <v>13</v>
      </c>
    </row>
    <row r="85" spans="1:12" x14ac:dyDescent="0.25">
      <c r="A85" s="204">
        <v>44012</v>
      </c>
      <c r="B85" s="161">
        <v>689</v>
      </c>
      <c r="C85" s="167">
        <v>0.64</v>
      </c>
      <c r="D85" s="173">
        <v>536</v>
      </c>
      <c r="E85" s="194"/>
      <c r="F85" s="95"/>
      <c r="G85" s="196"/>
      <c r="H85" s="173">
        <v>138</v>
      </c>
      <c r="I85" s="166">
        <v>0.13</v>
      </c>
      <c r="J85" s="183"/>
      <c r="K85" s="179">
        <v>6601</v>
      </c>
      <c r="L85" s="193">
        <v>22</v>
      </c>
    </row>
    <row r="86" spans="1:12" x14ac:dyDescent="0.25">
      <c r="A86" s="204">
        <v>44013</v>
      </c>
      <c r="B86" s="161">
        <v>689</v>
      </c>
      <c r="C86" s="167">
        <v>0.64</v>
      </c>
      <c r="D86" s="173">
        <v>536</v>
      </c>
      <c r="E86" s="194"/>
      <c r="F86" s="95"/>
      <c r="G86" s="112"/>
      <c r="H86" s="173">
        <v>135</v>
      </c>
      <c r="I86" s="166">
        <v>0.13</v>
      </c>
      <c r="J86" s="183"/>
      <c r="K86" s="179">
        <v>6621</v>
      </c>
      <c r="L86" s="193">
        <v>20</v>
      </c>
    </row>
    <row r="87" spans="1:12" x14ac:dyDescent="0.25">
      <c r="A87" s="204">
        <v>44014</v>
      </c>
      <c r="B87" s="161">
        <v>690</v>
      </c>
      <c r="C87" s="167">
        <v>0.64</v>
      </c>
      <c r="D87" s="173">
        <v>537</v>
      </c>
      <c r="E87" s="194"/>
      <c r="F87" s="95"/>
      <c r="G87" s="112"/>
      <c r="H87" s="173">
        <v>135</v>
      </c>
      <c r="I87" s="166">
        <v>0.13</v>
      </c>
      <c r="J87" s="183"/>
      <c r="K87" s="179">
        <v>6631</v>
      </c>
      <c r="L87" s="193">
        <v>10</v>
      </c>
    </row>
    <row r="88" spans="1:12" x14ac:dyDescent="0.25">
      <c r="A88" s="204">
        <v>44015</v>
      </c>
      <c r="B88" s="161">
        <v>691</v>
      </c>
      <c r="C88" s="167">
        <v>0.64</v>
      </c>
      <c r="D88" s="173">
        <v>537</v>
      </c>
      <c r="E88" s="194"/>
      <c r="F88" s="95"/>
      <c r="G88" s="112"/>
      <c r="H88" s="173">
        <v>129</v>
      </c>
      <c r="I88" s="166">
        <v>0.12</v>
      </c>
      <c r="J88" s="183"/>
      <c r="K88" s="179">
        <v>6644</v>
      </c>
      <c r="L88" s="193">
        <v>13</v>
      </c>
    </row>
    <row r="89" spans="1:12" x14ac:dyDescent="0.25">
      <c r="A89" s="204">
        <v>44016</v>
      </c>
      <c r="B89" s="161">
        <v>691</v>
      </c>
      <c r="C89" s="167">
        <v>0.64</v>
      </c>
      <c r="D89" s="173">
        <v>537</v>
      </c>
      <c r="E89" s="194"/>
      <c r="F89" s="95"/>
      <c r="G89" s="112"/>
      <c r="H89" s="173">
        <v>125</v>
      </c>
      <c r="I89" s="166">
        <v>0.12</v>
      </c>
      <c r="J89" s="183"/>
      <c r="K89" s="179">
        <v>6646</v>
      </c>
      <c r="L89" s="193">
        <v>2</v>
      </c>
    </row>
    <row r="90" spans="1:12" x14ac:dyDescent="0.25">
      <c r="A90" s="204">
        <v>44017</v>
      </c>
      <c r="B90" s="161">
        <v>691</v>
      </c>
      <c r="C90" s="167">
        <v>0.64</v>
      </c>
      <c r="D90" s="173">
        <v>537</v>
      </c>
      <c r="E90" s="194"/>
      <c r="F90" s="95"/>
      <c r="G90" s="112"/>
      <c r="H90" s="173">
        <v>123</v>
      </c>
      <c r="I90" s="166">
        <v>0.11</v>
      </c>
      <c r="J90" s="183"/>
      <c r="K90" s="179">
        <v>6648</v>
      </c>
      <c r="L90" s="193">
        <v>2</v>
      </c>
    </row>
    <row r="91" spans="1:12" x14ac:dyDescent="0.25">
      <c r="A91" s="204">
        <v>44018</v>
      </c>
      <c r="B91" s="161">
        <v>691</v>
      </c>
      <c r="C91" s="167">
        <v>0.64</v>
      </c>
      <c r="D91" s="173">
        <v>540</v>
      </c>
      <c r="E91" s="194"/>
      <c r="F91" s="95"/>
      <c r="G91" s="112"/>
      <c r="H91" s="173">
        <v>125</v>
      </c>
      <c r="I91" s="166">
        <v>0.12</v>
      </c>
      <c r="J91" s="183"/>
      <c r="K91" s="179">
        <v>6672</v>
      </c>
      <c r="L91" s="193">
        <v>24</v>
      </c>
    </row>
    <row r="92" spans="1:12" x14ac:dyDescent="0.25">
      <c r="A92" s="204">
        <v>44019</v>
      </c>
      <c r="B92" s="161">
        <v>691</v>
      </c>
      <c r="C92" s="167">
        <v>0.64</v>
      </c>
      <c r="D92" s="173">
        <v>540</v>
      </c>
      <c r="E92" s="194"/>
      <c r="F92" s="95"/>
      <c r="G92" s="112"/>
      <c r="H92" s="173">
        <v>119</v>
      </c>
      <c r="I92" s="166">
        <v>0.11</v>
      </c>
      <c r="J92" s="183"/>
      <c r="K92" s="179">
        <v>6682</v>
      </c>
      <c r="L92" s="193">
        <v>10</v>
      </c>
    </row>
    <row r="93" spans="1:12" x14ac:dyDescent="0.25">
      <c r="A93" s="204">
        <v>44020</v>
      </c>
      <c r="B93" s="163">
        <v>692</v>
      </c>
      <c r="C93" s="167">
        <v>0.64</v>
      </c>
      <c r="D93" s="173">
        <v>540</v>
      </c>
      <c r="E93" s="194"/>
      <c r="F93" s="95"/>
      <c r="G93" s="112"/>
      <c r="H93" s="173">
        <v>113</v>
      </c>
      <c r="I93" s="166">
        <v>0.1</v>
      </c>
      <c r="J93" s="183"/>
      <c r="K93" s="179">
        <v>6697</v>
      </c>
      <c r="L93" s="193">
        <v>15</v>
      </c>
    </row>
    <row r="94" spans="1:12" x14ac:dyDescent="0.25">
      <c r="A94" s="204">
        <v>44021</v>
      </c>
      <c r="B94" s="163">
        <v>693</v>
      </c>
      <c r="C94" s="167">
        <v>0.64</v>
      </c>
      <c r="D94" s="173">
        <v>542</v>
      </c>
      <c r="E94" s="194"/>
      <c r="F94" s="95"/>
      <c r="G94" s="112"/>
      <c r="H94" s="173">
        <v>117</v>
      </c>
      <c r="I94" s="166">
        <v>0.11</v>
      </c>
      <c r="J94" s="183"/>
      <c r="K94" s="179">
        <v>6707</v>
      </c>
      <c r="L94" s="193">
        <v>10</v>
      </c>
    </row>
    <row r="95" spans="1:12" x14ac:dyDescent="0.25">
      <c r="A95" s="204">
        <v>44022</v>
      </c>
      <c r="B95" s="163">
        <v>693</v>
      </c>
      <c r="C95" s="167">
        <v>0.64</v>
      </c>
      <c r="D95" s="173">
        <v>542</v>
      </c>
      <c r="E95" s="194"/>
      <c r="F95" s="95"/>
      <c r="G95" s="112"/>
      <c r="H95" s="173">
        <v>114</v>
      </c>
      <c r="I95" s="166">
        <v>0.11</v>
      </c>
      <c r="J95" s="183"/>
      <c r="K95" s="179">
        <v>6719</v>
      </c>
      <c r="L95" s="193">
        <v>12</v>
      </c>
    </row>
    <row r="96" spans="1:12" x14ac:dyDescent="0.25">
      <c r="A96" s="204">
        <v>44023</v>
      </c>
      <c r="B96" s="163">
        <v>693</v>
      </c>
      <c r="C96" s="167">
        <v>0.64</v>
      </c>
      <c r="D96" s="173">
        <v>542</v>
      </c>
      <c r="E96" s="194"/>
      <c r="F96" s="95"/>
      <c r="G96" s="112"/>
      <c r="H96" s="173">
        <v>115</v>
      </c>
      <c r="I96" s="166">
        <v>0.11</v>
      </c>
      <c r="J96" s="183"/>
      <c r="K96" s="179">
        <v>6726</v>
      </c>
      <c r="L96" s="193">
        <v>7</v>
      </c>
    </row>
    <row r="97" spans="1:13" x14ac:dyDescent="0.25">
      <c r="A97" s="204">
        <v>44024</v>
      </c>
      <c r="B97" s="163">
        <v>693</v>
      </c>
      <c r="C97" s="167">
        <v>0.64</v>
      </c>
      <c r="D97" s="173">
        <v>542</v>
      </c>
      <c r="E97" s="194"/>
      <c r="F97" s="95"/>
      <c r="G97" s="112"/>
      <c r="H97" s="173">
        <v>115</v>
      </c>
      <c r="I97" s="166">
        <v>0.11</v>
      </c>
      <c r="J97" s="183"/>
      <c r="K97" s="179">
        <v>6729</v>
      </c>
      <c r="L97" s="193">
        <v>3</v>
      </c>
    </row>
    <row r="98" spans="1:13" x14ac:dyDescent="0.25">
      <c r="A98" s="204">
        <v>44025</v>
      </c>
      <c r="B98" s="163">
        <v>693</v>
      </c>
      <c r="C98" s="167">
        <v>0.64</v>
      </c>
      <c r="D98" s="173">
        <v>542</v>
      </c>
      <c r="E98" s="194"/>
      <c r="F98" s="95"/>
      <c r="G98" s="112"/>
      <c r="H98" s="173">
        <v>108</v>
      </c>
      <c r="I98" s="166">
        <v>0.1</v>
      </c>
      <c r="J98" s="183"/>
      <c r="K98" s="179">
        <v>6737</v>
      </c>
      <c r="L98" s="193">
        <v>8</v>
      </c>
    </row>
    <row r="99" spans="1:13" x14ac:dyDescent="0.25">
      <c r="A99" s="204">
        <v>44026</v>
      </c>
      <c r="B99" s="163">
        <v>694</v>
      </c>
      <c r="C99" s="167">
        <v>0.64</v>
      </c>
      <c r="D99" s="173">
        <v>542</v>
      </c>
      <c r="E99" s="194"/>
      <c r="F99" s="95"/>
      <c r="G99" s="112"/>
      <c r="H99" s="173">
        <v>98</v>
      </c>
      <c r="I99" s="166">
        <v>0.09</v>
      </c>
      <c r="J99" s="183"/>
      <c r="K99" s="179">
        <v>6742</v>
      </c>
      <c r="L99" s="193">
        <v>5</v>
      </c>
    </row>
    <row r="100" spans="1:13" x14ac:dyDescent="0.25">
      <c r="A100" s="204">
        <v>44027</v>
      </c>
      <c r="B100" s="163">
        <v>694</v>
      </c>
      <c r="C100" s="167">
        <v>0.64</v>
      </c>
      <c r="D100" s="173">
        <v>543</v>
      </c>
      <c r="E100" s="194"/>
      <c r="F100" s="95"/>
      <c r="G100" s="112"/>
      <c r="H100" s="173">
        <v>97</v>
      </c>
      <c r="I100" s="166">
        <v>0.09</v>
      </c>
      <c r="J100" s="183"/>
      <c r="K100" s="179">
        <v>6757</v>
      </c>
      <c r="L100" s="193">
        <v>15</v>
      </c>
      <c r="M100" s="31"/>
    </row>
    <row r="101" spans="1:13" x14ac:dyDescent="0.25">
      <c r="A101" s="204">
        <v>44028</v>
      </c>
      <c r="B101" s="163">
        <v>694</v>
      </c>
      <c r="C101" s="167">
        <v>0.64</v>
      </c>
      <c r="D101" s="173">
        <v>543</v>
      </c>
      <c r="E101" s="194"/>
      <c r="G101" s="112"/>
      <c r="H101" s="173">
        <v>90</v>
      </c>
      <c r="I101" s="166">
        <v>0.08</v>
      </c>
      <c r="J101" s="183"/>
      <c r="K101" s="179">
        <v>6765</v>
      </c>
      <c r="L101" s="193">
        <v>8</v>
      </c>
      <c r="M101" s="31"/>
    </row>
    <row r="102" spans="1:13" x14ac:dyDescent="0.25">
      <c r="A102" s="204">
        <v>44029</v>
      </c>
      <c r="B102" s="163">
        <v>695</v>
      </c>
      <c r="C102" s="167">
        <v>0.64</v>
      </c>
      <c r="D102" s="173">
        <v>544</v>
      </c>
      <c r="E102" s="194"/>
      <c r="F102" s="95"/>
      <c r="G102" s="112"/>
      <c r="H102" s="173">
        <v>85</v>
      </c>
      <c r="I102" s="166">
        <v>0.08</v>
      </c>
      <c r="J102" s="183"/>
      <c r="K102" s="179">
        <v>6778</v>
      </c>
      <c r="L102" s="193">
        <v>13</v>
      </c>
    </row>
    <row r="103" spans="1:13" x14ac:dyDescent="0.25">
      <c r="A103" s="204">
        <v>44030</v>
      </c>
      <c r="B103" s="163">
        <v>695</v>
      </c>
      <c r="C103" s="167">
        <v>0.64</v>
      </c>
      <c r="D103" s="173">
        <v>544</v>
      </c>
      <c r="E103" s="194"/>
      <c r="F103" s="95"/>
      <c r="G103" s="112"/>
      <c r="H103" s="173">
        <v>84</v>
      </c>
      <c r="I103" s="166">
        <v>0.08</v>
      </c>
      <c r="J103" s="183"/>
      <c r="K103" s="179">
        <v>6801</v>
      </c>
      <c r="L103" s="193">
        <v>23</v>
      </c>
    </row>
    <row r="104" spans="1:13" x14ac:dyDescent="0.25">
      <c r="A104" s="204">
        <v>44031</v>
      </c>
      <c r="B104" s="163">
        <v>695</v>
      </c>
      <c r="C104" s="167">
        <v>0.64</v>
      </c>
      <c r="D104" s="173">
        <v>544</v>
      </c>
      <c r="E104" s="194"/>
      <c r="F104" s="95"/>
      <c r="G104" s="112"/>
      <c r="H104" s="173">
        <v>82</v>
      </c>
      <c r="I104" s="166">
        <v>0.08</v>
      </c>
      <c r="J104" s="183"/>
      <c r="K104" s="179">
        <v>6802</v>
      </c>
      <c r="L104" s="193">
        <v>1</v>
      </c>
    </row>
    <row r="105" spans="1:13" x14ac:dyDescent="0.25">
      <c r="A105" s="204">
        <v>44032</v>
      </c>
      <c r="B105" s="163">
        <v>697</v>
      </c>
      <c r="C105" s="167">
        <v>0.65</v>
      </c>
      <c r="D105" s="173">
        <v>547</v>
      </c>
      <c r="E105" s="194"/>
      <c r="F105" s="95"/>
      <c r="G105" s="112"/>
      <c r="H105" s="173">
        <v>90</v>
      </c>
      <c r="I105" s="166">
        <v>0.08</v>
      </c>
      <c r="J105" s="183"/>
      <c r="K105" s="179">
        <v>6830</v>
      </c>
      <c r="L105" s="193">
        <v>28</v>
      </c>
    </row>
    <row r="106" spans="1:13" x14ac:dyDescent="0.25">
      <c r="A106" s="204">
        <v>44033</v>
      </c>
      <c r="B106" s="163">
        <v>697</v>
      </c>
      <c r="C106" s="167">
        <v>0.65</v>
      </c>
      <c r="D106" s="173">
        <v>548</v>
      </c>
      <c r="E106" s="194"/>
      <c r="F106" s="95"/>
      <c r="G106" s="112"/>
      <c r="H106" s="173">
        <v>83</v>
      </c>
      <c r="I106" s="166">
        <v>0.08</v>
      </c>
      <c r="J106" s="183"/>
      <c r="K106" s="179">
        <v>6834</v>
      </c>
      <c r="L106" s="193">
        <v>4</v>
      </c>
    </row>
    <row r="107" spans="1:13" x14ac:dyDescent="0.25">
      <c r="A107" s="204">
        <v>44034</v>
      </c>
      <c r="B107" s="163">
        <v>697</v>
      </c>
      <c r="C107" s="167">
        <v>0.65</v>
      </c>
      <c r="D107" s="173">
        <v>548</v>
      </c>
      <c r="E107" s="194"/>
      <c r="F107" s="95"/>
      <c r="G107" s="112"/>
      <c r="H107" s="173">
        <v>81</v>
      </c>
      <c r="I107" s="166">
        <v>0.08</v>
      </c>
      <c r="J107" s="183"/>
      <c r="K107" s="179">
        <v>6841</v>
      </c>
      <c r="L107" s="193">
        <v>7</v>
      </c>
    </row>
    <row r="108" spans="1:13" x14ac:dyDescent="0.25">
      <c r="A108" s="205">
        <v>44035</v>
      </c>
      <c r="B108" s="165">
        <v>697</v>
      </c>
      <c r="C108" s="170">
        <v>0.65</v>
      </c>
      <c r="D108" s="174">
        <v>548</v>
      </c>
      <c r="E108" s="194"/>
      <c r="G108" s="112"/>
      <c r="H108" s="173">
        <v>76</v>
      </c>
      <c r="I108" s="166">
        <v>7.0000000000000007E-2</v>
      </c>
      <c r="J108" s="183"/>
      <c r="K108" s="179">
        <v>6851</v>
      </c>
      <c r="L108" s="193">
        <v>10</v>
      </c>
    </row>
    <row r="109" spans="1:13" x14ac:dyDescent="0.25">
      <c r="A109" s="204">
        <v>44036</v>
      </c>
      <c r="B109" s="558" t="s">
        <v>122</v>
      </c>
      <c r="C109" s="559"/>
      <c r="D109" s="560"/>
      <c r="E109" s="95"/>
      <c r="F109" s="95"/>
      <c r="G109" s="112"/>
      <c r="H109" s="173" t="s">
        <v>48</v>
      </c>
      <c r="I109" s="166" t="s">
        <v>48</v>
      </c>
      <c r="J109" s="183"/>
      <c r="K109" s="179">
        <v>6860</v>
      </c>
      <c r="L109" s="193">
        <v>9</v>
      </c>
    </row>
    <row r="110" spans="1:13" x14ac:dyDescent="0.25">
      <c r="A110" s="204">
        <v>44037</v>
      </c>
      <c r="B110" s="12"/>
      <c r="C110" s="95"/>
      <c r="D110" s="95"/>
      <c r="E110" s="95"/>
      <c r="F110" s="95"/>
      <c r="G110" s="112"/>
      <c r="H110" s="173" t="s">
        <v>48</v>
      </c>
      <c r="I110" s="166" t="s">
        <v>48</v>
      </c>
      <c r="J110" s="183"/>
      <c r="K110" s="179">
        <v>6861</v>
      </c>
      <c r="L110" s="193">
        <v>1</v>
      </c>
    </row>
    <row r="111" spans="1:13" x14ac:dyDescent="0.25">
      <c r="A111" s="204">
        <v>44038</v>
      </c>
      <c r="B111" s="12"/>
      <c r="C111" s="95"/>
      <c r="D111" s="95"/>
      <c r="E111" s="95"/>
      <c r="F111" s="95"/>
      <c r="G111" s="112"/>
      <c r="H111" s="173" t="s">
        <v>48</v>
      </c>
      <c r="I111" s="166" t="s">
        <v>48</v>
      </c>
      <c r="J111" s="183"/>
      <c r="K111" s="179">
        <v>6862</v>
      </c>
      <c r="L111" s="193">
        <v>1</v>
      </c>
    </row>
    <row r="112" spans="1:13" x14ac:dyDescent="0.25">
      <c r="A112" s="204">
        <v>44039</v>
      </c>
      <c r="B112" s="12"/>
      <c r="C112" s="95"/>
      <c r="D112" s="95"/>
      <c r="E112" s="95"/>
      <c r="F112" s="95"/>
      <c r="G112" s="112"/>
      <c r="H112" s="173" t="s">
        <v>48</v>
      </c>
      <c r="I112" s="166" t="s">
        <v>48</v>
      </c>
      <c r="J112" s="183"/>
      <c r="K112" s="179">
        <v>6875</v>
      </c>
      <c r="L112" s="193">
        <v>13</v>
      </c>
    </row>
    <row r="113" spans="1:12" x14ac:dyDescent="0.25">
      <c r="A113" s="204">
        <v>44040</v>
      </c>
      <c r="B113" s="12"/>
      <c r="C113" s="95"/>
      <c r="D113" s="95"/>
      <c r="E113" s="95"/>
      <c r="F113" s="95"/>
      <c r="G113" s="112"/>
      <c r="H113" s="173" t="s">
        <v>48</v>
      </c>
      <c r="I113" s="166" t="s">
        <v>48</v>
      </c>
      <c r="J113" s="183"/>
      <c r="K113" s="179">
        <v>6884</v>
      </c>
      <c r="L113" s="193">
        <v>9</v>
      </c>
    </row>
    <row r="114" spans="1:12" x14ac:dyDescent="0.25">
      <c r="A114" s="204">
        <v>44041</v>
      </c>
      <c r="B114" s="12"/>
      <c r="C114" s="95"/>
      <c r="D114" s="95"/>
      <c r="F114" s="197"/>
      <c r="G114" s="198"/>
      <c r="H114" s="173">
        <v>66</v>
      </c>
      <c r="I114" s="166">
        <v>0.06</v>
      </c>
      <c r="J114" s="95"/>
      <c r="K114" s="206" t="s">
        <v>122</v>
      </c>
      <c r="L114" s="207"/>
    </row>
    <row r="115" spans="1:12" x14ac:dyDescent="0.25">
      <c r="F115" s="95"/>
      <c r="G115" s="95"/>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workbookViewId="0"/>
  </sheetViews>
  <sheetFormatPr defaultRowHeight="15" x14ac:dyDescent="0.25"/>
  <sheetData>
    <row r="1" spans="17:17" x14ac:dyDescent="0.25">
      <c r="Q1" s="22" t="s">
        <v>29</v>
      </c>
    </row>
  </sheetData>
  <hyperlinks>
    <hyperlink ref="Q1" location="Contents!A1" display="Contents page"/>
  </hyperlinks>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2020-07-21T11:41:35Z</value>
    </field>
    <field name="Objective-IsApproved">
      <value order="0">false</value>
    </field>
    <field name="Objective-IsPublished">
      <value order="0">false</value>
    </field>
    <field name="Objective-DatePublished">
      <value order="0"/>
    </field>
    <field name="Objective-ModificationStamp">
      <value order="0">2021-03-12T12:16:28Z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vA47337127</value>
    </field>
    <field name="Objective-Version">
      <value order="0">141.13</value>
    </field>
    <field name="Objective-VersionNumber">
      <value order="0">1122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Chart 7a - People Tested</vt:lpstr>
      <vt:lpstr>Chart 7b - Number of Tests</vt:lpstr>
      <vt:lpstr>Chart 7c - Daily Positive Cases</vt:lpstr>
      <vt:lpstr>Chart 7d - Test positivity</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education</vt:lpstr>
      <vt:lpstr>Chart 11a - School absence</vt:lpstr>
      <vt:lpstr>Chart 11b - Attendance 2021</vt:lpstr>
      <vt:lpstr>Table 10a - Vaccinations</vt:lpstr>
      <vt:lpstr>Table 10b - Vac by JCVI group</vt:lpstr>
      <vt:lpstr>Table 10c - Vac by age</vt:lpstr>
      <vt:lpstr>Table 11 - Vac supply</vt:lpstr>
      <vt:lpstr>Table 12 - Uni and College</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Table 7d - Care Homes (Archive)</vt:lpstr>
      <vt:lpstr>Table 7e - Care Homes (Archive)</vt:lpstr>
      <vt:lpstr>Chart 9 - Care Homes (Archive)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Z616535</dc:creator>
  <cp:lastModifiedBy>u206456</cp:lastModifiedBy>
  <cp:lastPrinted>2021-01-26T11:03:57Z</cp:lastPrinted>
  <dcterms:created xsi:type="dcterms:W3CDTF">2020-04-08T13:34:50Z</dcterms:created>
  <dcterms:modified xsi:type="dcterms:W3CDTF">2021-03-12T12:16:12Z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2020-07-21T11:41:35Z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2021-03-12T12:16:28Z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vA47337127</vt:lpwstr>
  </property>
  <property fmtid="{D5CDD505-2E9C-101B-9397-08002B2CF9AE}" pid="16" name="Objective-Version">
    <vt:lpwstr>141.13</vt:lpwstr>
  </property>
  <property fmtid="{D5CDD505-2E9C-101B-9397-08002B2CF9AE}" pid="17" name="Objective-VersionNumber">
    <vt:r8>1122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