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<sst xmlns="http://schemas.openxmlformats.org/spreadsheetml/2006/main" count="846" uniqueCount="421">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</sst>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f2b9665c977c487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20-21'!$A$4:$A$164</c:f>
              <c:strCache>
                <c:ptCount val="16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strCache>
            </c:strRef>
          </c:cat>
          <c:val>
            <c:numRef>
              <c:f>'Table 9a - School absence 20-21'!$E$4:$E$165</c:f>
              <c:numCache>
                <c:formatCode>0.0%</c:formatCode>
                <c:ptCount val="162"/>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2.9570864799999999E-2</c:v>
                </c:pt>
                <c:pt idx="158">
                  <c:v>3.2945611100000001E-2</c:v>
                </c:pt>
                <c:pt idx="159">
                  <c:v>3.5528324399999998E-2</c:v>
                </c:pt>
                <c:pt idx="160">
                  <c:v>3.7579162100000001E-2</c:v>
                </c:pt>
                <c:pt idx="161">
                  <c:v>4.0934902500000009E-2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20-21'!$A$4:$A$164</c:f>
              <c:strCache>
                <c:ptCount val="161"/>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strCache>
            </c:strRef>
          </c:cat>
          <c:val>
            <c:numRef>
              <c:f>'Table 9a - School absence 20-21'!$D$4:$D$164</c:f>
              <c:numCache>
                <c:formatCode>0.0%</c:formatCode>
                <c:ptCount val="161"/>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8.4085651999999997E-2</c:v>
                </c:pt>
                <c:pt idx="158">
                  <c:v>8.8494584599999995E-2</c:v>
                </c:pt>
                <c:pt idx="159">
                  <c:v>9.1871222500000002E-2</c:v>
                </c:pt>
                <c:pt idx="160">
                  <c:v>0.1128192548</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Discharges'!$A$4:$A$429</c:f>
              <c:strCache>
                <c:ptCount val="426"/>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strCache>
            </c:strRef>
          </c:cat>
          <c:val>
            <c:numRef>
              <c:f>'Table 4 - Delayed Discharges'!$C$4:$C$429</c:f>
              <c:numCache>
                <c:formatCode>_(* #,##0_);_(* \(#,##0\);_(* "-"??_);_(@_)</c:formatCode>
                <c:ptCount val="426"/>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topLeftCell="B1"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53"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9"/>
  <sheetViews>
    <sheetView showGridLines="0" zoomScale="89" zoomScaleNormal="90" workbookViewId="0">
      <pane ySplit="3" topLeftCell="A55"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7</v>
      </c>
    </row>
    <row r="68" spans="1:3" x14ac:dyDescent="0.35">
      <c r="A68" s="217">
        <v>22</v>
      </c>
      <c r="B68" s="222" t="s">
        <v>412</v>
      </c>
      <c r="C68" s="207">
        <v>5</v>
      </c>
    </row>
    <row r="69" spans="1:3" x14ac:dyDescent="0.35">
      <c r="A69" s="217">
        <v>23</v>
      </c>
      <c r="B69" s="2" t="s">
        <v>417</v>
      </c>
      <c r="C69" s="207">
        <v>4</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2"/>
  <sheetViews>
    <sheetView showGridLines="0" zoomScale="90" zoomScaleNormal="90" workbookViewId="0">
      <pane xSplit="1" ySplit="2" topLeftCell="B46"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4"/>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0"/>
  <sheetViews>
    <sheetView workbookViewId="0">
      <pane xSplit="1" ySplit="3" topLeftCell="B449"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62">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62">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62">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62">
        <v>44361</v>
      </c>
      <c r="P160" s="8">
        <v>17877</v>
      </c>
      <c r="Q160" s="493">
        <v>0.87460441720000004</v>
      </c>
      <c r="R160" s="493">
        <v>9.9919208000000009E-2</v>
      </c>
      <c r="S160" s="493">
        <v>2.5455016800000004E-2</v>
      </c>
    </row>
    <row r="161" spans="1:5" x14ac:dyDescent="0.35">
      <c r="A161" s="62">
        <v>44362</v>
      </c>
      <c r="B161" s="8">
        <v>20723</v>
      </c>
      <c r="C161" s="493">
        <v>0.88632087720000008</v>
      </c>
      <c r="D161" s="493">
        <v>8.4085651999999997E-2</v>
      </c>
      <c r="E161" s="493">
        <v>2.9570864799999999E-2</v>
      </c>
    </row>
    <row r="162" spans="1:5" x14ac:dyDescent="0.35">
      <c r="A162" s="62">
        <v>44363</v>
      </c>
      <c r="B162" s="8">
        <v>23218</v>
      </c>
      <c r="C162" s="493">
        <v>0.87686262590000008</v>
      </c>
      <c r="D162" s="493">
        <v>8.8494584599999995E-2</v>
      </c>
      <c r="E162" s="493">
        <v>3.2945611100000001E-2</v>
      </c>
    </row>
    <row r="163" spans="1:5" x14ac:dyDescent="0.35">
      <c r="A163" s="62">
        <v>44364</v>
      </c>
      <c r="B163" s="8">
        <v>24938</v>
      </c>
      <c r="C163" s="493">
        <v>0.87090290879999999</v>
      </c>
      <c r="D163" s="493">
        <v>9.1871222500000002E-2</v>
      </c>
      <c r="E163" s="493">
        <v>3.5528324399999998E-2</v>
      </c>
    </row>
    <row r="164" spans="1:5" x14ac:dyDescent="0.35">
      <c r="A164" s="62">
        <v>44365</v>
      </c>
      <c r="B164" s="8">
        <v>26546</v>
      </c>
      <c r="C164" s="493">
        <v>0.84771191330000006</v>
      </c>
      <c r="D164" s="493">
        <v>0.1128192548</v>
      </c>
      <c r="E164" s="493">
        <v>3.7579162100000001E-2</v>
      </c>
    </row>
    <row r="165" spans="1:5" x14ac:dyDescent="0.35">
      <c r="A165" s="62">
        <v>44368</v>
      </c>
      <c r="B165" s="8">
        <v>28035</v>
      </c>
      <c r="C165" s="493">
        <v>0.83546135369999996</v>
      </c>
      <c r="D165" s="493">
        <v>0.12186277229999999</v>
      </c>
      <c r="E165" s="493">
        <v>4.0934902500000009E-2</v>
      </c>
    </row>
    <row r="166" spans="1:5" x14ac:dyDescent="0.35">
      <c r="A166" s="62"/>
      <c r="C166" s="493"/>
      <c r="D166" s="493"/>
      <c r="E166" s="493"/>
    </row>
    <row r="167" spans="1:5" x14ac:dyDescent="0.35">
      <c r="A167" s="62"/>
      <c r="C167" s="493"/>
      <c r="D167" s="493"/>
      <c r="E167" s="493"/>
    </row>
    <row r="168" spans="1:5" x14ac:dyDescent="0.35">
      <c r="A168" s="62"/>
      <c r="C168" s="493"/>
      <c r="D168" s="493"/>
      <c r="E168" s="493"/>
    </row>
    <row r="169" spans="1:5" x14ac:dyDescent="0.35">
      <c r="A169" s="62"/>
      <c r="C169" s="493"/>
      <c r="D169" s="493"/>
      <c r="E169" s="493"/>
    </row>
    <row r="170" spans="1:5" x14ac:dyDescent="0.35">
      <c r="A170" s="62"/>
      <c r="C170" s="493"/>
      <c r="D170" s="493"/>
      <c r="E170" s="493"/>
    </row>
    <row r="171" spans="1:5" x14ac:dyDescent="0.35">
      <c r="A171" s="62"/>
      <c r="C171" s="493"/>
      <c r="D171" s="493"/>
      <c r="E171" s="493"/>
    </row>
    <row r="172" spans="1:5" x14ac:dyDescent="0.35">
      <c r="A172" s="62"/>
      <c r="C172" s="493"/>
      <c r="D172" s="493"/>
      <c r="E172" s="493"/>
    </row>
    <row r="173" spans="1:5" x14ac:dyDescent="0.35">
      <c r="A173" s="62"/>
      <c r="C173" s="493"/>
      <c r="D173" s="493"/>
      <c r="E173" s="493"/>
    </row>
    <row r="174" spans="1:5" x14ac:dyDescent="0.35">
      <c r="A174" s="62"/>
    </row>
    <row r="175" spans="1:5" x14ac:dyDescent="0.35">
      <c r="A175" s="62"/>
    </row>
    <row r="176" spans="1:5"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U1" sqref="U1"/>
    </sheetView>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7"/>
  <sheetViews>
    <sheetView workbookViewId="0">
      <pane xSplit="1" ySplit="3" topLeftCell="B154"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30">
        <v>44365</v>
      </c>
      <c r="B36" s="433">
        <v>5310</v>
      </c>
      <c r="C36" s="433">
        <v>70</v>
      </c>
      <c r="D36" s="433">
        <v>8</v>
      </c>
    </row>
    <row r="37" spans="1:4" x14ac:dyDescent="0.35">
      <c r="D37" s="565"/>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420">
        <v>44358</v>
      </c>
      <c r="B67" s="432">
        <v>1020</v>
      </c>
      <c r="C67" s="432">
        <v>50</v>
      </c>
      <c r="D67" s="432">
        <v>7</v>
      </c>
    </row>
    <row r="68" spans="1:4" x14ac:dyDescent="0.3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89"/>
  <sheetViews>
    <sheetView zoomScaleNormal="100" workbookViewId="0">
      <pane xSplit="1" ySplit="3" topLeftCell="B27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29"/>
  <sheetViews>
    <sheetView showGridLines="0" zoomScaleNormal="100" workbookViewId="0">
      <pane xSplit="2" ySplit="3" topLeftCell="C418"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44363</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3"/>
  <sheetViews>
    <sheetView showGridLines="0" zoomScale="85" zoomScaleNormal="85" workbookViewId="0">
      <pane xSplit="1" ySplit="4" topLeftCell="B46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6" t="s">
        <v>114</v>
      </c>
      <c r="L1" s="567"/>
      <c r="M1" s="567"/>
      <c r="N1" s="567"/>
      <c r="O1" s="567"/>
      <c r="P1" s="567"/>
      <c r="W1" s="22" t="s">
        <v>29</v>
      </c>
    </row>
    <row r="2" spans="1:27" x14ac:dyDescent="0.35">
      <c r="A2" s="2"/>
      <c r="I2" s="574" t="s">
        <v>187</v>
      </c>
      <c r="J2" s="575"/>
      <c r="Q2" s="382"/>
      <c r="R2" s="382"/>
    </row>
    <row r="3" spans="1:27" ht="48.75" customHeight="1" x14ac:dyDescent="0.35">
      <c r="A3" s="576" t="s">
        <v>30</v>
      </c>
      <c r="B3" s="578" t="s">
        <v>185</v>
      </c>
      <c r="C3" s="579"/>
      <c r="D3" s="579"/>
      <c r="E3" s="104" t="s">
        <v>184</v>
      </c>
      <c r="F3" s="570" t="s">
        <v>199</v>
      </c>
      <c r="G3" s="580" t="s">
        <v>186</v>
      </c>
      <c r="H3" s="580"/>
      <c r="I3" s="574"/>
      <c r="J3" s="575"/>
      <c r="K3" s="568" t="s">
        <v>188</v>
      </c>
      <c r="L3" s="571" t="s">
        <v>200</v>
      </c>
      <c r="M3" s="572" t="s">
        <v>201</v>
      </c>
      <c r="N3" s="573" t="s">
        <v>189</v>
      </c>
      <c r="O3" s="568" t="s">
        <v>183</v>
      </c>
      <c r="P3" s="569" t="s">
        <v>191</v>
      </c>
      <c r="Q3" s="572" t="s">
        <v>202</v>
      </c>
      <c r="R3" s="572" t="s">
        <v>203</v>
      </c>
      <c r="S3" s="573" t="s">
        <v>182</v>
      </c>
    </row>
    <row r="4" spans="1:27" ht="30.65" customHeight="1" x14ac:dyDescent="0.35">
      <c r="A4" s="577"/>
      <c r="B4" s="23" t="s">
        <v>18</v>
      </c>
      <c r="C4" s="24" t="s">
        <v>17</v>
      </c>
      <c r="D4" s="28" t="s">
        <v>3</v>
      </c>
      <c r="E4" s="99" t="s">
        <v>63</v>
      </c>
      <c r="F4" s="570"/>
      <c r="G4" s="98" t="s">
        <v>63</v>
      </c>
      <c r="H4" s="79" t="s">
        <v>64</v>
      </c>
      <c r="I4" s="80" t="s">
        <v>63</v>
      </c>
      <c r="J4" s="147" t="s">
        <v>64</v>
      </c>
      <c r="K4" s="568"/>
      <c r="L4" s="571"/>
      <c r="M4" s="572"/>
      <c r="N4" s="573"/>
      <c r="O4" s="568"/>
      <c r="P4" s="569"/>
      <c r="Q4" s="572"/>
      <c r="R4" s="572"/>
      <c r="S4" s="573"/>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E482/(D482-D481)</f>
        <v>0.26320903680310942</v>
      </c>
      <c r="G482" s="560">
        <v>10204</v>
      </c>
      <c r="H482" s="112">
        <v>3232731</v>
      </c>
      <c r="I482" s="75">
        <v>14834</v>
      </c>
      <c r="J482" s="73">
        <v>3689702</v>
      </c>
      <c r="K482" s="392">
        <v>25038</v>
      </c>
      <c r="L482" s="380">
        <v>2275</v>
      </c>
      <c r="M482" s="447">
        <f t="shared" ref="M482" si="1514">L482/K482</f>
        <v>9.0861889927310494E-2</v>
      </c>
      <c r="N482" s="90">
        <f t="shared" ref="N482" si="1515">D482-D475</f>
        <v>51722</v>
      </c>
      <c r="O482" s="90">
        <f t="shared" ref="O482" si="1516">SUM(E476:E482)</f>
        <v>9227</v>
      </c>
      <c r="P482" s="152">
        <f t="shared" ref="P482" si="1517">SUM(K476:K482)</f>
        <v>190407</v>
      </c>
      <c r="Q482" s="152">
        <f t="shared" ref="Q482" si="1518">SUM(L476:L482)</f>
        <v>9803</v>
      </c>
      <c r="R482" s="383">
        <f t="shared" ref="R482" si="1519">Q482/P482</f>
        <v>5.1484451727089868E-2</v>
      </c>
      <c r="S482" s="91">
        <f t="shared" ref="S482" si="1520">P482/5463.3</f>
        <v>34.85201251990555</v>
      </c>
    </row>
    <row r="483" spans="1:21" x14ac:dyDescent="0.35">
      <c r="A483" s="559">
        <v>44370</v>
      </c>
      <c r="B483" s="560">
        <v>1921196</v>
      </c>
      <c r="C483" s="560">
        <v>260711</v>
      </c>
      <c r="D483" s="112">
        <v>2181907</v>
      </c>
      <c r="E483" s="44">
        <v>2969</v>
      </c>
      <c r="F483" s="562">
        <f>E483/(D483-D482)</f>
        <v>0.26126363956353399</v>
      </c>
      <c r="G483" s="560">
        <v>20416</v>
      </c>
      <c r="H483" s="112">
        <v>3253147</v>
      </c>
      <c r="I483" s="75">
        <v>21894</v>
      </c>
      <c r="J483" s="73">
        <v>3711596</v>
      </c>
      <c r="K483" s="392">
        <v>42310</v>
      </c>
      <c r="L483" s="380">
        <v>3109</v>
      </c>
      <c r="M483" s="447">
        <f t="shared" ref="M483" si="1521">L483/K483</f>
        <v>7.3481446466556369E-2</v>
      </c>
      <c r="N483" s="90">
        <f t="shared" ref="N483" si="1522">D483-D476</f>
        <v>54777</v>
      </c>
      <c r="O483" s="90">
        <f t="shared" ref="O483" si="1523">SUM(E477:E483)</f>
        <v>11067</v>
      </c>
      <c r="P483" s="152">
        <f t="shared" ref="P483" si="1524">SUM(K477:K483)</f>
        <v>197079</v>
      </c>
      <c r="Q483" s="152">
        <f t="shared" ref="Q483" si="1525">SUM(L477:L483)</f>
        <v>11718</v>
      </c>
      <c r="R483" s="383">
        <f t="shared" ref="R483" si="1526">Q483/P483</f>
        <v>5.9458389782777468E-2</v>
      </c>
      <c r="S483" s="91">
        <f t="shared" ref="S483" si="1527">P483/5463.3</f>
        <v>36.073252429850086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2021-06-23T11:45:24Z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vA49402534</value>
    </field>
    <field name="Objective-Version">
      <value order="0">152.349</value>
    </field>
    <field name="Objective-VersionNumber">
      <value order="0">1564</value>
    </field>
    <field name="Objective-VersionComment">
      <value order="0">correct workforce date</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2021-06-23T11:45:09Z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2021-06-23T11:45:24Z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vA49402534</vt:lpwstr>
  </property>
  <property fmtid="{D5CDD505-2E9C-101B-9397-08002B2CF9AE}" pid="16" name="Objective-Version">
    <vt:lpwstr>152.349</vt:lpwstr>
  </property>
  <property fmtid="{D5CDD505-2E9C-101B-9397-08002B2CF9AE}" pid="17" name="Objective-VersionNumber">
    <vt:r8>1564</vt:r8>
  </property>
  <property fmtid="{D5CDD505-2E9C-101B-9397-08002B2CF9AE}" pid="18" name="Objective-VersionComment">
    <vt:lpwstr>correct workforce date</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