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5629\Objective\Director\Cache\erdm.scotland.gov.uk 8443 uA18142\A29207242\"/>
    </mc:Choice>
  </mc:AlternateContent>
  <bookViews>
    <workbookView xWindow="0" yWindow="0" windowWidth="14040" windowHeight="6900" tabRatio="749" firstSheet="5" activeTab="7"/>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b - Vac by JCVI group" sheetId="53" r:id="rId23"/>
    <sheet name="Table 10a - Vaccinations" sheetId="51"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39" i="9" l="1"/>
  <c r="R339" i="9"/>
  <c r="Q339" i="9"/>
  <c r="P339" i="9"/>
  <c r="O339" i="9"/>
  <c r="M339" i="9"/>
  <c r="N339" i="9"/>
  <c r="K339" i="9"/>
  <c r="F339" i="9"/>
  <c r="D8" i="53" l="1"/>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<sst xmlns="http://schemas.openxmlformats.org/spreadsheetml/2006/main" count="454" uniqueCount="290">
  <si>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</si>
  <si>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</si>
  <si>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</si>
  <si>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</si>
  <si>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</si>
  <si>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</si>
  <si>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</si>
  <si>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</si>
  <si>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</si>
  <si>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</si>
  <si>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</si>
  <si>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</si>
  <si>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</si>
  <si>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</si>
  <si>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</si>
  <si>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</si>
  <si>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</si>
  <si>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</si>
  <si>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</si>
  <si>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</si>
  <si>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</si>
  <si>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</si>
  <si>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</si>
  <si>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</si>
  <si>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</si>
  <si>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</si>
  <si>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</si>
  <si>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</si>
  <si>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</si>
  <si>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</si>
  <si>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</si>
  <si>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</si>
  <si>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</si>
  <si>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</si>
  <si>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</si>
  <si>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</si>
  <si>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</si>
  <si>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</si>
  <si>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</si>
  <si>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</si>
  <si>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</si>
  <si>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</si>
  <si>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</si>
  <si>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</si>
  <si>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</si>
  <si>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</si>
  <si>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</si>
  <si>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</si>
  <si>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</si>
  <si>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</si>
  <si>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</si>
  <si>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</si>
  <si>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</si>
  <si>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</si>
  <si>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</si>
  <si>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</si>
  <si>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</si>
  <si>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</si>
  <si>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</si>
  <si>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</si>
  <si>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</si>
  <si>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</si>
  <si>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</si>
  <si>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</si>
  <si>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</si>
  <si>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</si>
  <si>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</si>
  <si>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</si>
  <si>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</si>
  <si>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</si>
  <si>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</si>
  <si>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</si>
  <si>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</si>
  <si>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</si>
  <si>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</si>
  <si>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</si>
  <si>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</si>
  <si>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</si>
  <si>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</si>
  <si>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</si>
  <si>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</si>
  <si>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</si>
  <si>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</si>
  <si>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</si>
  <si>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</si>
  <si>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</si>
  <si>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</si>
  <si>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</si>
  <si>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</si>
  <si>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</si>
  <si>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</si>
  <si>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</si>
  <si>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</si>
  <si>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</si>
  <si>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</si>
  <si>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</si>
  <si>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</si>
  <si>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</si>
  <si>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</si>
  <si>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</si>
  <si>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</si>
  <si>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</si>
  <si>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</si>
  <si>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</si>
  <si>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</si>
  <si>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</si>
  <si>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</si>
  <si>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</si>
  <si>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</si>
  <si>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</si>
  <si>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</si>
  <si>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</si>
  <si>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</si>
  <si>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</si>
  <si>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</si>
  <si>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</si>
  <si>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</si>
  <si>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</si>
  <si>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</si>
  <si>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</si>
  <si>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</si>
  <si>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</si>
  <si>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</si>
  <si>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</si>
  <si>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</si>
  <si>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</si>
  <si>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</si>
  <si>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</si>
  <si>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</si>
  <si>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</si>
  <si>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</si>
  <si>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</si>
  <si>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</si>
  <si>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</si>
  <si>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</si>
  <si>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</si>
  <si>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</si>
  <si>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</si>
  <si>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</si>
  <si>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</si>
  <si>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</si>
  <si>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</si>
  <si>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</si>
  <si>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</si>
  <si>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</si>
  <si>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</si>
  <si>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</si>
  <si>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</si>
  <si>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</si>
  <si>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</si>
  <si>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</si>
  <si>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</si>
  <si>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</si>
  <si>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</si>
  <si>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</si>
  <si>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</si>
  <si>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</si>
  <si>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</si>
  <si>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</si>
  <si>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</si>
  <si>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</si>
  <si>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</si>
  <si>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</si>
  <si>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</si>
  <si>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</si>
  <si>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</si>
  <si>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</si>
  <si>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</si>
  <si>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</si>
  <si>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</si>
  <si>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</si>
  <si>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</si>
  <si>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</si>
  <si>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</si>
  <si>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</si>
  <si>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</si>
  <si>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</si>
  <si>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</si>
  <si>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</si>
  <si>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</si>
  <si>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</si>
  <si>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</si>
  <si>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</si>
  <si>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</si>
  <si>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</si>
  <si>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</si>
  <si>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</si>
  <si>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</si>
  <si>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</si>
  <si>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</si>
  <si>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</si>
  <si>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</si>
  <si>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</si>
  <si>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</si>
  <si>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</si>
  <si>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</si>
  <si>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</si>
  <si>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</si>
  <si>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</si>
  <si>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</si>
  <si>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</si>
  <si>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</si>
  <si>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</si>
  <si>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</si>
  <si>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</si>
  <si>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</si>
  <si>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</si>
  <si>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</si>
  <si>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</si>
  <si>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</si>
  <si>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</si>
  <si>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</si>
  <si>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</si>
  <si>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</si>
  <si>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</si>
  <si>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</si>
  <si>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</si>
  <si>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</si>
  <si>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</si>
  <si>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</si>
  <si>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</si>
  <si>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</si>
  <si>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</si>
  <si>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</si>
  <si>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</si>
  <si>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</si>
  <si>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</si>
  <si>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</si>
  <si>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</si>
  <si>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</si>
  <si>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</si>
  <si>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</si>
  <si>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</si>
  <si>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</si>
  <si>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</si>
  <si>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</si>
  <si>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</si>
  <si>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</si>
  <si>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</si>
  <si>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</si>
  <si>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</si>
  <si>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</si>
  <si>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</si>
  <si>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</si>
  <si>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</si>
  <si>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</si>
  <si>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</si>
  <si>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</si>
  <si>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</si>
  <si>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</si>
  <si>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</si>
  <si>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</si>
  <si>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</si>
  <si>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</si>
  <si>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</si>
  <si>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</si>
  <si>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</si>
  <si>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</si>
  <si>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</si>
  <si>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</si>
  <si>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</si>
  <si>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</si>
  <si>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</si>
  <si>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</si>
  <si>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</si>
  <si>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</si>
  <si>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</si>
  <si>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</si>
  <si>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</si>
  <si>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</si>
  <si>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</si>
  <si>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</si>
  <si>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 Uptake for residents in all care homes</t>
  </si>
  <si>
    <t>Care Home Staff</t>
  </si>
  <si>
    <t>Estimated population of staff in older adult care homes</t>
  </si>
  <si>
    <t>Estimated population of staff in all care homes</t>
  </si>
  <si>
    <t>% Uptake for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</si>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</sst>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7"/>
      <color theme="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0" fontId="4" fillId="0" borderId="0" xfId="0" applyFont="1"/>
    <xf numFmtId="3" fontId="4" fillId="0" borderId="0" xfId="0" applyNumberFormat="1" applyFont="1"/>
    <xf numFmtId="3" fontId="53" fillId="0" borderId="0" xfId="0" applyNumberFormat="1" applyFont="1" applyAlignment="1">
      <alignment horizontal="left" vertical="center" wrapText="1"/>
    </xf>
    <xf numFmtId="3" fontId="4" fillId="0" borderId="3"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2d088249ff34f8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education'!$B$100:$B$115</c:f>
              <c:numCache>
                <c:formatCode>0.0%</c:formatCode>
                <c:ptCount val="1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6.7778396099999999E-2</c:v>
                </c:pt>
                <c:pt idx="12">
                  <c:v>6.0569455899999999E-2</c:v>
                </c:pt>
                <c:pt idx="13">
                  <c:v>7.0652633000000006E-2</c:v>
                </c:pt>
                <c:pt idx="14">
                  <c:v>7.3947429999999995E-2</c:v>
                </c:pt>
                <c:pt idx="15">
                  <c:v>7.4533942800000003E-2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education'!$C$100:$C$115</c:f>
              <c:numCache>
                <c:formatCode>0.0%</c:formatCode>
                <c:ptCount val="1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9.5297288800000005E-2</c:v>
                </c:pt>
                <c:pt idx="12">
                  <c:v>8.4248189599999995E-2</c:v>
                </c:pt>
                <c:pt idx="13">
                  <c:v>9.9535990199999994E-2</c:v>
                </c:pt>
                <c:pt idx="14">
                  <c:v>0.10483025059999999</c:v>
                </c:pt>
                <c:pt idx="15">
                  <c:v>0.10595213000000001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education'!$D$100:$D$115</c:f>
              <c:numCache>
                <c:formatCode>0.0%</c:formatCode>
                <c:ptCount val="1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2.9085043099999999E-2</c:v>
                </c:pt>
                <c:pt idx="12">
                  <c:v>2.7128893300000002E-2</c:v>
                </c:pt>
                <c:pt idx="13">
                  <c:v>2.9769007600000001E-2</c:v>
                </c:pt>
                <c:pt idx="14">
                  <c:v>3.0709995399999999E-2</c:v>
                </c:pt>
                <c:pt idx="15">
                  <c:v>3.0730859900000001E-2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1C3-4635-B8AA-3320D15BD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education'!$A$100:$A$115</c:f>
              <c:numCache>
                <c:formatCode>m/d/yyyy</c:formatCode>
                <c:ptCount val="1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numCache>
            </c:numRef>
          </c:cat>
          <c:val>
            <c:numRef>
              <c:f>'Table 9 - School education'!$E$100:$E$115</c:f>
              <c:numCache>
                <c:formatCode>0.0%</c:formatCode>
                <c:ptCount val="1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0.17049332919999999</c:v>
                </c:pt>
                <c:pt idx="12">
                  <c:v>0.1460373998</c:v>
                </c:pt>
                <c:pt idx="13">
                  <c:v>0.16750648949999999</c:v>
                </c:pt>
                <c:pt idx="14">
                  <c:v>0.184206598</c:v>
                </c:pt>
                <c:pt idx="15">
                  <c:v>0.17489743199999999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formatCode="General">
                  <c:v>994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18</xdr:col>
      <xdr:colOff>19050</xdr:colOff>
      <xdr:row>1</xdr:row>
      <xdr:rowOff>152400</xdr:rowOff>
    </xdr:from>
    <xdr:to>
      <xdr:col>25</xdr:col>
      <xdr:colOff>381000</xdr:colOff>
      <xdr:row>25</xdr:row>
      <xdr:rowOff>0</xdr:rowOff>
    </xdr:to>
    <xdr:sp macro="" textlink="">
      <xdr:nvSpPr>
        <xdr:cNvPr id="2" name="TextBox 1"/>
        <xdr:cNvSpPr txBox="1"/>
      </xdr:nvSpPr>
      <xdr:spPr>
        <a:xfrm>
          <a:off x="16106775" y="342900"/>
          <a:ext cx="4629150" cy="553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hlinkClick xmlns:r="http://schemas.openxmlformats.org/officeDocument/2006/relationships" r:id=""/>
            </a:rPr>
            <a:t>Vaccinations data technical note</a:t>
          </a:r>
          <a:r>
            <a:rPr lang="en-GB" sz="1100" u="non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Unfortunately due to an IT issue overnight we have been unable to verify the full number of vaccinations recorded yesterday (27 January). These would</a:t>
          </a:r>
          <a:r>
            <a:rPr lang="en-GB" sz="1100" baseline="0">
              <a:solidFill>
                <a:schemeClr val="dk1"/>
              </a:solidFill>
              <a:effectLst/>
              <a:latin typeface="+mn-lt"/>
              <a:ea typeface="+mn-ea"/>
              <a:cs typeface="+mn-cs"/>
            </a:rPr>
            <a:t> have been reported today (28 January as at 8:30am). </a:t>
          </a:r>
          <a:r>
            <a:rPr lang="en-GB" sz="1100">
              <a:solidFill>
                <a:schemeClr val="dk1"/>
              </a:solidFill>
              <a:effectLst/>
              <a:latin typeface="+mn-lt"/>
              <a:ea typeface="+mn-ea"/>
              <a:cs typeface="+mn-cs"/>
            </a:rPr>
            <a:t>All vaccinations carried out yesterday (27 January) will be captured in the update that will run this evening (28 January) and will reported tomorrow (as at 8:30am on Friday 29 January).  No data will have been lost as a result of this IT issue. Normal reporting will resume tomorrow (29 January) and the daily update published at 2pm.</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sng">
              <a:solidFill>
                <a:schemeClr val="dk1"/>
              </a:solidFill>
              <a:effectLst/>
              <a:latin typeface="+mn-lt"/>
              <a:ea typeface="+mn-ea"/>
              <a:cs typeface="+mn-cs"/>
            </a:rPr>
            <a:t>Vaccinations data technical note</a:t>
          </a:r>
          <a:r>
            <a:rPr lang="en-GB" sz="1100">
              <a:solidFill>
                <a:schemeClr val="dk1"/>
              </a:solidFill>
              <a:effectLst/>
              <a:latin typeface="+mn-lt"/>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r>
            <a:rPr lang="en-GB" sz="1100" b="0" i="0" u="sng">
              <a:solidFill>
                <a:schemeClr val="dk1"/>
              </a:solidFill>
              <a:effectLst/>
              <a:latin typeface="+mn-lt"/>
              <a:ea typeface="+mn-ea"/>
              <a:cs typeface="+mn-cs"/>
            </a:rPr>
            <a: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281</v>
      </c>
      <c r="C15" s="36" t="s">
        <v>253</v>
      </c>
    </row>
    <row r="16" spans="2:3" s="409" customFormat="1" ht="30.65" customHeight="1" x14ac:dyDescent="0.35">
      <c r="B16" s="21" t="s">
        <v>283</v>
      </c>
      <c r="C16" s="36" t="s">
        <v>282</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B1" zoomScale="112" zoomScaleNormal="112" workbookViewId="0">
      <selection activeCell="I28" sqref="I28"/>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H1"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topLeftCell="G1" zoomScale="85" zoomScaleNormal="85" workbookViewId="0">
      <selection activeCell="A31" sqref="A31"/>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284</v>
      </c>
      <c r="B159" s="44">
        <v>2722.5714285714284</v>
      </c>
      <c r="C159" s="44">
        <v>65.142857142857139</v>
      </c>
      <c r="D159" s="44">
        <v>2363.2857142857142</v>
      </c>
      <c r="E159" s="44">
        <v>5151</v>
      </c>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632</v>
      </c>
    </row>
    <row r="48" spans="1:3" x14ac:dyDescent="0.35">
      <c r="A48" s="218">
        <v>2</v>
      </c>
      <c r="B48" s="223" t="s">
        <v>265</v>
      </c>
      <c r="C48" s="208">
        <v>475</v>
      </c>
    </row>
    <row r="49" spans="1:3" x14ac:dyDescent="0.35">
      <c r="A49" s="218">
        <v>3</v>
      </c>
      <c r="B49" s="223" t="s">
        <v>286</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30" activePane="bottomRight" state="frozen"/>
      <selection pane="topRight" activeCell="B1" sqref="B1"/>
      <selection pane="bottomLeft" activeCell="A4" sqref="A4"/>
      <selection pane="bottomRight" activeCell="J54" sqref="J54"/>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6"/>
  <sheetViews>
    <sheetView workbookViewId="0">
      <pane xSplit="1" ySplit="3" topLeftCell="B309" activePane="bottomRight" state="frozen"/>
      <selection pane="topRight" activeCell="B1" sqref="B1"/>
      <selection pane="bottomLeft" activeCell="A4" sqref="A4"/>
      <selection pane="bottomRight" activeCell="F329" sqref="F329"/>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88" workbookViewId="0">
      <selection activeCell="E122" sqref="E12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x14ac:dyDescent="0.25">
      <c r="A108" s="308">
        <v>44214</v>
      </c>
      <c r="B108" s="436">
        <v>7.0061897499999998E-2</v>
      </c>
      <c r="C108" s="436">
        <v>9.8076579100000005E-2</v>
      </c>
      <c r="D108" s="436">
        <v>3.01115307E-2</v>
      </c>
      <c r="E108" s="436">
        <v>0.15478858509999999</v>
      </c>
      <c r="P108" s="263"/>
      <c r="Q108" s="263"/>
      <c r="R108" s="263"/>
      <c r="S108" s="263"/>
    </row>
    <row r="109" spans="1:19" x14ac:dyDescent="0.25">
      <c r="A109" s="308">
        <v>44215</v>
      </c>
      <c r="B109" s="304">
        <v>7.3869219299999997E-2</v>
      </c>
      <c r="C109" s="304">
        <v>0.1025510468</v>
      </c>
      <c r="D109" s="304">
        <v>3.3745847199999998E-2</v>
      </c>
      <c r="E109" s="304">
        <v>0.1669375092</v>
      </c>
      <c r="P109" s="263"/>
      <c r="Q109" s="263"/>
      <c r="R109" s="263"/>
      <c r="S109" s="263"/>
    </row>
    <row r="110" spans="1:19" ht="14.5" x14ac:dyDescent="0.35">
      <c r="A110" s="308">
        <v>44216</v>
      </c>
      <c r="B110" s="440">
        <v>7.3529668899999998E-2</v>
      </c>
      <c r="C110" s="304">
        <v>0.1032717486</v>
      </c>
      <c r="D110" s="304">
        <v>3.1856680900000003E-2</v>
      </c>
      <c r="E110" s="304">
        <v>0.17103326460000001</v>
      </c>
      <c r="P110" s="263"/>
      <c r="Q110" s="263"/>
      <c r="R110" s="263"/>
      <c r="S110" s="263"/>
    </row>
    <row r="111" spans="1:19" ht="14.5" x14ac:dyDescent="0.35">
      <c r="A111" s="307">
        <v>44217</v>
      </c>
      <c r="B111" s="439">
        <v>6.7778396099999999E-2</v>
      </c>
      <c r="C111" s="439">
        <v>9.5297288800000005E-2</v>
      </c>
      <c r="D111" s="439">
        <v>2.9085043099999999E-2</v>
      </c>
      <c r="E111" s="439">
        <v>0.17049332919999999</v>
      </c>
      <c r="P111" s="263"/>
      <c r="Q111" s="263"/>
      <c r="R111" s="263"/>
      <c r="S111" s="263"/>
    </row>
    <row r="112" spans="1:19" ht="14.5" x14ac:dyDescent="0.35">
      <c r="A112" s="307">
        <v>44218</v>
      </c>
      <c r="B112" s="439">
        <v>6.0569455899999999E-2</v>
      </c>
      <c r="C112" s="439">
        <v>8.4248189599999995E-2</v>
      </c>
      <c r="D112" s="439">
        <v>2.7128893300000002E-2</v>
      </c>
      <c r="E112" s="439">
        <v>0.1460373998</v>
      </c>
      <c r="P112" s="263"/>
      <c r="Q112" s="263"/>
      <c r="R112" s="263"/>
      <c r="S112" s="263"/>
    </row>
    <row r="113" spans="1:19" ht="14.5" x14ac:dyDescent="0.35">
      <c r="A113" s="307">
        <v>44221</v>
      </c>
      <c r="B113" s="439">
        <v>7.0652633000000006E-2</v>
      </c>
      <c r="C113" s="439">
        <v>9.9535990199999994E-2</v>
      </c>
      <c r="D113" s="439">
        <v>2.9769007600000001E-2</v>
      </c>
      <c r="E113" s="439">
        <v>0.16750648949999999</v>
      </c>
      <c r="P113" s="263"/>
      <c r="Q113" s="263"/>
      <c r="R113" s="263"/>
      <c r="S113" s="263"/>
    </row>
    <row r="114" spans="1:19" ht="14.5" x14ac:dyDescent="0.35">
      <c r="A114" s="307">
        <v>44222</v>
      </c>
      <c r="B114" s="439">
        <v>7.3947429999999995E-2</v>
      </c>
      <c r="C114" s="439">
        <v>0.10483025059999999</v>
      </c>
      <c r="D114" s="439">
        <v>3.0709995399999999E-2</v>
      </c>
      <c r="E114" s="439">
        <v>0.184206598</v>
      </c>
      <c r="P114" s="263"/>
      <c r="Q114" s="263"/>
      <c r="R114" s="263"/>
      <c r="S114" s="263"/>
    </row>
    <row r="115" spans="1:19" ht="14.5" x14ac:dyDescent="0.35">
      <c r="A115" s="307">
        <v>44223</v>
      </c>
      <c r="B115" s="439">
        <v>7.4533942800000003E-2</v>
      </c>
      <c r="C115" s="439">
        <v>0.10595213000000001</v>
      </c>
      <c r="D115" s="439">
        <v>3.0730859900000001E-2</v>
      </c>
      <c r="E115" s="439">
        <v>0.17489743199999999</v>
      </c>
      <c r="P115" s="263"/>
      <c r="Q115" s="263"/>
      <c r="R115" s="263"/>
      <c r="S115" s="263"/>
    </row>
    <row r="116" spans="1:19" x14ac:dyDescent="0.25">
      <c r="B116" s="263"/>
      <c r="C116" s="263"/>
      <c r="D116" s="263"/>
      <c r="E116" s="263"/>
      <c r="P116" s="263"/>
      <c r="Q116" s="263"/>
      <c r="R116" s="263"/>
      <c r="S116" s="263"/>
    </row>
    <row r="117" spans="1:19" x14ac:dyDescent="0.25">
      <c r="B117" s="263"/>
      <c r="C117" s="263"/>
      <c r="D117" s="263"/>
      <c r="E117" s="263"/>
      <c r="P117" s="263"/>
      <c r="Q117" s="263"/>
      <c r="R117" s="263"/>
      <c r="S117" s="263"/>
    </row>
    <row r="118" spans="1:19" x14ac:dyDescent="0.25">
      <c r="B118" s="263"/>
      <c r="C118" s="263"/>
      <c r="D118" s="263"/>
      <c r="E118" s="263"/>
      <c r="P118" s="263"/>
      <c r="Q118" s="263"/>
      <c r="R118" s="263"/>
      <c r="S118" s="263"/>
    </row>
    <row r="119" spans="1:19" x14ac:dyDescent="0.25">
      <c r="B119" s="263"/>
      <c r="C119" s="263"/>
      <c r="D119" s="263"/>
      <c r="E119" s="263"/>
      <c r="P119" s="263"/>
      <c r="Q119" s="263"/>
      <c r="R119" s="263"/>
      <c r="S119" s="263"/>
    </row>
    <row r="120" spans="1:19" x14ac:dyDescent="0.25">
      <c r="B120" s="263"/>
      <c r="C120" s="263"/>
      <c r="D120" s="263"/>
      <c r="E120" s="263"/>
      <c r="P120" s="263"/>
      <c r="Q120" s="263"/>
      <c r="R120" s="263"/>
      <c r="S120" s="263"/>
    </row>
    <row r="121" spans="1:19" x14ac:dyDescent="0.25">
      <c r="B121" s="263"/>
      <c r="C121" s="263"/>
      <c r="D121" s="263"/>
      <c r="E121" s="263"/>
      <c r="P121" s="263"/>
      <c r="Q121" s="263"/>
      <c r="R121" s="263"/>
      <c r="S121" s="263"/>
    </row>
    <row r="122" spans="1:19" x14ac:dyDescent="0.25">
      <c r="B122" s="263"/>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Q25" sqref="Q25"/>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Q9"/>
  <sheetViews>
    <sheetView zoomScaleNormal="100" workbookViewId="0">
      <pane xSplit="1" ySplit="4" topLeftCell="B5" activePane="bottomRight" state="frozen"/>
      <selection pane="topRight" activeCell="B1" sqref="B1"/>
      <selection pane="bottomLeft" activeCell="A5" sqref="A5"/>
      <selection pane="bottomRight" activeCell="M18" sqref="M18"/>
    </sheetView>
  </sheetViews>
  <sheetFormatPr defaultColWidth="9.1796875" defaultRowHeight="14.5" x14ac:dyDescent="0.35"/>
  <cols>
    <col min="1" max="1" width="10.5429687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453125" style="452" customWidth="1"/>
    <col min="13" max="13" width="14.453125" style="457" customWidth="1"/>
    <col min="14" max="14" width="14.453125" style="449" customWidth="1"/>
    <col min="15" max="15" width="14.453125" style="452" customWidth="1"/>
    <col min="16" max="16" width="14.453125" style="457" customWidth="1"/>
    <col min="17" max="17" width="14.453125" style="449" customWidth="1"/>
    <col min="18" max="16384" width="9.1796875" style="374"/>
  </cols>
  <sheetData>
    <row r="1" spans="1:17" x14ac:dyDescent="0.35">
      <c r="A1" s="443" t="s">
        <v>269</v>
      </c>
    </row>
    <row r="3" spans="1:17" ht="39" customHeight="1" x14ac:dyDescent="0.35">
      <c r="A3" s="480" t="s">
        <v>0</v>
      </c>
      <c r="B3" s="482" t="s">
        <v>267</v>
      </c>
      <c r="C3" s="483"/>
      <c r="D3" s="483"/>
      <c r="E3" s="483"/>
      <c r="F3" s="484"/>
      <c r="G3" s="485" t="s">
        <v>273</v>
      </c>
      <c r="H3" s="486"/>
      <c r="I3" s="486"/>
      <c r="J3" s="486"/>
      <c r="K3" s="487"/>
      <c r="L3" s="477" t="s">
        <v>280</v>
      </c>
      <c r="M3" s="478"/>
      <c r="N3" s="479"/>
      <c r="O3" s="477" t="s">
        <v>278</v>
      </c>
      <c r="P3" s="478"/>
      <c r="Q3" s="479"/>
    </row>
    <row r="4" spans="1:17" ht="78.75" customHeight="1" x14ac:dyDescent="0.35">
      <c r="A4" s="481"/>
      <c r="B4" s="455" t="s">
        <v>268</v>
      </c>
      <c r="C4" s="445" t="s">
        <v>270</v>
      </c>
      <c r="D4" s="446" t="s">
        <v>287</v>
      </c>
      <c r="E4" s="445" t="s">
        <v>271</v>
      </c>
      <c r="F4" s="450" t="s">
        <v>272</v>
      </c>
      <c r="G4" s="447" t="s">
        <v>268</v>
      </c>
      <c r="H4" s="445" t="s">
        <v>274</v>
      </c>
      <c r="I4" s="451" t="s">
        <v>288</v>
      </c>
      <c r="J4" s="445" t="s">
        <v>275</v>
      </c>
      <c r="K4" s="450" t="s">
        <v>276</v>
      </c>
      <c r="L4" s="447" t="s">
        <v>268</v>
      </c>
      <c r="M4" s="445" t="s">
        <v>277</v>
      </c>
      <c r="N4" s="450" t="s">
        <v>289</v>
      </c>
      <c r="O4" s="447" t="s">
        <v>268</v>
      </c>
      <c r="P4" s="445" t="s">
        <v>277</v>
      </c>
      <c r="Q4" s="450" t="s">
        <v>289</v>
      </c>
    </row>
    <row r="5" spans="1:17"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row>
    <row r="6" spans="1:17"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row>
    <row r="7" spans="1:17"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285</v>
      </c>
    </row>
    <row r="8" spans="1:17" x14ac:dyDescent="0.3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285</v>
      </c>
    </row>
    <row r="9" spans="1:17" x14ac:dyDescent="0.3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285</v>
      </c>
    </row>
  </sheetData>
  <mergeCells count="5">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6"/>
  <sheetViews>
    <sheetView workbookViewId="0">
      <pane xSplit="1" ySplit="3" topLeftCell="B4" activePane="bottomRight" state="frozen"/>
      <selection pane="topRight" activeCell="B1" sqref="B1"/>
      <selection pane="bottomLeft" activeCell="A4" sqref="A4"/>
      <selection pane="bottomRight" activeCell="C25" sqref="C25"/>
    </sheetView>
  </sheetViews>
  <sheetFormatPr defaultColWidth="8.54296875" defaultRowHeight="14.5" x14ac:dyDescent="0.35"/>
  <cols>
    <col min="1" max="1" width="12.54296875" style="409" customWidth="1"/>
    <col min="2" max="3" width="20.54296875" style="409" customWidth="1"/>
    <col min="4" max="4" width="6.81640625" style="409" customWidth="1"/>
    <col min="5" max="16384" width="8.54296875" style="409"/>
  </cols>
  <sheetData>
    <row r="1" spans="1:4" x14ac:dyDescent="0.35">
      <c r="A1" s="427" t="s">
        <v>279</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6" spans="1:4" x14ac:dyDescent="0.35">
      <c r="C26" s="460"/>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2" t="s">
        <v>0</v>
      </c>
      <c r="B3" s="488" t="s">
        <v>4</v>
      </c>
      <c r="C3" s="489"/>
      <c r="D3" s="490"/>
      <c r="E3" s="491" t="s">
        <v>7</v>
      </c>
      <c r="F3" s="491"/>
      <c r="G3" s="491"/>
    </row>
    <row r="4" spans="1:19" x14ac:dyDescent="0.35">
      <c r="A4" s="493"/>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5" t="s">
        <v>5</v>
      </c>
      <c r="E31" s="495"/>
      <c r="F31" s="495"/>
      <c r="G31" s="495"/>
      <c r="H31" s="495"/>
      <c r="I31" s="495"/>
      <c r="J31" s="495"/>
      <c r="K31" s="495"/>
      <c r="L31" s="495"/>
      <c r="M31" s="495"/>
      <c r="N31" s="495"/>
    </row>
    <row r="32" spans="1:14" x14ac:dyDescent="0.35">
      <c r="A32" s="380">
        <v>43938</v>
      </c>
      <c r="B32" s="311">
        <v>184</v>
      </c>
      <c r="D32" s="495"/>
      <c r="E32" s="495"/>
      <c r="F32" s="495"/>
      <c r="G32" s="495"/>
      <c r="H32" s="495"/>
      <c r="I32" s="495"/>
      <c r="J32" s="495"/>
      <c r="K32" s="495"/>
      <c r="L32" s="495"/>
      <c r="M32" s="495"/>
      <c r="N32" s="495"/>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5" t="s">
        <v>83</v>
      </c>
      <c r="E34" s="495"/>
      <c r="F34" s="495"/>
      <c r="G34" s="495"/>
      <c r="H34" s="495"/>
      <c r="I34" s="495"/>
      <c r="J34" s="495"/>
      <c r="K34" s="495"/>
      <c r="L34" s="495"/>
      <c r="M34" s="495"/>
      <c r="N34" s="495"/>
    </row>
    <row r="35" spans="1:14" x14ac:dyDescent="0.35">
      <c r="A35" s="380">
        <v>43941</v>
      </c>
      <c r="B35" s="311">
        <v>167</v>
      </c>
      <c r="D35" s="495"/>
      <c r="E35" s="495"/>
      <c r="F35" s="495"/>
      <c r="G35" s="495"/>
      <c r="H35" s="495"/>
      <c r="I35" s="495"/>
      <c r="J35" s="495"/>
      <c r="K35" s="495"/>
      <c r="L35" s="495"/>
      <c r="M35" s="495"/>
      <c r="N35" s="495"/>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6" t="s">
        <v>121</v>
      </c>
      <c r="E37" s="496"/>
      <c r="F37" s="496"/>
      <c r="G37" s="496"/>
      <c r="H37" s="496"/>
      <c r="I37" s="496"/>
      <c r="J37" s="496"/>
      <c r="K37" s="496"/>
      <c r="L37" s="496"/>
      <c r="M37" s="496"/>
      <c r="N37" s="496"/>
    </row>
    <row r="38" spans="1:14" x14ac:dyDescent="0.35">
      <c r="A38" s="380">
        <v>43944</v>
      </c>
      <c r="B38" s="311">
        <v>136</v>
      </c>
      <c r="D38" s="496"/>
      <c r="E38" s="496"/>
      <c r="F38" s="496"/>
      <c r="G38" s="496"/>
      <c r="H38" s="496"/>
      <c r="I38" s="496"/>
      <c r="J38" s="496"/>
      <c r="K38" s="496"/>
      <c r="L38" s="496"/>
      <c r="M38" s="496"/>
      <c r="N38" s="496"/>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7" activePane="bottomRight" state="frozen"/>
      <selection pane="topRight" activeCell="B1" sqref="B1"/>
      <selection pane="bottomLeft" activeCell="A4" sqref="A4"/>
      <selection pane="bottomRight" activeCell="A145" sqref="A145"/>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v>44226</v>
      </c>
      <c r="B145" s="417">
        <v>142</v>
      </c>
      <c r="C145" s="367">
        <v>1952</v>
      </c>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7" t="s">
        <v>122</v>
      </c>
      <c r="C2" s="498"/>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1" t="s">
        <v>130</v>
      </c>
      <c r="F33" s="502">
        <v>2</v>
      </c>
      <c r="G33" s="231"/>
    </row>
    <row r="34" spans="1:7" x14ac:dyDescent="0.35">
      <c r="A34" s="248">
        <v>44040</v>
      </c>
      <c r="B34" s="250" t="s">
        <v>48</v>
      </c>
      <c r="C34" s="251" t="s">
        <v>48</v>
      </c>
      <c r="D34" s="234"/>
      <c r="E34" s="499"/>
      <c r="F34" s="503"/>
      <c r="G34" s="231"/>
    </row>
    <row r="35" spans="1:7" x14ac:dyDescent="0.35">
      <c r="A35" s="248">
        <v>44041</v>
      </c>
      <c r="B35" s="235">
        <v>66</v>
      </c>
      <c r="C35" s="254">
        <v>0.06</v>
      </c>
      <c r="D35" s="255"/>
      <c r="E35" s="499"/>
      <c r="F35" s="503"/>
      <c r="G35" s="231"/>
    </row>
    <row r="36" spans="1:7" x14ac:dyDescent="0.35">
      <c r="A36" s="248">
        <v>44042</v>
      </c>
      <c r="B36" s="250" t="s">
        <v>48</v>
      </c>
      <c r="C36" s="251" t="s">
        <v>48</v>
      </c>
      <c r="D36" s="255"/>
      <c r="E36" s="499"/>
      <c r="F36" s="503"/>
      <c r="G36" s="231"/>
    </row>
    <row r="37" spans="1:7" x14ac:dyDescent="0.35">
      <c r="A37" s="248">
        <v>44043</v>
      </c>
      <c r="B37" s="250" t="s">
        <v>48</v>
      </c>
      <c r="C37" s="251" t="s">
        <v>48</v>
      </c>
      <c r="D37" s="255"/>
      <c r="E37" s="499"/>
      <c r="F37" s="503"/>
      <c r="G37" s="231"/>
    </row>
    <row r="38" spans="1:7" x14ac:dyDescent="0.35">
      <c r="A38" s="248">
        <v>44044</v>
      </c>
      <c r="B38" s="250" t="s">
        <v>48</v>
      </c>
      <c r="C38" s="251" t="s">
        <v>48</v>
      </c>
      <c r="D38" s="255"/>
      <c r="E38" s="499"/>
      <c r="F38" s="503"/>
      <c r="G38" s="231"/>
    </row>
    <row r="39" spans="1:7" x14ac:dyDescent="0.35">
      <c r="A39" s="248">
        <v>44045</v>
      </c>
      <c r="B39" s="250" t="s">
        <v>48</v>
      </c>
      <c r="C39" s="251" t="s">
        <v>48</v>
      </c>
      <c r="D39" s="255"/>
      <c r="E39" s="500"/>
      <c r="F39" s="504"/>
      <c r="G39" s="231"/>
    </row>
    <row r="40" spans="1:7" x14ac:dyDescent="0.35">
      <c r="A40" s="248">
        <v>44046</v>
      </c>
      <c r="B40" s="250" t="s">
        <v>48</v>
      </c>
      <c r="C40" s="251" t="s">
        <v>48</v>
      </c>
      <c r="D40" s="255"/>
      <c r="E40" s="499" t="s">
        <v>129</v>
      </c>
      <c r="F40" s="505">
        <v>0</v>
      </c>
      <c r="G40" s="231"/>
    </row>
    <row r="41" spans="1:7" x14ac:dyDescent="0.35">
      <c r="A41" s="248">
        <v>44047</v>
      </c>
      <c r="B41" s="250" t="s">
        <v>48</v>
      </c>
      <c r="C41" s="251" t="s">
        <v>48</v>
      </c>
      <c r="D41" s="255"/>
      <c r="E41" s="499"/>
      <c r="F41" s="506"/>
      <c r="G41" s="231"/>
    </row>
    <row r="42" spans="1:7" x14ac:dyDescent="0.35">
      <c r="A42" s="248">
        <v>44048</v>
      </c>
      <c r="B42" s="235">
        <v>60</v>
      </c>
      <c r="C42" s="254">
        <v>0.06</v>
      </c>
      <c r="D42" s="255"/>
      <c r="E42" s="499"/>
      <c r="F42" s="506"/>
      <c r="G42" s="231"/>
    </row>
    <row r="43" spans="1:7" x14ac:dyDescent="0.35">
      <c r="A43" s="248">
        <v>44049</v>
      </c>
      <c r="B43" s="250" t="s">
        <v>48</v>
      </c>
      <c r="C43" s="251" t="s">
        <v>48</v>
      </c>
      <c r="E43" s="499"/>
      <c r="F43" s="506"/>
    </row>
    <row r="44" spans="1:7" x14ac:dyDescent="0.35">
      <c r="A44" s="248">
        <v>44050</v>
      </c>
      <c r="B44" s="250" t="s">
        <v>48</v>
      </c>
      <c r="C44" s="251" t="s">
        <v>48</v>
      </c>
      <c r="E44" s="499"/>
      <c r="F44" s="506"/>
    </row>
    <row r="45" spans="1:7" x14ac:dyDescent="0.35">
      <c r="A45" s="248">
        <v>44051</v>
      </c>
      <c r="B45" s="250" t="s">
        <v>48</v>
      </c>
      <c r="C45" s="251" t="s">
        <v>48</v>
      </c>
      <c r="E45" s="499"/>
      <c r="F45" s="506"/>
    </row>
    <row r="46" spans="1:7" x14ac:dyDescent="0.35">
      <c r="A46" s="248">
        <v>44052</v>
      </c>
      <c r="B46" s="250" t="s">
        <v>48</v>
      </c>
      <c r="C46" s="251" t="s">
        <v>48</v>
      </c>
      <c r="E46" s="500"/>
      <c r="F46" s="507"/>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8" t="s">
        <v>82</v>
      </c>
      <c r="G4" s="509"/>
      <c r="H4" s="509"/>
      <c r="I4" s="510"/>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1" t="s">
        <v>123</v>
      </c>
      <c r="G84" s="512"/>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3" t="s">
        <v>123</v>
      </c>
      <c r="C109" s="514"/>
      <c r="D109" s="515"/>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M28" sqref="M28"/>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C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44223</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9"/>
  <sheetViews>
    <sheetView showGridLines="0" tabSelected="1" zoomScale="85" zoomScaleNormal="85" workbookViewId="0">
      <pane xSplit="1" ySplit="4" topLeftCell="J324" activePane="bottomRight" state="frozen"/>
      <selection pane="topRight" activeCell="B1" sqref="B1"/>
      <selection pane="bottomLeft" activeCell="A5" sqref="A5"/>
      <selection pane="bottomRight" activeCell="W339" sqref="W339"/>
    </sheetView>
  </sheetViews>
  <sheetFormatPr defaultRowHeight="14.5" x14ac:dyDescent="0.35"/>
  <cols>
    <col min="1" max="1" width="12.81640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62" t="s">
        <v>120</v>
      </c>
      <c r="L1" s="463"/>
      <c r="M1" s="463"/>
      <c r="N1" s="463"/>
      <c r="O1" s="463"/>
      <c r="P1" s="463"/>
      <c r="W1" s="22" t="s">
        <v>29</v>
      </c>
    </row>
    <row r="2" spans="1:27" x14ac:dyDescent="0.35">
      <c r="A2" s="2"/>
      <c r="I2" s="470" t="s">
        <v>204</v>
      </c>
      <c r="J2" s="471"/>
      <c r="Q2" s="407"/>
      <c r="R2" s="407"/>
    </row>
    <row r="3" spans="1:27" ht="48.75" customHeight="1" x14ac:dyDescent="0.35">
      <c r="A3" s="472" t="s">
        <v>30</v>
      </c>
      <c r="B3" s="474" t="s">
        <v>202</v>
      </c>
      <c r="C3" s="475"/>
      <c r="D3" s="475"/>
      <c r="E3" s="105" t="s">
        <v>201</v>
      </c>
      <c r="F3" s="466" t="s">
        <v>216</v>
      </c>
      <c r="G3" s="476" t="s">
        <v>203</v>
      </c>
      <c r="H3" s="476"/>
      <c r="I3" s="470"/>
      <c r="J3" s="471"/>
      <c r="K3" s="464" t="s">
        <v>205</v>
      </c>
      <c r="L3" s="467" t="s">
        <v>217</v>
      </c>
      <c r="M3" s="468" t="s">
        <v>218</v>
      </c>
      <c r="N3" s="469" t="s">
        <v>206</v>
      </c>
      <c r="O3" s="464" t="s">
        <v>200</v>
      </c>
      <c r="P3" s="465" t="s">
        <v>208</v>
      </c>
      <c r="Q3" s="468" t="s">
        <v>219</v>
      </c>
      <c r="R3" s="468" t="s">
        <v>220</v>
      </c>
      <c r="S3" s="469" t="s">
        <v>199</v>
      </c>
    </row>
    <row r="4" spans="1:27" ht="30.65" customHeight="1" x14ac:dyDescent="0.35">
      <c r="A4" s="473"/>
      <c r="B4" s="23" t="s">
        <v>18</v>
      </c>
      <c r="C4" s="24" t="s">
        <v>17</v>
      </c>
      <c r="D4" s="28" t="s">
        <v>3</v>
      </c>
      <c r="E4" s="100" t="s">
        <v>64</v>
      </c>
      <c r="F4" s="466"/>
      <c r="G4" s="99" t="s">
        <v>64</v>
      </c>
      <c r="H4" s="80" t="s">
        <v>65</v>
      </c>
      <c r="I4" s="81" t="s">
        <v>64</v>
      </c>
      <c r="J4" s="148" t="s">
        <v>65</v>
      </c>
      <c r="K4" s="464"/>
      <c r="L4" s="467"/>
      <c r="M4" s="468"/>
      <c r="N4" s="469"/>
      <c r="O4" s="464"/>
      <c r="P4" s="465"/>
      <c r="Q4" s="468"/>
      <c r="R4" s="468"/>
      <c r="S4" s="469"/>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39" si="720">E336/(D336-D335)</f>
        <v>0.2142742065410021</v>
      </c>
      <c r="G336" s="44">
        <v>15375</v>
      </c>
      <c r="H336" s="44">
        <v>1526501</v>
      </c>
      <c r="I336" s="49">
        <v>11176</v>
      </c>
      <c r="J336" s="75">
        <v>2433157</v>
      </c>
      <c r="K336" s="414">
        <f t="shared" ref="K336:K339"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39" si="729">L337/K337</f>
        <v>5.5519167790406471E-2</v>
      </c>
      <c r="N337" s="91">
        <f t="shared" ref="N337:N339" si="730">D337-D330</f>
        <v>36857</v>
      </c>
      <c r="O337" s="91">
        <f t="shared" ref="O337:O339" si="731">SUM(E331:E337)</f>
        <v>8314</v>
      </c>
      <c r="P337" s="153">
        <f t="shared" ref="P337:P339" si="732">SUM(K331:K337)</f>
        <v>142437</v>
      </c>
      <c r="Q337" s="153">
        <f t="shared" ref="Q337:Q339" si="733">SUM(L331:L337)</f>
        <v>10326</v>
      </c>
      <c r="R337" s="408">
        <f t="shared" ref="R337:R339" si="734">Q337/P337</f>
        <v>7.2495208407927711E-2</v>
      </c>
      <c r="S337" s="92">
        <f t="shared" ref="S337:S339"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A339" s="63">
        <v>44226</v>
      </c>
      <c r="B339" s="459">
        <v>1384816</v>
      </c>
      <c r="C339" s="459">
        <v>178682</v>
      </c>
      <c r="D339" s="461">
        <v>1563498</v>
      </c>
      <c r="E339" s="458">
        <v>994</v>
      </c>
      <c r="F339" s="400">
        <f t="shared" si="720"/>
        <v>0.174569722514928</v>
      </c>
      <c r="G339" s="459">
        <v>11504</v>
      </c>
      <c r="H339" s="459">
        <v>1564742</v>
      </c>
      <c r="I339" s="45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M1"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2021-01-30T13:33:53Z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vA46379367</value>
    </field>
    <field name="Objective-Version">
      <value order="0">115.197</value>
    </field>
    <field name="Objective-VersionNumber">
      <value order="0">859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10b - Vac by JCVI group</vt:lpstr>
      <vt:lpstr>Table 10a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U445629</cp:lastModifiedBy>
  <cp:lastPrinted>2021-01-26T11:03:57Z</cp:lastPrinted>
  <dcterms:created xsi:type="dcterms:W3CDTF">2020-04-08T13:34:50Z</dcterms:created>
  <dcterms:modified xsi:type="dcterms:W3CDTF">2021-01-30T13:33:38Z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2021-01-30T13:33:53Z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vA46379367</vt:lpwstr>
  </property>
  <property fmtid="{D5CDD505-2E9C-101B-9397-08002B2CF9AE}" pid="16" name="Objective-Version">
    <vt:lpwstr>115.197</vt:lpwstr>
  </property>
  <property fmtid="{D5CDD505-2E9C-101B-9397-08002B2CF9AE}" pid="17" name="Objective-VersionNumber">
    <vt:r8>859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