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18515\Objective\Director\Cache\erdm.scotland.gov.uk 8443 uA9112\A29207242\"/>
    </mc:Choice>
  </mc:AlternateContent>
  <bookViews>
    <workbookView xWindow="0" yWindow="0" windowWidth="14040" windowHeight="6900" tabRatio="749" activeTab="2"/>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8" i="9" l="1"/>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<sst xmlns="http://schemas.openxmlformats.org/spreadsheetml/2006/main" count="402" uniqueCount="251">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</sst>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8c022e06c358419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195</v>
      </c>
    </row>
    <row r="17" spans="2:3" ht="30.6" customHeight="1" x14ac:dyDescent="0.25">
      <c r="B17" s="21" t="s">
        <v>24</v>
      </c>
      <c r="C17" s="33" t="s">
        <v>196</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09" customFormat="1" ht="30.6" customHeight="1" x14ac:dyDescent="0.25">
      <c r="B22" s="412" t="s">
        <v>222</v>
      </c>
      <c r="C22" s="411"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197</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198</v>
      </c>
    </row>
    <row r="35" spans="2:3" ht="38.25" x14ac:dyDescent="0.25">
      <c r="B35" s="129" t="s">
        <v>24</v>
      </c>
      <c r="C35" s="131" t="s">
        <v>199</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703125" defaultRowHeight="15" x14ac:dyDescent="0.25"/>
  <cols>
    <col min="1" max="1" width="8.5703125" style="409"/>
    <col min="2" max="2" width="9.140625" style="425"/>
    <col min="3" max="16384" width="8.5703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114" t="s">
        <v>250</v>
      </c>
      <c r="B155" s="44">
        <v>1762.4285714285713</v>
      </c>
      <c r="C155" s="44">
        <v>53.142857142857146</v>
      </c>
      <c r="D155" s="44">
        <v>1039.8571428571429</v>
      </c>
      <c r="E155" s="44">
        <v>2855.4285714285716</v>
      </c>
      <c r="F155" s="95"/>
      <c r="G155" s="2"/>
    </row>
    <row r="156" spans="1:7" x14ac:dyDescent="0.25">
      <c r="A156" s="114" t="s">
        <v>249</v>
      </c>
      <c r="B156" s="44">
        <v>1709.8571428571429</v>
      </c>
      <c r="C156" s="44">
        <v>32.714285714285715</v>
      </c>
      <c r="D156" s="44">
        <v>1158.8571428571429</v>
      </c>
      <c r="E156" s="44">
        <v>2901.4285714285716</v>
      </c>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282</v>
      </c>
    </row>
    <row r="44" spans="1:3" x14ac:dyDescent="0.25">
      <c r="A44" s="218">
        <v>51</v>
      </c>
      <c r="B44" s="223" t="s">
        <v>246</v>
      </c>
      <c r="C44" s="208">
        <v>329</v>
      </c>
    </row>
    <row r="45" spans="1:3" x14ac:dyDescent="0.25">
      <c r="A45" s="218">
        <v>52</v>
      </c>
      <c r="B45" s="223" t="s">
        <v>247</v>
      </c>
      <c r="C45" s="208">
        <v>317</v>
      </c>
    </row>
    <row r="46" spans="1:3" x14ac:dyDescent="0.2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5"/>
  <sheetViews>
    <sheetView workbookViewId="0">
      <pane xSplit="1" ySplit="3" topLeftCell="B29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7">
        <v>44176</v>
      </c>
      <c r="B88" s="410">
        <v>26070</v>
      </c>
      <c r="C88" s="263">
        <v>0.88893694330000006</v>
      </c>
      <c r="D88" s="263">
        <v>7.3247532099999998E-2</v>
      </c>
      <c r="E88" s="263">
        <v>3.7804270199999997E-2</v>
      </c>
    </row>
    <row r="89" spans="1:19" x14ac:dyDescent="0.2">
      <c r="A89" s="307">
        <v>44179</v>
      </c>
      <c r="B89" s="410">
        <v>27728</v>
      </c>
      <c r="C89" s="263">
        <v>0.88575608949999995</v>
      </c>
      <c r="D89" s="263">
        <v>7.5092742599999998E-2</v>
      </c>
      <c r="E89" s="263">
        <v>3.9127557399999999E-2</v>
      </c>
    </row>
    <row r="90" spans="1:19" x14ac:dyDescent="0.2">
      <c r="A90" s="307">
        <v>44180</v>
      </c>
      <c r="B90" s="410">
        <v>30646</v>
      </c>
      <c r="C90" s="263">
        <v>0.88126171639999995</v>
      </c>
      <c r="D90" s="263">
        <v>7.5517665799999995E-2</v>
      </c>
      <c r="E90" s="263">
        <v>4.3198437300000003E-2</v>
      </c>
    </row>
    <row r="91" spans="1:19" x14ac:dyDescent="0.2">
      <c r="A91" s="307">
        <v>44181</v>
      </c>
      <c r="B91" s="410">
        <v>35267</v>
      </c>
      <c r="C91" s="263">
        <v>0.8688001018</v>
      </c>
      <c r="D91" s="263">
        <v>8.1307442600000002E-2</v>
      </c>
      <c r="E91" s="263">
        <v>4.9868850900000004E-2</v>
      </c>
    </row>
    <row r="92" spans="1:19" x14ac:dyDescent="0.2">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6" t="s">
        <v>0</v>
      </c>
      <c r="B3" s="442" t="s">
        <v>4</v>
      </c>
      <c r="C3" s="443"/>
      <c r="D3" s="444"/>
      <c r="E3" s="445" t="s">
        <v>7</v>
      </c>
      <c r="F3" s="445"/>
      <c r="G3" s="445"/>
    </row>
    <row r="4" spans="1:19" x14ac:dyDescent="0.25">
      <c r="A4" s="44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8" t="s">
        <v>187</v>
      </c>
      <c r="F33" s="448"/>
      <c r="G33" s="448"/>
      <c r="H33" s="448"/>
      <c r="I33" s="448"/>
      <c r="J33" s="448"/>
      <c r="K33" s="448"/>
      <c r="L33" s="448"/>
      <c r="M33" s="448"/>
      <c r="N33" s="448"/>
      <c r="O33" s="448"/>
      <c r="P33" s="448"/>
      <c r="Q33" s="448"/>
      <c r="R33" s="448"/>
      <c r="S33" s="448"/>
      <c r="T33" s="448"/>
      <c r="U33" s="448"/>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49" t="s">
        <v>5</v>
      </c>
      <c r="E31" s="449"/>
      <c r="F31" s="449"/>
      <c r="G31" s="449"/>
      <c r="H31" s="449"/>
      <c r="I31" s="449"/>
      <c r="J31" s="449"/>
      <c r="K31" s="449"/>
      <c r="L31" s="449"/>
      <c r="M31" s="449"/>
      <c r="N31" s="449"/>
    </row>
    <row r="32" spans="1:14" x14ac:dyDescent="0.25">
      <c r="A32" s="380">
        <v>43938</v>
      </c>
      <c r="B32" s="311">
        <v>184</v>
      </c>
      <c r="D32" s="449"/>
      <c r="E32" s="449"/>
      <c r="F32" s="449"/>
      <c r="G32" s="449"/>
      <c r="H32" s="449"/>
      <c r="I32" s="449"/>
      <c r="J32" s="449"/>
      <c r="K32" s="449"/>
      <c r="L32" s="449"/>
      <c r="M32" s="449"/>
      <c r="N32" s="449"/>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49" t="s">
        <v>83</v>
      </c>
      <c r="E34" s="449"/>
      <c r="F34" s="449"/>
      <c r="G34" s="449"/>
      <c r="H34" s="449"/>
      <c r="I34" s="449"/>
      <c r="J34" s="449"/>
      <c r="K34" s="449"/>
      <c r="L34" s="449"/>
      <c r="M34" s="449"/>
      <c r="N34" s="449"/>
    </row>
    <row r="35" spans="1:14" x14ac:dyDescent="0.25">
      <c r="A35" s="380">
        <v>43941</v>
      </c>
      <c r="B35" s="311">
        <v>167</v>
      </c>
      <c r="D35" s="449"/>
      <c r="E35" s="449"/>
      <c r="F35" s="449"/>
      <c r="G35" s="449"/>
      <c r="H35" s="449"/>
      <c r="I35" s="449"/>
      <c r="J35" s="449"/>
      <c r="K35" s="449"/>
      <c r="L35" s="449"/>
      <c r="M35" s="449"/>
      <c r="N35" s="449"/>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0" t="s">
        <v>121</v>
      </c>
      <c r="E37" s="450"/>
      <c r="F37" s="450"/>
      <c r="G37" s="450"/>
      <c r="H37" s="450"/>
      <c r="I37" s="450"/>
      <c r="J37" s="450"/>
      <c r="K37" s="450"/>
      <c r="L37" s="450"/>
      <c r="M37" s="450"/>
      <c r="N37" s="450"/>
    </row>
    <row r="38" spans="1:14" x14ac:dyDescent="0.25">
      <c r="A38" s="380">
        <v>43944</v>
      </c>
      <c r="B38" s="311">
        <v>136</v>
      </c>
      <c r="D38" s="450"/>
      <c r="E38" s="450"/>
      <c r="F38" s="450"/>
      <c r="G38" s="450"/>
      <c r="H38" s="450"/>
      <c r="I38" s="450"/>
      <c r="J38" s="450"/>
      <c r="K38" s="450"/>
      <c r="L38" s="450"/>
      <c r="M38" s="450"/>
      <c r="N38" s="450"/>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tabSelected="1" zoomScaleNormal="100" workbookViewId="0">
      <pane xSplit="1" ySplit="3" topLeftCell="B11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7" t="s">
        <v>191</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127"/>
      <c r="B125" s="367"/>
      <c r="C125" s="367"/>
    </row>
    <row r="126" spans="1:4" x14ac:dyDescent="0.25">
      <c r="A126" s="127"/>
      <c r="B126" s="367"/>
      <c r="C126" s="367"/>
    </row>
    <row r="127" spans="1:4" x14ac:dyDescent="0.25">
      <c r="A127" s="127"/>
      <c r="B127" s="367"/>
      <c r="C127" s="367"/>
    </row>
    <row r="128" spans="1:4" x14ac:dyDescent="0.25">
      <c r="A128" s="127"/>
      <c r="B128" s="367"/>
      <c r="C128" s="370"/>
      <c r="D128" s="372"/>
    </row>
    <row r="129" spans="1:4" x14ac:dyDescent="0.25">
      <c r="A129" s="127"/>
      <c r="B129" s="367"/>
      <c r="C129" s="367"/>
      <c r="D129" s="372"/>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1" t="s">
        <v>122</v>
      </c>
      <c r="C2" s="45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5" t="s">
        <v>130</v>
      </c>
      <c r="F33" s="456">
        <v>2</v>
      </c>
      <c r="G33" s="231"/>
    </row>
    <row r="34" spans="1:7" x14ac:dyDescent="0.25">
      <c r="A34" s="248">
        <v>44040</v>
      </c>
      <c r="B34" s="250" t="s">
        <v>48</v>
      </c>
      <c r="C34" s="251" t="s">
        <v>48</v>
      </c>
      <c r="D34" s="234"/>
      <c r="E34" s="453"/>
      <c r="F34" s="457"/>
      <c r="G34" s="231"/>
    </row>
    <row r="35" spans="1:7" x14ac:dyDescent="0.25">
      <c r="A35" s="248">
        <v>44041</v>
      </c>
      <c r="B35" s="235">
        <v>66</v>
      </c>
      <c r="C35" s="254">
        <v>0.06</v>
      </c>
      <c r="D35" s="255"/>
      <c r="E35" s="453"/>
      <c r="F35" s="457"/>
      <c r="G35" s="231"/>
    </row>
    <row r="36" spans="1:7" x14ac:dyDescent="0.25">
      <c r="A36" s="248">
        <v>44042</v>
      </c>
      <c r="B36" s="250" t="s">
        <v>48</v>
      </c>
      <c r="C36" s="251" t="s">
        <v>48</v>
      </c>
      <c r="D36" s="255"/>
      <c r="E36" s="453"/>
      <c r="F36" s="457"/>
      <c r="G36" s="231"/>
    </row>
    <row r="37" spans="1:7" x14ac:dyDescent="0.25">
      <c r="A37" s="248">
        <v>44043</v>
      </c>
      <c r="B37" s="250" t="s">
        <v>48</v>
      </c>
      <c r="C37" s="251" t="s">
        <v>48</v>
      </c>
      <c r="D37" s="255"/>
      <c r="E37" s="453"/>
      <c r="F37" s="457"/>
      <c r="G37" s="231"/>
    </row>
    <row r="38" spans="1:7" x14ac:dyDescent="0.25">
      <c r="A38" s="248">
        <v>44044</v>
      </c>
      <c r="B38" s="250" t="s">
        <v>48</v>
      </c>
      <c r="C38" s="251" t="s">
        <v>48</v>
      </c>
      <c r="D38" s="255"/>
      <c r="E38" s="453"/>
      <c r="F38" s="457"/>
      <c r="G38" s="231"/>
    </row>
    <row r="39" spans="1:7" x14ac:dyDescent="0.25">
      <c r="A39" s="248">
        <v>44045</v>
      </c>
      <c r="B39" s="250" t="s">
        <v>48</v>
      </c>
      <c r="C39" s="251" t="s">
        <v>48</v>
      </c>
      <c r="D39" s="255"/>
      <c r="E39" s="454"/>
      <c r="F39" s="458"/>
      <c r="G39" s="231"/>
    </row>
    <row r="40" spans="1:7" x14ac:dyDescent="0.25">
      <c r="A40" s="248">
        <v>44046</v>
      </c>
      <c r="B40" s="250" t="s">
        <v>48</v>
      </c>
      <c r="C40" s="251" t="s">
        <v>48</v>
      </c>
      <c r="D40" s="255"/>
      <c r="E40" s="453" t="s">
        <v>129</v>
      </c>
      <c r="F40" s="459">
        <v>0</v>
      </c>
      <c r="G40" s="231"/>
    </row>
    <row r="41" spans="1:7" x14ac:dyDescent="0.25">
      <c r="A41" s="248">
        <v>44047</v>
      </c>
      <c r="B41" s="250" t="s">
        <v>48</v>
      </c>
      <c r="C41" s="251" t="s">
        <v>48</v>
      </c>
      <c r="D41" s="255"/>
      <c r="E41" s="453"/>
      <c r="F41" s="460"/>
      <c r="G41" s="231"/>
    </row>
    <row r="42" spans="1:7" x14ac:dyDescent="0.25">
      <c r="A42" s="248">
        <v>44048</v>
      </c>
      <c r="B42" s="235">
        <v>60</v>
      </c>
      <c r="C42" s="254">
        <v>0.06</v>
      </c>
      <c r="D42" s="255"/>
      <c r="E42" s="453"/>
      <c r="F42" s="460"/>
      <c r="G42" s="231"/>
    </row>
    <row r="43" spans="1:7" x14ac:dyDescent="0.25">
      <c r="A43" s="248">
        <v>44049</v>
      </c>
      <c r="B43" s="250" t="s">
        <v>48</v>
      </c>
      <c r="C43" s="251" t="s">
        <v>48</v>
      </c>
      <c r="E43" s="453"/>
      <c r="F43" s="460"/>
    </row>
    <row r="44" spans="1:7" x14ac:dyDescent="0.25">
      <c r="A44" s="248">
        <v>44050</v>
      </c>
      <c r="B44" s="250" t="s">
        <v>48</v>
      </c>
      <c r="C44" s="251" t="s">
        <v>48</v>
      </c>
      <c r="E44" s="453"/>
      <c r="F44" s="460"/>
    </row>
    <row r="45" spans="1:7" x14ac:dyDescent="0.25">
      <c r="A45" s="248">
        <v>44051</v>
      </c>
      <c r="B45" s="250" t="s">
        <v>48</v>
      </c>
      <c r="C45" s="251" t="s">
        <v>48</v>
      </c>
      <c r="E45" s="453"/>
      <c r="F45" s="460"/>
    </row>
    <row r="46" spans="1:7" x14ac:dyDescent="0.25">
      <c r="A46" s="248">
        <v>44052</v>
      </c>
      <c r="B46" s="250" t="s">
        <v>48</v>
      </c>
      <c r="C46" s="251" t="s">
        <v>48</v>
      </c>
      <c r="E46" s="454"/>
      <c r="F46" s="46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2" t="s">
        <v>82</v>
      </c>
      <c r="G4" s="463"/>
      <c r="H4" s="463"/>
      <c r="I4" s="46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5" t="s">
        <v>123</v>
      </c>
      <c r="G84" s="46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7" t="s">
        <v>123</v>
      </c>
      <c r="C109" s="468"/>
      <c r="D109" s="46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42578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0"/>
  <sheetViews>
    <sheetView showGridLines="0" zoomScale="85" zoomScaleNormal="85" workbookViewId="0">
      <pane xSplit="1" ySplit="4" topLeftCell="B304"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208</v>
      </c>
      <c r="B1" s="1"/>
      <c r="C1" s="1"/>
      <c r="I1" s="79"/>
      <c r="J1" s="147"/>
      <c r="K1" s="427" t="s">
        <v>120</v>
      </c>
      <c r="L1" s="428"/>
      <c r="M1" s="428"/>
      <c r="N1" s="428"/>
      <c r="O1" s="428"/>
      <c r="P1" s="428"/>
      <c r="W1" s="22" t="s">
        <v>29</v>
      </c>
    </row>
    <row r="2" spans="1:27" x14ac:dyDescent="0.25">
      <c r="A2" s="2"/>
      <c r="I2" s="435" t="s">
        <v>205</v>
      </c>
      <c r="J2" s="436"/>
      <c r="Q2" s="407"/>
      <c r="R2" s="407"/>
    </row>
    <row r="3" spans="1:27" ht="48.75" customHeight="1" x14ac:dyDescent="0.25">
      <c r="A3" s="437" t="s">
        <v>30</v>
      </c>
      <c r="B3" s="439" t="s">
        <v>203</v>
      </c>
      <c r="C3" s="440"/>
      <c r="D3" s="440"/>
      <c r="E3" s="105" t="s">
        <v>202</v>
      </c>
      <c r="F3" s="431" t="s">
        <v>217</v>
      </c>
      <c r="G3" s="441" t="s">
        <v>204</v>
      </c>
      <c r="H3" s="441"/>
      <c r="I3" s="435"/>
      <c r="J3" s="436"/>
      <c r="K3" s="429" t="s">
        <v>206</v>
      </c>
      <c r="L3" s="432" t="s">
        <v>218</v>
      </c>
      <c r="M3" s="433" t="s">
        <v>219</v>
      </c>
      <c r="N3" s="434" t="s">
        <v>207</v>
      </c>
      <c r="O3" s="429" t="s">
        <v>201</v>
      </c>
      <c r="P3" s="430" t="s">
        <v>209</v>
      </c>
      <c r="Q3" s="433" t="s">
        <v>220</v>
      </c>
      <c r="R3" s="433" t="s">
        <v>221</v>
      </c>
      <c r="S3" s="434" t="s">
        <v>200</v>
      </c>
    </row>
    <row r="4" spans="1:27" ht="30.6" customHeight="1" x14ac:dyDescent="0.25">
      <c r="A4" s="438"/>
      <c r="B4" s="23" t="s">
        <v>18</v>
      </c>
      <c r="C4" s="24" t="s">
        <v>17</v>
      </c>
      <c r="D4" s="28" t="s">
        <v>3</v>
      </c>
      <c r="E4" s="100" t="s">
        <v>64</v>
      </c>
      <c r="F4" s="431"/>
      <c r="G4" s="99" t="s">
        <v>64</v>
      </c>
      <c r="H4" s="80" t="s">
        <v>65</v>
      </c>
      <c r="I4" s="81" t="s">
        <v>64</v>
      </c>
      <c r="J4" s="148" t="s">
        <v>65</v>
      </c>
      <c r="K4" s="429"/>
      <c r="L4" s="432"/>
      <c r="M4" s="433"/>
      <c r="N4" s="434"/>
      <c r="O4" s="429"/>
      <c r="P4" s="430"/>
      <c r="Q4" s="433"/>
      <c r="R4" s="433"/>
      <c r="S4" s="434"/>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 si="611">E318/(D318-D317)</f>
        <v>0.25312160694896851</v>
      </c>
      <c r="G318" s="44">
        <v>9392</v>
      </c>
      <c r="H318" s="420">
        <v>1356564</v>
      </c>
      <c r="I318" s="75">
        <v>16960</v>
      </c>
      <c r="J318" s="51">
        <v>2226246</v>
      </c>
      <c r="K318" s="414">
        <f t="shared" ref="K318" si="612">G318+I318</f>
        <v>26352</v>
      </c>
      <c r="L318" s="421">
        <v>2299</v>
      </c>
      <c r="M318" s="406">
        <f t="shared" ref="M318" si="613">L318/K318</f>
        <v>8.724195506982392E-2</v>
      </c>
      <c r="N318" s="91">
        <f t="shared" ref="N318" si="614">D318-D311</f>
        <v>52520</v>
      </c>
      <c r="O318" s="91">
        <f t="shared" ref="O318" si="615">SUM(E312:E318)</f>
        <v>15760</v>
      </c>
      <c r="P318" s="153">
        <f t="shared" ref="P318" si="616">SUM(K312:K318)</f>
        <v>155337</v>
      </c>
      <c r="Q318" s="153">
        <f t="shared" ref="Q318" si="617">SUM(L312:L318)</f>
        <v>17555</v>
      </c>
      <c r="R318" s="408">
        <f t="shared" ref="R318" si="618">Q318/P318</f>
        <v>0.11301235378564026</v>
      </c>
      <c r="S318" s="92">
        <f t="shared" ref="S318" si="619">P318/5463.3</f>
        <v>28.432815331393112</v>
      </c>
    </row>
    <row r="319" spans="1:19" x14ac:dyDescent="0.25">
      <c r="B319" s="44"/>
      <c r="C319" s="44"/>
      <c r="D319" s="44"/>
    </row>
    <row r="320" spans="1:19" x14ac:dyDescent="0.25">
      <c r="B320" s="44"/>
      <c r="C320" s="44"/>
      <c r="D320"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2021-01-09T10:30:35Z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vA45918920</value>
    </field>
    <field name="Objective-Version">
      <value order="0">115.99</value>
    </field>
    <field name="Objective-VersionNumber">
      <value order="0">761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u418515</cp:lastModifiedBy>
  <dcterms:created xsi:type="dcterms:W3CDTF">2020-04-08T13:34:50Z</dcterms:created>
  <dcterms:modified xsi:type="dcterms:W3CDTF">2021-01-09T10:30:15Z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2021-01-09T10:30:35Z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vA45918920</vt:lpwstr>
  </property>
  <property fmtid="{D5CDD505-2E9C-101B-9397-08002B2CF9AE}" pid="16" name="Objective-Version">
    <vt:lpwstr>115.99</vt:lpwstr>
  </property>
  <property fmtid="{D5CDD505-2E9C-101B-9397-08002B2CF9AE}" pid="17" name="Objective-VersionNumber">
    <vt:r8>761</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