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1" i="9" l="1"/>
  <c r="O491" i="9"/>
  <c r="P491" i="9"/>
  <c r="S491" i="9" s="1"/>
  <c r="Q491" i="9"/>
  <c r="R491" i="9" s="1"/>
  <c r="M491" i="9"/>
  <c r="F491" i="9"/>
  <c r="M490" i="9" l="1"/>
  <c r="N490" i="9"/>
  <c r="O490" i="9"/>
  <c r="P490" i="9"/>
  <c r="R490" i="9" s="1"/>
  <c r="Q490" i="9"/>
  <c r="F490" i="9"/>
  <c r="S490" i="9" l="1"/>
  <c r="S489" i="9"/>
  <c r="M489" i="9" l="1"/>
  <c r="N489" i="9"/>
  <c r="O489" i="9"/>
  <c r="P489" i="9"/>
  <c r="Q489" i="9"/>
  <c r="R489" i="9"/>
  <c r="F489" i="9"/>
  <c r="S488" i="9" l="1"/>
  <c r="N488" i="9" l="1"/>
  <c r="O488" i="9"/>
  <c r="P488" i="9"/>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R433" i="9" s="1"/>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s="1"/>
  <c r="O422" i="9"/>
  <c r="N422" i="9"/>
  <c r="F422" i="9"/>
  <c r="M422" i="9"/>
  <c r="R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P384" i="9" s="1"/>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F338" i="9"/>
  <c r="M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F319" i="9"/>
  <c r="M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P264" i="9" s="1"/>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P259" i="9" s="1"/>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s="1"/>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c r="K184" i="9"/>
  <c r="M184" i="9" s="1"/>
  <c r="K185" i="9"/>
  <c r="M185" i="9"/>
  <c r="K186" i="9"/>
  <c r="M186" i="9" s="1"/>
  <c r="K187" i="9"/>
  <c r="M187" i="9"/>
  <c r="K188" i="9"/>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P167" i="9" s="1"/>
  <c r="S167" i="9" s="1"/>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P77" i="9" s="1"/>
  <c r="S77" i="9" s="1"/>
  <c r="K78" i="9"/>
  <c r="K79" i="9"/>
  <c r="K80" i="9"/>
  <c r="K81" i="9"/>
  <c r="K82" i="9"/>
  <c r="K83" i="9"/>
  <c r="K84" i="9"/>
  <c r="K85" i="9"/>
  <c r="P90" i="9" s="1"/>
  <c r="S90" i="9" s="1"/>
  <c r="K86" i="9"/>
  <c r="K87" i="9"/>
  <c r="K88" i="9"/>
  <c r="K89" i="9"/>
  <c r="K90" i="9"/>
  <c r="K91" i="9"/>
  <c r="K92" i="9"/>
  <c r="K93" i="9"/>
  <c r="P93" i="9" s="1"/>
  <c r="S93" i="9" s="1"/>
  <c r="K94" i="9"/>
  <c r="K95" i="9"/>
  <c r="K96" i="9"/>
  <c r="K97" i="9"/>
  <c r="K98" i="9"/>
  <c r="K99" i="9"/>
  <c r="K100" i="9"/>
  <c r="K101" i="9"/>
  <c r="P107" i="9" s="1"/>
  <c r="S107" i="9" s="1"/>
  <c r="K102" i="9"/>
  <c r="K103" i="9"/>
  <c r="K104" i="9"/>
  <c r="K105" i="9"/>
  <c r="K106" i="9"/>
  <c r="K107" i="9"/>
  <c r="K108" i="9"/>
  <c r="K109" i="9"/>
  <c r="K110" i="9"/>
  <c r="K111" i="9"/>
  <c r="P117" i="9" s="1"/>
  <c r="S117" i="9" s="1"/>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P143" i="9" s="1"/>
  <c r="S143" i="9" s="1"/>
  <c r="N137" i="9"/>
  <c r="K137" i="9"/>
  <c r="P142" i="9" s="1"/>
  <c r="S142" i="9" s="1"/>
  <c r="N136" i="9"/>
  <c r="K136" i="9"/>
  <c r="N135" i="9"/>
  <c r="K135" i="9"/>
  <c r="N134" i="9"/>
  <c r="K134" i="9"/>
  <c r="P139" i="9" s="1"/>
  <c r="S139" i="9" s="1"/>
  <c r="N133" i="9"/>
  <c r="K133" i="9"/>
  <c r="P137" i="9" s="1"/>
  <c r="S137" i="9" s="1"/>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6" i="9"/>
  <c r="S146" i="9" s="1"/>
  <c r="P145" i="9"/>
  <c r="S145" i="9" s="1"/>
  <c r="M229" i="9"/>
  <c r="P189" i="9"/>
  <c r="S189" i="9" s="1"/>
  <c r="M203" i="9"/>
  <c r="M227" i="9"/>
  <c r="M180" i="9"/>
  <c r="M188" i="9"/>
  <c r="M196" i="9"/>
  <c r="M236" i="9"/>
  <c r="M214" i="9"/>
  <c r="P185" i="9"/>
  <c r="S185" i="9" s="1"/>
  <c r="P209" i="9"/>
  <c r="R209" i="9" s="1"/>
  <c r="M191" i="9"/>
  <c r="M207" i="9"/>
  <c r="M223" i="9"/>
  <c r="M176" i="9"/>
  <c r="M216" i="9"/>
  <c r="M232" i="9"/>
  <c r="M209" i="9"/>
  <c r="M225" i="9"/>
  <c r="M234" i="9"/>
  <c r="R187" i="9" l="1"/>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R452" i="9"/>
  <c r="P186" i="9"/>
  <c r="P180" i="9"/>
  <c r="P129" i="9"/>
  <c r="S129" i="9" s="1"/>
  <c r="P158" i="9"/>
  <c r="S158" i="9" s="1"/>
  <c r="P261" i="9"/>
  <c r="S261" i="9" s="1"/>
  <c r="P262" i="9"/>
  <c r="P337" i="9"/>
  <c r="S337" i="9" s="1"/>
  <c r="S435" i="9"/>
  <c r="R213"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R407" i="9"/>
  <c r="Q244" i="9"/>
  <c r="P297" i="9"/>
  <c r="S297" i="9" s="1"/>
  <c r="P314" i="9"/>
  <c r="P321" i="9"/>
  <c r="R323"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R302" i="9"/>
  <c r="S427" i="9"/>
  <c r="R427" i="9"/>
  <c r="S448" i="9"/>
  <c r="R448" i="9"/>
  <c r="S453" i="9"/>
  <c r="R453" i="9"/>
  <c r="S455" i="9"/>
  <c r="R455" i="9"/>
  <c r="R239" i="9"/>
  <c r="R233"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R251" i="9"/>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5"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61" i="9" l="1"/>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<sst xmlns="http://schemas.openxmlformats.org/spreadsheetml/2006/main" count="854" uniqueCount="427">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</sst>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b00e7583cba34ab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4.0934902500000009E-2</c:v>
                </c:pt>
                <c:pt idx="162">
                  <c:v>4.8208049799999993E-2</c:v>
                </c:pt>
                <c:pt idx="163">
                  <c:v>5.8233243499999997E-2</c:v>
                </c:pt>
                <c:pt idx="164">
                  <c:v>6.4829019000000002E-2</c:v>
                </c:pt>
                <c:pt idx="165">
                  <c:v>8.1509696300000004E-2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0.12186277229999999</c:v>
                </c:pt>
                <c:pt idx="162">
                  <c:v>0.1258934283</c:v>
                </c:pt>
                <c:pt idx="163">
                  <c:v>0.15815818069999998</c:v>
                </c:pt>
                <c:pt idx="164">
                  <c:v>0.17904939450000001</c:v>
                </c:pt>
                <c:pt idx="165">
                  <c:v>0.1767765761</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Discharges'!$A$4:$A$443</c:f>
              <c:strCache>
                <c:ptCount val="44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strCache>
            </c:strRef>
          </c:cat>
          <c:val>
            <c:numRef>
              <c:f>'Table 4 - Delayed Discharges'!$C$4:$C$443</c:f>
              <c:numCache>
                <c:formatCode>#,##0</c:formatCode>
                <c:ptCount val="44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Workforce'!$B$117:$B$181</c:f>
              <c:numCache>
                <c:formatCode>#,##0</c:formatCode>
                <c:ptCount val="6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Workforce'!$C$117:$C$181</c:f>
              <c:numCache>
                <c:formatCode>#,##0</c:formatCode>
                <c:ptCount val="6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Workforce'!$D$117:$D$181</c:f>
              <c:numCache>
                <c:formatCode>#,##0</c:formatCode>
                <c:ptCount val="6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9"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537">
        <v>1264.1428571428571</v>
      </c>
      <c r="C181" s="537">
        <v>41.857142857142854</v>
      </c>
      <c r="D181" s="537">
        <v>1049.8571428571429</v>
      </c>
      <c r="E181" s="44">
        <v>2355.8571428571431</v>
      </c>
    </row>
    <row r="182" spans="1:5" x14ac:dyDescent="0.25">
      <c r="A182" s="113"/>
      <c r="B182" s="537"/>
      <c r="C182" s="537"/>
      <c r="D182" s="537"/>
      <c r="E182" s="9"/>
    </row>
    <row r="183" spans="1:5" x14ac:dyDescent="0.25">
      <c r="A183" s="113"/>
      <c r="B183" s="537"/>
      <c r="C183" s="537"/>
      <c r="D183" s="537"/>
      <c r="E183" s="44"/>
    </row>
    <row r="184" spans="1:5" x14ac:dyDescent="0.25">
      <c r="A184" s="113"/>
      <c r="B184" s="537"/>
      <c r="C184" s="537"/>
      <c r="D184" s="537"/>
      <c r="E184" s="9"/>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1"/>
  <sheetViews>
    <sheetView showGridLines="0" zoomScale="89" zoomScaleNormal="90" workbookViewId="0">
      <pane ySplit="3" topLeftCell="A50"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4"/>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6"/>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8"/>
  <sheetViews>
    <sheetView workbookViewId="0">
      <pane xSplit="1" ySplit="3" topLeftCell="B46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62">
        <v>44368</v>
      </c>
      <c r="B165" s="8">
        <v>28035</v>
      </c>
      <c r="C165" s="493">
        <v>0.83546135369999996</v>
      </c>
      <c r="D165" s="493">
        <v>0.12186277229999999</v>
      </c>
      <c r="E165" s="493">
        <v>4.0934902500000009E-2</v>
      </c>
    </row>
    <row r="166" spans="1:19" x14ac:dyDescent="0.25">
      <c r="A166" s="62">
        <v>44369</v>
      </c>
      <c r="B166" s="8">
        <v>32625</v>
      </c>
      <c r="C166" s="493">
        <v>0.82421091420000003</v>
      </c>
      <c r="D166" s="493">
        <v>0.1258934283</v>
      </c>
      <c r="E166" s="493">
        <v>4.8208049799999993E-2</v>
      </c>
    </row>
    <row r="167" spans="1:19" x14ac:dyDescent="0.25">
      <c r="A167" s="62">
        <v>44370</v>
      </c>
      <c r="B167" s="8">
        <v>39294</v>
      </c>
      <c r="C167" s="493">
        <v>0.78358532969999994</v>
      </c>
      <c r="D167" s="493">
        <v>0.15815818069999998</v>
      </c>
      <c r="E167" s="493">
        <v>5.8233243499999997E-2</v>
      </c>
    </row>
    <row r="168" spans="1:19" x14ac:dyDescent="0.25">
      <c r="A168" s="62">
        <v>44371</v>
      </c>
      <c r="B168" s="8">
        <v>42453</v>
      </c>
      <c r="C168" s="493">
        <v>0.75609551870000002</v>
      </c>
      <c r="D168" s="493">
        <v>0.17904939450000001</v>
      </c>
      <c r="E168" s="493">
        <v>6.4829019000000002E-2</v>
      </c>
    </row>
    <row r="169" spans="1:19" x14ac:dyDescent="0.25">
      <c r="A169" s="62">
        <v>44372</v>
      </c>
      <c r="B169" s="8">
        <v>30967</v>
      </c>
      <c r="C169" s="493">
        <v>0.74169219819999999</v>
      </c>
      <c r="D169" s="493">
        <v>0.1767765761</v>
      </c>
      <c r="E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75"/>
  <sheetViews>
    <sheetView workbookViewId="0">
      <pane xSplit="1" ySplit="3" topLeftCell="B15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3"/>
  <sheetViews>
    <sheetView workbookViewId="0">
      <pane xSplit="1" ySplit="3" topLeftCell="B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286</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384</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289</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384</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82</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115</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7"/>
  <sheetViews>
    <sheetView zoomScaleNormal="100" workbookViewId="0">
      <pane xSplit="1" ySplit="3" topLeftCell="B27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4" x14ac:dyDescent="0.25">
      <c r="A289" s="126">
        <v>44370</v>
      </c>
      <c r="B289" s="437">
        <v>18</v>
      </c>
      <c r="C289" s="437">
        <v>170</v>
      </c>
      <c r="D289" s="437">
        <v>2</v>
      </c>
    </row>
    <row r="290" spans="1:4" x14ac:dyDescent="0.25">
      <c r="A290" s="126">
        <v>44371</v>
      </c>
      <c r="B290" s="437">
        <v>17</v>
      </c>
      <c r="C290" s="437">
        <v>177</v>
      </c>
      <c r="D290" s="437">
        <v>2</v>
      </c>
    </row>
    <row r="291" spans="1:4" x14ac:dyDescent="0.25">
      <c r="A291" s="126">
        <v>44372</v>
      </c>
      <c r="B291" s="437">
        <v>16</v>
      </c>
      <c r="C291" s="437">
        <v>188</v>
      </c>
      <c r="D291" s="437">
        <v>2</v>
      </c>
    </row>
    <row r="292" spans="1:4" x14ac:dyDescent="0.25">
      <c r="A292" s="126">
        <v>44373</v>
      </c>
      <c r="B292" s="437">
        <v>18</v>
      </c>
      <c r="C292" s="437">
        <v>197</v>
      </c>
      <c r="D292" s="437">
        <v>2</v>
      </c>
    </row>
    <row r="293" spans="1:4" s="384" customFormat="1" x14ac:dyDescent="0.25">
      <c r="A293" s="126">
        <v>44374</v>
      </c>
      <c r="B293" s="437">
        <v>17</v>
      </c>
      <c r="C293" s="437">
        <v>196</v>
      </c>
      <c r="D293" s="437">
        <v>2</v>
      </c>
    </row>
    <row r="294" spans="1:4" x14ac:dyDescent="0.25">
      <c r="A294" s="126">
        <v>44375</v>
      </c>
      <c r="B294" s="437">
        <v>20</v>
      </c>
      <c r="C294" s="437">
        <v>202</v>
      </c>
      <c r="D294" s="437">
        <v>2</v>
      </c>
    </row>
    <row r="295" spans="1:4" x14ac:dyDescent="0.25">
      <c r="A295" s="126">
        <v>44376</v>
      </c>
      <c r="B295" s="437">
        <v>20</v>
      </c>
      <c r="C295" s="437">
        <v>215</v>
      </c>
      <c r="D295" s="437">
        <v>2</v>
      </c>
    </row>
    <row r="296" spans="1:4" x14ac:dyDescent="0.25">
      <c r="A296" s="126">
        <v>44377</v>
      </c>
      <c r="B296" s="437">
        <v>19</v>
      </c>
      <c r="C296" s="437">
        <v>235</v>
      </c>
      <c r="D296" s="437">
        <v>2</v>
      </c>
    </row>
    <row r="297" spans="1:4" x14ac:dyDescent="0.25">
      <c r="A297" s="126">
        <v>44378</v>
      </c>
      <c r="B297" s="437">
        <v>16</v>
      </c>
      <c r="C297" s="437">
        <v>275</v>
      </c>
      <c r="D297" s="437">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6" t="s">
        <v>116</v>
      </c>
      <c r="C2" s="59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122</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121</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81</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117</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117</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2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269</v>
      </c>
      <c r="C3" s="624"/>
      <c r="D3" s="625"/>
      <c r="E3" s="623" t="s">
        <v>270</v>
      </c>
      <c r="F3" s="624"/>
      <c r="G3" s="625"/>
      <c r="H3" s="623" t="s">
        <v>271</v>
      </c>
      <c r="I3" s="624"/>
      <c r="J3" s="625"/>
      <c r="K3" s="623" t="s">
        <v>272</v>
      </c>
      <c r="L3" s="624"/>
      <c r="M3" s="625"/>
    </row>
    <row r="4" spans="1:15" s="499" customFormat="1" ht="78.75" customHeight="1" x14ac:dyDescent="0.2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43"/>
  <sheetViews>
    <sheetView showGridLines="0" zoomScaleNormal="100" workbookViewId="0">
      <pane xSplit="2" ySplit="3" topLeftCell="C41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44377</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91"/>
  <sheetViews>
    <sheetView showGridLines="0" zoomScale="85" zoomScaleNormal="85" workbookViewId="0">
      <pane xSplit="1" ySplit="4" topLeftCell="B46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8" t="s">
        <v>114</v>
      </c>
      <c r="L1" s="579"/>
      <c r="M1" s="579"/>
      <c r="N1" s="579"/>
      <c r="O1" s="579"/>
      <c r="P1" s="579"/>
      <c r="W1" s="22" t="s">
        <v>29</v>
      </c>
    </row>
    <row r="2" spans="1:27" x14ac:dyDescent="0.25">
      <c r="A2" s="2"/>
      <c r="I2" s="569" t="s">
        <v>187</v>
      </c>
      <c r="J2" s="570"/>
      <c r="Q2" s="382"/>
      <c r="R2" s="382"/>
    </row>
    <row r="3" spans="1:27" ht="48.75" customHeight="1" x14ac:dyDescent="0.25">
      <c r="A3" s="572" t="s">
        <v>30</v>
      </c>
      <c r="B3" s="574" t="s">
        <v>185</v>
      </c>
      <c r="C3" s="575"/>
      <c r="D3" s="575"/>
      <c r="E3" s="104" t="s">
        <v>184</v>
      </c>
      <c r="F3" s="581" t="s">
        <v>199</v>
      </c>
      <c r="G3" s="576" t="s">
        <v>186</v>
      </c>
      <c r="H3" s="576"/>
      <c r="I3" s="569"/>
      <c r="J3" s="570"/>
      <c r="K3" s="571" t="s">
        <v>188</v>
      </c>
      <c r="L3" s="582" t="s">
        <v>200</v>
      </c>
      <c r="M3" s="577" t="s">
        <v>201</v>
      </c>
      <c r="N3" s="568" t="s">
        <v>189</v>
      </c>
      <c r="O3" s="571" t="s">
        <v>183</v>
      </c>
      <c r="P3" s="580" t="s">
        <v>191</v>
      </c>
      <c r="Q3" s="577" t="s">
        <v>202</v>
      </c>
      <c r="R3" s="577" t="s">
        <v>203</v>
      </c>
      <c r="S3" s="568" t="s">
        <v>182</v>
      </c>
    </row>
    <row r="4" spans="1:27" ht="30.6" customHeight="1" x14ac:dyDescent="0.25">
      <c r="A4" s="573"/>
      <c r="B4" s="23" t="s">
        <v>18</v>
      </c>
      <c r="C4" s="24" t="s">
        <v>17</v>
      </c>
      <c r="D4" s="28" t="s">
        <v>3</v>
      </c>
      <c r="E4" s="99" t="s">
        <v>63</v>
      </c>
      <c r="F4" s="581"/>
      <c r="G4" s="98" t="s">
        <v>63</v>
      </c>
      <c r="H4" s="79" t="s">
        <v>64</v>
      </c>
      <c r="I4" s="80" t="s">
        <v>63</v>
      </c>
      <c r="J4" s="147" t="s">
        <v>64</v>
      </c>
      <c r="K4" s="571"/>
      <c r="L4" s="582"/>
      <c r="M4" s="577"/>
      <c r="N4" s="568"/>
      <c r="O4" s="571"/>
      <c r="P4" s="580"/>
      <c r="Q4" s="577"/>
      <c r="R4" s="577"/>
      <c r="S4" s="568"/>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1"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1">L489/K489</f>
        <v>0.11630493273542601</v>
      </c>
      <c r="N489" s="90">
        <f t="shared" ref="N489" si="1562">D489-D482</f>
        <v>68233</v>
      </c>
      <c r="O489" s="90">
        <f t="shared" ref="O489" si="1563">SUM(E483:E489)</f>
        <v>19593</v>
      </c>
      <c r="P489" s="152">
        <f t="shared" ref="P489" si="1564">SUM(K483:K489)</f>
        <v>230421</v>
      </c>
      <c r="Q489" s="152">
        <f t="shared" ref="Q489" si="1565">SUM(L483:L489)</f>
        <v>20575</v>
      </c>
      <c r="R489" s="383">
        <f t="shared" ref="R489" si="1566">Q489/P489</f>
        <v>8.9293076585901465E-2</v>
      </c>
      <c r="S489" s="91">
        <f>P489/5466</f>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1" si="1567">L490/K490</f>
        <v>9.8177894989211215E-2</v>
      </c>
      <c r="N490" s="90">
        <f t="shared" ref="N490" si="1568">D490-D483</f>
        <v>68551</v>
      </c>
      <c r="O490" s="90">
        <f t="shared" ref="O490" si="1569">SUM(E484:E490)</f>
        <v>20511</v>
      </c>
      <c r="P490" s="152">
        <f t="shared" ref="P490" si="1570">SUM(K484:K490)</f>
        <v>229821</v>
      </c>
      <c r="Q490" s="152">
        <f t="shared" ref="Q490" si="1571">SUM(L484:L490)</f>
        <v>21561</v>
      </c>
      <c r="R490" s="383">
        <f t="shared" ref="R490" si="1572">Q490/P490</f>
        <v>9.3816491965486179E-2</v>
      </c>
      <c r="S490" s="91">
        <f>P490/5466</f>
        <v>42.045554335894622</v>
      </c>
    </row>
    <row r="491" spans="1:21" x14ac:dyDescent="0.25">
      <c r="A491" s="558">
        <v>44378</v>
      </c>
      <c r="B491" s="559">
        <v>1976755</v>
      </c>
      <c r="C491" s="559">
        <v>285456</v>
      </c>
      <c r="D491" s="112">
        <v>2262211</v>
      </c>
      <c r="E491" s="44">
        <v>4234</v>
      </c>
      <c r="F491" s="561">
        <f t="shared" si="1555"/>
        <v>0.36024844720496896</v>
      </c>
      <c r="G491" s="559">
        <v>19768</v>
      </c>
      <c r="H491" s="112">
        <v>3361133</v>
      </c>
      <c r="I491" s="75">
        <v>23075</v>
      </c>
      <c r="J491" s="73">
        <v>3876274</v>
      </c>
      <c r="K491" s="392">
        <v>42843</v>
      </c>
      <c r="L491" s="380">
        <v>4484</v>
      </c>
      <c r="M491" s="447">
        <f t="shared" si="1567"/>
        <v>0.10466120486427187</v>
      </c>
      <c r="N491" s="90">
        <f t="shared" ref="N491" si="1573">D491-D484</f>
        <v>68896</v>
      </c>
      <c r="O491" s="90">
        <f t="shared" ref="O491" si="1574">SUM(E485:E491)</f>
        <v>21746</v>
      </c>
      <c r="P491" s="152">
        <f t="shared" ref="P491" si="1575">SUM(K485:K491)</f>
        <v>231712</v>
      </c>
      <c r="Q491" s="152">
        <f t="shared" ref="Q491" si="1576">SUM(L485:L491)</f>
        <v>22911</v>
      </c>
      <c r="R491" s="383">
        <f t="shared" ref="R491" si="1577">Q491/P491</f>
        <v>9.8877054274271514E-2</v>
      </c>
      <c r="S491" s="91">
        <f>P491/5466</f>
        <v>42.391511159897547</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2021-07-01T12:03:10Z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vA49591837</value>
    </field>
    <field name="Objective-Version">
      <value order="0">152.392</value>
    </field>
    <field name="Objective-VersionNumber">
      <value order="0">1607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2021-07-01T12:03:09Z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2021-07-01T12:03:10Z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vA49591837</vt:lpwstr>
  </property>
  <property fmtid="{D5CDD505-2E9C-101B-9397-08002B2CF9AE}" pid="16" name="Objective-Version">
    <vt:lpwstr>152.392</vt:lpwstr>
  </property>
  <property fmtid="{D5CDD505-2E9C-101B-9397-08002B2CF9AE}" pid="17" name="Objective-VersionNumber">
    <vt:r8>1607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