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P17" i="2"/>
  <c r="O17"/>
  <c r="P16"/>
  <c r="O16"/>
  <c r="N17"/>
  <c r="N16"/>
  <c r="P6"/>
  <c r="P7"/>
  <c r="P8"/>
  <c r="P9"/>
  <c r="P10"/>
  <c r="P11"/>
  <c r="P12"/>
  <c r="P13"/>
  <c r="P14"/>
  <c r="P15"/>
  <c r="P4"/>
  <c r="P3"/>
  <c r="O5"/>
  <c r="O6"/>
  <c r="O7"/>
  <c r="O8"/>
  <c r="O9"/>
  <c r="O10"/>
  <c r="O11"/>
  <c r="O12"/>
  <c r="O13"/>
  <c r="O14"/>
  <c r="O15"/>
  <c r="O4"/>
  <c r="O3"/>
  <c r="N5"/>
  <c r="N6"/>
  <c r="N7"/>
  <c r="N8"/>
  <c r="N9"/>
  <c r="N10"/>
  <c r="N11"/>
  <c r="N12"/>
  <c r="N13"/>
  <c r="N14"/>
  <c r="N15"/>
  <c r="N4"/>
  <c r="N3"/>
  <c r="P5"/>
  <c r="M4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I3"/>
  <c r="I4"/>
  <c r="K5"/>
  <c r="K6"/>
  <c r="K7"/>
  <c r="K8"/>
  <c r="K9"/>
  <c r="K10"/>
  <c r="K11"/>
  <c r="K12"/>
  <c r="K13"/>
  <c r="K14"/>
  <c r="K15"/>
  <c r="K4"/>
  <c r="K3"/>
  <c r="J5"/>
  <c r="J6"/>
  <c r="J7"/>
  <c r="J8"/>
  <c r="J9"/>
  <c r="J10"/>
  <c r="J11"/>
  <c r="J12"/>
  <c r="J13"/>
  <c r="J14"/>
  <c r="J15"/>
  <c r="J4"/>
  <c r="J3"/>
  <c r="I5"/>
  <c r="I6"/>
  <c r="I7"/>
  <c r="I8"/>
  <c r="I9"/>
  <c r="I10"/>
  <c r="I11"/>
  <c r="I12"/>
  <c r="I13"/>
  <c r="I14"/>
  <c r="I15"/>
  <c r="U24" i="1"/>
  <c r="M24"/>
  <c r="F2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3"/>
</calcChain>
</file>

<file path=xl/sharedStrings.xml><?xml version="1.0" encoding="utf-8"?>
<sst xmlns="http://schemas.openxmlformats.org/spreadsheetml/2006/main" count="176" uniqueCount="114">
  <si>
    <t>PIC18F13K50</t>
  </si>
  <si>
    <t>Produto</t>
  </si>
  <si>
    <t>Valor Unit.</t>
  </si>
  <si>
    <t>Quant.</t>
  </si>
  <si>
    <t>Valor Tot Prod.</t>
  </si>
  <si>
    <t>OPA4234</t>
  </si>
  <si>
    <t>cabo</t>
  </si>
  <si>
    <t>Led vermelho</t>
  </si>
  <si>
    <t>Resistor 150k</t>
  </si>
  <si>
    <t>Resistor 10k</t>
  </si>
  <si>
    <t>Resistor 100k</t>
  </si>
  <si>
    <t>Resistor 120k</t>
  </si>
  <si>
    <t>Resistor 56k</t>
  </si>
  <si>
    <t>Resistor 2k7</t>
  </si>
  <si>
    <t>Resistor 5k6</t>
  </si>
  <si>
    <t>Resistor 470R</t>
  </si>
  <si>
    <t>Resistor 220R</t>
  </si>
  <si>
    <t>Resistor 270R</t>
  </si>
  <si>
    <t>Resistor 100R</t>
  </si>
  <si>
    <r>
      <t>Capacitor 0,1</t>
    </r>
    <r>
      <rPr>
        <sz val="11"/>
        <color theme="1"/>
        <rFont val="Calibri"/>
        <family val="2"/>
      </rPr>
      <t>µ</t>
    </r>
  </si>
  <si>
    <t>Capacitor 220n</t>
  </si>
  <si>
    <t>Capacitor 100n</t>
  </si>
  <si>
    <t>Capacitor 10n</t>
  </si>
  <si>
    <t>Capacitor 2n</t>
  </si>
  <si>
    <t>Indutor 4m</t>
  </si>
  <si>
    <t>Mouser</t>
  </si>
  <si>
    <t>Farnell</t>
  </si>
  <si>
    <t>Digikey</t>
  </si>
  <si>
    <t>OPA4234UA</t>
  </si>
  <si>
    <t>279-CRG1206F150K</t>
  </si>
  <si>
    <t>279-CRG1206F100K</t>
  </si>
  <si>
    <t>279-CRG1206F120K</t>
  </si>
  <si>
    <t>279-CRG1206F56K</t>
  </si>
  <si>
    <t>279-CRG1206F2K7</t>
  </si>
  <si>
    <t>279-CRG1206F10K</t>
  </si>
  <si>
    <t>279-CRG1206F5K6</t>
  </si>
  <si>
    <t>279-CRG1206F470R</t>
  </si>
  <si>
    <t>279-CRG1206F220R</t>
  </si>
  <si>
    <t>279-CRG1206F270R</t>
  </si>
  <si>
    <t>667-ERJ-8ENF1000V</t>
  </si>
  <si>
    <t>595-OPA4234UA</t>
  </si>
  <si>
    <t>PIC18F13K50-I/SO </t>
  </si>
  <si>
    <t>OPA4234UG4 </t>
  </si>
  <si>
    <t>OPA4234 (único no site)</t>
  </si>
  <si>
    <t>L-934LID </t>
  </si>
  <si>
    <t>MC 0.125W 1206 1% 100K </t>
  </si>
  <si>
    <t>WCR 1206 10K 2% </t>
  </si>
  <si>
    <t>MC 0.125W 1206 1% 120K </t>
  </si>
  <si>
    <t>MC 0.125W 1206 1% 5K6 </t>
  </si>
  <si>
    <t>MC 0.125W 1206 1% 56K </t>
  </si>
  <si>
    <t>MC 0.125W 1206 5% 220R </t>
  </si>
  <si>
    <t>MC 0.125W 1206 5% 2K7 </t>
  </si>
  <si>
    <t>MC 0.125W 1206 1% 470R </t>
  </si>
  <si>
    <t>WCR 1206 100R 2% </t>
  </si>
  <si>
    <t>MC 0.125W 1206 1% 150K </t>
  </si>
  <si>
    <t>CRCW1206270RFKEA</t>
  </si>
  <si>
    <t>U1206R104KCT </t>
  </si>
  <si>
    <t>12065G104ZAT2A </t>
  </si>
  <si>
    <t>12065G224ZAT2A</t>
  </si>
  <si>
    <t>U1206R103KCT </t>
  </si>
  <si>
    <t>12065C222KAT2A </t>
  </si>
  <si>
    <t>Capacitor 2n (2.2n pesquisado</t>
  </si>
  <si>
    <t>PIC18F13K50T-I/SO-ND</t>
  </si>
  <si>
    <t>OPA4234UA-ND</t>
  </si>
  <si>
    <t>100ECT-ND</t>
  </si>
  <si>
    <t>P220ECT-ND</t>
  </si>
  <si>
    <t>P270ECT-ND</t>
  </si>
  <si>
    <t>P470ECT-ND</t>
  </si>
  <si>
    <t>P2.7KECT-ND</t>
  </si>
  <si>
    <t>P5.6KECT-ND</t>
  </si>
  <si>
    <t>P10KECT-ND</t>
  </si>
  <si>
    <t>P56KECT-ND</t>
  </si>
  <si>
    <t>P100KECT-ND</t>
  </si>
  <si>
    <t>P120KECT-ND</t>
  </si>
  <si>
    <t>P150KECT-ND</t>
  </si>
  <si>
    <t xml:space="preserve">Resistor 150k </t>
  </si>
  <si>
    <t xml:space="preserve">Resistor 10k </t>
  </si>
  <si>
    <t>490-1775-1-ND</t>
  </si>
  <si>
    <t>445-1379-1-ND</t>
  </si>
  <si>
    <t>1001-2149-1-MIL</t>
  </si>
  <si>
    <t>478-6053-1-ND</t>
  </si>
  <si>
    <t>Observações:  capacitores de 50V de cerâmica, resistores de filme espesso</t>
  </si>
  <si>
    <t>TOTAL:</t>
  </si>
  <si>
    <t>não sei ao certo qual é o PIC18F13K50</t>
  </si>
  <si>
    <t>571-1487590-2</t>
  </si>
  <si>
    <t>Box (1un) 789-S1A-272008</t>
  </si>
  <si>
    <t>Resistor 4K7</t>
  </si>
  <si>
    <t>Caixa</t>
  </si>
  <si>
    <t>279-CRG1206F4K7</t>
  </si>
  <si>
    <t>579-PIC18F13K50-I/SO</t>
  </si>
  <si>
    <t>SPT-0007</t>
  </si>
  <si>
    <t>Diodo Zenner</t>
  </si>
  <si>
    <t>77-VJ1206Y104JXBTBC</t>
  </si>
  <si>
    <t>652-CD1005-Z2V7</t>
  </si>
  <si>
    <t>941-C5SMERJSCS0U0BB2</t>
  </si>
  <si>
    <t>815-ABL-12-B2</t>
  </si>
  <si>
    <t>Cristal</t>
  </si>
  <si>
    <t>941-C5SMFGJSCV14Q7S1</t>
  </si>
  <si>
    <t>Led Verde</t>
  </si>
  <si>
    <t>Val. Unit. - 10 Uni.</t>
  </si>
  <si>
    <t>Val. Unit. - 20 Uni.</t>
  </si>
  <si>
    <t>Val. Unit. - 50 Uni.</t>
  </si>
  <si>
    <t xml:space="preserve">Valor Total 10 Uni. </t>
  </si>
  <si>
    <t>Frete Chip SPT-0007</t>
  </si>
  <si>
    <t>Frete Mouser</t>
  </si>
  <si>
    <t xml:space="preserve">Valor Total 20 Uni. </t>
  </si>
  <si>
    <t xml:space="preserve">Valor Total 50 Uni. </t>
  </si>
  <si>
    <t xml:space="preserve">Dólar </t>
  </si>
  <si>
    <t>Valor Total 10 Uni.</t>
  </si>
  <si>
    <t>Valor Total 20 Uni.</t>
  </si>
  <si>
    <t>Valor Total 50 Uni.</t>
  </si>
  <si>
    <t>Sem imposto</t>
  </si>
  <si>
    <t>Com imposto</t>
  </si>
  <si>
    <t>II Unitário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</si>
</sst>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[$$-409]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0"/>
      <color rgb="FF222222"/>
      <name val="Tahom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1" fillId="0" borderId="0" xfId="0" applyFont="1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0" fontId="3" fillId="0" borderId="0" xfId="1" applyAlignment="1" applyProtection="1"/>
    <xf numFmtId="165" fontId="0" fillId="0" borderId="2" xfId="0" applyNumberFormat="1" applyBorder="1"/>
    <xf numFmtId="0" fontId="1" fillId="0" borderId="8" xfId="0" applyFont="1" applyBorder="1"/>
    <xf numFmtId="0" fontId="0" fillId="0" borderId="0" xfId="0" applyAlignment="1">
      <alignment vertical="top"/>
    </xf>
    <xf numFmtId="165" fontId="0" fillId="0" borderId="7" xfId="0" applyNumberFormat="1" applyBorder="1"/>
    <xf numFmtId="164" fontId="0" fillId="0" borderId="7" xfId="0" applyNumberFormat="1" applyBorder="1"/>
    <xf numFmtId="0" fontId="1" fillId="0" borderId="0" xfId="0" applyFont="1" applyBorder="1" applyAlignment="1">
      <alignment vertical="top"/>
    </xf>
    <xf numFmtId="0" fontId="4" fillId="0" borderId="0" xfId="0" applyFont="1" applyAlignment="1">
      <alignment wrapText="1"/>
    </xf>
    <xf numFmtId="0" fontId="3" fillId="0" borderId="0" xfId="1" applyAlignment="1" applyProtection="1">
      <alignment wrapText="1"/>
    </xf>
    <xf numFmtId="0" fontId="3" fillId="0" borderId="9" xfId="1" applyBorder="1" applyAlignment="1" applyProtection="1">
      <alignment wrapText="1"/>
    </xf>
    <xf numFmtId="0" fontId="3" fillId="0" borderId="9" xfId="1" applyBorder="1" applyAlignment="1" applyProtection="1"/>
    <xf numFmtId="0" fontId="3" fillId="0" borderId="10" xfId="1" applyBorder="1" applyAlignment="1" applyProtection="1">
      <alignment wrapText="1"/>
    </xf>
    <xf numFmtId="0" fontId="4" fillId="0" borderId="10" xfId="0" applyFont="1" applyBorder="1"/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4" fillId="0" borderId="9" xfId="0" applyFont="1" applyBorder="1"/>
    <xf numFmtId="0" fontId="1" fillId="0" borderId="1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0" applyNumberFormat="1" applyBorder="1"/>
    <xf numFmtId="0" fontId="1" fillId="0" borderId="11" xfId="0" applyFont="1" applyBorder="1" applyAlignment="1"/>
    <xf numFmtId="0" fontId="1" fillId="0" borderId="11" xfId="0" applyFont="1" applyBorder="1" applyAlignment="1">
      <alignment horizontal="left"/>
    </xf>
    <xf numFmtId="165" fontId="0" fillId="0" borderId="11" xfId="0" applyNumberFormat="1" applyBorder="1"/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1" fillId="3" borderId="1" xfId="0" applyFont="1" applyFill="1" applyBorder="1"/>
    <xf numFmtId="165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r.mouser.com/ProductDetail/Texas-Instruments/OPA4234UA/?qs=7nS3%252bbEUL6vbFrT9MI3NZaTecbpyMAPdYWVRMexVflA%3d" TargetMode="External"/><Relationship Id="rId18" Type="http://schemas.openxmlformats.org/officeDocument/2006/relationships/hyperlink" Target="http://www.farnellnewark.com.br/resistor120610ksmd,product,1100218,4600154.aspx" TargetMode="External"/><Relationship Id="rId26" Type="http://schemas.openxmlformats.org/officeDocument/2006/relationships/hyperlink" Target="http://www.farnellnewark.com.br/resistorfilmeesp150k200v0125wsmd,product,9335978,4600154.aspx" TargetMode="External"/><Relationship Id="rId39" Type="http://schemas.openxmlformats.org/officeDocument/2006/relationships/hyperlink" Target="http://www.digikey.com/product-detail/en/ERJ-8GEYJ272V/P2.7KECT-ND/203307" TargetMode="External"/><Relationship Id="rId3" Type="http://schemas.openxmlformats.org/officeDocument/2006/relationships/hyperlink" Target="http://br.mouser.com/ProductDetail/TE-Connectivity-Holsworthy/CRG1206F100K/?qs=VHcS2MTj4ga6r47QH2JgwVCZDQmWHL7bAQakzoTWFso%3d" TargetMode="External"/><Relationship Id="rId21" Type="http://schemas.openxmlformats.org/officeDocument/2006/relationships/hyperlink" Target="http://www.farnellnewark.com.br/resistorfilmeesp56k200vdc0125wsmd,product,9336680,4600154.aspx" TargetMode="External"/><Relationship Id="rId34" Type="http://schemas.openxmlformats.org/officeDocument/2006/relationships/hyperlink" Target="http://www.digikey.com/product-detail/en/OPA4234UA/OPA4234UA-ND/254721" TargetMode="External"/><Relationship Id="rId42" Type="http://schemas.openxmlformats.org/officeDocument/2006/relationships/hyperlink" Target="http://www.digikey.com/product-detail/en/ERJ-8GEYJ563V/P56KECT-ND/203349" TargetMode="External"/><Relationship Id="rId47" Type="http://schemas.openxmlformats.org/officeDocument/2006/relationships/hyperlink" Target="http://www.digikey.com/product-detail/en/C3216X7R1H224K/445-1379-1-ND/567629" TargetMode="External"/><Relationship Id="rId50" Type="http://schemas.openxmlformats.org/officeDocument/2006/relationships/hyperlink" Target="http://www.digikey.com/product-detail/en/12065A202JAT2A/478-6053-1-ND/2208967" TargetMode="External"/><Relationship Id="rId7" Type="http://schemas.openxmlformats.org/officeDocument/2006/relationships/hyperlink" Target="http://br.mouser.com/ProductDetail/TE-Connectivity/CRG1206F10K/?qs=DfH2yQaBz6uAFKvfD%2fFwe99dRX4yH4wWzLtJ28hnEiU%3d" TargetMode="External"/><Relationship Id="rId12" Type="http://schemas.openxmlformats.org/officeDocument/2006/relationships/hyperlink" Target="http://br.mouser.com/ProductDetail/Panasonic-Electronic-Components/ERJ-8ENF1000V/?qs=tQNqqtTOejLvh3Ychd31dGEk0bKJGGe2BKEoh%2fE%2ft94%3d" TargetMode="External"/><Relationship Id="rId17" Type="http://schemas.openxmlformats.org/officeDocument/2006/relationships/hyperlink" Target="http://www.farnellnewark.com.br/resistorfilmeesp100k118wsmd,product,9335773,4600154.aspx" TargetMode="External"/><Relationship Id="rId25" Type="http://schemas.openxmlformats.org/officeDocument/2006/relationships/hyperlink" Target="http://www.farnellnewark.com.br/resistorfilmeesp100r100v025wsmd,product,1100164,4600154.aspx" TargetMode="External"/><Relationship Id="rId33" Type="http://schemas.openxmlformats.org/officeDocument/2006/relationships/hyperlink" Target="http://www.digikey.com/product-detail/en/PIC18F13K50T-I%2FSO/PIC18F13K50T-I%2FSO-ND/2061218" TargetMode="External"/><Relationship Id="rId38" Type="http://schemas.openxmlformats.org/officeDocument/2006/relationships/hyperlink" Target="http://www.digikey.com/product-detail/en/ERJ-8GEYJ471V/P470ECT-ND/203337" TargetMode="External"/><Relationship Id="rId46" Type="http://schemas.openxmlformats.org/officeDocument/2006/relationships/hyperlink" Target="http://www.digikey.com/product-detail/en/GRM319R71H104KA01D/490-1775-1-ND/587528" TargetMode="External"/><Relationship Id="rId2" Type="http://schemas.openxmlformats.org/officeDocument/2006/relationships/hyperlink" Target="http://br.mouser.com/ProductDetail/TE-Connectivity-Holsworthy/CRG1206F150K/?qs=VHcS2MTj4gZnOZx39KdWLC1nWe7pEId1BB3Ucf6m9zE%3d" TargetMode="External"/><Relationship Id="rId16" Type="http://schemas.openxmlformats.org/officeDocument/2006/relationships/hyperlink" Target="http://www.farnellnewark.com.br/ledvermelholentedifusa3m,product,1142512,4487478.aspx" TargetMode="External"/><Relationship Id="rId20" Type="http://schemas.openxmlformats.org/officeDocument/2006/relationships/hyperlink" Target="http://www.farnellnewark.com.br/resistorfilmeesp5k6200v0125wsmd,product,9336672,4600154.aspx" TargetMode="External"/><Relationship Id="rId29" Type="http://schemas.openxmlformats.org/officeDocument/2006/relationships/hyperlink" Target="http://www.farnellnewark.com.br/capacitorcerammult01uf50vsmd1206,product,499390,4484810.aspx" TargetMode="External"/><Relationship Id="rId41" Type="http://schemas.openxmlformats.org/officeDocument/2006/relationships/hyperlink" Target="http://www.digikey.com/product-detail/en/ERJ-8GEYJ103V/P10KECT-ND/203249" TargetMode="External"/><Relationship Id="rId1" Type="http://schemas.openxmlformats.org/officeDocument/2006/relationships/hyperlink" Target="http://br.mouser.com/ProductDetail/Texas-Instruments/OPA4234UA/?qs=7nS3%252bbEUL6vbFrT9MI3NZaTecbpyMAPdYWVRMexVflA%3d" TargetMode="External"/><Relationship Id="rId6" Type="http://schemas.openxmlformats.org/officeDocument/2006/relationships/hyperlink" Target="http://br.mouser.com/ProductDetail/TE-Connectivity/CRG1206F2K7/?qs=DfH2yQaBz6vbFCixy01h7c%2fhApALW%252b7z%252bLAK7NLR68A%3d" TargetMode="External"/><Relationship Id="rId11" Type="http://schemas.openxmlformats.org/officeDocument/2006/relationships/hyperlink" Target="http://br.mouser.com/ProductDetail/TE-Connectivity-Holsworthy/CRG1206F270R/?qs=VHcS2MTj4gZ%2fzDULbni2OerKnROkstK%252b%252b7dJhkDjHmw%3d" TargetMode="External"/><Relationship Id="rId24" Type="http://schemas.openxmlformats.org/officeDocument/2006/relationships/hyperlink" Target="http://www.farnellnewark.com.br/resistorfilmeesp470r200v0125wsmd,product,9336567,4600154.aspx" TargetMode="External"/><Relationship Id="rId32" Type="http://schemas.openxmlformats.org/officeDocument/2006/relationships/hyperlink" Target="http://www.farnellnewark.com.br/capacitorceramica22nf50vsmd,product,499330,4484810.aspx" TargetMode="External"/><Relationship Id="rId37" Type="http://schemas.openxmlformats.org/officeDocument/2006/relationships/hyperlink" Target="http://www.digikey.com/product-detail/en/ERJ-8GEYJ271V/P270ECT-ND/203306" TargetMode="External"/><Relationship Id="rId40" Type="http://schemas.openxmlformats.org/officeDocument/2006/relationships/hyperlink" Target="http://www.digikey.com/product-detail/en/ERJ-8GEYJ562V/P5.6KECT-ND/203348" TargetMode="External"/><Relationship Id="rId45" Type="http://schemas.openxmlformats.org/officeDocument/2006/relationships/hyperlink" Target="http://www.digikey.com/product-detail/en/ERJ-8GEYJ154V/P150KECT-ND/203274" TargetMode="External"/><Relationship Id="rId5" Type="http://schemas.openxmlformats.org/officeDocument/2006/relationships/hyperlink" Target="http://br.mouser.com/ProductDetail/TE-Connectivity-Holsworthy/CRG1206F56K/?qs=VHcS2MTj4gafjXizmiCE9dZb5Xk2zbieLt7nULl1HfI%3d" TargetMode="External"/><Relationship Id="rId15" Type="http://schemas.openxmlformats.org/officeDocument/2006/relationships/hyperlink" Target="http://www.farnellnewark.com.br/ciampop14psoic,product,1207058,4559382.aspx" TargetMode="External"/><Relationship Id="rId23" Type="http://schemas.openxmlformats.org/officeDocument/2006/relationships/hyperlink" Target="http://www.farnellnewark.com.br/resistorsmd12062k7,product,9337288,4600154.aspx" TargetMode="External"/><Relationship Id="rId28" Type="http://schemas.openxmlformats.org/officeDocument/2006/relationships/hyperlink" Target="http://www.farnellnewark.com.br/capacitorceramica100nf50vsmd,product,9406557,4484810.aspx" TargetMode="External"/><Relationship Id="rId36" Type="http://schemas.openxmlformats.org/officeDocument/2006/relationships/hyperlink" Target="http://www.digikey.com/product-detail/en/ERJ-8GEYJ221V/P220ECT-ND/203295" TargetMode="External"/><Relationship Id="rId49" Type="http://schemas.openxmlformats.org/officeDocument/2006/relationships/hyperlink" Target="http://www.digikey.com/product-detail/en/CDR32BX103BKUS/1001-2149-1-MIL/2657842" TargetMode="External"/><Relationship Id="rId10" Type="http://schemas.openxmlformats.org/officeDocument/2006/relationships/hyperlink" Target="http://br.mouser.com/ProductDetail/TE-Connectivity-Holsworthy/CRG1206F220R/?qs=VHcS2MTj4gY2hDNMMme%252baZJXgSXeaVN9GJjVCQYNAck%3d" TargetMode="External"/><Relationship Id="rId19" Type="http://schemas.openxmlformats.org/officeDocument/2006/relationships/hyperlink" Target="http://www.farnellnewark.com.br/resistorfilmeesp120k200v0125wsmd,product,9335889,4600154.aspx" TargetMode="External"/><Relationship Id="rId31" Type="http://schemas.openxmlformats.org/officeDocument/2006/relationships/hyperlink" Target="http://www.farnellnewark.com.br/capacitorceramica10nf50vsmd,product,9406549,4484810.aspx" TargetMode="External"/><Relationship Id="rId44" Type="http://schemas.openxmlformats.org/officeDocument/2006/relationships/hyperlink" Target="http://www.digikey.com/product-detail/en/ERJ-8GEYJ124V/P120KECT-ND/203262" TargetMode="External"/><Relationship Id="rId4" Type="http://schemas.openxmlformats.org/officeDocument/2006/relationships/hyperlink" Target="http://br.mouser.com/ProductDetail/TE-Connectivity-Holsworthy/CRG1206F120K/?qs=VHcS2MTj4gZPX%2fiCfmBPYau500k5D%252bkjm6VHRrBUQpI%3d" TargetMode="External"/><Relationship Id="rId9" Type="http://schemas.openxmlformats.org/officeDocument/2006/relationships/hyperlink" Target="http://br.mouser.com/ProductDetail/TE-Connectivity-Holsworthy/CRG1206F470R/?qs=VHcS2MTj4gYkPfJyHCgLy7xk5h6Zxq0hKZkD3EBrHZU%3d" TargetMode="External"/><Relationship Id="rId14" Type="http://schemas.openxmlformats.org/officeDocument/2006/relationships/hyperlink" Target="http://www.farnellnewark.com.br/cismdmicrocontrol20psoic,product,77M3099,4442636.aspx" TargetMode="External"/><Relationship Id="rId22" Type="http://schemas.openxmlformats.org/officeDocument/2006/relationships/hyperlink" Target="http://www.farnellnewark.com.br/resistorfilmeesp220r200v0125wsmd,product,9337210,4600154.aspx" TargetMode="External"/><Relationship Id="rId27" Type="http://schemas.openxmlformats.org/officeDocument/2006/relationships/hyperlink" Target="http://www.farnellnewark.com.br/resistorsmdfilmeespesso270ohm250,product,1470003,4600154.aspx" TargetMode="External"/><Relationship Id="rId30" Type="http://schemas.openxmlformats.org/officeDocument/2006/relationships/hyperlink" Target="http://www.farnellnewark.com.br/capacitorceramico220nf50v1206,product,499407,4484810.aspx" TargetMode="External"/><Relationship Id="rId35" Type="http://schemas.openxmlformats.org/officeDocument/2006/relationships/hyperlink" Target="http://www.digikey.com/product-detail/en/ERJ-8GEYJ101V/P100ECT-ND/203247" TargetMode="External"/><Relationship Id="rId43" Type="http://schemas.openxmlformats.org/officeDocument/2006/relationships/hyperlink" Target="http://www.digikey.com/product-detail/en/ERJ-8GEYJ104V/P100KECT-ND/203250" TargetMode="External"/><Relationship Id="rId48" Type="http://schemas.openxmlformats.org/officeDocument/2006/relationships/hyperlink" Target="http://www.digikey.com/product-detail/en/GRM319R71H104KA01D/490-1775-1-ND/587528" TargetMode="External"/><Relationship Id="rId8" Type="http://schemas.openxmlformats.org/officeDocument/2006/relationships/hyperlink" Target="http://br.mouser.com/ProductDetail/TE-Connectivity-Holsworthy/CRG1206F5K6/?qs=VHcS2MTj4gajXTYkGkcxnkS8iV9cst3htXvzhwFleMg%3d" TargetMode="External"/><Relationship Id="rId5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r.mouser.com/Search/ProductDetail.aspx?R=S1A-272008virtualkey54500000virtualkey789-S1A-272008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br.mouser.com/ProductDetail/TE-Connectivity-Holsworthy/CRG1206F470R/?qs=VHcS2MTj4gYkPfJyHCgLy7xk5h6Zxq0hKZkD3EBrHZU%3d" TargetMode="External"/><Relationship Id="rId7" Type="http://schemas.openxmlformats.org/officeDocument/2006/relationships/hyperlink" Target="http://br.mouser.com/ProductDetail/Vishay-Vitramon/VJ1206Y104JXBTW1BC/?qs=5YV1mGG%2fHlY1gGdmCZBle7PzSrI5kmHUiqMOwpd%252bp94%3d" TargetMode="External"/><Relationship Id="rId12" Type="http://schemas.openxmlformats.org/officeDocument/2006/relationships/hyperlink" Target="http://br.mouser.com/ProductDetail/Cree-Inc/C5SMF-GJS-CV14Q7S1/?qs=UHyCXFkX5EwoXL0JrUVcKOEAHNeRYdNNEBG197IYTz8%3d" TargetMode="External"/><Relationship Id="rId2" Type="http://schemas.openxmlformats.org/officeDocument/2006/relationships/hyperlink" Target="http://br.mouser.com/ProductDetail/TE-Connectivity/CRG1206F10K/?qs=DfH2yQaBz6uAFKvfD%2fFwe99dRX4yH4wWzLtJ28hnEiU%3d" TargetMode="External"/><Relationship Id="rId1" Type="http://schemas.openxmlformats.org/officeDocument/2006/relationships/hyperlink" Target="http://br.mouser.com/ProductDetail/TE-Connectivity-Holsworthy/CRG1206F150K/?qs=VHcS2MTj4gZnOZx39KdWLC1nWe7pEId1BB3Ucf6m9zE%3d" TargetMode="External"/><Relationship Id="rId6" Type="http://schemas.openxmlformats.org/officeDocument/2006/relationships/hyperlink" Target="http://br.mouser.com/ProductDetail/Microchip-Technology/PIC18F13K50-I-SO/?qs=hH%252bOa0VZEiCLR2tU92nlMf%252bxoXapaLpM" TargetMode="External"/><Relationship Id="rId11" Type="http://schemas.openxmlformats.org/officeDocument/2006/relationships/hyperlink" Target="http://br.mouser.com/ProductDetail/ABRACON/ABL-12000MHZ-B2/?qs=zLkLEWnxMJyQZUFSwTiksP958m%252bRqYBqgpoQUMwesiw%3d" TargetMode="External"/><Relationship Id="rId5" Type="http://schemas.openxmlformats.org/officeDocument/2006/relationships/hyperlink" Target="https://br.mouser.com/Search/ProductDetail.aspx?R=1487590-2virtualkey57100000virtualkey571-1487590-2" TargetMode="External"/><Relationship Id="rId10" Type="http://schemas.openxmlformats.org/officeDocument/2006/relationships/hyperlink" Target="http://br.mouser.com/ProductDetail/Cree-Inc/C5SME-RJS-CS0U0BB2/?qs=UHyCXFkX5EyHlr4lRvD98QNdObeckRtjcyjRQK5tD6A%3d" TargetMode="External"/><Relationship Id="rId4" Type="http://schemas.openxmlformats.org/officeDocument/2006/relationships/hyperlink" Target="http://br.mouser.com/ProductDetail/TE-Connectivity/CRG1206F4K7/?qs=DfH2yQaBz6tJlUp6aaix0Pjtdl5CnWKhFLqGAioSijk%3d" TargetMode="External"/><Relationship Id="rId9" Type="http://schemas.openxmlformats.org/officeDocument/2006/relationships/hyperlink" Target="http://br.mouser.com/ProductDetail/Bourns/CD1005-Z2V7/?qs=tQpxx9W%2fqMlF3kPkvQILXdjh2nAMPIXpk9Fz7thHLLg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32"/>
  <sheetViews>
    <sheetView workbookViewId="0">
      <selection activeCell="G26" sqref="A1:G26"/>
    </sheetView>
  </sheetViews>
  <sheetFormatPr defaultRowHeight="15"/>
  <cols>
    <col min="2" max="2" width="14" bestFit="1" customWidth="1"/>
    <col min="3" max="3" width="18.28515625" bestFit="1" customWidth="1"/>
    <col min="4" max="4" width="10.5703125" bestFit="1" customWidth="1"/>
    <col min="5" max="5" width="7" bestFit="1" customWidth="1"/>
    <col min="6" max="6" width="14.28515625" bestFit="1" customWidth="1"/>
    <col min="9" max="9" width="27.85546875" bestFit="1" customWidth="1"/>
    <col min="10" max="10" width="23.5703125" bestFit="1" customWidth="1"/>
    <col min="11" max="11" width="10.5703125" bestFit="1" customWidth="1"/>
    <col min="12" max="12" width="7" bestFit="1" customWidth="1"/>
    <col min="13" max="13" width="14.28515625" bestFit="1" customWidth="1"/>
    <col min="14" max="14" width="9.5703125" customWidth="1"/>
    <col min="17" max="17" width="14" bestFit="1" customWidth="1"/>
    <col min="18" max="18" width="21.42578125" bestFit="1" customWidth="1"/>
    <col min="19" max="19" width="10.5703125" bestFit="1" customWidth="1"/>
    <col min="20" max="20" width="7" bestFit="1" customWidth="1"/>
    <col min="21" max="21" width="14.28515625" bestFit="1" customWidth="1"/>
  </cols>
  <sheetData>
    <row r="1" spans="2:21">
      <c r="B1" s="57" t="s">
        <v>25</v>
      </c>
      <c r="C1" s="58"/>
      <c r="D1" s="58"/>
      <c r="E1" s="58"/>
      <c r="F1" s="59"/>
      <c r="I1" s="57" t="s">
        <v>26</v>
      </c>
      <c r="J1" s="58"/>
      <c r="K1" s="58"/>
      <c r="L1" s="58"/>
      <c r="M1" s="59"/>
      <c r="Q1" s="57" t="s">
        <v>27</v>
      </c>
      <c r="R1" s="58"/>
      <c r="S1" s="58"/>
      <c r="T1" s="58"/>
      <c r="U1" s="59"/>
    </row>
    <row r="2" spans="2:21">
      <c r="B2" s="23" t="s">
        <v>1</v>
      </c>
      <c r="C2" s="23"/>
      <c r="D2" s="4" t="s">
        <v>2</v>
      </c>
      <c r="E2" s="4" t="s">
        <v>3</v>
      </c>
      <c r="F2" s="4" t="s">
        <v>4</v>
      </c>
      <c r="I2" s="4" t="s">
        <v>1</v>
      </c>
      <c r="J2" s="4"/>
      <c r="K2" s="4" t="s">
        <v>2</v>
      </c>
      <c r="L2" s="4" t="s">
        <v>3</v>
      </c>
      <c r="M2" s="4" t="s">
        <v>4</v>
      </c>
      <c r="N2" s="3"/>
      <c r="Q2" s="4" t="s">
        <v>1</v>
      </c>
      <c r="R2" s="4"/>
      <c r="S2" s="4" t="s">
        <v>2</v>
      </c>
      <c r="T2" s="4" t="s">
        <v>3</v>
      </c>
      <c r="U2" s="4" t="s">
        <v>4</v>
      </c>
    </row>
    <row r="3" spans="2:21">
      <c r="B3" s="5" t="s">
        <v>0</v>
      </c>
      <c r="C3" s="14"/>
      <c r="D3" s="22"/>
      <c r="E3" s="11">
        <v>1</v>
      </c>
      <c r="F3" s="18">
        <f>D3*E3</f>
        <v>0</v>
      </c>
      <c r="I3" s="5" t="s">
        <v>0</v>
      </c>
      <c r="J3" s="21" t="s">
        <v>41</v>
      </c>
      <c r="K3" s="8">
        <v>10.83</v>
      </c>
      <c r="L3" s="11">
        <v>1</v>
      </c>
      <c r="M3" s="8">
        <f>K3*L3</f>
        <v>10.83</v>
      </c>
      <c r="N3" s="2"/>
      <c r="Q3" s="5" t="s">
        <v>0</v>
      </c>
      <c r="R3" s="21" t="s">
        <v>62</v>
      </c>
      <c r="S3" s="18">
        <v>1.82</v>
      </c>
      <c r="T3" s="15">
        <v>1</v>
      </c>
      <c r="U3" s="18">
        <f>S3*T3</f>
        <v>1.82</v>
      </c>
    </row>
    <row r="4" spans="2:21">
      <c r="B4" s="6" t="s">
        <v>28</v>
      </c>
      <c r="C4" s="21" t="s">
        <v>40</v>
      </c>
      <c r="D4" s="19">
        <v>8.66</v>
      </c>
      <c r="E4" s="12">
        <v>4</v>
      </c>
      <c r="F4" s="19">
        <f t="shared" ref="F4:F23" si="0">D4*E4</f>
        <v>34.64</v>
      </c>
      <c r="I4" s="6" t="s">
        <v>43</v>
      </c>
      <c r="J4" s="21" t="s">
        <v>42</v>
      </c>
      <c r="K4" s="9">
        <v>33.409999999999997</v>
      </c>
      <c r="L4" s="12">
        <v>4</v>
      </c>
      <c r="M4" s="9">
        <f t="shared" ref="M4:M23" si="1">K4*L4</f>
        <v>133.63999999999999</v>
      </c>
      <c r="N4" s="2"/>
      <c r="Q4" s="6" t="s">
        <v>5</v>
      </c>
      <c r="R4" s="21" t="s">
        <v>63</v>
      </c>
      <c r="S4" s="19">
        <v>9.85</v>
      </c>
      <c r="T4" s="16">
        <v>4</v>
      </c>
      <c r="U4" s="19">
        <f t="shared" ref="U4:U23" si="2">S4*T4</f>
        <v>39.4</v>
      </c>
    </row>
    <row r="5" spans="2:21">
      <c r="B5" s="6" t="s">
        <v>6</v>
      </c>
      <c r="C5" s="6"/>
      <c r="D5" s="19"/>
      <c r="E5" s="12">
        <v>5</v>
      </c>
      <c r="F5" s="19">
        <f t="shared" si="0"/>
        <v>0</v>
      </c>
      <c r="I5" s="6" t="s">
        <v>6</v>
      </c>
      <c r="J5" s="6"/>
      <c r="K5" s="9"/>
      <c r="L5" s="12">
        <v>5</v>
      </c>
      <c r="M5" s="9">
        <f t="shared" si="1"/>
        <v>0</v>
      </c>
      <c r="N5" s="2"/>
      <c r="Q5" s="6" t="s">
        <v>6</v>
      </c>
      <c r="R5" s="6"/>
      <c r="S5" s="19"/>
      <c r="T5" s="16">
        <v>5</v>
      </c>
      <c r="U5" s="19">
        <f t="shared" si="2"/>
        <v>0</v>
      </c>
    </row>
    <row r="6" spans="2:21">
      <c r="B6" s="6" t="s">
        <v>7</v>
      </c>
      <c r="C6" s="6"/>
      <c r="D6" s="19"/>
      <c r="E6" s="12">
        <v>1</v>
      </c>
      <c r="F6" s="19">
        <f t="shared" si="0"/>
        <v>0</v>
      </c>
      <c r="I6" s="6" t="s">
        <v>7</v>
      </c>
      <c r="J6" s="21" t="s">
        <v>44</v>
      </c>
      <c r="K6" s="9">
        <v>0.27</v>
      </c>
      <c r="L6" s="12">
        <v>1</v>
      </c>
      <c r="M6" s="9">
        <f t="shared" si="1"/>
        <v>0.27</v>
      </c>
      <c r="N6" s="2"/>
      <c r="Q6" s="6" t="s">
        <v>7</v>
      </c>
      <c r="R6" s="6"/>
      <c r="S6" s="19"/>
      <c r="T6" s="16">
        <v>1</v>
      </c>
      <c r="U6" s="19">
        <f t="shared" si="2"/>
        <v>0</v>
      </c>
    </row>
    <row r="7" spans="2:21">
      <c r="B7" s="6" t="s">
        <v>75</v>
      </c>
      <c r="C7" s="21" t="s">
        <v>29</v>
      </c>
      <c r="D7" s="19">
        <v>0.1</v>
      </c>
      <c r="E7" s="12">
        <v>1</v>
      </c>
      <c r="F7" s="19">
        <f t="shared" si="0"/>
        <v>0.1</v>
      </c>
      <c r="I7" s="6" t="s">
        <v>8</v>
      </c>
      <c r="J7" s="21" t="s">
        <v>54</v>
      </c>
      <c r="K7" s="9">
        <v>0.03</v>
      </c>
      <c r="L7" s="12">
        <v>1</v>
      </c>
      <c r="M7" s="9">
        <f t="shared" si="1"/>
        <v>0.03</v>
      </c>
      <c r="N7" s="2"/>
      <c r="P7" s="60">
        <v>0.05</v>
      </c>
      <c r="Q7" s="6" t="s">
        <v>8</v>
      </c>
      <c r="R7" s="21" t="s">
        <v>74</v>
      </c>
      <c r="S7" s="19">
        <v>0.1</v>
      </c>
      <c r="T7" s="16">
        <v>1</v>
      </c>
      <c r="U7" s="19">
        <f t="shared" si="2"/>
        <v>0.1</v>
      </c>
    </row>
    <row r="8" spans="2:21">
      <c r="B8" s="6" t="s">
        <v>76</v>
      </c>
      <c r="C8" s="21" t="s">
        <v>34</v>
      </c>
      <c r="D8" s="19">
        <v>0.1</v>
      </c>
      <c r="E8" s="12">
        <v>3</v>
      </c>
      <c r="F8" s="19">
        <f t="shared" si="0"/>
        <v>0.30000000000000004</v>
      </c>
      <c r="I8" s="6" t="s">
        <v>9</v>
      </c>
      <c r="J8" s="21" t="s">
        <v>46</v>
      </c>
      <c r="K8" s="9">
        <v>0.06</v>
      </c>
      <c r="L8" s="12">
        <v>3</v>
      </c>
      <c r="M8" s="9">
        <f t="shared" si="1"/>
        <v>0.18</v>
      </c>
      <c r="N8" s="2"/>
      <c r="P8" s="61"/>
      <c r="Q8" s="6" t="s">
        <v>9</v>
      </c>
      <c r="R8" s="21" t="s">
        <v>70</v>
      </c>
      <c r="S8" s="19">
        <v>0.1</v>
      </c>
      <c r="T8" s="16">
        <v>3</v>
      </c>
      <c r="U8" s="19">
        <f t="shared" si="2"/>
        <v>0.30000000000000004</v>
      </c>
    </row>
    <row r="9" spans="2:21">
      <c r="B9" s="6" t="s">
        <v>10</v>
      </c>
      <c r="C9" s="21" t="s">
        <v>30</v>
      </c>
      <c r="D9" s="19">
        <v>0.1</v>
      </c>
      <c r="E9" s="12">
        <v>3</v>
      </c>
      <c r="F9" s="19">
        <f t="shared" si="0"/>
        <v>0.30000000000000004</v>
      </c>
      <c r="I9" s="6" t="s">
        <v>10</v>
      </c>
      <c r="J9" s="21" t="s">
        <v>45</v>
      </c>
      <c r="K9" s="9">
        <v>0.03</v>
      </c>
      <c r="L9" s="12">
        <v>3</v>
      </c>
      <c r="M9" s="9">
        <f t="shared" si="1"/>
        <v>0.09</v>
      </c>
      <c r="N9" s="2"/>
      <c r="P9" s="61"/>
      <c r="Q9" s="6" t="s">
        <v>10</v>
      </c>
      <c r="R9" s="21" t="s">
        <v>72</v>
      </c>
      <c r="S9" s="19">
        <v>0.1</v>
      </c>
      <c r="T9" s="16">
        <v>3</v>
      </c>
      <c r="U9" s="19">
        <f t="shared" si="2"/>
        <v>0.30000000000000004</v>
      </c>
    </row>
    <row r="10" spans="2:21">
      <c r="B10" s="6" t="s">
        <v>11</v>
      </c>
      <c r="C10" s="21" t="s">
        <v>31</v>
      </c>
      <c r="D10" s="19">
        <v>0.1</v>
      </c>
      <c r="E10" s="12">
        <v>1</v>
      </c>
      <c r="F10" s="19">
        <f t="shared" si="0"/>
        <v>0.1</v>
      </c>
      <c r="I10" s="6" t="s">
        <v>11</v>
      </c>
      <c r="J10" s="21" t="s">
        <v>47</v>
      </c>
      <c r="K10" s="9">
        <v>0.03</v>
      </c>
      <c r="L10" s="12">
        <v>1</v>
      </c>
      <c r="M10" s="9">
        <f t="shared" si="1"/>
        <v>0.03</v>
      </c>
      <c r="N10" s="2"/>
      <c r="P10" s="61"/>
      <c r="Q10" s="6" t="s">
        <v>11</v>
      </c>
      <c r="R10" s="21" t="s">
        <v>73</v>
      </c>
      <c r="S10" s="19">
        <v>0.1</v>
      </c>
      <c r="T10" s="16">
        <v>1</v>
      </c>
      <c r="U10" s="19">
        <f t="shared" si="2"/>
        <v>0.1</v>
      </c>
    </row>
    <row r="11" spans="2:21">
      <c r="B11" s="6" t="s">
        <v>12</v>
      </c>
      <c r="C11" s="21" t="s">
        <v>32</v>
      </c>
      <c r="D11" s="19">
        <v>0.1</v>
      </c>
      <c r="E11" s="12">
        <v>1</v>
      </c>
      <c r="F11" s="19">
        <f t="shared" si="0"/>
        <v>0.1</v>
      </c>
      <c r="I11" s="6" t="s">
        <v>12</v>
      </c>
      <c r="J11" s="21" t="s">
        <v>49</v>
      </c>
      <c r="K11" s="9">
        <v>0.03</v>
      </c>
      <c r="L11" s="12">
        <v>1</v>
      </c>
      <c r="M11" s="9">
        <f t="shared" si="1"/>
        <v>0.03</v>
      </c>
      <c r="N11" s="2"/>
      <c r="P11" s="61"/>
      <c r="Q11" s="6" t="s">
        <v>12</v>
      </c>
      <c r="R11" s="21" t="s">
        <v>71</v>
      </c>
      <c r="S11" s="19">
        <v>0.1</v>
      </c>
      <c r="T11" s="16">
        <v>1</v>
      </c>
      <c r="U11" s="19">
        <f t="shared" si="2"/>
        <v>0.1</v>
      </c>
    </row>
    <row r="12" spans="2:21">
      <c r="B12" s="6" t="s">
        <v>13</v>
      </c>
      <c r="C12" s="21" t="s">
        <v>33</v>
      </c>
      <c r="D12" s="19">
        <v>0.1</v>
      </c>
      <c r="E12" s="12">
        <v>1</v>
      </c>
      <c r="F12" s="19">
        <f t="shared" si="0"/>
        <v>0.1</v>
      </c>
      <c r="I12" s="6" t="s">
        <v>13</v>
      </c>
      <c r="J12" s="21" t="s">
        <v>51</v>
      </c>
      <c r="K12" s="9">
        <v>0.03</v>
      </c>
      <c r="L12" s="12">
        <v>1</v>
      </c>
      <c r="M12" s="9">
        <f t="shared" si="1"/>
        <v>0.03</v>
      </c>
      <c r="N12" s="2"/>
      <c r="P12" s="61"/>
      <c r="Q12" s="6" t="s">
        <v>13</v>
      </c>
      <c r="R12" s="21" t="s">
        <v>68</v>
      </c>
      <c r="S12" s="19">
        <v>0.1</v>
      </c>
      <c r="T12" s="16">
        <v>1</v>
      </c>
      <c r="U12" s="19">
        <f t="shared" si="2"/>
        <v>0.1</v>
      </c>
    </row>
    <row r="13" spans="2:21">
      <c r="B13" s="6" t="s">
        <v>14</v>
      </c>
      <c r="C13" s="21" t="s">
        <v>35</v>
      </c>
      <c r="D13" s="19">
        <v>0.1</v>
      </c>
      <c r="E13" s="12">
        <v>1</v>
      </c>
      <c r="F13" s="19">
        <f t="shared" si="0"/>
        <v>0.1</v>
      </c>
      <c r="I13" s="6" t="s">
        <v>14</v>
      </c>
      <c r="J13" s="21" t="s">
        <v>48</v>
      </c>
      <c r="K13" s="9">
        <v>0.03</v>
      </c>
      <c r="L13" s="12">
        <v>1</v>
      </c>
      <c r="M13" s="9">
        <f t="shared" si="1"/>
        <v>0.03</v>
      </c>
      <c r="N13" s="2"/>
      <c r="P13" s="61"/>
      <c r="Q13" s="6" t="s">
        <v>14</v>
      </c>
      <c r="R13" s="21" t="s">
        <v>69</v>
      </c>
      <c r="S13" s="19">
        <v>0.1</v>
      </c>
      <c r="T13" s="16">
        <v>1</v>
      </c>
      <c r="U13" s="19">
        <f t="shared" si="2"/>
        <v>0.1</v>
      </c>
    </row>
    <row r="14" spans="2:21">
      <c r="B14" s="6" t="s">
        <v>15</v>
      </c>
      <c r="C14" s="21" t="s">
        <v>36</v>
      </c>
      <c r="D14" s="19">
        <v>0.1</v>
      </c>
      <c r="E14" s="12">
        <v>1</v>
      </c>
      <c r="F14" s="19">
        <f t="shared" si="0"/>
        <v>0.1</v>
      </c>
      <c r="I14" s="6" t="s">
        <v>15</v>
      </c>
      <c r="J14" s="21" t="s">
        <v>52</v>
      </c>
      <c r="K14" s="9">
        <v>0.03</v>
      </c>
      <c r="L14" s="12">
        <v>1</v>
      </c>
      <c r="M14" s="9">
        <f t="shared" si="1"/>
        <v>0.03</v>
      </c>
      <c r="N14" s="2"/>
      <c r="P14" s="61"/>
      <c r="Q14" s="6" t="s">
        <v>15</v>
      </c>
      <c r="R14" s="21" t="s">
        <v>67</v>
      </c>
      <c r="S14" s="19">
        <v>0.1</v>
      </c>
      <c r="T14" s="16">
        <v>1</v>
      </c>
      <c r="U14" s="19">
        <f t="shared" si="2"/>
        <v>0.1</v>
      </c>
    </row>
    <row r="15" spans="2:21">
      <c r="B15" s="6" t="s">
        <v>16</v>
      </c>
      <c r="C15" s="21" t="s">
        <v>37</v>
      </c>
      <c r="D15" s="19">
        <v>0.1</v>
      </c>
      <c r="E15" s="12">
        <v>1</v>
      </c>
      <c r="F15" s="19">
        <f t="shared" si="0"/>
        <v>0.1</v>
      </c>
      <c r="I15" s="6" t="s">
        <v>16</v>
      </c>
      <c r="J15" s="21" t="s">
        <v>50</v>
      </c>
      <c r="K15" s="9">
        <v>0.03</v>
      </c>
      <c r="L15" s="12">
        <v>1</v>
      </c>
      <c r="M15" s="9">
        <f t="shared" si="1"/>
        <v>0.03</v>
      </c>
      <c r="N15" s="2"/>
      <c r="P15" s="61"/>
      <c r="Q15" s="6" t="s">
        <v>16</v>
      </c>
      <c r="R15" s="21" t="s">
        <v>65</v>
      </c>
      <c r="S15" s="19">
        <v>0.1</v>
      </c>
      <c r="T15" s="16">
        <v>1</v>
      </c>
      <c r="U15" s="19">
        <f t="shared" si="2"/>
        <v>0.1</v>
      </c>
    </row>
    <row r="16" spans="2:21">
      <c r="B16" s="6" t="s">
        <v>17</v>
      </c>
      <c r="C16" s="21" t="s">
        <v>38</v>
      </c>
      <c r="D16" s="19">
        <v>0.1</v>
      </c>
      <c r="E16" s="12">
        <v>1</v>
      </c>
      <c r="F16" s="19">
        <f t="shared" si="0"/>
        <v>0.1</v>
      </c>
      <c r="I16" s="6" t="s">
        <v>17</v>
      </c>
      <c r="J16" s="21" t="s">
        <v>55</v>
      </c>
      <c r="K16" s="9">
        <v>0.04</v>
      </c>
      <c r="L16" s="12">
        <v>1</v>
      </c>
      <c r="M16" s="9">
        <f t="shared" si="1"/>
        <v>0.04</v>
      </c>
      <c r="N16" s="2"/>
      <c r="P16" s="61"/>
      <c r="Q16" s="6" t="s">
        <v>17</v>
      </c>
      <c r="R16" s="21" t="s">
        <v>66</v>
      </c>
      <c r="S16" s="19">
        <v>0.1</v>
      </c>
      <c r="T16" s="16">
        <v>1</v>
      </c>
      <c r="U16" s="19">
        <f t="shared" si="2"/>
        <v>0.1</v>
      </c>
    </row>
    <row r="17" spans="2:21">
      <c r="B17" s="6" t="s">
        <v>18</v>
      </c>
      <c r="C17" s="21" t="s">
        <v>39</v>
      </c>
      <c r="D17" s="19">
        <v>0.1</v>
      </c>
      <c r="E17" s="12">
        <v>2</v>
      </c>
      <c r="F17" s="19">
        <f t="shared" si="0"/>
        <v>0.2</v>
      </c>
      <c r="I17" s="6" t="s">
        <v>18</v>
      </c>
      <c r="J17" s="21" t="s">
        <v>53</v>
      </c>
      <c r="K17" s="9">
        <v>0.06</v>
      </c>
      <c r="L17" s="12">
        <v>2</v>
      </c>
      <c r="M17" s="9">
        <f t="shared" si="1"/>
        <v>0.12</v>
      </c>
      <c r="N17" s="2"/>
      <c r="P17" s="62"/>
      <c r="Q17" s="6" t="s">
        <v>18</v>
      </c>
      <c r="R17" s="21" t="s">
        <v>64</v>
      </c>
      <c r="S17" s="19">
        <v>0.1</v>
      </c>
      <c r="T17" s="16">
        <v>2</v>
      </c>
      <c r="U17" s="19">
        <f t="shared" si="2"/>
        <v>0.2</v>
      </c>
    </row>
    <row r="18" spans="2:21">
      <c r="B18" s="6" t="s">
        <v>19</v>
      </c>
      <c r="C18" s="6"/>
      <c r="D18" s="19"/>
      <c r="E18" s="12">
        <v>1</v>
      </c>
      <c r="F18" s="19">
        <f t="shared" si="0"/>
        <v>0</v>
      </c>
      <c r="I18" s="6" t="s">
        <v>19</v>
      </c>
      <c r="J18" s="21" t="s">
        <v>57</v>
      </c>
      <c r="K18" s="9">
        <v>0.24</v>
      </c>
      <c r="L18" s="12">
        <v>1</v>
      </c>
      <c r="M18" s="9">
        <f t="shared" si="1"/>
        <v>0.24</v>
      </c>
      <c r="N18" s="2"/>
      <c r="Q18" s="6" t="s">
        <v>19</v>
      </c>
      <c r="R18" s="21" t="s">
        <v>77</v>
      </c>
      <c r="S18" s="19">
        <v>0.10100000000000001</v>
      </c>
      <c r="T18" s="16">
        <v>1</v>
      </c>
      <c r="U18" s="19">
        <f t="shared" si="2"/>
        <v>0.10100000000000001</v>
      </c>
    </row>
    <row r="19" spans="2:21">
      <c r="B19" s="6" t="s">
        <v>20</v>
      </c>
      <c r="C19" s="6"/>
      <c r="D19" s="19"/>
      <c r="E19" s="12">
        <v>1</v>
      </c>
      <c r="F19" s="19">
        <f t="shared" si="0"/>
        <v>0</v>
      </c>
      <c r="I19" s="6" t="s">
        <v>20</v>
      </c>
      <c r="J19" s="21" t="s">
        <v>58</v>
      </c>
      <c r="K19" s="9">
        <v>0.34</v>
      </c>
      <c r="L19" s="12">
        <v>1</v>
      </c>
      <c r="M19" s="9">
        <f t="shared" si="1"/>
        <v>0.34</v>
      </c>
      <c r="N19" s="2"/>
      <c r="Q19" s="6" t="s">
        <v>20</v>
      </c>
      <c r="R19" s="21" t="s">
        <v>78</v>
      </c>
      <c r="S19" s="19">
        <v>0.22</v>
      </c>
      <c r="T19" s="16">
        <v>1</v>
      </c>
      <c r="U19" s="19">
        <f t="shared" si="2"/>
        <v>0.22</v>
      </c>
    </row>
    <row r="20" spans="2:21">
      <c r="B20" s="6" t="s">
        <v>21</v>
      </c>
      <c r="C20" s="6"/>
      <c r="D20" s="19"/>
      <c r="E20" s="12">
        <v>1</v>
      </c>
      <c r="F20" s="19">
        <f t="shared" si="0"/>
        <v>0</v>
      </c>
      <c r="I20" s="6" t="s">
        <v>21</v>
      </c>
      <c r="J20" s="21" t="s">
        <v>56</v>
      </c>
      <c r="K20" s="9">
        <v>0.15</v>
      </c>
      <c r="L20" s="12">
        <v>1</v>
      </c>
      <c r="M20" s="9">
        <f t="shared" si="1"/>
        <v>0.15</v>
      </c>
      <c r="N20" s="2"/>
      <c r="Q20" s="6" t="s">
        <v>21</v>
      </c>
      <c r="R20" s="21" t="s">
        <v>77</v>
      </c>
      <c r="S20" s="19">
        <v>0.10100000000000001</v>
      </c>
      <c r="T20" s="16">
        <v>1</v>
      </c>
      <c r="U20" s="19">
        <f t="shared" si="2"/>
        <v>0.10100000000000001</v>
      </c>
    </row>
    <row r="21" spans="2:21">
      <c r="B21" s="6" t="s">
        <v>22</v>
      </c>
      <c r="C21" s="6"/>
      <c r="D21" s="19"/>
      <c r="E21" s="12">
        <v>2</v>
      </c>
      <c r="F21" s="19">
        <f t="shared" si="0"/>
        <v>0</v>
      </c>
      <c r="I21" s="6" t="s">
        <v>22</v>
      </c>
      <c r="J21" s="21" t="s">
        <v>59</v>
      </c>
      <c r="K21" s="9">
        <v>0.1</v>
      </c>
      <c r="L21" s="12">
        <v>2</v>
      </c>
      <c r="M21" s="9">
        <f t="shared" si="1"/>
        <v>0.2</v>
      </c>
      <c r="N21" s="2"/>
      <c r="Q21" s="6" t="s">
        <v>22</v>
      </c>
      <c r="R21" s="21" t="s">
        <v>79</v>
      </c>
      <c r="S21" s="19">
        <v>1.24</v>
      </c>
      <c r="T21" s="16">
        <v>2</v>
      </c>
      <c r="U21" s="19">
        <f t="shared" si="2"/>
        <v>2.48</v>
      </c>
    </row>
    <row r="22" spans="2:21">
      <c r="B22" s="6" t="s">
        <v>23</v>
      </c>
      <c r="C22" s="6"/>
      <c r="D22" s="19"/>
      <c r="E22" s="12">
        <v>2</v>
      </c>
      <c r="F22" s="19">
        <f t="shared" si="0"/>
        <v>0</v>
      </c>
      <c r="I22" s="6" t="s">
        <v>61</v>
      </c>
      <c r="J22" s="21" t="s">
        <v>60</v>
      </c>
      <c r="K22" s="9">
        <v>0.2</v>
      </c>
      <c r="L22" s="12">
        <v>2</v>
      </c>
      <c r="M22" s="9">
        <f t="shared" si="1"/>
        <v>0.4</v>
      </c>
      <c r="N22" s="2"/>
      <c r="Q22" s="6" t="s">
        <v>23</v>
      </c>
      <c r="R22" s="21" t="s">
        <v>80</v>
      </c>
      <c r="S22" s="19">
        <v>0.43</v>
      </c>
      <c r="T22" s="16">
        <v>2</v>
      </c>
      <c r="U22" s="19">
        <f t="shared" si="2"/>
        <v>0.86</v>
      </c>
    </row>
    <row r="23" spans="2:21">
      <c r="B23" s="7" t="s">
        <v>24</v>
      </c>
      <c r="C23" s="7"/>
      <c r="D23" s="19"/>
      <c r="E23" s="12">
        <v>1</v>
      </c>
      <c r="F23" s="20">
        <f t="shared" si="0"/>
        <v>0</v>
      </c>
      <c r="I23" s="7" t="s">
        <v>24</v>
      </c>
      <c r="J23" s="7"/>
      <c r="K23" s="10"/>
      <c r="L23" s="13">
        <v>1</v>
      </c>
      <c r="M23" s="10">
        <f t="shared" si="1"/>
        <v>0</v>
      </c>
      <c r="N23" s="2"/>
      <c r="Q23" s="7" t="s">
        <v>24</v>
      </c>
      <c r="R23" s="7"/>
      <c r="S23" s="20"/>
      <c r="T23" s="17">
        <v>1</v>
      </c>
      <c r="U23" s="20">
        <f t="shared" si="2"/>
        <v>0</v>
      </c>
    </row>
    <row r="24" spans="2:21">
      <c r="D24" s="63" t="s">
        <v>82</v>
      </c>
      <c r="E24" s="64"/>
      <c r="F24" s="25">
        <f>SUM(F3:F23)</f>
        <v>36.240000000000009</v>
      </c>
      <c r="K24" s="63" t="s">
        <v>82</v>
      </c>
      <c r="L24" s="64"/>
      <c r="M24" s="26">
        <f>SUM(M3:M23)</f>
        <v>146.71000000000004</v>
      </c>
      <c r="S24" s="63" t="s">
        <v>82</v>
      </c>
      <c r="T24" s="64"/>
      <c r="U24" s="25">
        <f>SUM(U3:U23)</f>
        <v>46.582000000000001</v>
      </c>
    </row>
    <row r="25" spans="2:21">
      <c r="M25" s="1"/>
    </row>
    <row r="27" spans="2:21">
      <c r="B27" s="27" t="s">
        <v>81</v>
      </c>
      <c r="C27" s="27"/>
      <c r="D27" s="27"/>
      <c r="E27" s="27"/>
      <c r="F27" s="27"/>
      <c r="G27" s="27"/>
    </row>
    <row r="28" spans="2:21">
      <c r="B28" s="56" t="s">
        <v>83</v>
      </c>
      <c r="C28" s="56"/>
      <c r="D28" s="56"/>
      <c r="E28" s="56"/>
      <c r="F28" s="56"/>
      <c r="G28" s="56"/>
    </row>
    <row r="29" spans="2:21">
      <c r="B29" s="24"/>
      <c r="C29" s="24"/>
      <c r="D29" s="24"/>
      <c r="E29" s="24"/>
      <c r="F29" s="24"/>
    </row>
    <row r="30" spans="2:21">
      <c r="B30" s="24"/>
      <c r="C30" s="24"/>
      <c r="D30" s="24"/>
      <c r="E30" s="24"/>
      <c r="F30" s="24"/>
    </row>
    <row r="31" spans="2:21">
      <c r="B31" s="24"/>
      <c r="C31" s="24"/>
      <c r="D31" s="24"/>
      <c r="E31" s="24"/>
      <c r="F31" s="24"/>
    </row>
    <row r="32" spans="2:21">
      <c r="B32" s="24"/>
      <c r="C32" s="24"/>
      <c r="D32" s="24"/>
      <c r="E32" s="24"/>
      <c r="F32" s="24"/>
    </row>
  </sheetData>
  <mergeCells count="8">
    <mergeCell ref="B28:G28"/>
    <mergeCell ref="B1:F1"/>
    <mergeCell ref="I1:M1"/>
    <mergeCell ref="Q1:U1"/>
    <mergeCell ref="P7:P17"/>
    <mergeCell ref="D24:E24"/>
    <mergeCell ref="K24:L24"/>
    <mergeCell ref="S24:T24"/>
  </mergeCells>
  <hyperlinks>
    <hyperlink ref="B4" r:id="rId1" tooltip="Click to view additional information on this product." display="http://br.mouser.com/ProductDetail/Texas-Instruments/OPA4234UA/?qs=7nS3%252bbEUL6vbFrT9MI3NZaTecbpyMAPdYWVRMexVflA%3d"/>
    <hyperlink ref="C7" r:id="rId2" tooltip="Click to view additional information on this product." display="http://br.mouser.com/ProductDetail/TE-Connectivity-Holsworthy/CRG1206F150K/?qs=VHcS2MTj4gZnOZx39KdWLC1nWe7pEId1BB3Ucf6m9zE%3d"/>
    <hyperlink ref="C9" r:id="rId3" tooltip="Click to view additional information on this product." display="http://br.mouser.com/ProductDetail/TE-Connectivity-Holsworthy/CRG1206F100K/?qs=VHcS2MTj4ga6r47QH2JgwVCZDQmWHL7bAQakzoTWFso%3d"/>
    <hyperlink ref="C10" r:id="rId4" tooltip="Click to view additional information on this product." display="http://br.mouser.com/ProductDetail/TE-Connectivity-Holsworthy/CRG1206F120K/?qs=VHcS2MTj4gZPX%2fiCfmBPYau500k5D%252bkjm6VHRrBUQpI%3d"/>
    <hyperlink ref="C11" r:id="rId5" tooltip="Click to view additional information on this product." display="http://br.mouser.com/ProductDetail/TE-Connectivity-Holsworthy/CRG1206F56K/?qs=VHcS2MTj4gafjXizmiCE9dZb5Xk2zbieLt7nULl1HfI%3d"/>
    <hyperlink ref="C12" r:id="rId6" tooltip="Click to view additional information on this product." display="http://br.mouser.com/ProductDetail/TE-Connectivity/CRG1206F2K7/?qs=DfH2yQaBz6vbFCixy01h7c%2fhApALW%252b7z%252bLAK7NLR68A%3d"/>
    <hyperlink ref="C8" r:id="rId7" tooltip="Click to view additional information on this product." display="http://br.mouser.com/ProductDetail/TE-Connectivity/CRG1206F10K/?qs=DfH2yQaBz6uAFKvfD%2fFwe99dRX4yH4wWzLtJ28hnEiU%3d"/>
    <hyperlink ref="C13" r:id="rId8" tooltip="Click to view additional information on this product." display="http://br.mouser.com/ProductDetail/TE-Connectivity-Holsworthy/CRG1206F5K6/?qs=VHcS2MTj4gajXTYkGkcxnkS8iV9cst3htXvzhwFleMg%3d"/>
    <hyperlink ref="C14" r:id="rId9" tooltip="Click to view additional information on this product." display="http://br.mouser.com/ProductDetail/TE-Connectivity-Holsworthy/CRG1206F470R/?qs=VHcS2MTj4gYkPfJyHCgLy7xk5h6Zxq0hKZkD3EBrHZU%3d"/>
    <hyperlink ref="C15" r:id="rId10" tooltip="Click to view additional information on this product." display="http://br.mouser.com/ProductDetail/TE-Connectivity-Holsworthy/CRG1206F220R/?qs=VHcS2MTj4gY2hDNMMme%252baZJXgSXeaVN9GJjVCQYNAck%3d"/>
    <hyperlink ref="C16" r:id="rId11" tooltip="Click to view additional information on this product." display="http://br.mouser.com/ProductDetail/TE-Connectivity-Holsworthy/CRG1206F270R/?qs=VHcS2MTj4gZ%2fzDULbni2OerKnROkstK%252b%252b7dJhkDjHmw%3d"/>
    <hyperlink ref="C17" r:id="rId12" tooltip="Click to view additional information on this product." display="http://br.mouser.com/ProductDetail/Panasonic-Electronic-Components/ERJ-8ENF1000V/?qs=tQNqqtTOejLvh3Ychd31dGEk0bKJGGe2BKEoh%2fE%2ft94%3d"/>
    <hyperlink ref="C4" r:id="rId13" tooltip="Click to view additional information on this product." display="http://br.mouser.com/ProductDetail/Texas-Instruments/OPA4234UA/?qs=7nS3%252bbEUL6vbFrT9MI3NZaTecbpyMAPdYWVRMexVflA%3d"/>
    <hyperlink ref="J3" r:id="rId14" display="http://www.farnellnewark.com.br/cismdmicrocontrol20psoic,product,77M3099,4442636.aspx"/>
    <hyperlink ref="J4" r:id="rId15" display="http://www.farnellnewark.com.br/ciampop14psoic,product,1207058,4559382.aspx"/>
    <hyperlink ref="J6" r:id="rId16" display="http://www.farnellnewark.com.br/ledvermelholentedifusa3m,product,1142512,4487478.aspx"/>
    <hyperlink ref="J9" r:id="rId17" display="http://www.farnellnewark.com.br/resistorfilmeesp100k118wsmd,product,9335773,4600154.aspx"/>
    <hyperlink ref="J8" r:id="rId18" display="http://www.farnellnewark.com.br/resistor120610ksmd,product,1100218,4600154.aspx"/>
    <hyperlink ref="J10" r:id="rId19" display="http://www.farnellnewark.com.br/resistorfilmeesp120k200v0125wsmd,product,9335889,4600154.aspx"/>
    <hyperlink ref="J13" r:id="rId20" display="http://www.farnellnewark.com.br/resistorfilmeesp5k6200v0125wsmd,product,9336672,4600154.aspx"/>
    <hyperlink ref="J11" r:id="rId21" display="http://www.farnellnewark.com.br/resistorfilmeesp56k200vdc0125wsmd,product,9336680,4600154.aspx"/>
    <hyperlink ref="J15" r:id="rId22" display="http://www.farnellnewark.com.br/resistorfilmeesp220r200v0125wsmd,product,9337210,4600154.aspx"/>
    <hyperlink ref="J12" r:id="rId23" display="http://www.farnellnewark.com.br/resistorsmd12062k7,product,9337288,4600154.aspx"/>
    <hyperlink ref="J14" r:id="rId24" display="http://www.farnellnewark.com.br/resistorfilmeesp470r200v0125wsmd,product,9336567,4600154.aspx"/>
    <hyperlink ref="J17" r:id="rId25" display="http://www.farnellnewark.com.br/resistorfilmeesp100r100v025wsmd,product,1100164,4600154.aspx"/>
    <hyperlink ref="J7" r:id="rId26" display="http://www.farnellnewark.com.br/resistorfilmeesp150k200v0125wsmd,product,9335978,4600154.aspx"/>
    <hyperlink ref="J16" r:id="rId27" display="http://www.farnellnewark.com.br/resistorsmdfilmeespesso270ohm250,product,1470003,4600154.aspx"/>
    <hyperlink ref="J20" r:id="rId28" display="http://www.farnellnewark.com.br/capacitorceramica100nf50vsmd,product,9406557,4484810.aspx"/>
    <hyperlink ref="J18" r:id="rId29" display="http://www.farnellnewark.com.br/capacitorcerammult01uf50vsmd1206,product,499390,4484810.aspx"/>
    <hyperlink ref="J19" r:id="rId30" display="http://www.farnellnewark.com.br/capacitorceramico220nf50v1206,product,499407,4484810.aspx"/>
    <hyperlink ref="J21" r:id="rId31" display="http://www.farnellnewark.com.br/capacitorceramica10nf50vsmd,product,9406549,4484810.aspx"/>
    <hyperlink ref="J22" r:id="rId32" display="http://www.farnellnewark.com.br/capacitorceramica22nf50vsmd,product,499330,4484810.aspx"/>
    <hyperlink ref="R3" r:id="rId33" display="http://www.digikey.com/product-detail/en/PIC18F13K50T-I%2FSO/PIC18F13K50T-I%2FSO-ND/2061218"/>
    <hyperlink ref="R4" r:id="rId34" display="http://www.digikey.com/product-detail/en/OPA4234UA/OPA4234UA-ND/254721"/>
    <hyperlink ref="R17" r:id="rId35" display="http://www.digikey.com/product-detail/en/ERJ-8GEYJ101V/P100ECT-ND/203247"/>
    <hyperlink ref="R15" r:id="rId36" display="http://www.digikey.com/product-detail/en/ERJ-8GEYJ221V/P220ECT-ND/203295"/>
    <hyperlink ref="R16" r:id="rId37" display="http://www.digikey.com/product-detail/en/ERJ-8GEYJ271V/P270ECT-ND/203306"/>
    <hyperlink ref="R14" r:id="rId38" display="http://www.digikey.com/product-detail/en/ERJ-8GEYJ471V/P470ECT-ND/203337"/>
    <hyperlink ref="R12" r:id="rId39" display="http://www.digikey.com/product-detail/en/ERJ-8GEYJ272V/P2.7KECT-ND/203307"/>
    <hyperlink ref="R13" r:id="rId40" display="http://www.digikey.com/product-detail/en/ERJ-8GEYJ562V/P5.6KECT-ND/203348"/>
    <hyperlink ref="R8" r:id="rId41" display="http://www.digikey.com/product-detail/en/ERJ-8GEYJ103V/P10KECT-ND/203249"/>
    <hyperlink ref="R11" r:id="rId42" display="http://www.digikey.com/product-detail/en/ERJ-8GEYJ563V/P56KECT-ND/203349"/>
    <hyperlink ref="R9" r:id="rId43" display="http://www.digikey.com/product-detail/en/ERJ-8GEYJ104V/P100KECT-ND/203250"/>
    <hyperlink ref="R10" r:id="rId44" display="http://www.digikey.com/product-detail/en/ERJ-8GEYJ124V/P120KECT-ND/203262"/>
    <hyperlink ref="R7" r:id="rId45" display="http://www.digikey.com/product-detail/en/ERJ-8GEYJ154V/P150KECT-ND/203274"/>
    <hyperlink ref="R18" r:id="rId46" display="http://www.digikey.com/product-detail/en/GRM319R71H104KA01D/490-1775-1-ND/587528"/>
    <hyperlink ref="R19" r:id="rId47" display="http://www.digikey.com/product-detail/en/C3216X7R1H224K/445-1379-1-ND/567629"/>
    <hyperlink ref="R20" r:id="rId48" display="http://www.digikey.com/product-detail/en/GRM319R71H104KA01D/490-1775-1-ND/587528"/>
    <hyperlink ref="R21" r:id="rId49" display="http://www.digikey.com/product-detail/en/CDR32BX103BKUS/1001-2149-1-MIL/2657842"/>
    <hyperlink ref="R22" r:id="rId50" display="http://www.digikey.com/product-detail/en/12065A202JAT2A/478-6053-1-ND/2208967"/>
  </hyperlinks>
  <pageMargins left="0.511811024" right="0.511811024" top="0.78740157499999996" bottom="0.78740157499999996" header="0.31496062000000002" footer="0.31496062000000002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22"/>
  <sheetViews>
    <sheetView tabSelected="1" workbookViewId="0">
      <selection activeCell="L5" sqref="L5"/>
    </sheetView>
  </sheetViews>
  <sheetFormatPr defaultRowHeight="15"/>
  <cols>
    <col min="2" max="2" width="18.28515625" bestFit="1" customWidth="1"/>
    <col min="3" max="3" width="24" bestFit="1" customWidth="1"/>
    <col min="4" max="4" width="10.5703125" bestFit="1" customWidth="1"/>
    <col min="5" max="7" width="17.28515625" bestFit="1" customWidth="1"/>
    <col min="8" max="8" width="7" bestFit="1" customWidth="1"/>
    <col min="9" max="11" width="17.85546875" bestFit="1" customWidth="1"/>
    <col min="12" max="12" width="17.85546875" customWidth="1"/>
    <col min="13" max="13" width="10.85546875" customWidth="1"/>
    <col min="14" max="16" width="17.42578125" bestFit="1" customWidth="1"/>
    <col min="18" max="18" width="26.42578125" customWidth="1"/>
    <col min="19" max="19" width="17.42578125" bestFit="1" customWidth="1"/>
  </cols>
  <sheetData>
    <row r="1" spans="2:18">
      <c r="B1" s="57" t="s">
        <v>25</v>
      </c>
      <c r="C1" s="58"/>
      <c r="D1" s="58"/>
      <c r="E1" s="58"/>
      <c r="F1" s="58"/>
      <c r="G1" s="58"/>
      <c r="H1" s="58"/>
      <c r="I1" s="58"/>
      <c r="J1" s="58"/>
      <c r="K1" s="59"/>
      <c r="L1" s="46"/>
    </row>
    <row r="2" spans="2:18">
      <c r="B2" s="23" t="s">
        <v>1</v>
      </c>
      <c r="C2" s="4"/>
      <c r="D2" s="4" t="s">
        <v>2</v>
      </c>
      <c r="E2" s="4" t="s">
        <v>99</v>
      </c>
      <c r="F2" s="4" t="s">
        <v>100</v>
      </c>
      <c r="G2" s="4" t="s">
        <v>101</v>
      </c>
      <c r="H2" s="4" t="s">
        <v>3</v>
      </c>
      <c r="I2" s="51" t="s">
        <v>102</v>
      </c>
      <c r="J2" s="51" t="s">
        <v>105</v>
      </c>
      <c r="K2" s="51" t="s">
        <v>106</v>
      </c>
      <c r="L2" s="38" t="s">
        <v>113</v>
      </c>
      <c r="M2" s="38" t="s">
        <v>107</v>
      </c>
      <c r="N2" s="47" t="s">
        <v>108</v>
      </c>
      <c r="O2" s="47" t="s">
        <v>109</v>
      </c>
      <c r="P2" s="47" t="s">
        <v>110</v>
      </c>
    </row>
    <row r="3" spans="2:18">
      <c r="B3" s="5" t="s">
        <v>0</v>
      </c>
      <c r="C3" s="31" t="s">
        <v>89</v>
      </c>
      <c r="D3" s="34">
        <v>2.7</v>
      </c>
      <c r="E3" s="34">
        <v>2.16</v>
      </c>
      <c r="F3" s="34">
        <v>2.16</v>
      </c>
      <c r="G3" s="34">
        <v>1.98</v>
      </c>
      <c r="H3" s="11">
        <v>1</v>
      </c>
      <c r="I3" s="52">
        <f t="shared" ref="I3:I15" si="0">E3*H3*10</f>
        <v>21.6</v>
      </c>
      <c r="J3" s="52">
        <f t="shared" ref="J3:J15" si="1">F3*H3*20</f>
        <v>43.2</v>
      </c>
      <c r="K3" s="52">
        <f t="shared" ref="K3:K15" si="2">G3*H3*50</f>
        <v>99</v>
      </c>
      <c r="L3" s="11"/>
      <c r="M3" s="39">
        <v>2.1</v>
      </c>
      <c r="N3" s="48">
        <f>I3*M3*((L3/100) + 1)</f>
        <v>45.360000000000007</v>
      </c>
      <c r="O3" s="48">
        <f>J3*M3*((L3/100)+1)</f>
        <v>90.720000000000013</v>
      </c>
      <c r="P3" s="48">
        <f>K3*M3*((L3/100)+1)</f>
        <v>207.9</v>
      </c>
    </row>
    <row r="4" spans="2:18">
      <c r="B4" s="6" t="s">
        <v>6</v>
      </c>
      <c r="C4" s="21" t="s">
        <v>84</v>
      </c>
      <c r="D4" s="35">
        <v>14.56</v>
      </c>
      <c r="E4" s="35">
        <v>12.38</v>
      </c>
      <c r="F4" s="35">
        <v>12.38</v>
      </c>
      <c r="G4" s="35">
        <v>11.65</v>
      </c>
      <c r="H4" s="12">
        <v>1</v>
      </c>
      <c r="I4" s="53">
        <f t="shared" si="0"/>
        <v>123.80000000000001</v>
      </c>
      <c r="J4" s="53">
        <f t="shared" si="1"/>
        <v>247.60000000000002</v>
      </c>
      <c r="K4" s="53">
        <f t="shared" si="2"/>
        <v>582.5</v>
      </c>
      <c r="L4" s="12"/>
      <c r="M4" s="40">
        <f>M3</f>
        <v>2.1</v>
      </c>
      <c r="N4" s="49">
        <f>I4*M4*((L4/100)+1)</f>
        <v>259.98</v>
      </c>
      <c r="O4" s="49">
        <f>J4*M4*((L4/100)+1)</f>
        <v>519.96</v>
      </c>
      <c r="P4" s="49">
        <f>K4*M4*((L4/100)+1)</f>
        <v>1223.25</v>
      </c>
    </row>
    <row r="5" spans="2:18">
      <c r="B5" s="6" t="s">
        <v>98</v>
      </c>
      <c r="C5" s="21" t="s">
        <v>97</v>
      </c>
      <c r="D5" s="35">
        <v>0.22</v>
      </c>
      <c r="E5" s="35">
        <v>0.22</v>
      </c>
      <c r="F5" s="35">
        <v>0.22</v>
      </c>
      <c r="G5" s="35">
        <v>0.21</v>
      </c>
      <c r="H5" s="12">
        <v>1</v>
      </c>
      <c r="I5" s="53">
        <f t="shared" si="0"/>
        <v>2.2000000000000002</v>
      </c>
      <c r="J5" s="53">
        <f t="shared" si="1"/>
        <v>4.4000000000000004</v>
      </c>
      <c r="K5" s="53">
        <f t="shared" si="2"/>
        <v>10.5</v>
      </c>
      <c r="L5" s="12"/>
      <c r="M5" s="40">
        <f t="shared" ref="M5:M17" si="3">M4</f>
        <v>2.1</v>
      </c>
      <c r="N5" s="49">
        <f t="shared" ref="N5:N17" si="4">I5*M5*((L5/100)+1)</f>
        <v>4.620000000000001</v>
      </c>
      <c r="O5" s="49">
        <f t="shared" ref="O5:O15" si="5">J5*M5*((L5/100)+1)</f>
        <v>9.240000000000002</v>
      </c>
      <c r="P5" s="49">
        <f t="shared" ref="P5:P15" si="6">K5*M5+L5*50</f>
        <v>22.05</v>
      </c>
    </row>
    <row r="6" spans="2:18">
      <c r="B6" s="6" t="s">
        <v>7</v>
      </c>
      <c r="C6" s="21" t="s">
        <v>94</v>
      </c>
      <c r="D6" s="35">
        <v>0.14000000000000001</v>
      </c>
      <c r="E6" s="35">
        <v>0.14000000000000001</v>
      </c>
      <c r="F6" s="35">
        <v>0.14000000000000001</v>
      </c>
      <c r="G6" s="35">
        <v>0.13</v>
      </c>
      <c r="H6" s="12">
        <v>1</v>
      </c>
      <c r="I6" s="53">
        <f t="shared" si="0"/>
        <v>1.4000000000000001</v>
      </c>
      <c r="J6" s="53">
        <f t="shared" si="1"/>
        <v>2.8000000000000003</v>
      </c>
      <c r="K6" s="53">
        <f t="shared" si="2"/>
        <v>6.5</v>
      </c>
      <c r="L6" s="12"/>
      <c r="M6" s="40">
        <f t="shared" si="3"/>
        <v>2.1</v>
      </c>
      <c r="N6" s="49">
        <f t="shared" si="4"/>
        <v>2.9400000000000004</v>
      </c>
      <c r="O6" s="49">
        <f t="shared" si="5"/>
        <v>5.8800000000000008</v>
      </c>
      <c r="P6" s="49">
        <f t="shared" si="6"/>
        <v>13.65</v>
      </c>
    </row>
    <row r="7" spans="2:18">
      <c r="B7" s="6" t="s">
        <v>75</v>
      </c>
      <c r="C7" s="21" t="s">
        <v>29</v>
      </c>
      <c r="D7" s="35">
        <v>0.1</v>
      </c>
      <c r="E7" s="35">
        <v>0.1</v>
      </c>
      <c r="F7" s="35">
        <v>0.1</v>
      </c>
      <c r="G7" s="35">
        <v>0.1</v>
      </c>
      <c r="H7" s="12">
        <v>1</v>
      </c>
      <c r="I7" s="53">
        <f t="shared" si="0"/>
        <v>1</v>
      </c>
      <c r="J7" s="53">
        <f t="shared" si="1"/>
        <v>2</v>
      </c>
      <c r="K7" s="53">
        <f t="shared" si="2"/>
        <v>5</v>
      </c>
      <c r="L7" s="12"/>
      <c r="M7" s="40">
        <f t="shared" si="3"/>
        <v>2.1</v>
      </c>
      <c r="N7" s="49">
        <f t="shared" si="4"/>
        <v>2.1</v>
      </c>
      <c r="O7" s="49">
        <f t="shared" si="5"/>
        <v>4.2</v>
      </c>
      <c r="P7" s="49">
        <f t="shared" si="6"/>
        <v>10.5</v>
      </c>
    </row>
    <row r="8" spans="2:18">
      <c r="B8" s="6" t="s">
        <v>76</v>
      </c>
      <c r="C8" s="21" t="s">
        <v>34</v>
      </c>
      <c r="D8" s="35">
        <v>0.1</v>
      </c>
      <c r="E8" s="35">
        <v>0.1</v>
      </c>
      <c r="F8" s="35">
        <v>0.1</v>
      </c>
      <c r="G8" s="35">
        <v>0.1</v>
      </c>
      <c r="H8" s="12">
        <v>1</v>
      </c>
      <c r="I8" s="53">
        <f t="shared" si="0"/>
        <v>1</v>
      </c>
      <c r="J8" s="53">
        <f t="shared" si="1"/>
        <v>2</v>
      </c>
      <c r="K8" s="53">
        <f t="shared" si="2"/>
        <v>5</v>
      </c>
      <c r="L8" s="12"/>
      <c r="M8" s="40">
        <f t="shared" si="3"/>
        <v>2.1</v>
      </c>
      <c r="N8" s="49">
        <f t="shared" si="4"/>
        <v>2.1</v>
      </c>
      <c r="O8" s="49">
        <f t="shared" si="5"/>
        <v>4.2</v>
      </c>
      <c r="P8" s="49">
        <f t="shared" si="6"/>
        <v>10.5</v>
      </c>
    </row>
    <row r="9" spans="2:18">
      <c r="B9" s="6" t="s">
        <v>86</v>
      </c>
      <c r="C9" s="21" t="s">
        <v>88</v>
      </c>
      <c r="D9" s="35">
        <v>0.1</v>
      </c>
      <c r="E9" s="35">
        <v>0.1</v>
      </c>
      <c r="F9" s="35">
        <v>0.1</v>
      </c>
      <c r="G9" s="35">
        <v>0.1</v>
      </c>
      <c r="H9" s="12">
        <v>1</v>
      </c>
      <c r="I9" s="53">
        <f t="shared" si="0"/>
        <v>1</v>
      </c>
      <c r="J9" s="53">
        <f t="shared" si="1"/>
        <v>2</v>
      </c>
      <c r="K9" s="53">
        <f t="shared" si="2"/>
        <v>5</v>
      </c>
      <c r="L9" s="12"/>
      <c r="M9" s="40">
        <f t="shared" si="3"/>
        <v>2.1</v>
      </c>
      <c r="N9" s="49">
        <f t="shared" si="4"/>
        <v>2.1</v>
      </c>
      <c r="O9" s="49">
        <f t="shared" si="5"/>
        <v>4.2</v>
      </c>
      <c r="P9" s="49">
        <f t="shared" si="6"/>
        <v>10.5</v>
      </c>
    </row>
    <row r="10" spans="2:18">
      <c r="B10" s="6" t="s">
        <v>15</v>
      </c>
      <c r="C10" s="21" t="s">
        <v>36</v>
      </c>
      <c r="D10" s="35">
        <v>0.1</v>
      </c>
      <c r="E10" s="35">
        <v>0.1</v>
      </c>
      <c r="F10" s="35">
        <v>0.1</v>
      </c>
      <c r="G10" s="35">
        <v>0.1</v>
      </c>
      <c r="H10" s="12">
        <v>2</v>
      </c>
      <c r="I10" s="53">
        <f t="shared" si="0"/>
        <v>2</v>
      </c>
      <c r="J10" s="53">
        <f t="shared" si="1"/>
        <v>4</v>
      </c>
      <c r="K10" s="53">
        <f t="shared" si="2"/>
        <v>10</v>
      </c>
      <c r="L10" s="12"/>
      <c r="M10" s="40">
        <f t="shared" si="3"/>
        <v>2.1</v>
      </c>
      <c r="N10" s="49">
        <f t="shared" si="4"/>
        <v>4.2</v>
      </c>
      <c r="O10" s="49">
        <f t="shared" si="5"/>
        <v>8.4</v>
      </c>
      <c r="P10" s="49">
        <f t="shared" si="6"/>
        <v>21</v>
      </c>
      <c r="R10" s="28"/>
    </row>
    <row r="11" spans="2:18">
      <c r="B11" s="6" t="s">
        <v>19</v>
      </c>
      <c r="C11" s="21" t="s">
        <v>92</v>
      </c>
      <c r="D11" s="35">
        <v>0.09</v>
      </c>
      <c r="E11" s="35">
        <v>0.09</v>
      </c>
      <c r="F11" s="35">
        <v>0.09</v>
      </c>
      <c r="G11" s="35">
        <v>0.09</v>
      </c>
      <c r="H11" s="12">
        <v>2</v>
      </c>
      <c r="I11" s="53">
        <f t="shared" si="0"/>
        <v>1.7999999999999998</v>
      </c>
      <c r="J11" s="53">
        <f t="shared" si="1"/>
        <v>3.5999999999999996</v>
      </c>
      <c r="K11" s="53">
        <f t="shared" si="2"/>
        <v>9</v>
      </c>
      <c r="L11" s="12"/>
      <c r="M11" s="40">
        <f t="shared" si="3"/>
        <v>2.1</v>
      </c>
      <c r="N11" s="49">
        <f t="shared" si="4"/>
        <v>3.78</v>
      </c>
      <c r="O11" s="49">
        <f t="shared" si="5"/>
        <v>7.56</v>
      </c>
      <c r="P11" s="49">
        <f t="shared" si="6"/>
        <v>18.900000000000002</v>
      </c>
      <c r="R11" s="28"/>
    </row>
    <row r="12" spans="2:18">
      <c r="B12" s="6" t="s">
        <v>91</v>
      </c>
      <c r="C12" s="31" t="s">
        <v>93</v>
      </c>
      <c r="D12" s="36">
        <v>0.12</v>
      </c>
      <c r="E12" s="36">
        <v>0.12</v>
      </c>
      <c r="F12" s="36">
        <v>0.12</v>
      </c>
      <c r="G12" s="36">
        <v>0.12</v>
      </c>
      <c r="H12" s="12">
        <v>1</v>
      </c>
      <c r="I12" s="53">
        <f t="shared" si="0"/>
        <v>1.2</v>
      </c>
      <c r="J12" s="53">
        <f t="shared" si="1"/>
        <v>2.4</v>
      </c>
      <c r="K12" s="53">
        <f t="shared" si="2"/>
        <v>6</v>
      </c>
      <c r="L12" s="12"/>
      <c r="M12" s="40">
        <f t="shared" si="3"/>
        <v>2.1</v>
      </c>
      <c r="N12" s="49">
        <f t="shared" si="4"/>
        <v>2.52</v>
      </c>
      <c r="O12" s="49">
        <f t="shared" si="5"/>
        <v>5.04</v>
      </c>
      <c r="P12" s="49">
        <f t="shared" si="6"/>
        <v>12.600000000000001</v>
      </c>
      <c r="R12" s="28"/>
    </row>
    <row r="13" spans="2:18">
      <c r="B13" s="6" t="s">
        <v>87</v>
      </c>
      <c r="C13" s="30" t="s">
        <v>85</v>
      </c>
      <c r="D13" s="36">
        <v>3.61</v>
      </c>
      <c r="E13" s="36">
        <v>2.96</v>
      </c>
      <c r="F13" s="36">
        <v>2.96</v>
      </c>
      <c r="G13" s="36">
        <v>2.76</v>
      </c>
      <c r="H13" s="12">
        <v>1</v>
      </c>
      <c r="I13" s="53">
        <f t="shared" si="0"/>
        <v>29.6</v>
      </c>
      <c r="J13" s="53">
        <f t="shared" si="1"/>
        <v>59.2</v>
      </c>
      <c r="K13" s="53">
        <f t="shared" si="2"/>
        <v>138</v>
      </c>
      <c r="L13" s="12"/>
      <c r="M13" s="40">
        <f t="shared" si="3"/>
        <v>2.1</v>
      </c>
      <c r="N13" s="49">
        <f t="shared" si="4"/>
        <v>62.160000000000004</v>
      </c>
      <c r="O13" s="49">
        <f t="shared" si="5"/>
        <v>124.32000000000001</v>
      </c>
      <c r="P13" s="49">
        <f t="shared" si="6"/>
        <v>289.8</v>
      </c>
      <c r="R13" s="28"/>
    </row>
    <row r="14" spans="2:18">
      <c r="B14" s="6" t="s">
        <v>96</v>
      </c>
      <c r="C14" s="31" t="s">
        <v>95</v>
      </c>
      <c r="D14" s="36">
        <v>0.39</v>
      </c>
      <c r="E14" s="36">
        <v>0.33</v>
      </c>
      <c r="F14" s="36">
        <v>0.33</v>
      </c>
      <c r="G14" s="36">
        <v>0.3</v>
      </c>
      <c r="H14" s="12">
        <v>1</v>
      </c>
      <c r="I14" s="53">
        <f t="shared" si="0"/>
        <v>3.3000000000000003</v>
      </c>
      <c r="J14" s="53">
        <f t="shared" si="1"/>
        <v>6.6000000000000005</v>
      </c>
      <c r="K14" s="53">
        <f t="shared" si="2"/>
        <v>15</v>
      </c>
      <c r="L14" s="12"/>
      <c r="M14" s="40">
        <f t="shared" si="3"/>
        <v>2.1</v>
      </c>
      <c r="N14" s="49">
        <f t="shared" si="4"/>
        <v>6.9300000000000006</v>
      </c>
      <c r="O14" s="49">
        <f t="shared" si="5"/>
        <v>13.860000000000001</v>
      </c>
      <c r="P14" s="49">
        <f t="shared" si="6"/>
        <v>31.5</v>
      </c>
      <c r="R14" s="28"/>
    </row>
    <row r="15" spans="2:18">
      <c r="B15" s="6" t="s">
        <v>90</v>
      </c>
      <c r="C15" s="31"/>
      <c r="D15" s="36">
        <v>11</v>
      </c>
      <c r="E15" s="36">
        <v>11</v>
      </c>
      <c r="F15" s="36">
        <v>11</v>
      </c>
      <c r="G15" s="36">
        <v>11</v>
      </c>
      <c r="H15" s="12">
        <v>1</v>
      </c>
      <c r="I15" s="53">
        <f t="shared" si="0"/>
        <v>110</v>
      </c>
      <c r="J15" s="53">
        <f t="shared" si="1"/>
        <v>220</v>
      </c>
      <c r="K15" s="53">
        <f t="shared" si="2"/>
        <v>550</v>
      </c>
      <c r="L15" s="12"/>
      <c r="M15" s="40">
        <f t="shared" si="3"/>
        <v>2.1</v>
      </c>
      <c r="N15" s="49">
        <f t="shared" si="4"/>
        <v>231</v>
      </c>
      <c r="O15" s="49">
        <f t="shared" si="5"/>
        <v>462</v>
      </c>
      <c r="P15" s="49">
        <f t="shared" si="6"/>
        <v>1155</v>
      </c>
      <c r="R15" s="28"/>
    </row>
    <row r="16" spans="2:18">
      <c r="B16" s="37" t="s">
        <v>103</v>
      </c>
      <c r="C16" s="30"/>
      <c r="D16" s="36"/>
      <c r="E16" s="36"/>
      <c r="F16" s="36"/>
      <c r="G16" s="36"/>
      <c r="H16" s="12"/>
      <c r="I16" s="53"/>
      <c r="J16" s="53"/>
      <c r="K16" s="53"/>
      <c r="L16" s="12"/>
      <c r="M16" s="40">
        <f t="shared" si="3"/>
        <v>2.1</v>
      </c>
      <c r="N16" s="49">
        <f>210*((L16/100)+1)</f>
        <v>210</v>
      </c>
      <c r="O16" s="49">
        <f>210*((L16/100)+1)</f>
        <v>210</v>
      </c>
      <c r="P16" s="49">
        <f>210*((L16/100)+1)</f>
        <v>210</v>
      </c>
      <c r="R16" s="28"/>
    </row>
    <row r="17" spans="2:18">
      <c r="B17" s="33" t="s">
        <v>104</v>
      </c>
      <c r="C17" s="32"/>
      <c r="D17" s="36"/>
      <c r="E17" s="36"/>
      <c r="F17" s="36"/>
      <c r="G17" s="36"/>
      <c r="H17" s="12"/>
      <c r="I17" s="53"/>
      <c r="J17" s="53"/>
      <c r="K17" s="53"/>
      <c r="L17" s="13"/>
      <c r="M17" s="41">
        <f t="shared" si="3"/>
        <v>2.1</v>
      </c>
      <c r="N17" s="49">
        <f>147*((L17/100)+1)</f>
        <v>147</v>
      </c>
      <c r="O17" s="50">
        <f>210*((L17/100)+1)</f>
        <v>210</v>
      </c>
      <c r="P17" s="50">
        <f>420*((L17/100)+1)</f>
        <v>420</v>
      </c>
      <c r="R17" s="28"/>
    </row>
    <row r="18" spans="2:18">
      <c r="D18" s="43"/>
      <c r="E18" s="43"/>
      <c r="F18" s="43"/>
      <c r="G18" s="43"/>
      <c r="H18" s="43"/>
      <c r="I18" s="44"/>
      <c r="J18" s="44"/>
      <c r="K18" s="45"/>
      <c r="L18" s="42"/>
      <c r="N18" s="1"/>
      <c r="R18" s="28"/>
    </row>
    <row r="19" spans="2:18">
      <c r="R19" s="29"/>
    </row>
    <row r="21" spans="2:18" ht="15.75">
      <c r="B21" s="54" t="s">
        <v>111</v>
      </c>
    </row>
    <row r="22" spans="2:18" ht="15.75">
      <c r="B22" s="55" t="s">
        <v>112</v>
      </c>
    </row>
  </sheetData>
  <mergeCells count="1">
    <mergeCell ref="B1:K1"/>
  </mergeCells>
  <hyperlinks>
    <hyperlink ref="C7" r:id="rId1" tooltip="Click to view additional information on this product." display="http://br.mouser.com/ProductDetail/TE-Connectivity-Holsworthy/CRG1206F150K/?qs=VHcS2MTj4gZnOZx39KdWLC1nWe7pEId1BB3Ucf6m9zE%3d"/>
    <hyperlink ref="C8" r:id="rId2" tooltip="Click to view additional information on this product." display="http://br.mouser.com/ProductDetail/TE-Connectivity/CRG1206F10K/?qs=DfH2yQaBz6uAFKvfD%2fFwe99dRX4yH4wWzLtJ28hnEiU%3d"/>
    <hyperlink ref="C10" r:id="rId3" tooltip="Click to view additional information on this product." display="http://br.mouser.com/ProductDetail/TE-Connectivity-Holsworthy/CRG1206F470R/?qs=VHcS2MTj4gYkPfJyHCgLy7xk5h6Zxq0hKZkD3EBrHZU%3d"/>
    <hyperlink ref="C9" r:id="rId4" tooltip="Click to view additional information on this product." display="http://br.mouser.com/ProductDetail/TE-Connectivity/CRG1206F4K7/?qs=DfH2yQaBz6tJlUp6aaix0Pjtdl5CnWKhFLqGAioSijk%3d"/>
    <hyperlink ref="C4" r:id="rId5" display="https://br.mouser.com/Search/ProductDetail.aspx?R=1487590-2virtualkey57100000virtualkey571-1487590-2"/>
    <hyperlink ref="C3" r:id="rId6" tooltip="Click to view additional information on this product." display="http://br.mouser.com/ProductDetail/Microchip-Technology/PIC18F13K50-I-SO/?qs=hH%252bOa0VZEiCLR2tU92nlMf%252bxoXapaLpM"/>
    <hyperlink ref="C11" r:id="rId7" tooltip="Click to view additional information on this product." display="http://br.mouser.com/ProductDetail/Vishay-Vitramon/VJ1206Y104JXBTW1BC/?qs=5YV1mGG%2fHlY1gGdmCZBle7PzSrI5kmHUiqMOwpd%252bp94%3d"/>
    <hyperlink ref="C13" r:id="rId8" display="https://br.mouser.com/Search/ProductDetail.aspx?R=S1A-272008virtualkey54500000virtualkey789-S1A-272008"/>
    <hyperlink ref="C12" r:id="rId9" tooltip="Click to view additional information on this product." display="http://br.mouser.com/ProductDetail/Bourns/CD1005-Z2V7/?qs=tQpxx9W%2fqMlF3kPkvQILXdjh2nAMPIXpk9Fz7thHLLg%3d"/>
    <hyperlink ref="C6" r:id="rId10" tooltip="Click to view additional information on this product." display="http://br.mouser.com/ProductDetail/Cree-Inc/C5SME-RJS-CS0U0BB2/?qs=UHyCXFkX5EyHlr4lRvD98QNdObeckRtjcyjRQK5tD6A%3d"/>
    <hyperlink ref="C14" r:id="rId11" tooltip="Click to view additional information on this product." display="http://br.mouser.com/ProductDetail/ABRACON/ABL-12000MHZ-B2/?qs=zLkLEWnxMJyQZUFSwTiksP958m%252bRqYBqgpoQUMwesiw%3d"/>
    <hyperlink ref="C5" r:id="rId12" tooltip="Click to view additional information on this product." display="http://br.mouser.com/ProductDetail/Cree-Inc/C5SMF-GJS-CV14Q7S1/?qs=UHyCXFkX5EwoXL0JrUVcKOEAHNeRYdNNEBG197IYTz8%3d"/>
  </hyperlinks>
  <pageMargins left="0.511811024" right="0.511811024" top="0.78740157499999996" bottom="0.78740157499999996" header="0.31496062000000002" footer="0.31496062000000002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</dc:creator>
  <cp:lastModifiedBy>Josi</cp:lastModifiedBy>
  <dcterms:created xsi:type="dcterms:W3CDTF">2012-06-11T16:13:06Z</dcterms:created>
  <dcterms:modified xsi:type="dcterms:W3CDTF">2012-06-25T14:30:05Z</dcterms:modified>
</cp:coreProperties>
</file>