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Override PartName="/xl/worksheets/sheet10.xml" ContentType="application/vnd.openxmlformats-officedocument.spreadsheetml.worksheet+xml"/>
  <Override PartName="/xl/drawings/drawing10.xml" ContentType="application/vnd.openxmlformats-officedocument.drawing+xml"/>
  <Override PartName="/xl/worksheets/sheet11.xml" ContentType="application/vnd.openxmlformats-officedocument.spreadsheetml.worksheet+xml"/>
  <Override PartName="/xl/drawings/drawing11.xml" ContentType="application/vnd.openxmlformats-officedocument.drawing+xml"/>
  <Override PartName="/xl/worksheets/sheet12.xml" ContentType="application/vnd.openxmlformats-officedocument.spreadsheetml.worksheet+xml"/>
  <Override PartName="/xl/drawings/drawing12.xml" ContentType="application/vnd.openxmlformats-officedocument.drawing+xml"/>
  <Override PartName="/xl/worksheets/sheet13.xml" ContentType="application/vnd.openxmlformats-officedocument.spreadsheetml.worksheet+xml"/>
  <Override PartName="/xl/drawings/drawing13.xml" ContentType="application/vnd.openxmlformats-officedocument.drawing+xml"/>
  <Override PartName="/xl/worksheets/sheet14.xml" ContentType="application/vnd.openxmlformats-officedocument.spreadsheetml.worksheet+xml"/>
  <Override PartName="/xl/drawings/drawing14.xml" ContentType="application/vnd.openxmlformats-officedocument.drawing+xml"/>
  <Override PartName="/xl/worksheets/sheet15.xml" ContentType="application/vnd.openxmlformats-officedocument.spreadsheetml.worksheet+xml"/>
  <Override PartName="/xl/drawings/drawing15.xml" ContentType="application/vnd.openxmlformats-officedocument.drawing+xml"/>
  <Override PartName="/xl/worksheets/sheet16.xml" ContentType="application/vnd.openxmlformats-officedocument.spreadsheetml.worksheet+xml"/>
  <Override PartName="/xl/drawings/drawing16.xml" ContentType="application/vnd.openxmlformats-officedocument.drawing+xml"/>
  <Override PartName="/xl/worksheets/sheet17.xml" ContentType="application/vnd.openxmlformats-officedocument.spreadsheetml.worksheet+xml"/>
  <Override PartName="/xl/drawings/drawing17.xml" ContentType="application/vnd.openxmlformats-officedocument.drawing+xml"/>
  <Override PartName="/xl/worksheets/sheet18.xml" ContentType="application/vnd.openxmlformats-officedocument.spreadsheetml.worksheet+xml"/>
  <Override PartName="/xl/drawings/drawing18.xml" ContentType="application/vnd.openxmlformats-officedocument.drawing+xml"/>
  <Override PartName="/xl/worksheets/sheet19.xml" ContentType="application/vnd.openxmlformats-officedocument.spreadsheetml.worksheet+xml"/>
  <Override PartName="/xl/drawings/drawing19.xml" ContentType="application/vnd.openxmlformats-officedocument.drawing+xml"/>
  <Override PartName="/xl/worksheets/sheet20.xml" ContentType="application/vnd.openxmlformats-officedocument.spreadsheetml.worksheet+xml"/>
  <Override PartName="/xl/drawings/drawing20.xml" ContentType="application/vnd.openxmlformats-officedocument.drawing+xml"/>
  <Override PartName="/xl/worksheets/sheet21.xml" ContentType="application/vnd.openxmlformats-officedocument.spreadsheetml.worksheet+xml"/>
  <Override PartName="/xl/drawings/drawing21.xml" ContentType="application/vnd.openxmlformats-officedocument.drawing+xml"/>
  <Override PartName="/xl/worksheets/sheet22.xml" ContentType="application/vnd.openxmlformats-officedocument.spreadsheetml.worksheet+xml"/>
  <Override PartName="/xl/drawings/drawing22.xml" ContentType="application/vnd.openxmlformats-officedocument.drawing+xml"/>
  <Override PartName="/xl/worksheets/sheet23.xml" ContentType="application/vnd.openxmlformats-officedocument.spreadsheetml.worksheet+xml"/>
  <Override PartName="/xl/drawings/drawing23.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style1.xml" ContentType="application/vnd.ms-office.chartstyle+xml"/>
  <Override PartName="/xl/charts/style2.xml" ContentType="application/vnd.ms-office.chartstyle+xml"/>
  <Override PartName="/xl/charts/colors1.xml" ContentType="application/vnd.ms-office.chartcolorstyle+xml"/>
  <Override PartName="/xl/charts/colors2.xml" ContentType="application/vnd.ms-office.chartcolorstyle+xml"/>
  <Override PartName="/xl/externalLinks/externalLink1.xml" ContentType="application/vnd.openxmlformats-officedocument.spreadsheetml.externalLink+xml"/>
  <Override PartName="/xl/externalLinks/externalLink2.xml" ContentType="application/vnd.openxmlformats-officedocument.spreadsheetml.externalLink+xml"/>
  <Default Extension="vml" ContentType="application/vnd.openxmlformats-officedocument.vmlDrawing"/>
  <Override PartName="/xl/threadedComments/threadedComment1.xml" ContentType="application/vnd.ms-excel.threadedcomments+xml"/>
  <Override PartName="/xl/persons/person.xml" ContentType="application/vnd.ms-excel.person+xml"/>
  <Override PartName="/xl/comments21.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20"/>
  </bookViews>
  <sheets>
    <sheet name="Overview" sheetId="27" state="visible" r:id="rId1"/>
    <sheet name="Versions" sheetId="19" state="hidden" r:id="rId2"/>
    <sheet name="SAM_temporary 2022" sheetId="6" state="hidden" r:id="rId3"/>
    <sheet name="SAM_temporary 2022_V2" sheetId="16" state="hidden" r:id="rId4"/>
    <sheet name="SAM_temporary 2022_V3" sheetId="18" state="hidden" r:id="rId5"/>
    <sheet name="Macro SAM_V3" sheetId="20" state="hidden" r:id="rId6"/>
    <sheet name="SAM_temporary 2022_V4" sheetId="21" state="visible" r:id="rId7"/>
    <sheet name="Macro SAM_V4" sheetId="22" state="visible" r:id="rId8"/>
    <sheet name="SAM GTAP_2017" sheetId="17" state="visible" r:id="rId9"/>
    <sheet name="SAM_analysis" sheetId="28" state="visible" r:id="rId10"/>
    <sheet name="Accounts" sheetId="1" state="visible" r:id="rId11"/>
    <sheet name="HH income" sheetId="14" state="visible" r:id="rId12"/>
    <sheet name="nace-rev2-en-divisions" sheetId="13" state="visible" r:id="rId13"/>
    <sheet name="nace-rev1-en-divisions" sheetId="11" state="visible" r:id="rId14"/>
    <sheet name="factor payments_split" sheetId="29" state="visible" r:id="rId15"/>
    <sheet name="factor payments" sheetId="15" state="visible" r:id="rId16"/>
    <sheet name="factor payments_archive" sheetId="2" state="visible" r:id="rId17"/>
    <sheet name="factor income" sheetId="3" state="visible" r:id="rId18"/>
    <sheet name="factor income comprehensive" sheetId="12" state="visible" r:id="rId19"/>
    <sheet name="HH Consumption" sheetId="5" state="visible" r:id="rId20"/>
    <sheet name="transfers" sheetId="4" state="visible" r:id="rId21"/>
    <sheet name="Data_HH_exp" sheetId="23" state="visible" r:id="rId22"/>
    <sheet name="Data_HH_inc" sheetId="24" state="visible" r:id="rId23"/>
  </sheets>
  <externalReferences>
    <externalReference r:id="rId24"/>
    <externalReference r:id="rId25"/>
  </externalReferences>
  <calcPr calcId="191029"/>
</workbook>
</file>

<file path=xl/comments21.xml><?xml version="1.0" encoding="utf-8"?>
<comments xmlns="http://schemas.openxmlformats.org/spreadsheetml/2006/main" xmlns:mc="http://schemas.openxmlformats.org/markup-compatibility/2006" xmlns:xr="http://schemas.microsoft.com/office/spreadsheetml/2014/revision" mc:Ignorable="xr">
  <authors>
    <author>tc={EF069FE5-DD42-4BCD-8048-7351C6FF8921}</author>
  </authors>
  <commentList>
    <comment ref="J12" authorId="0" shapeId="0">
      <text>
        <t>[Threaded comment]
Your version of Excel allows you to read this threaded comment; however, any edits to it will get removed if the file is opened in a newer version of Excel. Learn more: https://go.microsoft.com/fwlink/?linkid=870924
Comment:
    Household Savings</t>
      </text>
    </comment>
  </commentList>
</comments>
</file>

<file path=xl/sharedStrings.xml><?xml version="1.0" encoding="utf-8"?>
<sst xmlns="http://schemas.openxmlformats.org/spreadsheetml/2006/main" count="1053" uniqueCount="1053">
  <si>
    <t>Macro Team work on SAM</t>
  </si>
  <si>
    <t>Renato Input</t>
  </si>
  <si>
    <t>Requested Input</t>
  </si>
  <si>
    <t>GEOSTAT data</t>
  </si>
  <si>
    <t>SAM_temporary 2022</t>
  </si>
  <si>
    <t>from SUT-2022_eng_update_update</t>
  </si>
  <si>
    <t>SAM_temporary 2022_V2</t>
  </si>
  <si>
    <t>Split factors payment by using poverty input</t>
  </si>
  <si>
    <t>Split factor payment for a-p_c and a-ele by using GTAP split</t>
  </si>
  <si>
    <t>Split HHs and add consumption from poverty team</t>
  </si>
  <si>
    <t>Add factor income to HHs from poverty team</t>
  </si>
  <si>
    <t>SAM_temporary 2022_V3</t>
  </si>
  <si>
    <t>Remove total hh and shift debt payment and financing to enterprise instead of hh</t>
  </si>
  <si>
    <t>Create macro SAM to check aggregate numbers</t>
  </si>
  <si>
    <t>SAM_temporary 2022_V4</t>
  </si>
  <si>
    <t>Split savings between HH and enterprise by using HH income and HH expenditure survey from GEOSTAT (savings relative to HH consumption (careful, HH exp and HH inc data do not align with SUT)). Thus, only take ratios.</t>
  </si>
  <si>
    <t>The poverty team allocates a significant portion of capital factor income to households, resulting in minimal captial income remaining for enterprises. CHecking the  aggregate numbers shared by Saida, this share may be lower. As it is not clear what it should be, I treat it as residual to balance the SAM.</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</si>
  <si>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</si>
  <si>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</si>
  <si>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</si>
  <si>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</si>
  <si>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</si>
  <si>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</si>
  <si>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</si>
  <si>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</si>
  <si>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</si>
  <si>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</si>
  <si>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</si>
  <si>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</si>
  <si>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</si>
  <si>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</si>
  <si>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</si>
  <si>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</si>
  <si>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</si>
  <si>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</si>
  <si>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</si>
  <si>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</si>
  <si>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</si>
  <si>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</si>
  <si>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</si>
  <si>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</si>
  <si>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</si>
  <si>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</si>
  <si>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</si>
  <si>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</si>
  <si>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</si>
  <si>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</si>
  <si>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</si>
  <si>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</si>
  <si>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</si>
  <si>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</si>
  <si>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</si>
  <si>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</si>
  <si>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</si>
  <si>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c-agri</t>
  </si>
  <si>
    <t>c-mine</t>
  </si>
  <si>
    <t>c-food</t>
  </si>
  <si>
    <t>c-text</t>
  </si>
  <si>
    <t>c-ppp</t>
  </si>
  <si>
    <t>c-p_c</t>
  </si>
  <si>
    <t>c-che</t>
  </si>
  <si>
    <t>c-bph</t>
  </si>
  <si>
    <t>c-rnmm</t>
  </si>
  <si>
    <t>c-meta</t>
  </si>
  <si>
    <t>c-ele</t>
  </si>
  <si>
    <t>c-eeq</t>
  </si>
  <si>
    <t>c-ome</t>
  </si>
  <si>
    <t>c-mvh</t>
  </si>
  <si>
    <t>c-omf</t>
  </si>
  <si>
    <t>c-ely</t>
  </si>
  <si>
    <t>c-wtr</t>
  </si>
  <si>
    <t>c-cns</t>
  </si>
  <si>
    <t>c-trd</t>
  </si>
  <si>
    <t>c-trans</t>
  </si>
  <si>
    <t>c-afs</t>
  </si>
  <si>
    <t>c-publ</t>
  </si>
  <si>
    <t>c-tele</t>
  </si>
  <si>
    <t>c-info</t>
  </si>
  <si>
    <t>c-ofi</t>
  </si>
  <si>
    <t>c-rsa</t>
  </si>
  <si>
    <t>c-obs</t>
  </si>
  <si>
    <t>c-scie</t>
  </si>
  <si>
    <t>c-prof</t>
  </si>
  <si>
    <t>c-supp</t>
  </si>
  <si>
    <t>c-admi</t>
  </si>
  <si>
    <t>c-educ</t>
  </si>
  <si>
    <t>c-heal</t>
  </si>
  <si>
    <t>c-soci</t>
  </si>
  <si>
    <t>c-arts</t>
  </si>
  <si>
    <t>c-oser</t>
  </si>
  <si>
    <t>c-dwe</t>
  </si>
  <si>
    <t>f-lab</t>
  </si>
  <si>
    <t>f-surp</t>
  </si>
  <si>
    <t>t-netprod</t>
  </si>
  <si>
    <t>t-pit</t>
  </si>
  <si>
    <t>t-profit</t>
  </si>
  <si>
    <t>t-com_tax</t>
  </si>
  <si>
    <t>t-ssb</t>
  </si>
  <si>
    <t>h-hh</t>
  </si>
  <si>
    <t>g-gov</t>
  </si>
  <si>
    <t>e-ent</t>
  </si>
  <si>
    <t>i-priv</t>
  </si>
  <si>
    <t>i-pub</t>
  </si>
  <si>
    <t>i-dstk</t>
  </si>
  <si>
    <t>debt</t>
  </si>
  <si>
    <t>w-row</t>
  </si>
  <si>
    <t>i-publ</t>
  </si>
  <si>
    <t>f-l_unsk_f</t>
  </si>
  <si>
    <t>f-l_msk_f</t>
  </si>
  <si>
    <t>f-l_hsk_f</t>
  </si>
  <si>
    <t>f-l_unsk_m</t>
  </si>
  <si>
    <t>f-l_msk_m</t>
  </si>
  <si>
    <t>f-l_hsk_m</t>
  </si>
  <si>
    <t>f-cap</t>
  </si>
  <si>
    <t>h-hh1_rur</t>
  </si>
  <si>
    <t>h-hh2_rur</t>
  </si>
  <si>
    <t>h-hh3_rur</t>
  </si>
  <si>
    <t>h-hh4_rur</t>
  </si>
  <si>
    <t>h-hh5_rur</t>
  </si>
  <si>
    <t>h-hh1_urb</t>
  </si>
  <si>
    <t>h-hh2_urb</t>
  </si>
  <si>
    <t>h-hh3_urb</t>
  </si>
  <si>
    <t>h-hh4_urb</t>
  </si>
  <si>
    <t>h-hh5_urb</t>
  </si>
  <si>
    <t>Low skilled, female</t>
  </si>
  <si>
    <t>Medium Skilled, female</t>
  </si>
  <si>
    <t>Higher skilled, female</t>
  </si>
  <si>
    <t>Low skilled, male</t>
  </si>
  <si>
    <t>Medium Skilled, male</t>
  </si>
  <si>
    <t>Higher skilled, male</t>
  </si>
  <si>
    <t>Capital</t>
  </si>
  <si>
    <t>rural, Q1</t>
  </si>
  <si>
    <t>rural, Q2</t>
  </si>
  <si>
    <t>rural, Q3</t>
  </si>
  <si>
    <t>rural, Q4</t>
  </si>
  <si>
    <t>rural, Q5</t>
  </si>
  <si>
    <t>urban, Q1</t>
  </si>
  <si>
    <t>urban, Q2</t>
  </si>
  <si>
    <t>urban, Q3</t>
  </si>
  <si>
    <t>urban, Q4</t>
  </si>
  <si>
    <t>urban, Q5</t>
  </si>
  <si>
    <t>Tot lab paym</t>
  </si>
  <si>
    <t>Tot empl</t>
  </si>
  <si>
    <t>Activity</t>
  </si>
  <si>
    <t>Commodity</t>
  </si>
  <si>
    <t>F-Lab</t>
  </si>
  <si>
    <t>F-Cap</t>
  </si>
  <si>
    <t>Tax</t>
  </si>
  <si>
    <t xml:space="preserve">Household </t>
  </si>
  <si>
    <t xml:space="preserve">Enterprise </t>
  </si>
  <si>
    <t xml:space="preserve">Government </t>
  </si>
  <si>
    <t>Public investment</t>
  </si>
  <si>
    <t>Private investment</t>
  </si>
  <si>
    <t>Debt</t>
  </si>
  <si>
    <t>Rest of the world</t>
  </si>
  <si>
    <t>Total</t>
  </si>
  <si>
    <t>Needs HH split</t>
  </si>
  <si>
    <t>Residual</t>
  </si>
  <si>
    <t>a-PDR_0</t>
  </si>
  <si>
    <t>a-WHT_0</t>
  </si>
  <si>
    <t>a-GRO_0</t>
  </si>
  <si>
    <t>a-V_F_0</t>
  </si>
  <si>
    <t>a-OSD_0</t>
  </si>
  <si>
    <t>a-C_B_0</t>
  </si>
  <si>
    <t>a-PFB_0</t>
  </si>
  <si>
    <t>a-OCR_0</t>
  </si>
  <si>
    <t>a-CTL_0</t>
  </si>
  <si>
    <t>a-OAP_0</t>
  </si>
  <si>
    <t>a-RMK_0</t>
  </si>
  <si>
    <t>a-WOL_0</t>
  </si>
  <si>
    <t>a-FRS_0</t>
  </si>
  <si>
    <t>a-FSH_0</t>
  </si>
  <si>
    <t>a-COA_0</t>
  </si>
  <si>
    <t>a-OIL_0</t>
  </si>
  <si>
    <t>a-GAS_0</t>
  </si>
  <si>
    <t>a-OXT_0</t>
  </si>
  <si>
    <t>a-CMT_0</t>
  </si>
  <si>
    <t>a-OMT_0</t>
  </si>
  <si>
    <t>a-VOL_0</t>
  </si>
  <si>
    <t>a-MIL_0</t>
  </si>
  <si>
    <t>a-PCR_0</t>
  </si>
  <si>
    <t>a-SGR_0</t>
  </si>
  <si>
    <t>a-OFD_0</t>
  </si>
  <si>
    <t>a-B_T_0</t>
  </si>
  <si>
    <t>a-TEX_0</t>
  </si>
  <si>
    <t>a-WAP_0</t>
  </si>
  <si>
    <t>a-LEA_0</t>
  </si>
  <si>
    <t>a-LUM_0</t>
  </si>
  <si>
    <t>a-PPP_0</t>
  </si>
  <si>
    <t>a-P_C_0</t>
  </si>
  <si>
    <t>a-CHM_0</t>
  </si>
  <si>
    <t>a-BPH_0</t>
  </si>
  <si>
    <t>a-RPP_0</t>
  </si>
  <si>
    <t>a-NMM_0</t>
  </si>
  <si>
    <t>a-I_S_0</t>
  </si>
  <si>
    <t>a-NFM_0</t>
  </si>
  <si>
    <t>a-FMP_0</t>
  </si>
  <si>
    <t>a-ELE_0</t>
  </si>
  <si>
    <t>a-EEQ_0</t>
  </si>
  <si>
    <t>a-OME_0</t>
  </si>
  <si>
    <t>a-MVH_0</t>
  </si>
  <si>
    <t>a-OTN_0</t>
  </si>
  <si>
    <t>a-OMF_0</t>
  </si>
  <si>
    <t>a-TnD_0</t>
  </si>
  <si>
    <t>a-NuclearBL_0</t>
  </si>
  <si>
    <t>a-CoalBL_0</t>
  </si>
  <si>
    <t>a-GasBL_0</t>
  </si>
  <si>
    <t>a-WindBL_0</t>
  </si>
  <si>
    <t>a-HydroBL_0</t>
  </si>
  <si>
    <t>a-OilBL_0</t>
  </si>
  <si>
    <t>a-OtherBL_0</t>
  </si>
  <si>
    <t>a-GasP_0</t>
  </si>
  <si>
    <t>a-HydroP_0</t>
  </si>
  <si>
    <t>a-OilP_0</t>
  </si>
  <si>
    <t>a-SolarP_0</t>
  </si>
  <si>
    <t>a-GDT_0</t>
  </si>
  <si>
    <t>a-WTR_0</t>
  </si>
  <si>
    <t>a-CNS_0</t>
  </si>
  <si>
    <t>a-TRD_0</t>
  </si>
  <si>
    <t>a-AFS_0</t>
  </si>
  <si>
    <t>a-OTP_0</t>
  </si>
  <si>
    <t>a-WTP_0</t>
  </si>
  <si>
    <t>a-ATP_0</t>
  </si>
  <si>
    <t>a-WHS_0</t>
  </si>
  <si>
    <t>a-CMN_0</t>
  </si>
  <si>
    <t>a-OFI_0</t>
  </si>
  <si>
    <t>a-INS_0</t>
  </si>
  <si>
    <t>a-RSA_0</t>
  </si>
  <si>
    <t>a-OBS_0</t>
  </si>
  <si>
    <t>a-ROS_0</t>
  </si>
  <si>
    <t>a-OSG_0</t>
  </si>
  <si>
    <t>a-EDU_0</t>
  </si>
  <si>
    <t>a-HHT_0</t>
  </si>
  <si>
    <t>a-DWE_0</t>
  </si>
  <si>
    <t>a-ctlRais_0</t>
  </si>
  <si>
    <t>a-otpEle_0</t>
  </si>
  <si>
    <t>c-PDR_0</t>
  </si>
  <si>
    <t>c-WHT_0</t>
  </si>
  <si>
    <t>c-GRO_0</t>
  </si>
  <si>
    <t>c-V_F_0</t>
  </si>
  <si>
    <t>c-OSD_0</t>
  </si>
  <si>
    <t>c-C_B_0</t>
  </si>
  <si>
    <t>c-PFB_0</t>
  </si>
  <si>
    <t>c-OCR_0</t>
  </si>
  <si>
    <t>c-CTL_0</t>
  </si>
  <si>
    <t>c-OAP_0</t>
  </si>
  <si>
    <t>c-RMK_0</t>
  </si>
  <si>
    <t>c-WOL_0</t>
  </si>
  <si>
    <t>c-FRS_0</t>
  </si>
  <si>
    <t>c-FSH_0</t>
  </si>
  <si>
    <t>c-COA_0</t>
  </si>
  <si>
    <t>c-OIL_0</t>
  </si>
  <si>
    <t>c-GAS_0</t>
  </si>
  <si>
    <t>c-OXT_0</t>
  </si>
  <si>
    <t>c-CMT_0</t>
  </si>
  <si>
    <t>c-OMT_0</t>
  </si>
  <si>
    <t>c-VOL_0</t>
  </si>
  <si>
    <t>c-MIL_0</t>
  </si>
  <si>
    <t>c-PCR_0</t>
  </si>
  <si>
    <t>c-SGR_0</t>
  </si>
  <si>
    <t>c-OFD_0</t>
  </si>
  <si>
    <t>c-B_T_0</t>
  </si>
  <si>
    <t>c-TEX_0</t>
  </si>
  <si>
    <t>c-WAP_0</t>
  </si>
  <si>
    <t>c-LEA_0</t>
  </si>
  <si>
    <t>c-LUM_0</t>
  </si>
  <si>
    <t>c-PPP_0</t>
  </si>
  <si>
    <t>c-P_C_0</t>
  </si>
  <si>
    <t>c-CHM_0</t>
  </si>
  <si>
    <t>c-BPH_0</t>
  </si>
  <si>
    <t>c-RPP_0</t>
  </si>
  <si>
    <t>c-NMM_0</t>
  </si>
  <si>
    <t>c-I_S_0</t>
  </si>
  <si>
    <t>c-NFM_0</t>
  </si>
  <si>
    <t>c-FMP_0</t>
  </si>
  <si>
    <t>c-ELE_0</t>
  </si>
  <si>
    <t>c-EEQ_0</t>
  </si>
  <si>
    <t>c-OME_0</t>
  </si>
  <si>
    <t>c-MVH_0</t>
  </si>
  <si>
    <t>c-OTN_0</t>
  </si>
  <si>
    <t>c-OMF_0</t>
  </si>
  <si>
    <t>c-TnD_0</t>
  </si>
  <si>
    <t>c-NuclearBL_0</t>
  </si>
  <si>
    <t>c-CoalBL_0</t>
  </si>
  <si>
    <t>c-GasBL_0</t>
  </si>
  <si>
    <t>c-WindBL_0</t>
  </si>
  <si>
    <t>c-HydroBL_0</t>
  </si>
  <si>
    <t>c-OilBL_0</t>
  </si>
  <si>
    <t>c-OtherBL_0</t>
  </si>
  <si>
    <t>c-GasP_0</t>
  </si>
  <si>
    <t>c-HydroP_0</t>
  </si>
  <si>
    <t>c-OilP_0</t>
  </si>
  <si>
    <t>c-SolarP_0</t>
  </si>
  <si>
    <t>c-GDT_0</t>
  </si>
  <si>
    <t>c-WTR_0</t>
  </si>
  <si>
    <t>c-CNS_0</t>
  </si>
  <si>
    <t>c-TRD_0</t>
  </si>
  <si>
    <t>c-AFS_0</t>
  </si>
  <si>
    <t>c-OTP_0</t>
  </si>
  <si>
    <t>c-WTP_0</t>
  </si>
  <si>
    <t>c-ATP_0</t>
  </si>
  <si>
    <t>c-WHS_0</t>
  </si>
  <si>
    <t>c-CMN_0</t>
  </si>
  <si>
    <t>c-OFI_0</t>
  </si>
  <si>
    <t>c-INS_0</t>
  </si>
  <si>
    <t>c-RSA_0</t>
  </si>
  <si>
    <t>c-OBS_0</t>
  </si>
  <si>
    <t>c-ROS_0</t>
  </si>
  <si>
    <t>c-OSG_0</t>
  </si>
  <si>
    <t>c-EDU_0</t>
  </si>
  <si>
    <t>c-HHT_0</t>
  </si>
  <si>
    <t>c-DWE_0</t>
  </si>
  <si>
    <t>c-ctlRais_0</t>
  </si>
  <si>
    <t>c-otpEle_0</t>
  </si>
  <si>
    <t>f-tech_aspros_0</t>
  </si>
  <si>
    <t>f-clerks_0</t>
  </si>
  <si>
    <t>f-service_shop_0</t>
  </si>
  <si>
    <t>f-off_mgr_pros_0</t>
  </si>
  <si>
    <t>f-ag_othlowsk_0</t>
  </si>
  <si>
    <t>f-Capital_0</t>
  </si>
  <si>
    <t>f-Land_0</t>
  </si>
  <si>
    <t>f-NatlRes_0</t>
  </si>
  <si>
    <t>f-AEZ1_0</t>
  </si>
  <si>
    <t>f-AEZ2_0</t>
  </si>
  <si>
    <t>f-AEZ3_0</t>
  </si>
  <si>
    <t>f-AEZ4_0</t>
  </si>
  <si>
    <t>f-AEZ5_0</t>
  </si>
  <si>
    <t>f-AEZ6_0</t>
  </si>
  <si>
    <t>f-AEZ7_0</t>
  </si>
  <si>
    <t>f-AEZ8_0</t>
  </si>
  <si>
    <t>f-AEZ9_0</t>
  </si>
  <si>
    <t>f-AEZ10_0</t>
  </si>
  <si>
    <t>f-AEZ11_0</t>
  </si>
  <si>
    <t>f-AEZ12_0</t>
  </si>
  <si>
    <t>f-AEZ13_0</t>
  </si>
  <si>
    <t>f-AEZ14_0</t>
  </si>
  <si>
    <t>f-AEZ15_0</t>
  </si>
  <si>
    <t>f-AEZ16_0</t>
  </si>
  <si>
    <t>f-AEZ17_0</t>
  </si>
  <si>
    <t>f-AEZ18_0</t>
  </si>
  <si>
    <t>f-water_0</t>
  </si>
  <si>
    <t>f-m_skl_0</t>
  </si>
  <si>
    <t>f-f_skl_0</t>
  </si>
  <si>
    <t>f-m_nsk_0</t>
  </si>
  <si>
    <t>f-f_nsk_0</t>
  </si>
  <si>
    <t>f-m_tech_aspros_0</t>
  </si>
  <si>
    <t>f-f_tech_aspros_0</t>
  </si>
  <si>
    <t>f-m_clerks_0</t>
  </si>
  <si>
    <t>f-f_clerks_0</t>
  </si>
  <si>
    <t>f-m_service_shop_0</t>
  </si>
  <si>
    <t>f-f_service_shop_0</t>
  </si>
  <si>
    <t>f-m_off_mgr_pros_0</t>
  </si>
  <si>
    <t>f-f_off_mgr_pros_0</t>
  </si>
  <si>
    <t>f-m_ag_othlowsk_0</t>
  </si>
  <si>
    <t>f-f_ag_othlowsk_0</t>
  </si>
  <si>
    <t>t-tech_aspros_0</t>
  </si>
  <si>
    <t>t-clerks_0</t>
  </si>
  <si>
    <t>t-service_shop_0</t>
  </si>
  <si>
    <t>t-off_mgr_pros_0</t>
  </si>
  <si>
    <t>t-ag_othlowsk_0</t>
  </si>
  <si>
    <t>t-Capital_0</t>
  </si>
  <si>
    <t>t-Land_0</t>
  </si>
  <si>
    <t>t-NatlRes_0</t>
  </si>
  <si>
    <t>t-AEZ1_0</t>
  </si>
  <si>
    <t>t-AEZ2_0</t>
  </si>
  <si>
    <t>t-AEZ3_0</t>
  </si>
  <si>
    <t>t-AEZ4_0</t>
  </si>
  <si>
    <t>t-AEZ5_0</t>
  </si>
  <si>
    <t>t-AEZ6_0</t>
  </si>
  <si>
    <t>t-AEZ7_0</t>
  </si>
  <si>
    <t>t-AEZ8_0</t>
  </si>
  <si>
    <t>t-AEZ9_0</t>
  </si>
  <si>
    <t>t-AEZ10_0</t>
  </si>
  <si>
    <t>t-AEZ11_0</t>
  </si>
  <si>
    <t>t-AEZ12_0</t>
  </si>
  <si>
    <t>t-AEZ13_0</t>
  </si>
  <si>
    <t>t-AEZ14_0</t>
  </si>
  <si>
    <t>t-AEZ15_0</t>
  </si>
  <si>
    <t>t-AEZ16_0</t>
  </si>
  <si>
    <t>t-AEZ17_0</t>
  </si>
  <si>
    <t>t-AEZ18_0</t>
  </si>
  <si>
    <t>t-water_0</t>
  </si>
  <si>
    <t>t-m_skl_0</t>
  </si>
  <si>
    <t>t-f_skl_0</t>
  </si>
  <si>
    <t>t-m_nsk_0</t>
  </si>
  <si>
    <t>t-f_nsk_0</t>
  </si>
  <si>
    <t>t-m_tech_aspros_0</t>
  </si>
  <si>
    <t>t-f_tech_aspros_0</t>
  </si>
  <si>
    <t>t-m_clerks_0</t>
  </si>
  <si>
    <t>t-f_clerks_0</t>
  </si>
  <si>
    <t>t-m_service_shop_0</t>
  </si>
  <si>
    <t>t-f_service_shop_0</t>
  </si>
  <si>
    <t>t-m_off_mgr_pros_0</t>
  </si>
  <si>
    <t>t-f_off_mgr_pros_0</t>
  </si>
  <si>
    <t>t-m_ag_othlowsk_0</t>
  </si>
  <si>
    <t>t-f_ag_othlowsk_0</t>
  </si>
  <si>
    <t>a-macc_0</t>
  </si>
  <si>
    <t>c-macc_0</t>
  </si>
  <si>
    <t>t-stx_0</t>
  </si>
  <si>
    <t>t-prodtax_0</t>
  </si>
  <si>
    <t>t-dirtax_0</t>
  </si>
  <si>
    <t>t-imp_0</t>
  </si>
  <si>
    <t>t-exp_0</t>
  </si>
  <si>
    <t>h-hhold_0</t>
  </si>
  <si>
    <t>g-govt_0</t>
  </si>
  <si>
    <t>e-ent_0</t>
  </si>
  <si>
    <t>i-cgds_0</t>
  </si>
  <si>
    <t>i-ginv_0</t>
  </si>
  <si>
    <t>debt_0</t>
  </si>
  <si>
    <t>w-ww_world_0</t>
  </si>
  <si>
    <t>SAM</t>
  </si>
  <si>
    <t>VA-share</t>
  </si>
  <si>
    <t>f-labor</t>
  </si>
  <si>
    <t>output</t>
  </si>
  <si>
    <t>GTAP</t>
  </si>
  <si>
    <t>labour income share</t>
  </si>
  <si>
    <t>https://www.ulandssekretariatet.dk/wp-content/uploads/2022/10/LMP-Georgia-2022-final.pdf</t>
  </si>
  <si>
    <t>SAM_description</t>
  </si>
  <si>
    <t>Rev2_correspondence</t>
  </si>
  <si>
    <t xml:space="preserve">Products of agriculture, forestry and fishing </t>
  </si>
  <si>
    <t>1-3</t>
  </si>
  <si>
    <t xml:space="preserve">Mining and quarrying </t>
  </si>
  <si>
    <t>5-9</t>
  </si>
  <si>
    <t xml:space="preserve">Food products, beverages and tobacco products </t>
  </si>
  <si>
    <t>10-12</t>
  </si>
  <si>
    <t xml:space="preserve">Textiles, wearing apparel and leather products </t>
  </si>
  <si>
    <t>13-15</t>
  </si>
  <si>
    <t xml:space="preserve">Wood and paper products, and printing services </t>
  </si>
  <si>
    <t>16-18</t>
  </si>
  <si>
    <t>Coke and refined petroleum products</t>
  </si>
  <si>
    <t xml:space="preserve">Chemicals and chemical products </t>
  </si>
  <si>
    <t xml:space="preserve">Basic pharmaceutical products and pharmaceutical preparations </t>
  </si>
  <si>
    <t xml:space="preserve">Rubber and plastics products, and other non-metallic mineral products </t>
  </si>
  <si>
    <t>22-23</t>
  </si>
  <si>
    <t xml:space="preserve">Basic metals and fabricated metal products, except machinery and equipment </t>
  </si>
  <si>
    <t>24-25</t>
  </si>
  <si>
    <t xml:space="preserve">Computer, electronic and optical products </t>
  </si>
  <si>
    <t xml:space="preserve">Electrical equipment </t>
  </si>
  <si>
    <t xml:space="preserve">Machinery and equipment n.e.c. </t>
  </si>
  <si>
    <t xml:space="preserve">Transport equipment </t>
  </si>
  <si>
    <t>29-30</t>
  </si>
  <si>
    <t xml:space="preserve">Furniture; other manufactured goods; repair and installation services of machinery and equipment </t>
  </si>
  <si>
    <t>31-33</t>
  </si>
  <si>
    <t xml:space="preserve">Electricity, gas, steam and air conditioning </t>
  </si>
  <si>
    <t>35</t>
  </si>
  <si>
    <t xml:space="preserve">Water supply; sewerage, waste management and remediation services </t>
  </si>
  <si>
    <t>36-39</t>
  </si>
  <si>
    <t xml:space="preserve">Constructions and construction works </t>
  </si>
  <si>
    <t>41-43</t>
  </si>
  <si>
    <t xml:space="preserve">Wholesale and retail trade services; repair services of motor vehicles and motorcycles </t>
  </si>
  <si>
    <t>45-47</t>
  </si>
  <si>
    <t>Transportation and storage services</t>
  </si>
  <si>
    <t>49-53</t>
  </si>
  <si>
    <t xml:space="preserve">Accommodation and food services </t>
  </si>
  <si>
    <t>55-56</t>
  </si>
  <si>
    <t xml:space="preserve">Publishing, audiovisual and broadcasting services </t>
  </si>
  <si>
    <t>58-60</t>
  </si>
  <si>
    <t xml:space="preserve">Telecommunications services </t>
  </si>
  <si>
    <t>61</t>
  </si>
  <si>
    <t xml:space="preserve">Computer programming, consultancy and related services; information services </t>
  </si>
  <si>
    <t>62-63</t>
  </si>
  <si>
    <t xml:space="preserve">Financial and insurance services </t>
  </si>
  <si>
    <t>64-66</t>
  </si>
  <si>
    <t xml:space="preserve">Real estate services </t>
  </si>
  <si>
    <t>68</t>
  </si>
  <si>
    <t xml:space="preserve">Legal and accounting services; services of head offices; management consultancy services; architectural and engineering services; technical testing and analysis services </t>
  </si>
  <si>
    <t>69-71</t>
  </si>
  <si>
    <t xml:space="preserve">Scientific research and development services </t>
  </si>
  <si>
    <t>72</t>
  </si>
  <si>
    <t xml:space="preserve">Advertising and market research services; other professional, scientific and technical services; veterinary services </t>
  </si>
  <si>
    <t>73-75</t>
  </si>
  <si>
    <t>Administrative and support services</t>
  </si>
  <si>
    <t>77-82</t>
  </si>
  <si>
    <t xml:space="preserve">Public administration and defence services; compulsory social security services </t>
  </si>
  <si>
    <t xml:space="preserve">Education services </t>
  </si>
  <si>
    <t xml:space="preserve">Human health services </t>
  </si>
  <si>
    <t xml:space="preserve">Social work services </t>
  </si>
  <si>
    <t>87-88</t>
  </si>
  <si>
    <t xml:space="preserve">Arts, entertainment and recreation services </t>
  </si>
  <si>
    <t>90-93</t>
  </si>
  <si>
    <t>Other services</t>
  </si>
  <si>
    <t>94-96</t>
  </si>
  <si>
    <t>Services of households as employers; undifferentiated goods and services produced by households for own use</t>
  </si>
  <si>
    <t>97-99</t>
  </si>
  <si>
    <t>SUT</t>
  </si>
  <si>
    <t>NACE rev.2</t>
  </si>
  <si>
    <t>Commodities</t>
  </si>
  <si>
    <t>code</t>
  </si>
  <si>
    <t>Factors</t>
  </si>
  <si>
    <t>Compensation of employees</t>
  </si>
  <si>
    <t>Net operating surplus/Net mixed income</t>
  </si>
  <si>
    <t>Taxes</t>
  </si>
  <si>
    <t>Other taxes on production less other subsidies on production</t>
  </si>
  <si>
    <t>Personal income tax</t>
  </si>
  <si>
    <t>Profit tax</t>
  </si>
  <si>
    <t>Commodity tax</t>
  </si>
  <si>
    <t>Sales subsidy</t>
  </si>
  <si>
    <t>Institutions</t>
  </si>
  <si>
    <t>Household</t>
  </si>
  <si>
    <t>Government</t>
  </si>
  <si>
    <t>Enterprise</t>
  </si>
  <si>
    <t>Investment</t>
  </si>
  <si>
    <t>private investment</t>
  </si>
  <si>
    <t>public investment</t>
  </si>
  <si>
    <t>change in inventories</t>
  </si>
  <si>
    <t>rest of the world</t>
  </si>
  <si>
    <t>Total Georgia</t>
  </si>
  <si>
    <t>Total HH Income</t>
  </si>
  <si>
    <t>Factor income split</t>
  </si>
  <si>
    <t>Income from hired employment</t>
  </si>
  <si>
    <t>Income from self-employment</t>
  </si>
  <si>
    <t>Income from selling agricultural production</t>
  </si>
  <si>
    <t>Property income (leasing, interest on deposit etc.)</t>
  </si>
  <si>
    <t>Pensions, scholarships, assistances</t>
  </si>
  <si>
    <t>Remittances from abroad</t>
  </si>
  <si>
    <t>Money received as gift</t>
  </si>
  <si>
    <t>Non-cash income</t>
  </si>
  <si>
    <t>HH labor income</t>
  </si>
  <si>
    <t>Capital income</t>
  </si>
  <si>
    <t>transfers (remove from here)</t>
  </si>
  <si>
    <t>Divisions</t>
  </si>
  <si>
    <t>https://www.idescat.cat/classificacions/?tc=5&amp;v0=1&amp;id=nace-rev2-en&amp;v2=2&amp;lang=en</t>
  </si>
  <si>
    <t>Code</t>
  </si>
  <si>
    <t>Description</t>
  </si>
  <si>
    <t>01</t>
  </si>
  <si>
    <t>Crop and animal production, hunting and related service activities</t>
  </si>
  <si>
    <t>02</t>
  </si>
  <si>
    <t>Forestry and logging</t>
  </si>
  <si>
    <t>03</t>
  </si>
  <si>
    <t>Fishing and aquaculture</t>
  </si>
  <si>
    <t>05</t>
  </si>
  <si>
    <t>Mining of coal and lignite</t>
  </si>
  <si>
    <t>06</t>
  </si>
  <si>
    <t>Extraction of crude petroleum and natural gas</t>
  </si>
  <si>
    <t>07</t>
  </si>
  <si>
    <t>Mining of metal ores</t>
  </si>
  <si>
    <t>08</t>
  </si>
  <si>
    <t>Other mining and quarrying</t>
  </si>
  <si>
    <t>09</t>
  </si>
  <si>
    <t>Mining support service activities</t>
  </si>
  <si>
    <t>10</t>
  </si>
  <si>
    <t>Manufacture of food products</t>
  </si>
  <si>
    <t>11</t>
  </si>
  <si>
    <t>Manufacture of beverages</t>
  </si>
  <si>
    <t>12</t>
  </si>
  <si>
    <t>Manufacture of tobacco products</t>
  </si>
  <si>
    <t>13</t>
  </si>
  <si>
    <t>Manufacture of textiles</t>
  </si>
  <si>
    <t>14</t>
  </si>
  <si>
    <t>Manufacture of wearing apparel</t>
  </si>
  <si>
    <t>15</t>
  </si>
  <si>
    <t>Manufacture of leather and related products</t>
  </si>
  <si>
    <t>16</t>
  </si>
  <si>
    <t>Manufacture of wood and of products of wood and cork, except furniture; manufacture of articles of straw and plaiting materials</t>
  </si>
  <si>
    <t>17</t>
  </si>
  <si>
    <t>Manufacture of paper and paper products</t>
  </si>
  <si>
    <t>18</t>
  </si>
  <si>
    <t>Printing and reproduction of recorded media</t>
  </si>
  <si>
    <t>19</t>
  </si>
  <si>
    <t>Manufacture of coke and refined petroleum products</t>
  </si>
  <si>
    <t>20</t>
  </si>
  <si>
    <t>Manufacture of chemicals and chemical products</t>
  </si>
  <si>
    <t>21</t>
  </si>
  <si>
    <t>Manufacture of basic pharmaceutical products and pharmaceutical preparations</t>
  </si>
  <si>
    <t>22</t>
  </si>
  <si>
    <t>Manufacture of rubber and plastic products</t>
  </si>
  <si>
    <t>23</t>
  </si>
  <si>
    <t>Manufacture of other non-metallic mineral products</t>
  </si>
  <si>
    <t>24</t>
  </si>
  <si>
    <t>Manufacture of basic metals</t>
  </si>
  <si>
    <t>25</t>
  </si>
  <si>
    <t>Manufacture of fabricated metal products, except machinery and equipment</t>
  </si>
  <si>
    <t>26</t>
  </si>
  <si>
    <t>Manufacture of computer, electronic and optical products</t>
  </si>
  <si>
    <t>27</t>
  </si>
  <si>
    <t>Manufacture of electrical equipment</t>
  </si>
  <si>
    <t>28</t>
  </si>
  <si>
    <t>Manufacture of machinery and equipment n.e.c.</t>
  </si>
  <si>
    <t>29</t>
  </si>
  <si>
    <t>Manufacture of motor vehicles, trailers and semi-trailers</t>
  </si>
  <si>
    <t>30</t>
  </si>
  <si>
    <t>Manufacture of other transport equipment</t>
  </si>
  <si>
    <t>31</t>
  </si>
  <si>
    <t>Manufacture of furniture</t>
  </si>
  <si>
    <t>32</t>
  </si>
  <si>
    <t>Other manufacturing</t>
  </si>
  <si>
    <t>33</t>
  </si>
  <si>
    <t>Repair and installation of machinery and equipment</t>
  </si>
  <si>
    <t>Electricity, gas, steam and air conditioning supply</t>
  </si>
  <si>
    <t>36</t>
  </si>
  <si>
    <t>Water collection, treatment and supply</t>
  </si>
  <si>
    <t>37</t>
  </si>
  <si>
    <t>Sewerage</t>
  </si>
  <si>
    <t>38</t>
  </si>
  <si>
    <t>Waste collection, treatment and disposal activities; materials recovery</t>
  </si>
  <si>
    <t>39</t>
  </si>
  <si>
    <t>Remediation activities and other waste management services</t>
  </si>
  <si>
    <t>41</t>
  </si>
  <si>
    <t>Construction of buildings</t>
  </si>
  <si>
    <t>42</t>
  </si>
  <si>
    <t>Civil engineering</t>
  </si>
  <si>
    <t>43</t>
  </si>
  <si>
    <t>Specialised construction activities</t>
  </si>
  <si>
    <t>45</t>
  </si>
  <si>
    <t>Wholesale and retail trade and repair of motor vehicles and motorcycles</t>
  </si>
  <si>
    <t>46</t>
  </si>
  <si>
    <t>Wholesale trade, except of motor vehicles and motorcycles</t>
  </si>
  <si>
    <t>47</t>
  </si>
  <si>
    <t>Retail trade, except of motor vehicles and motorcycles</t>
  </si>
  <si>
    <t>49</t>
  </si>
  <si>
    <t>Land transport and transport via pipelines</t>
  </si>
  <si>
    <t>50</t>
  </si>
  <si>
    <t>Water transport</t>
  </si>
  <si>
    <t>51</t>
  </si>
  <si>
    <t>Air transport</t>
  </si>
  <si>
    <t>52</t>
  </si>
  <si>
    <t>Warehousing and support activities for transportation</t>
  </si>
  <si>
    <t>53</t>
  </si>
  <si>
    <t>Postal and courier activities</t>
  </si>
  <si>
    <t>55</t>
  </si>
  <si>
    <t>Accommodation</t>
  </si>
  <si>
    <t>56</t>
  </si>
  <si>
    <t>Food and beverage service activities</t>
  </si>
  <si>
    <t>58</t>
  </si>
  <si>
    <t>Publishing activities</t>
  </si>
  <si>
    <t>59</t>
  </si>
  <si>
    <t>Motion picture, video and television programme production, sound recording and music publishing activities</t>
  </si>
  <si>
    <t>60</t>
  </si>
  <si>
    <t>Programming and broadcasting activities</t>
  </si>
  <si>
    <t>Telecommunications</t>
  </si>
  <si>
    <t>62</t>
  </si>
  <si>
    <t>Computer programming, consultancy and related activities</t>
  </si>
  <si>
    <t>63</t>
  </si>
  <si>
    <t>Information service activities</t>
  </si>
  <si>
    <t>64</t>
  </si>
  <si>
    <t>Financial service activities, except insurance and pension funding</t>
  </si>
  <si>
    <t>65</t>
  </si>
  <si>
    <t>Insurance, reinsurance and pension funding, except compulsory social security</t>
  </si>
  <si>
    <t>66</t>
  </si>
  <si>
    <t>Activities auxiliary to financial services and insurance activities</t>
  </si>
  <si>
    <t>Real estate activities</t>
  </si>
  <si>
    <t>69</t>
  </si>
  <si>
    <t>Legal and accounting activities</t>
  </si>
  <si>
    <t>70</t>
  </si>
  <si>
    <t>Activities of head offices; management consultancy activities</t>
  </si>
  <si>
    <t>71</t>
  </si>
  <si>
    <t>Architectural and engineering activities; technical testing and analysis</t>
  </si>
  <si>
    <t>Scientific research and development</t>
  </si>
  <si>
    <t>73</t>
  </si>
  <si>
    <t>Advertising and market research</t>
  </si>
  <si>
    <t>74</t>
  </si>
  <si>
    <t>Other professional, scientific and technical activities</t>
  </si>
  <si>
    <t>75</t>
  </si>
  <si>
    <t>Veterinary activities</t>
  </si>
  <si>
    <t>77</t>
  </si>
  <si>
    <t>Rental and leasing activities</t>
  </si>
  <si>
    <t>78</t>
  </si>
  <si>
    <t>Employment activities</t>
  </si>
  <si>
    <t>79</t>
  </si>
  <si>
    <t>Travel agency, tour operator and other reservation service and related activities</t>
  </si>
  <si>
    <t>80</t>
  </si>
  <si>
    <t>Security and investigation activities</t>
  </si>
  <si>
    <t>81</t>
  </si>
  <si>
    <t>Services to buildings and landscape activities</t>
  </si>
  <si>
    <t>82</t>
  </si>
  <si>
    <t>Office administrative, office support and other business support activities</t>
  </si>
  <si>
    <t>84</t>
  </si>
  <si>
    <t>Public administration and defence; compulsory social security</t>
  </si>
  <si>
    <t>85</t>
  </si>
  <si>
    <t>Education</t>
  </si>
  <si>
    <t>86</t>
  </si>
  <si>
    <t>Human health activities</t>
  </si>
  <si>
    <t>87</t>
  </si>
  <si>
    <t>Residential care activities</t>
  </si>
  <si>
    <t>88</t>
  </si>
  <si>
    <t>Social work activities without accommodation</t>
  </si>
  <si>
    <t>90</t>
  </si>
  <si>
    <t>Creative, arts and entertainment activities</t>
  </si>
  <si>
    <t>91</t>
  </si>
  <si>
    <t>Libraries, archives, museums and other cultural activities</t>
  </si>
  <si>
    <t>92</t>
  </si>
  <si>
    <t>Gambling and betting activities</t>
  </si>
  <si>
    <t>93</t>
  </si>
  <si>
    <t>Sports activities and amusement and recreation activities</t>
  </si>
  <si>
    <t>94</t>
  </si>
  <si>
    <t>Activities of membership organisations</t>
  </si>
  <si>
    <t>95</t>
  </si>
  <si>
    <t>Repair of computers and personal and household goods</t>
  </si>
  <si>
    <t>96</t>
  </si>
  <si>
    <t>Other personal service activities</t>
  </si>
  <si>
    <t>97</t>
  </si>
  <si>
    <t>Activities of households as employers of domestic personnel</t>
  </si>
  <si>
    <t>98</t>
  </si>
  <si>
    <t>Undifferentiated goods- and services-producing activities of private households for own use</t>
  </si>
  <si>
    <t>99</t>
  </si>
  <si>
    <t>Activities of extraterritorial organisations and bodies</t>
  </si>
  <si>
    <t>Column3</t>
  </si>
  <si>
    <t>https://www.idescat.cat/classificacions/?tc=5&amp;v0=1&amp;id=nace-rev1-en&amp;v2=3&amp;lang=en</t>
  </si>
  <si>
    <t>rev1</t>
  </si>
  <si>
    <t>description</t>
  </si>
  <si>
    <t>rev2_correspondence</t>
  </si>
  <si>
    <t>Activities</t>
  </si>
  <si>
    <t>Agriculture, hunting and related service activities</t>
  </si>
  <si>
    <t>Forestry, logging and related service activities</t>
  </si>
  <si>
    <t>Fishing, operation of fish hatcheries and fish farms; service activities incidental to fishing</t>
  </si>
  <si>
    <t>Mining of coal and lignite; extraction of peat</t>
  </si>
  <si>
    <t>Extraction of crude petroleum and natural gas; service activities incidental to oil and gas extraction excluding surveying</t>
  </si>
  <si>
    <t>Mining of uranium and thorium ores</t>
  </si>
  <si>
    <t>Manufacture of food products and beverages</t>
  </si>
  <si>
    <t>Manufacture of wearing apparel; dressing and dyeing of fur</t>
  </si>
  <si>
    <t>Tanning and dressing of leather; manufacture of luggage, handbags, saddlery, harness and footwear</t>
  </si>
  <si>
    <t>Manufacture of pulp, paper and paper products</t>
  </si>
  <si>
    <t>Publishing, printing and reproduction of recorded media</t>
  </si>
  <si>
    <t>Manufacture of coke, refined petroleum products and nuclear fuel</t>
  </si>
  <si>
    <t>Manufacture of office machinery and computers</t>
  </si>
  <si>
    <t>Manufacture of electrical machinery and apparatus n.e.c.</t>
  </si>
  <si>
    <t>Manufacture of radio, television and communication equipment and apparatus</t>
  </si>
  <si>
    <t>Manufacture of medical, precision and optical instruments, watches and clocks</t>
  </si>
  <si>
    <t>34</t>
  </si>
  <si>
    <t>Manufacture of furniture; manufacturing n.e.c.</t>
  </si>
  <si>
    <t>Recycling</t>
  </si>
  <si>
    <t>40</t>
  </si>
  <si>
    <t>Electricity, gas, steam and hot water supply</t>
  </si>
  <si>
    <t>Collection, purification and distribution of water</t>
  </si>
  <si>
    <t>Construction</t>
  </si>
  <si>
    <t>Sale, maintenance and repair of motor vehicles and motorcycles; retail sale of automotive fuel</t>
  </si>
  <si>
    <t>Wholesale trade and commission trade, except of motor vehicles and motorcycles</t>
  </si>
  <si>
    <t>Retail trade, except of motor vehicles and motorcycles; repair of personal and household goods</t>
  </si>
  <si>
    <t>Hotels and restaurants</t>
  </si>
  <si>
    <t>Land transport; transport via pipelines</t>
  </si>
  <si>
    <t>Supporting and auxiliary transport activities; activities of travel agencies</t>
  </si>
  <si>
    <t>Post and telecommunications</t>
  </si>
  <si>
    <t>Financial intermediation, except insurance and pension funding</t>
  </si>
  <si>
    <t>Insurance and pension funding, except compulsory social security</t>
  </si>
  <si>
    <t>67</t>
  </si>
  <si>
    <t>Activities auxiliary to financial intermediation</t>
  </si>
  <si>
    <t>Renting of machinery and equipment without operator and of personal and household goods</t>
  </si>
  <si>
    <t>Computer and related activities</t>
  </si>
  <si>
    <t>Research and development</t>
  </si>
  <si>
    <t>Other business activities</t>
  </si>
  <si>
    <t>Health and social work</t>
  </si>
  <si>
    <t>Sewage and refuse disposal, sanitation and similar activities</t>
  </si>
  <si>
    <t>Activities of membership organization n.e.c.</t>
  </si>
  <si>
    <t>Recreational, cultural and sporting activities</t>
  </si>
  <si>
    <t>Other service activities</t>
  </si>
  <si>
    <t>Private households with employed persons</t>
  </si>
  <si>
    <t>Extra-territorial organizations and bodies</t>
  </si>
  <si>
    <t>Current Split of factors</t>
  </si>
  <si>
    <t>Factor</t>
  </si>
  <si>
    <t>f-surp need to be split into wages to entrepreneurs/self employed and capital income</t>
  </si>
  <si>
    <t>Quantity</t>
  </si>
  <si>
    <t>Gender</t>
  </si>
  <si>
    <t>SkillLevel</t>
  </si>
  <si>
    <t>Paid employee</t>
  </si>
  <si>
    <t>Female</t>
  </si>
  <si>
    <t>Low Skill</t>
  </si>
  <si>
    <t>Medium Skill</t>
  </si>
  <si>
    <t>High Skill</t>
  </si>
  <si>
    <t>Male</t>
  </si>
  <si>
    <t>Wage</t>
  </si>
  <si>
    <t>Employer</t>
  </si>
  <si>
    <t>Self-employed</t>
  </si>
  <si>
    <t>Non-paid employee</t>
  </si>
  <si>
    <t>Desired split of factors</t>
  </si>
  <si>
    <t>(If no value in Survey, divided equally among subgroups. Please revise.)</t>
  </si>
  <si>
    <t>wages (f-lab + share of f-surp)</t>
  </si>
  <si>
    <t>Capital (Rest of f-surp)</t>
  </si>
  <si>
    <t>Land</t>
  </si>
  <si>
    <t>Wages</t>
  </si>
  <si>
    <t>Processing code</t>
  </si>
  <si>
    <t>wages</t>
  </si>
  <si>
    <t>UrbanOrRural</t>
  </si>
  <si>
    <t>Quintile</t>
  </si>
  <si>
    <t>Rural</t>
  </si>
  <si>
    <t>Q1</t>
  </si>
  <si>
    <t>Q2</t>
  </si>
  <si>
    <t>Q3</t>
  </si>
  <si>
    <t>Q4</t>
  </si>
  <si>
    <t>Q5</t>
  </si>
  <si>
    <t>Urban</t>
  </si>
  <si>
    <t>ROW</t>
  </si>
  <si>
    <t>Female_Low Skill</t>
  </si>
  <si>
    <t>Female_Medium Skill</t>
  </si>
  <si>
    <t>Female_High Skill</t>
  </si>
  <si>
    <t>Male_Low Skill</t>
  </si>
  <si>
    <t>Male_Medium Skill</t>
  </si>
  <si>
    <t>Male_High Skill</t>
  </si>
  <si>
    <t>Labor share</t>
  </si>
  <si>
    <t>Capital share</t>
  </si>
  <si>
    <t>FactorType</t>
  </si>
  <si>
    <t>EmStatus</t>
  </si>
  <si>
    <t>Employee</t>
  </si>
  <si>
    <t>Own Account (Non-Ag.)</t>
  </si>
  <si>
    <t>Own Account (Ag.)</t>
  </si>
  <si>
    <t>Unpaid Worker</t>
  </si>
  <si>
    <t>Desired split of households</t>
  </si>
  <si>
    <t>Current split of households</t>
  </si>
  <si>
    <t>Total SAM</t>
  </si>
  <si>
    <t>Check</t>
  </si>
  <si>
    <t>ConsumptionCategory</t>
  </si>
  <si>
    <t>CE. Food, beverages, and tobacco</t>
  </si>
  <si>
    <t>CE. Clothing and footwear</t>
  </si>
  <si>
    <t>CE. Household goods</t>
  </si>
  <si>
    <t>CE. Fuel and electricity</t>
  </si>
  <si>
    <t>Rural_Q1</t>
  </si>
  <si>
    <t>Rural_Q2</t>
  </si>
  <si>
    <t>Rural_Q3</t>
  </si>
  <si>
    <t>Rural_Q4</t>
  </si>
  <si>
    <t>Rural_Q5</t>
  </si>
  <si>
    <t>Urban_Q1</t>
  </si>
  <si>
    <t>Urban_Q2</t>
  </si>
  <si>
    <t>Urban_Q3</t>
  </si>
  <si>
    <t>Urban_Q4</t>
  </si>
  <si>
    <t>Urban_Q5</t>
  </si>
  <si>
    <t>CE. Transport</t>
  </si>
  <si>
    <t>CE. Education</t>
  </si>
  <si>
    <t>CE. Health care</t>
  </si>
  <si>
    <t>CE. Other consumption expenditure</t>
  </si>
  <si>
    <t>NC. Agricultural activity</t>
  </si>
  <si>
    <t>NC. Transfers</t>
  </si>
  <si>
    <t>NC. Saving and lending</t>
  </si>
  <si>
    <t>NC. Property acquisition</t>
  </si>
  <si>
    <t>Transfer data still missing --&gt; incomplete</t>
  </si>
  <si>
    <t>Savings</t>
  </si>
  <si>
    <t>ent</t>
  </si>
  <si>
    <t>SNF</t>
  </si>
  <si>
    <t>SF</t>
  </si>
  <si>
    <t>Gouvernement</t>
  </si>
  <si>
    <t>transfers</t>
  </si>
  <si>
    <t>taxes</t>
  </si>
  <si>
    <t>Impôts sur le revenu et sur le capital</t>
  </si>
  <si>
    <t>Impôts sur la Production</t>
  </si>
  <si>
    <t>Subvention sur la production</t>
  </si>
  <si>
    <t>TVA</t>
  </si>
  <si>
    <t>Autres impôts sur les produits</t>
  </si>
  <si>
    <t>Impôts sur les importations</t>
  </si>
  <si>
    <t>Impôts sur les exportations</t>
  </si>
  <si>
    <t>Subvention sur les produits</t>
  </si>
  <si>
    <t>savings</t>
  </si>
  <si>
    <t>Private</t>
  </si>
  <si>
    <t>Public</t>
  </si>
  <si>
    <t>https://www.geostat.ge/en/modules/categories/93/regional-statistics</t>
  </si>
  <si>
    <r>
      <rPr>
        <b/>
        <sz val="11"/>
        <rFont val="Arial"/>
        <family val="2"/>
      </rPr>
      <t>Distribution of Average Monthly Expenditures of the Total Population by regions</t>
    </r>
    <r>
      <rPr>
        <b/>
        <sz val="13"/>
        <rFont val="Arial"/>
        <family val="2"/>
      </rPr>
      <t xml:space="preserve">
</t>
    </r>
    <r>
      <rPr>
        <sz val="10"/>
        <rFont val="Arial"/>
        <family val="2"/>
      </rPr>
      <t>(million GEL)</t>
    </r>
  </si>
  <si>
    <t>Kakheti</t>
  </si>
  <si>
    <t>Tbilisi</t>
  </si>
  <si>
    <t>Shida Kartli</t>
  </si>
  <si>
    <t>Kvemo Kartli</t>
  </si>
  <si>
    <t>Samtskhe-Javakheti</t>
  </si>
  <si>
    <t>Adjara A.R.</t>
  </si>
  <si>
    <t>Guria</t>
  </si>
  <si>
    <t>Samegrelo-Zemo Svaneti</t>
  </si>
  <si>
    <t>Imereti*</t>
  </si>
  <si>
    <t>Mtskheta-Mtianeti</t>
  </si>
  <si>
    <t>Racha-Lechkhumi and Kvemo Svaneti</t>
  </si>
  <si>
    <t>Other regions**</t>
  </si>
  <si>
    <t>Georgia</t>
  </si>
  <si>
    <t>1. Consumption expenditure, total (2+3)</t>
  </si>
  <si>
    <t>…</t>
  </si>
  <si>
    <t>2. Cash consumption expenditure</t>
  </si>
  <si>
    <t>On food, beverages, tobacco</t>
  </si>
  <si>
    <t>On clothes and footwear</t>
  </si>
  <si>
    <t>On household goods</t>
  </si>
  <si>
    <t>On healthcare</t>
  </si>
  <si>
    <t>Housing, water, electricity, gas and other fuels</t>
  </si>
  <si>
    <t>On transport</t>
  </si>
  <si>
    <t>On education</t>
  </si>
  <si>
    <t>Other consumption expenditure</t>
  </si>
  <si>
    <t>3. Non-cash expenditure</t>
  </si>
  <si>
    <t>4. Cash non-consumption expenditure</t>
  </si>
  <si>
    <t>On agriculture</t>
  </si>
  <si>
    <t>On transfers</t>
  </si>
  <si>
    <t>On saving and lending</t>
  </si>
  <si>
    <t>On property acquirement</t>
  </si>
  <si>
    <t>5. Cash expenditure, total (2+4)</t>
  </si>
  <si>
    <t>6. Expenditure, total (3+5)</t>
  </si>
  <si>
    <t>x</t>
  </si>
  <si>
    <t>According to the data declared by the households.</t>
  </si>
  <si>
    <t>* The data of 2011-2018 includes Imereti, Racha-Lechkhumi and Kvemo Svaneti regions.</t>
  </si>
  <si>
    <t>** Includes Guria, Samtskhe-Javakheti and Mtskheta-Mtianeti regions.</t>
  </si>
  <si>
    <t>… The data is not available due to small sample size of the survey. Survey sample size has been increased since 2019.</t>
  </si>
  <si>
    <t>Notes:</t>
  </si>
  <si>
    <t>Time period 2011-2016 is recalculated according to 2014 general population census; The Sampling Frame from 2017 is the 2014 Population Census Database.</t>
  </si>
  <si>
    <t>Structure of household cash consumption expenditures corresponds to Individual Classifier of Expenditures (COICOP). “Other consumption expenditure” includes household expenditures on communication (division 08 in COICOP), recreation and culture (division 09 in COICOP), restaurants and hotels (division 11 in COICOP) and miscellaneous goods and services (division 12 in COICOP).</t>
  </si>
  <si>
    <r>
      <rPr>
        <b/>
        <sz val="11"/>
        <rFont val="Arial"/>
        <family val="2"/>
      </rPr>
      <t>Distribution of Average Monthly Incomes of the Total Population by regions</t>
    </r>
    <r>
      <rPr>
        <b/>
        <sz val="13"/>
        <rFont val="Arial"/>
        <family val="2"/>
      </rPr>
      <t xml:space="preserve">
</t>
    </r>
    <r>
      <rPr>
        <sz val="10"/>
        <rFont val="Arial"/>
        <family val="2"/>
      </rPr>
      <t>(million GEL)</t>
    </r>
  </si>
  <si>
    <t>1. Income, total (2+3)</t>
  </si>
  <si>
    <t>2. Cash income and transfers</t>
  </si>
  <si>
    <t>From self-employment</t>
  </si>
  <si>
    <t>From selling agricultural production</t>
  </si>
  <si>
    <t>Property income (leasing, interest on deposit, etc.)</t>
  </si>
  <si>
    <t>3. Non-cash income</t>
  </si>
  <si>
    <t>4. Other cash inflows</t>
  </si>
  <si>
    <t>Property disposal</t>
  </si>
  <si>
    <t>Borrowing and dissaving</t>
  </si>
  <si>
    <t>5. Cash inflows, total (2+4)</t>
  </si>
  <si>
    <t>6. Cash and non-cash inflows, total (3+5)</t>
  </si>
  <si>
    <r>
      <rPr>
        <b/>
        <u/>
        <sz val="9"/>
        <rFont val="Arial"/>
        <family val="2"/>
      </rPr>
      <t>Note:</t>
    </r>
    <r>
      <rPr>
        <sz val="9"/>
        <rFont val="Arial"/>
        <family val="2"/>
      </rPr>
      <t xml:space="preserve"> time period 2011-2016 is recalculated according to 2014 general population census; The Sampling Frame from 2017 is the 2014 Population Census Database.</t>
    </r>
  </si>
  <si>
    <t>Addendum: Wages</t>
  </si>
  <si>
    <t>Addendum: Individuals</t>
  </si>
  <si>
    <t>FactorType</t>
  </si>
  <si>
    <t>EmStatus</t>
  </si>
  <si>
    <t>Gender</t>
  </si>
  <si>
    <t>SkillLevel</t>
  </si>
  <si>
    <t>a-agri</t>
  </si>
  <si>
    <t>a-mine</t>
  </si>
  <si>
    <t>a-food</t>
  </si>
  <si>
    <t>a-text</t>
  </si>
  <si>
    <t>a-ppp</t>
  </si>
  <si>
    <t>a-p_c</t>
  </si>
  <si>
    <t>a-che</t>
  </si>
  <si>
    <t>a-bph</t>
  </si>
  <si>
    <t>a-rnmm</t>
  </si>
  <si>
    <t>a-meta</t>
  </si>
  <si>
    <t>a-ele</t>
  </si>
  <si>
    <t>a-eeq</t>
  </si>
  <si>
    <t>a-ome</t>
  </si>
  <si>
    <t>a-mvh</t>
  </si>
  <si>
    <t>a-omf</t>
  </si>
  <si>
    <t>a-ely</t>
  </si>
  <si>
    <t>a-wtr</t>
  </si>
  <si>
    <t>a-cns</t>
  </si>
  <si>
    <t>a-trd</t>
  </si>
  <si>
    <t>a-trans</t>
  </si>
  <si>
    <t>a-afs</t>
  </si>
  <si>
    <t>a-publ</t>
  </si>
  <si>
    <t>a-tele</t>
  </si>
  <si>
    <t>a-info</t>
  </si>
  <si>
    <t>a-ofi</t>
  </si>
  <si>
    <t>a-rsa</t>
  </si>
  <si>
    <t>a-obs</t>
  </si>
  <si>
    <t>a-scie</t>
  </si>
  <si>
    <t>a-prof</t>
  </si>
  <si>
    <t>a-supp</t>
  </si>
  <si>
    <t>a-admi</t>
  </si>
  <si>
    <t>a-educ</t>
  </si>
  <si>
    <t>a-heal</t>
  </si>
  <si>
    <t>a-soci</t>
  </si>
  <si>
    <t>a-arts</t>
  </si>
  <si>
    <t>a-oser</t>
  </si>
  <si>
    <t>a-dwe</t>
  </si>
  <si>
    <t>f-lab</t>
  </si>
  <si>
    <t>Employee</t>
  </si>
  <si>
    <t>Female</t>
  </si>
  <si>
    <t>Low Skill</t>
  </si>
  <si>
    <t>Medium Skill</t>
  </si>
  <si>
    <t>High Skill</t>
  </si>
  <si>
    <t>Male</t>
  </si>
  <si>
    <t>Employer</t>
  </si>
  <si>
    <t>Own Account (Non-Ag.)</t>
  </si>
  <si>
    <t>Own Account (Ag.)</t>
  </si>
  <si>
    <t>Unpaid Worker</t>
  </si>
  <si>
    <t>Other</t>
  </si>
  <si>
    <t>f-surp</t>
  </si>
  <si>
    <t>Rural_Q1</t>
  </si>
  <si>
    <t>Rural_Q2</t>
  </si>
  <si>
    <t>Rural_Q3</t>
  </si>
  <si>
    <t>Rural_Q4</t>
  </si>
  <si>
    <t>Rural_Q5</t>
  </si>
  <si>
    <t>Urban_Q1</t>
  </si>
  <si>
    <t>Urban_Q2</t>
  </si>
  <si>
    <t>Urban_Q3</t>
  </si>
  <si>
    <t>Urban_Q4</t>
  </si>
  <si>
    <t>Urban_Q5</t>
  </si>
  <si>
    <t>CI. From hired employment</t>
  </si>
  <si>
    <t>CI. From self employment</t>
  </si>
  <si>
    <t>CI. From selling agricultural production</t>
  </si>
  <si>
    <t>CI. Property income (leasing, interest etc.)</t>
  </si>
  <si>
    <t>CI. Pensions, scholarships, assistances</t>
  </si>
  <si>
    <t>CI. Remittances from abroad</t>
  </si>
  <si>
    <t>CI. Money received as a gift</t>
  </si>
  <si>
    <t>CI. Property disposal</t>
  </si>
  <si>
    <t>CI. Income from borrowing and savings</t>
  </si>
  <si>
    <t>Incoming transfers</t>
  </si>
  <si>
    <t>Outgoing transfers</t>
  </si>
  <si>
    <t>Transposed incoming transfers</t>
  </si>
  <si>
    <t>Transposed outgoing transfers</t>
  </si>
  <si>
    <t>^</t>
  </si>
  <si>
    <t>|</t>
  </si>
  <si>
    <t>I'm not sure if this would be distributed, with transfers on I:57</t>
  </si>
  <si>
    <t>I assume it includes local and foreign transfers</t>
  </si>
  <si>
    <t xml:space="preserve">FactorType</t>
  </si>
  <si>
    <t xml:space="preserve">EmStatus</t>
  </si>
  <si>
    <t xml:space="preserve">Gender</t>
  </si>
  <si>
    <t xml:space="preserve">SkillLevel</t>
  </si>
  <si>
    <t xml:space="preserve">a-agri</t>
  </si>
  <si>
    <t xml:space="preserve">a-mine</t>
  </si>
  <si>
    <t xml:space="preserve">a-food</t>
  </si>
  <si>
    <t xml:space="preserve">a-text</t>
  </si>
  <si>
    <t xml:space="preserve">a-ppp</t>
  </si>
  <si>
    <t xml:space="preserve">a-p_c</t>
  </si>
  <si>
    <t xml:space="preserve">a-che</t>
  </si>
  <si>
    <t xml:space="preserve">a-bph</t>
  </si>
  <si>
    <t xml:space="preserve">a-rnmm</t>
  </si>
  <si>
    <t xml:space="preserve">a-meta</t>
  </si>
  <si>
    <t xml:space="preserve">a-ele</t>
  </si>
  <si>
    <t xml:space="preserve">a-eeq</t>
  </si>
  <si>
    <t xml:space="preserve">a-ome</t>
  </si>
  <si>
    <t xml:space="preserve">a-mvh</t>
  </si>
  <si>
    <t xml:space="preserve">a-omf</t>
  </si>
  <si>
    <t xml:space="preserve">a-ely</t>
  </si>
  <si>
    <t xml:space="preserve">a-wtr</t>
  </si>
  <si>
    <t xml:space="preserve">a-cns</t>
  </si>
  <si>
    <t xml:space="preserve">a-trd</t>
  </si>
  <si>
    <t xml:space="preserve">a-trans</t>
  </si>
  <si>
    <t xml:space="preserve">a-afs</t>
  </si>
  <si>
    <t xml:space="preserve">a-publ</t>
  </si>
  <si>
    <t xml:space="preserve">a-tele</t>
  </si>
  <si>
    <t xml:space="preserve">a-info</t>
  </si>
  <si>
    <t xml:space="preserve">a-ofi</t>
  </si>
  <si>
    <t xml:space="preserve">a-rsa</t>
  </si>
  <si>
    <t xml:space="preserve">a-obs</t>
  </si>
  <si>
    <t xml:space="preserve">a-scie</t>
  </si>
  <si>
    <t xml:space="preserve">a-prof</t>
  </si>
  <si>
    <t xml:space="preserve">a-supp</t>
  </si>
  <si>
    <t xml:space="preserve">a-admi</t>
  </si>
  <si>
    <t xml:space="preserve">a-educ</t>
  </si>
  <si>
    <t xml:space="preserve">a-heal</t>
  </si>
  <si>
    <t xml:space="preserve">a-soci</t>
  </si>
  <si>
    <t xml:space="preserve">a-arts</t>
  </si>
  <si>
    <t xml:space="preserve">a-oser</t>
  </si>
  <si>
    <t xml:space="preserve">a-dwe</t>
  </si>
  <si>
    <t xml:space="preserve">f-lab</t>
  </si>
  <si>
    <t xml:space="preserve">Employee</t>
  </si>
  <si>
    <t xml:space="preserve">Female</t>
  </si>
  <si>
    <t xml:space="preserve">Low Skill</t>
  </si>
  <si>
    <t xml:space="preserve">Medium Skill</t>
  </si>
  <si>
    <t xml:space="preserve">High Skill</t>
  </si>
  <si>
    <t xml:space="preserve">Male</t>
  </si>
  <si>
    <t xml:space="preserve">Employer</t>
  </si>
  <si>
    <t xml:space="preserve">Own Account (Non-Ag.)</t>
  </si>
  <si>
    <t xml:space="preserve">Own Account (Ag.)</t>
  </si>
  <si>
    <t xml:space="preserve">Unpaid Worker</t>
  </si>
  <si>
    <t xml:space="preserve">Other</t>
  </si>
  <si>
    <t xml:space="preserve">f-surp</t>
  </si>
  <si>
    <t xml:space="preserve">IncomeCategory</t>
  </si>
  <si>
    <t xml:space="preserve">Rural_Q1</t>
  </si>
  <si>
    <t xml:space="preserve">Rural_Q2</t>
  </si>
  <si>
    <t xml:space="preserve">Rural_Q3</t>
  </si>
  <si>
    <t xml:space="preserve">Rural_Q4</t>
  </si>
  <si>
    <t xml:space="preserve">Rural_Q5</t>
  </si>
  <si>
    <t xml:space="preserve">Urban_Q1</t>
  </si>
  <si>
    <t xml:space="preserve">Urban_Q2</t>
  </si>
  <si>
    <t xml:space="preserve">Urban_Q3</t>
  </si>
  <si>
    <t xml:space="preserve">Urban_Q4</t>
  </si>
  <si>
    <t xml:space="preserve">Urban_Q5</t>
  </si>
  <si>
    <t xml:space="preserve">CI. From hired employment</t>
  </si>
  <si>
    <t xml:space="preserve">CI. From self employment</t>
  </si>
  <si>
    <t xml:space="preserve">CI. From selling agricultural production</t>
  </si>
  <si>
    <t xml:space="preserve">CI. Property income (leasing, interest etc.)</t>
  </si>
  <si>
    <t xml:space="preserve">CI. Pensions, scholarships, assistances</t>
  </si>
  <si>
    <t xml:space="preserve">CI. Remittances from abroad</t>
  </si>
  <si>
    <t xml:space="preserve">CI. Money received as a gift</t>
  </si>
  <si>
    <t xml:space="preserve">CI. Property disposal</t>
  </si>
  <si>
    <t xml:space="preserve">CI. Income from borrowing and savings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</si>
</sst>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
    <numFmt numFmtId="166" formatCode="_-* #,##0\ _€_-;\-* #,##0\ _€_-;_-* &quot;-&quot;??\ _€_-;_-@_-"/>
    <numFmt numFmtId="167" formatCode="_(* #,##0.0_);_(* \(#,##0.0\);_(* &quot;-&quot;??_);_(@_)"/>
  </numFmts>
  <fonts count="16">
    <font>
      <sz val="11"/>
      <color theme="1"/>
      <name val="Calibri"/>
      <family val="2"/>
      <scheme val="minor"/>
    </font>
    <font>
      <sz val="11"/>
      <color theme="1"/>
      <name val="Calibri"/>
    </font>
    <font>
      <sz val="10"/>
      <color theme="1"/>
      <name val="Arial"/>
      <b/>
    </font>
    <font>
      <sz val="10"/>
      <color indexed="8"/>
      <name val="Arial"/>
      <b/>
    </font>
    <font>
      <sz val="10"/>
      <color theme="1"/>
      <name val="Arial"/>
    </font>
    <font>
      <sz val="11"/>
      <color theme="4"/>
      <name val="Calibri"/>
    </font>
    <font>
      <sz val="11"/>
      <color theme="1"/>
      <name val="Calibri"/>
      <b/>
    </font>
    <font>
      <sz val="11"/>
      <color rgb="FFFF0000"/>
      <name val="Calibri"/>
    </font>
    <font>
      <sz val="11"/>
      <color theme="0"/>
      <name val="Calibri"/>
      <b/>
    </font>
    <font>
      <sz val="11"/>
      <color theme="10"/>
      <name val="Calibri"/>
      <u val="single"/>
    </font>
    <font>
      <sz val="11"/>
      <color theme="1"/>
      <name val="Arial Narrow"/>
      <b/>
    </font>
    <font>
      <sz val="11"/>
      <color theme="2"/>
      <name val="Calibri"/>
    </font>
    <font>
      <sz val="10"/>
      <color indexed="8"/>
      <name val="Arial"/>
    </font>
    <font>
      <sz val="9"/>
      <color theme="1"/>
      <name val="Arial"/>
    </font>
    <font>
      <sz val="9"/>
      <color theme="1"/>
      <name val="Arial"/>
      <b/>
      <u val="single"/>
    </font>
    <font>
      <sz val="13"/>
      <color theme="1"/>
      <name val="Arial"/>
      <b/>
    </font>
  </fonts>
  <fills count="21">
    <fill>
      <patternFill patternType="none"/>
    </fill>
    <fill>
      <patternFill patternType="gray125"/>
    </fill>
    <fill>
      <patternFill patternType="solid">
        <fgColor theme="9"/>
        <bgColor indexed="64"/>
      </patternFill>
    </fill>
    <fill>
      <patternFill patternType="solid">
        <fgColor theme="5"/>
        <bgColor indexed="64"/>
      </patternFill>
    </fill>
    <fill>
      <patternFill patternType="solid">
        <fgColor rgb="FFFF0000"/>
        <bgColor indexed="64"/>
      </patternFill>
    </fill>
    <fill>
      <patternFill patternType="solid">
        <fgColor theme="4"/>
        <bgColor indexed="64"/>
      </patternFill>
    </fill>
    <fill>
      <patternFill patternType="solid">
        <fgColor rgb="FFFFFF00"/>
        <bgColor indexed="64"/>
      </patternFill>
    </fill>
    <fill>
      <patternFill patternType="solid">
        <fgColor theme="4" tint="0.39997558519241921"/>
        <bgColor indexed="64"/>
      </patternFill>
    </fill>
    <fill>
      <patternFill patternType="solid">
        <fgColor theme="7"/>
        <bgColor indexed="64"/>
      </patternFill>
    </fill>
    <fill>
      <patternFill patternType="solid">
        <fgColor theme="7" tint="-0.249977111117893"/>
        <bgColor indexed="64"/>
      </patternFill>
    </fill>
    <fill>
      <patternFill patternType="solid">
        <fgColor theme="2"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8"/>
        <bgColor indexed="64"/>
      </patternFill>
    </fill>
    <fill>
      <patternFill patternType="solid">
        <fgColor theme="6"/>
        <bgColor indexed="64"/>
      </patternFill>
    </fill>
    <fill>
      <patternFill patternType="solid">
        <fgColor rgb="FF7030A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indexed="9"/>
        <bgColor indexed="64"/>
      </patternFill>
    </fill>
    <fill>
      <patternFill patternType="solid">
        <fgColor rgb="FF92D050"/>
        <bgColor indexed="64"/>
      </patternFill>
    </fill>
    <fill>
      <patternFill patternType="solid">
        <fgColor theme="0"/>
        <bgColor indexed="64"/>
      </patternFill>
    </fill>
  </fills>
  <borders count="39">
    <border>
      <left/>
      <right/>
      <top/>
      <bottom/>
      <diagonal/>
    </border>
    <border>
      <left style="medium">
        <color indexed="64"/>
      </left>
      <right style="medium">
        <color indexed="64"/>
      </right>
      <top style="medium">
        <color indexed="64"/>
      </top>
      <bottom style="medium">
        <color indexed="64"/>
      </bottom>
    </border>
    <border>
      <left style="thin">
        <color indexed="64"/>
      </left>
      <right style="thin">
        <color indexed="64"/>
      </right>
      <top style="thin">
        <color indexed="64"/>
      </top>
      <bottom style="thin">
        <color indexed="64"/>
      </bottom>
    </border>
    <border>
      <bottom style="thin">
        <color indexed="64"/>
      </bottom>
    </border>
    <border>
      <right style="thin">
        <color indexed="64"/>
      </right>
    </border>
    <border>
      <left style="medium">
        <color indexed="64"/>
      </left>
      <right style="medium">
        <color indexed="64"/>
      </right>
      <top style="medium">
        <color indexed="64"/>
      </top>
    </border>
    <border>
      <left style="medium">
        <color indexed="64"/>
      </left>
      <right style="medium">
        <color indexed="64"/>
      </right>
      <bottom style="medium">
        <color indexed="64"/>
      </bottom>
    </border>
    <border>
      <left style="medium">
        <color indexed="64"/>
      </left>
      <right style="thin">
        <color indexed="64"/>
      </right>
      <top style="medium">
        <color indexed="64"/>
      </top>
      <bottom style="thin">
        <color indexed="64"/>
      </bottom>
    </border>
    <border>
      <left style="thin">
        <color indexed="64"/>
      </left>
      <right style="thin">
        <color indexed="64"/>
      </right>
      <top style="medium">
        <color indexed="64"/>
      </top>
      <bottom style="thin">
        <color indexed="64"/>
      </bottom>
    </border>
    <border>
      <left style="thin">
        <color indexed="64"/>
      </left>
      <right style="medium">
        <color indexed="64"/>
      </right>
      <top style="medium">
        <color indexed="64"/>
      </top>
      <bottom style="thin">
        <color indexed="64"/>
      </bottom>
    </border>
    <border>
      <left style="medium">
        <color indexed="64"/>
      </left>
      <right style="thin">
        <color indexed="64"/>
      </right>
      <top style="medium">
        <color indexed="64"/>
      </top>
      <bottom style="medium">
        <color indexed="64"/>
      </bottom>
    </border>
    <border>
      <left style="thin">
        <color indexed="64"/>
      </left>
      <right style="thin">
        <color indexed="64"/>
      </right>
      <top style="medium">
        <color indexed="64"/>
      </top>
      <bottom style="medium">
        <color indexed="64"/>
      </bottom>
    </border>
    <border>
      <left style="thin">
        <color indexed="64"/>
      </left>
      <right style="medium">
        <color indexed="64"/>
      </right>
      <top style="medium">
        <color indexed="64"/>
      </top>
      <bottom style="medium">
        <color indexed="64"/>
      </bottom>
    </border>
    <border>
      <left style="medium">
        <color indexed="64"/>
      </left>
      <top style="medium">
        <color indexed="64"/>
      </top>
      <bottom style="thin">
        <color indexed="64"/>
      </bottom>
    </border>
    <border>
      <top style="medium">
        <color indexed="64"/>
      </top>
      <bottom style="thin">
        <color indexed="64"/>
      </bottom>
    </border>
    <border>
      <right style="medium">
        <color indexed="64"/>
      </right>
      <top style="medium">
        <color indexed="64"/>
      </top>
      <bottom style="thin">
        <color indexed="64"/>
      </bottom>
    </border>
    <border>
      <left style="medium">
        <color indexed="64"/>
      </left>
      <right style="thin">
        <color indexed="64"/>
      </right>
      <bottom style="medium">
        <color indexed="64"/>
      </bottom>
    </border>
    <border>
      <left style="thin">
        <color indexed="64"/>
      </left>
      <right style="thin">
        <color indexed="64"/>
      </right>
      <bottom style="medium">
        <color indexed="64"/>
      </bottom>
    </border>
    <border>
      <left style="thin">
        <color indexed="64"/>
      </left>
      <right style="medium">
        <color indexed="64"/>
      </right>
      <bottom style="medium">
        <color indexed="64"/>
      </bottom>
    </border>
    <border>
      <left style="medium">
        <color indexed="64"/>
      </left>
      <right style="thin">
        <color indexed="64"/>
      </right>
      <top style="thin">
        <color indexed="64"/>
      </top>
      <bottom style="medium">
        <color indexed="64"/>
      </bottom>
    </border>
    <border>
      <left style="medium">
        <color indexed="64"/>
      </left>
      <right style="medium">
        <color indexed="64"/>
      </right>
      <bottom style="thin">
        <color indexed="64"/>
      </bottom>
    </border>
    <border>
      <left style="medium">
        <color indexed="64"/>
      </left>
      <top style="medium">
        <color indexed="64"/>
      </top>
      <bottom style="medium">
        <color indexed="64"/>
      </bottom>
    </border>
    <border>
      <right style="thin">
        <color indexed="64"/>
      </right>
      <top style="thin">
        <color indexed="64"/>
      </top>
      <bottom style="thin">
        <color indexed="64"/>
      </bottom>
    </border>
    <border>
      <left style="thin">
        <color indexed="64"/>
      </left>
      <right style="thin">
        <color indexed="64"/>
      </right>
      <top style="thin">
        <color indexed="64"/>
      </top>
    </border>
    <border>
      <right style="medium">
        <color indexed="64"/>
      </right>
      <top style="medium">
        <color indexed="64"/>
      </top>
      <bottom style="medium">
        <color indexed="64"/>
      </bottom>
    </border>
    <border>
      <left style="medium">
        <color indexed="64"/>
      </left>
      <right style="medium">
        <color indexed="64"/>
      </right>
      <top style="medium">
        <color indexed="64"/>
      </top>
      <bottom style="thin">
        <color indexed="64"/>
      </bottom>
    </border>
    <border>
      <left style="medium">
        <color indexed="64"/>
      </left>
      <right style="medium">
        <color indexed="64"/>
      </right>
      <top style="thin">
        <color indexed="64"/>
      </top>
      <bottom style="thin">
        <color indexed="64"/>
      </bottom>
    </border>
    <border>
      <left style="medium">
        <color indexed="64"/>
      </left>
      <right style="medium">
        <color indexed="64"/>
      </right>
      <top style="thin">
        <color indexed="64"/>
      </top>
    </border>
    <border>
      <left style="medium">
        <color indexed="64"/>
      </left>
      <right style="medium">
        <color indexed="64"/>
      </right>
    </border>
    <border>
      <left style="medium">
        <color indexed="64"/>
      </left>
      <right style="medium">
        <color indexed="64"/>
      </right>
      <top style="thin">
        <color indexed="64"/>
      </top>
      <bottom style="medium">
        <color indexed="64"/>
      </bottom>
    </border>
    <border>
      <right style="medium">
        <color indexed="64"/>
      </right>
      <top style="medium">
        <color indexed="64"/>
      </top>
    </border>
    <border>
      <left style="medium">
        <color indexed="64"/>
      </left>
      <right style="thin">
        <color indexed="64"/>
      </right>
      <top style="medium">
        <color indexed="64"/>
      </top>
    </border>
    <border>
      <left style="thin">
        <color indexed="64"/>
      </left>
      <right style="thin">
        <color indexed="64"/>
      </right>
      <top style="medium">
        <color indexed="64"/>
      </top>
    </border>
    <border>
      <left style="thin">
        <color indexed="64"/>
      </left>
      <right style="medium">
        <color indexed="64"/>
      </right>
      <top style="medium">
        <color indexed="64"/>
      </top>
    </border>
    <border>
      <left style="medium">
        <color indexed="64"/>
      </left>
      <top style="medium">
        <color indexed="64"/>
      </top>
    </border>
    <border>
      <left style="thin">
        <color indexed="64"/>
      </left>
      <right style="thin">
        <color indexed="64"/>
      </right>
      <bottom style="thin">
        <color indexed="64"/>
      </bottom>
    </border>
    <border>
      <top style="medium">
        <color indexed="64"/>
      </top>
      <bottom style="medium">
        <color indexed="64"/>
      </bottom>
    </border>
    <border>
      <top style="thin">
        <color indexed="64"/>
      </top>
    </border>
    <border>
      <top style="thin">
        <color indexed="64"/>
      </top>
      <bottom style="thin">
        <color indexed="64"/>
      </bottom>
    </border>
  </borders>
  <cellStyleXfs count="1">
    <xf numFmtId="0" fontId="0" fillId="0" borderId="0"/>
  </cellStyleXfs>
  <cellXfs count="160">
    <xf numFmtId="0" fontId="0" fillId="0" borderId="0" xfId="0"/>
    <xf numFmtId="0" fontId="1" fillId="2" borderId="0" xfId="0" applyFont="1" applyFill="1"/>
    <xf numFmtId="0" fontId="1" fillId="3" borderId="0" xfId="0" applyFont="1" applyFill="1"/>
    <xf numFmtId="0" fontId="1" fillId="4" borderId="0" xfId="0" applyFont="1" applyFill="1"/>
    <xf numFmtId="0" fontId="1" fillId="5" borderId="0" xfId="0" applyFont="1" applyFill="1"/>
    <xf numFmtId="0" fontId="1" fillId="0" borderId="0" xfId="0" applyFont="1" applyAlignment="1">
      <alignment horizontal="left" indent="1"/>
    </xf>
    <xf numFmtId="9" fontId="1" fillId="0" borderId="0" xfId="0" applyFont="1" applyNumberFormat="1"/>
    <xf numFmtId="0" fontId="1" fillId="0" borderId="1" xfId="0" applyFont="1" applyBorder="1"/>
    <xf numFmtId="0" fontId="1" fillId="0" borderId="0" xfId="0" applyFont="1"/>
    <xf numFmtId="4" fontId="1" fillId="0" borderId="0" xfId="0" applyFont="1" applyNumberFormat="1"/>
    <xf numFmtId="0" fontId="1" fillId="6" borderId="0" xfId="0" applyFont="1" applyFill="1"/>
    <xf numFmtId="43" fontId="1" fillId="0" borderId="0" xfId="0" applyFont="1" applyNumberFormat="1"/>
    <xf numFmtId="43" fontId="1" fillId="6" borderId="0" xfId="0" applyFont="1" applyNumberFormat="1" applyFill="1"/>
    <xf numFmtId="0" fontId="1" fillId="0" borderId="2" xfId="0" applyFont="1" applyBorder="1"/>
    <xf numFmtId="164" fontId="2" fillId="0" borderId="3" xfId="0" applyFont="1" applyNumberFormat="1" applyBorder="1" applyAlignment="1">
      <alignment horizontal="right"/>
    </xf>
    <xf numFmtId="164" fontId="3" fillId="0" borderId="0" xfId="0" applyFont="1" applyNumberFormat="1" applyAlignment="1" applyProtection="1">
      <alignment horizontal="right"/>
      <protection locked="0"/>
    </xf>
    <xf numFmtId="165" fontId="4" fillId="0" borderId="0" xfId="0" applyFont="1" applyNumberFormat="1" applyAlignment="1">
      <alignment horizontal="right" wrapText="1"/>
    </xf>
    <xf numFmtId="0" fontId="1" fillId="7" borderId="0" xfId="0" applyFont="1" applyFill="1"/>
    <xf numFmtId="0" fontId="5" fillId="0" borderId="0" xfId="0" applyFont="1"/>
    <xf numFmtId="0" fontId="1" fillId="4" borderId="2" xfId="0" applyFont="1" applyFill="1" applyBorder="1"/>
    <xf numFmtId="0" fontId="1" fillId="0" borderId="2" xfId="0" applyFont="1" applyBorder="1" applyAlignment="1">
      <alignment horizontal="left"/>
    </xf>
    <xf numFmtId="0" fontId="6" fillId="0" borderId="2" xfId="0" applyFont="1" applyBorder="1"/>
    <xf numFmtId="0" fontId="7" fillId="0" borderId="2" xfId="0" applyFont="1" applyBorder="1"/>
    <xf numFmtId="0" fontId="5" fillId="0" borderId="2" xfId="0" applyFont="1" applyBorder="1"/>
    <xf numFmtId="0" fontId="5" fillId="4" borderId="2" xfId="0" applyFont="1" applyFill="1" applyBorder="1"/>
    <xf numFmtId="4" fontId="5" fillId="0" borderId="2" xfId="0" applyFont="1" applyNumberFormat="1" applyBorder="1"/>
    <xf numFmtId="0" fontId="5" fillId="8" borderId="2" xfId="0" applyFont="1" applyFill="1" applyBorder="1"/>
    <xf numFmtId="0" fontId="1" fillId="8" borderId="0" xfId="0" applyFont="1" applyFill="1"/>
    <xf numFmtId="10" fontId="1" fillId="0" borderId="0" xfId="0" applyFont="1" applyNumberFormat="1"/>
    <xf numFmtId="9" fontId="1" fillId="4" borderId="0" xfId="0" applyFont="1" applyNumberFormat="1" applyFill="1"/>
    <xf numFmtId="0" fontId="1" fillId="0" borderId="0" xfId="0" applyFont="1" applyAlignment="1">
      <alignment horizontal="right"/>
    </xf>
    <xf numFmtId="0" fontId="6" fillId="0" borderId="0" xfId="0" applyFont="1"/>
    <xf numFmtId="0" fontId="1" fillId="9" borderId="0" xfId="0" applyFont="1" applyFill="1"/>
    <xf numFmtId="2" fontId="1" fillId="0" borderId="0" xfId="0" applyFont="1" applyNumberFormat="1"/>
    <xf numFmtId="0" fontId="1" fillId="10" borderId="0" xfId="0" applyFont="1" applyFill="1"/>
    <xf numFmtId="0" fontId="8" fillId="0" borderId="0" xfId="0" applyFont="1"/>
    <xf numFmtId="0" fontId="9" fillId="0" borderId="0" xfId="0" applyFont="1"/>
    <xf numFmtId="0" fontId="1" fillId="11" borderId="4" xfId="0" applyFont="1" applyFill="1" applyBorder="1" applyAlignment="1">
      <alignment horizontal="center" vertical="center" wrapText="1"/>
    </xf>
    <xf numFmtId="166" fontId="10" fillId="0" borderId="5" xfId="0" applyFont="1" applyNumberFormat="1" applyBorder="1" applyAlignment="1">
      <alignment horizontal="center" vertical="center"/>
    </xf>
    <xf numFmtId="166" fontId="10" fillId="0" borderId="6" xfId="0" applyFont="1" applyNumberFormat="1" applyBorder="1" applyAlignment="1">
      <alignment horizontal="center" vertical="center"/>
    </xf>
    <xf numFmtId="0" fontId="1" fillId="11" borderId="4" xfId="0" applyFont="1" applyFill="1" applyBorder="1" applyAlignment="1">
      <alignment horizontal="center" vertical="center"/>
    </xf>
    <xf numFmtId="166" fontId="10" fillId="0" borderId="7" xfId="0" applyFont="1" applyNumberFormat="1" applyBorder="1" applyAlignment="1">
      <alignment horizontal="center" vertical="center"/>
    </xf>
    <xf numFmtId="166" fontId="10" fillId="0" borderId="8" xfId="0" applyFont="1" applyNumberFormat="1" applyBorder="1" applyAlignment="1">
      <alignment horizontal="center" vertical="center"/>
    </xf>
    <xf numFmtId="166" fontId="10" fillId="0" borderId="9" xfId="0" applyFont="1" applyNumberFormat="1" applyBorder="1" applyAlignment="1">
      <alignment horizontal="center" vertical="center"/>
    </xf>
    <xf numFmtId="166" fontId="10" fillId="0" borderId="10" xfId="0" applyFont="1" applyNumberFormat="1" applyBorder="1" applyAlignment="1">
      <alignment horizontal="center"/>
    </xf>
    <xf numFmtId="166" fontId="10" fillId="0" borderId="11" xfId="0" applyFont="1" applyNumberFormat="1" applyBorder="1" applyAlignment="1">
      <alignment horizontal="center"/>
    </xf>
    <xf numFmtId="166" fontId="10" fillId="0" borderId="12" xfId="0" applyFont="1" applyNumberFormat="1" applyBorder="1" applyAlignment="1">
      <alignment horizontal="center"/>
    </xf>
    <xf numFmtId="166" fontId="10" fillId="0" borderId="13" xfId="0" applyFont="1" applyNumberFormat="1" applyBorder="1" applyAlignment="1">
      <alignment horizontal="center"/>
    </xf>
    <xf numFmtId="166" fontId="10" fillId="0" borderId="14" xfId="0" applyFont="1" applyNumberFormat="1" applyBorder="1" applyAlignment="1">
      <alignment horizontal="center"/>
    </xf>
    <xf numFmtId="166" fontId="10" fillId="0" borderId="15" xfId="0" applyFont="1" applyNumberFormat="1" applyBorder="1" applyAlignment="1">
      <alignment horizontal="center"/>
    </xf>
    <xf numFmtId="166" fontId="10" fillId="0" borderId="14" xfId="0" applyFont="1" applyNumberFormat="1" applyBorder="1" applyAlignment="1">
      <alignment horizontal="center" vertical="center"/>
    </xf>
    <xf numFmtId="0" fontId="1" fillId="12" borderId="2" xfId="0" applyFont="1" applyFill="1" applyBorder="1"/>
    <xf numFmtId="3" fontId="1" fillId="12" borderId="2" xfId="0" applyFont="1" applyNumberFormat="1" applyFill="1" applyBorder="1"/>
    <xf numFmtId="3" fontId="1" fillId="0" borderId="2" xfId="0" applyFont="1" applyNumberFormat="1" applyBorder="1"/>
    <xf numFmtId="0" fontId="8" fillId="5" borderId="2" xfId="0" applyFont="1" applyFill="1" applyBorder="1"/>
    <xf numFmtId="0" fontId="1" fillId="2" borderId="2" xfId="0" applyFont="1" applyFill="1" applyBorder="1"/>
    <xf numFmtId="0" fontId="1" fillId="3" borderId="2" xfId="0" applyFont="1" applyFill="1" applyBorder="1"/>
    <xf numFmtId="3" fontId="1" fillId="11" borderId="2" xfId="0" applyFont="1" applyNumberFormat="1" applyFill="1" applyBorder="1"/>
    <xf numFmtId="166" fontId="1" fillId="0" borderId="16" xfId="0" applyFont="1" applyNumberFormat="1" applyBorder="1" applyAlignment="1">
      <alignment horizontal="center" vertical="center" wrapText="1"/>
    </xf>
    <xf numFmtId="166" fontId="1" fillId="0" borderId="17" xfId="0" applyFont="1" applyNumberFormat="1" applyBorder="1" applyAlignment="1">
      <alignment horizontal="center" vertical="center" wrapText="1"/>
    </xf>
    <xf numFmtId="164" fontId="1" fillId="0" borderId="0" xfId="0" applyFont="1" applyNumberFormat="1"/>
    <xf numFmtId="0" fontId="1" fillId="11" borderId="0" xfId="0" applyFont="1" applyFill="1"/>
    <xf numFmtId="166" fontId="1" fillId="0" borderId="18" xfId="0" applyFont="1" applyNumberFormat="1" applyBorder="1" applyAlignment="1">
      <alignment horizontal="center" vertical="center" wrapText="1"/>
    </xf>
    <xf numFmtId="0" fontId="6" fillId="11" borderId="0" xfId="0" applyFont="1" applyFill="1"/>
    <xf numFmtId="164" fontId="1" fillId="11" borderId="2" xfId="0" applyFont="1" applyNumberFormat="1" applyFill="1" applyBorder="1"/>
    <xf numFmtId="166" fontId="1" fillId="0" borderId="0" xfId="0" applyFont="1" applyNumberFormat="1"/>
    <xf numFmtId="166" fontId="1" fillId="0" borderId="19" xfId="0" applyFont="1" applyNumberFormat="1" applyBorder="1"/>
    <xf numFmtId="166" fontId="10" fillId="0" borderId="2" xfId="0" applyFont="1" applyNumberFormat="1" applyBorder="1" applyAlignment="1">
      <alignment horizontal="center" vertical="center"/>
    </xf>
    <xf numFmtId="166" fontId="1" fillId="0" borderId="7" xfId="0" applyFont="1" applyNumberFormat="1" applyBorder="1" applyAlignment="1">
      <alignment vertical="center"/>
    </xf>
    <xf numFmtId="166" fontId="1" fillId="0" borderId="7" xfId="0" applyFont="1" applyNumberFormat="1" applyBorder="1"/>
    <xf numFmtId="0" fontId="1" fillId="11" borderId="2" xfId="0" applyFont="1" applyFill="1" applyBorder="1"/>
    <xf numFmtId="166" fontId="1" fillId="0" borderId="0" xfId="0" applyFont="1" applyNumberFormat="1" applyAlignment="1">
      <alignment horizontal="left"/>
    </xf>
    <xf numFmtId="166" fontId="1" fillId="0" borderId="20" xfId="0" applyFont="1" applyNumberFormat="1" applyBorder="1" applyAlignment="1">
      <alignment vertical="center"/>
    </xf>
    <xf numFmtId="166" fontId="6" fillId="0" borderId="21" xfId="0" applyFont="1" applyNumberFormat="1" applyBorder="1" applyAlignment="1">
      <alignment horizontal="center" vertical="center" wrapText="1"/>
    </xf>
    <xf numFmtId="164" fontId="1" fillId="0" borderId="2" xfId="0" applyFont="1" applyNumberFormat="1" applyBorder="1"/>
    <xf numFmtId="43" fontId="1" fillId="0" borderId="2" xfId="0" applyFont="1" applyNumberFormat="1" applyBorder="1"/>
    <xf numFmtId="43" fontId="1" fillId="6" borderId="2" xfId="0" applyFont="1" applyNumberFormat="1" applyFill="1" applyBorder="1"/>
    <xf numFmtId="167" fontId="1" fillId="0" borderId="2" xfId="0" applyFont="1" applyNumberFormat="1" applyBorder="1"/>
    <xf numFmtId="164" fontId="1" fillId="0" borderId="22" xfId="0" applyFont="1" applyNumberFormat="1" applyBorder="1"/>
    <xf numFmtId="164" fontId="1" fillId="6" borderId="2" xfId="0" applyFont="1" applyNumberFormat="1" applyFill="1" applyBorder="1"/>
    <xf numFmtId="0" fontId="1" fillId="0" borderId="23" xfId="0" applyFont="1" applyBorder="1"/>
    <xf numFmtId="0" fontId="1" fillId="13" borderId="2" xfId="0" applyFont="1" applyFill="1" applyBorder="1"/>
    <xf numFmtId="0" fontId="1" fillId="8" borderId="2" xfId="0" applyFont="1" applyFill="1" applyBorder="1"/>
    <xf numFmtId="0" fontId="1" fillId="14" borderId="2" xfId="0" applyFont="1" applyFill="1" applyBorder="1"/>
    <xf numFmtId="0" fontId="1" fillId="5" borderId="2" xfId="0" applyFont="1" applyFill="1" applyBorder="1"/>
    <xf numFmtId="0" fontId="1" fillId="0" borderId="2" xfId="0" applyFont="1" applyBorder="1" applyAlignment="1">
      <alignment horizontal="center"/>
    </xf>
    <xf numFmtId="0" fontId="11" fillId="15" borderId="2" xfId="0" applyFont="1" applyFill="1" applyBorder="1"/>
    <xf numFmtId="4" fontId="1" fillId="0" borderId="2" xfId="0" applyFont="1" applyNumberFormat="1" applyBorder="1"/>
    <xf numFmtId="166" fontId="10" fillId="0" borderId="24" xfId="0" applyFont="1" applyNumberFormat="1" applyBorder="1" applyAlignment="1">
      <alignment horizontal="center"/>
    </xf>
    <xf numFmtId="166" fontId="10" fillId="0" borderId="25" xfId="0" applyFont="1" applyNumberFormat="1" applyBorder="1" applyAlignment="1">
      <alignment horizontal="center"/>
    </xf>
    <xf numFmtId="166" fontId="10" fillId="0" borderId="26" xfId="0" applyFont="1" applyNumberFormat="1" applyBorder="1" applyAlignment="1">
      <alignment horizontal="center"/>
    </xf>
    <xf numFmtId="0" fontId="6" fillId="0" borderId="27" xfId="0" applyFont="1" applyBorder="1" applyAlignment="1">
      <alignment horizontal="right" vertical="center"/>
    </xf>
    <xf numFmtId="0" fontId="6" fillId="0" borderId="28" xfId="0" applyFont="1" applyBorder="1" applyAlignment="1">
      <alignment horizontal="right" vertical="center"/>
    </xf>
    <xf numFmtId="166" fontId="10" fillId="0" borderId="25" xfId="0" applyFont="1" applyNumberFormat="1" applyBorder="1" applyAlignment="1">
      <alignment horizontal="center" vertical="center"/>
    </xf>
    <xf numFmtId="166" fontId="10" fillId="0" borderId="26" xfId="0" applyFont="1" applyNumberFormat="1" applyBorder="1" applyAlignment="1">
      <alignment horizontal="center" vertical="center"/>
    </xf>
    <xf numFmtId="166" fontId="10" fillId="0" borderId="29" xfId="0" applyFont="1" applyNumberFormat="1" applyBorder="1" applyAlignment="1">
      <alignment horizontal="center" vertical="center"/>
    </xf>
    <xf numFmtId="166" fontId="10" fillId="0" borderId="30" xfId="0" applyFont="1" applyNumberFormat="1" applyBorder="1" applyAlignment="1">
      <alignment horizontal="center" vertical="center"/>
    </xf>
    <xf numFmtId="166" fontId="10" fillId="0" borderId="31" xfId="0" applyFont="1" applyNumberFormat="1" applyBorder="1" applyAlignment="1">
      <alignment horizontal="center" vertical="center"/>
    </xf>
    <xf numFmtId="166" fontId="10" fillId="0" borderId="32" xfId="0" applyFont="1" applyNumberFormat="1" applyBorder="1" applyAlignment="1">
      <alignment horizontal="center" vertical="center"/>
    </xf>
    <xf numFmtId="166" fontId="10" fillId="0" borderId="33" xfId="0" applyFont="1" applyNumberFormat="1" applyBorder="1" applyAlignment="1">
      <alignment horizontal="center" vertical="center"/>
    </xf>
    <xf numFmtId="166" fontId="10" fillId="0" borderId="2" xfId="0" applyFont="1" applyNumberFormat="1" applyBorder="1" applyAlignment="1">
      <alignment horizontal="center"/>
    </xf>
    <xf numFmtId="0" fontId="6" fillId="0" borderId="2" xfId="0" applyFont="1" applyBorder="1" applyAlignment="1">
      <alignment wrapText="1"/>
    </xf>
    <xf numFmtId="166" fontId="1" fillId="0" borderId="2" xfId="0" applyFont="1" applyNumberFormat="1" applyBorder="1" applyAlignment="1">
      <alignment horizontal="left"/>
    </xf>
    <xf numFmtId="166" fontId="1" fillId="16" borderId="7" xfId="0" applyFont="1" applyNumberFormat="1" applyFill="1" applyBorder="1"/>
    <xf numFmtId="166" fontId="1" fillId="0" borderId="2" xfId="0" applyFont="1" applyNumberFormat="1" applyBorder="1" applyAlignment="1">
      <alignment horizontal="center" vertical="center" wrapText="1"/>
    </xf>
    <xf numFmtId="166" fontId="1" fillId="11" borderId="2" xfId="0" applyFont="1" applyNumberFormat="1" applyFill="1" applyBorder="1"/>
    <xf numFmtId="166" fontId="1" fillId="0" borderId="15" xfId="0" applyFont="1" applyNumberFormat="1" applyBorder="1" applyAlignment="1">
      <alignment horizontal="left"/>
    </xf>
    <xf numFmtId="166" fontId="6" fillId="0" borderId="2" xfId="0" applyFont="1" applyNumberFormat="1" applyBorder="1" applyAlignment="1">
      <alignment horizontal="center" vertical="center" wrapText="1"/>
    </xf>
    <xf numFmtId="166" fontId="6" fillId="0" borderId="34" xfId="0" applyFont="1" applyNumberFormat="1" applyBorder="1" applyAlignment="1">
      <alignment horizontal="center" vertical="center" wrapText="1"/>
    </xf>
    <xf numFmtId="166" fontId="10" fillId="0" borderId="23" xfId="0" applyFont="1" applyNumberFormat="1" applyBorder="1" applyAlignment="1">
      <alignment horizontal="center" vertical="center"/>
    </xf>
    <xf numFmtId="166" fontId="6" fillId="0" borderId="25" xfId="0" applyFont="1" applyNumberFormat="1" applyBorder="1" applyAlignment="1">
      <alignment horizontal="center" vertical="center" wrapText="1"/>
    </xf>
    <xf numFmtId="0" fontId="1" fillId="6" borderId="22" xfId="0" applyFont="1" applyFill="1" applyBorder="1"/>
    <xf numFmtId="0" fontId="1" fillId="6" borderId="35" xfId="0" applyFont="1" applyFill="1" applyBorder="1"/>
    <xf numFmtId="166" fontId="1" fillId="6" borderId="7" xfId="0" applyFont="1" applyNumberFormat="1" applyFill="1" applyBorder="1"/>
    <xf numFmtId="166" fontId="10" fillId="0" borderId="1" xfId="0" applyFont="1" applyNumberFormat="1" applyBorder="1" applyAlignment="1">
      <alignment horizontal="center" vertical="center"/>
    </xf>
    <xf numFmtId="166" fontId="1" fillId="0" borderId="10" xfId="0" applyFont="1" applyNumberFormat="1" applyBorder="1" applyAlignment="1">
      <alignment horizontal="center" vertical="center" wrapText="1"/>
    </xf>
    <xf numFmtId="0" fontId="1" fillId="17" borderId="2" xfId="0" applyFont="1" applyFill="1" applyBorder="1"/>
    <xf numFmtId="164" fontId="1" fillId="17" borderId="2" xfId="0" applyFont="1" applyNumberFormat="1" applyFill="1" applyBorder="1"/>
    <xf numFmtId="166" fontId="10" fillId="0" borderId="21" xfId="0" applyFont="1" applyNumberFormat="1" applyBorder="1" applyAlignment="1">
      <alignment horizontal="center" vertical="center"/>
    </xf>
    <xf numFmtId="166" fontId="10" fillId="0" borderId="36" xfId="0" applyFont="1" applyNumberFormat="1" applyBorder="1" applyAlignment="1">
      <alignment horizontal="center" vertical="center"/>
    </xf>
    <xf numFmtId="166" fontId="10" fillId="0" borderId="24" xfId="0" applyFont="1" applyNumberFormat="1" applyBorder="1" applyAlignment="1">
      <alignment horizontal="center" vertical="center"/>
    </xf>
    <xf numFmtId="166" fontId="10" fillId="0" borderId="21" xfId="0" applyFont="1" applyNumberFormat="1" applyBorder="1" applyAlignment="1">
      <alignment horizontal="center"/>
    </xf>
    <xf numFmtId="166" fontId="10" fillId="0" borderId="36" xfId="0" applyFont="1" applyNumberFormat="1" applyBorder="1" applyAlignment="1">
      <alignment horizontal="center"/>
    </xf>
    <xf numFmtId="0" fontId="2" fillId="18" borderId="0" xfId="0" applyFont="1" applyFill="1" applyAlignment="1">
      <alignment vertical="center" wrapText="1"/>
    </xf>
    <xf numFmtId="165" fontId="2" fillId="18" borderId="0" xfId="0" applyFont="1" applyNumberFormat="1" applyFill="1" applyAlignment="1">
      <alignment vertical="center" wrapText="1"/>
    </xf>
    <xf numFmtId="0" fontId="2" fillId="0" borderId="37" xfId="0" applyFont="1" applyBorder="1"/>
    <xf numFmtId="164" fontId="12" fillId="0" borderId="0" xfId="0" applyFont="1" applyNumberFormat="1" applyAlignment="1" applyProtection="1">
      <alignment horizontal="right"/>
      <protection locked="0"/>
    </xf>
    <xf numFmtId="164" fontId="3" fillId="0" borderId="3" xfId="0" applyFont="1" applyNumberFormat="1" applyBorder="1" applyAlignment="1" applyProtection="1">
      <alignment horizontal="right"/>
      <protection locked="0"/>
    </xf>
    <xf numFmtId="0" fontId="13" fillId="0" borderId="0" xfId="0" applyFont="1" applyAlignment="1">
      <alignment vertical="top"/>
    </xf>
    <xf numFmtId="0" fontId="9" fillId="18" borderId="0" xfId="0" applyFont="1" applyFill="1"/>
    <xf numFmtId="0" fontId="4" fillId="18" borderId="0" xfId="0" applyFont="1" applyFill="1"/>
    <xf numFmtId="0" fontId="14" fillId="18" borderId="0" xfId="0" applyFont="1" applyFill="1" applyAlignment="1">
      <alignment horizontal="left" vertical="center"/>
    </xf>
    <xf numFmtId="0" fontId="13" fillId="0" borderId="0" xfId="0" applyFont="1" applyAlignment="1">
      <alignment horizontal="left" vertical="center"/>
    </xf>
    <xf numFmtId="0" fontId="4" fillId="0" borderId="0" xfId="0" applyFont="1" applyAlignment="1">
      <alignment horizontal="justify" vertical="center" wrapText="1"/>
    </xf>
    <xf numFmtId="0" fontId="3" fillId="19" borderId="3" xfId="0" applyFont="1" applyFill="1" applyBorder="1" applyAlignment="1">
      <alignment horizontal="center" vertical="center" wrapText="1"/>
    </xf>
    <xf numFmtId="0" fontId="3" fillId="18" borderId="3" xfId="0" applyFont="1" applyFill="1" applyBorder="1" applyAlignment="1">
      <alignment horizontal="center" vertical="center" wrapText="1"/>
    </xf>
    <xf numFmtId="0" fontId="13" fillId="18" borderId="37" xfId="0" applyFont="1" applyFill="1" applyBorder="1" applyAlignment="1">
      <alignment horizontal="left" vertical="center"/>
    </xf>
    <xf numFmtId="0" fontId="13" fillId="18" borderId="0" xfId="0" applyFont="1" applyFill="1" applyAlignment="1">
      <alignment horizontal="left" vertical="center"/>
    </xf>
    <xf numFmtId="0" fontId="15" fillId="18" borderId="0" xfId="0" applyFont="1" applyFill="1" applyAlignment="1">
      <alignment horizontal="center" vertical="center" wrapText="1"/>
    </xf>
    <xf numFmtId="0" fontId="3" fillId="18" borderId="38" xfId="0" applyFont="1" applyFill="1" applyBorder="1" applyAlignment="1">
      <alignment horizontal="center" vertical="center" wrapText="1"/>
    </xf>
    <xf numFmtId="0" fontId="3" fillId="18" borderId="0" xfId="0" applyFont="1" applyFill="1" applyAlignment="1">
      <alignment horizontal="center" vertical="center" wrapText="1"/>
    </xf>
    <xf numFmtId="0" fontId="12" fillId="18" borderId="38" xfId="0" applyFont="1" applyFill="1" applyBorder="1" applyAlignment="1">
      <alignment horizontal="center"/>
    </xf>
    <xf numFmtId="0" fontId="4" fillId="20" borderId="38" xfId="0" applyFont="1" applyFill="1" applyBorder="1" applyAlignment="1" applyProtection="1">
      <alignment horizontal="center" vertical="center" wrapText="1"/>
      <protection locked="0"/>
    </xf>
    <xf numFmtId="0" fontId="2" fillId="20" borderId="38" xfId="0" applyFont="1" applyFill="1" applyBorder="1" applyAlignment="1" applyProtection="1">
      <alignment horizontal="center" vertical="center" wrapText="1"/>
      <protection locked="0"/>
    </xf>
    <xf numFmtId="0" fontId="2" fillId="0" borderId="0" xfId="0" applyFont="1"/>
    <xf numFmtId="164" fontId="2" fillId="0" borderId="0" xfId="0" applyFont="1" applyNumberFormat="1" applyAlignment="1">
      <alignment horizontal="right"/>
    </xf>
    <xf numFmtId="164" fontId="2" fillId="0" borderId="37" xfId="0" applyFont="1" applyNumberFormat="1" applyBorder="1" applyAlignment="1">
      <alignment horizontal="right"/>
    </xf>
    <xf numFmtId="0" fontId="4" fillId="0" borderId="0" xfId="0" applyFont="1" applyAlignment="1">
      <alignment horizontal="left" indent="1"/>
    </xf>
    <xf numFmtId="164" fontId="4" fillId="0" borderId="0" xfId="0" applyFont="1" applyNumberFormat="1" applyAlignment="1">
      <alignment horizontal="right"/>
    </xf>
    <xf numFmtId="0" fontId="2" fillId="0" borderId="3" xfId="0" applyFont="1" applyBorder="1"/>
    <xf numFmtId="0" fontId="12" fillId="18" borderId="37" xfId="0" applyFont="1" applyFill="1" applyBorder="1" applyAlignment="1">
      <alignment horizontal="center"/>
    </xf>
    <xf numFmtId="0" fontId="2" fillId="0" borderId="37" xfId="0" applyFont="1" applyBorder="1" applyAlignment="1">
      <alignment wrapText="1"/>
    </xf>
    <xf numFmtId="0" fontId="2" fillId="0" borderId="0" xfId="0" applyFont="1" applyAlignment="1">
      <alignment wrapText="1"/>
    </xf>
    <xf numFmtId="0" fontId="4" fillId="0" borderId="0" xfId="0" applyFont="1" applyAlignment="1">
      <alignment horizontal="left" indent="1" wrapText="1"/>
    </xf>
    <xf numFmtId="0" fontId="2" fillId="0" borderId="3" xfId="0" applyFont="1" applyBorder="1" applyAlignment="1">
      <alignment wrapText="1"/>
    </xf>
    <xf numFmtId="0" fontId="2" fillId="18" borderId="0" xfId="0" applyFont="1" applyFill="1" applyAlignment="1">
      <alignment horizontal="left" vertical="center" wrapText="1"/>
    </xf>
    <xf numFmtId="164" fontId="4" fillId="18" borderId="0" xfId="0" applyFont="1" applyNumberFormat="1" applyFill="1"/>
    <xf numFmtId="0" fontId="13" fillId="0" borderId="0" xfId="0" applyFont="1" applyAlignment="1">
      <alignment horizontal="left"/>
    </xf>
    <xf numFmtId="0" fontId="13" fillId="18" borderId="37" xfId="0" applyFont="1" applyFill="1" applyBorder="1" applyAlignment="1">
      <alignment horizontal="left"/>
    </xf>
    <xf numFmtId="0" fontId="13" fillId="18"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externalLink" Target="externalLinks/externalLink1.xml"/><Relationship Id="rId25" Type="http://schemas.openxmlformats.org/officeDocument/2006/relationships/externalLink" Target="externalLinks/externalLink2.xml"/><Relationship Id="rId26" Type="http://schemas.openxmlformats.org/officeDocument/2006/relationships/theme" Target="theme/theme1.xml"/><Relationship Id="rId27" Type="http://schemas.openxmlformats.org/officeDocument/2006/relationships/styles" Target="styles.xml"/><Relationship Id="rId28" Type="http://schemas.openxmlformats.org/officeDocument/2006/relationships/sharedStrings" Target="sharedStrings.xml"/><Relationship Id="rId29" Type="http://schemas.microsoft.com/office/2017/10/relationships/person" Target="persons/perso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baseline="0">
                <a:effectLst/>
              </a:rPr>
              <a:t>VA-share</a:t>
            </a:r>
            <a:r>
              <a:rPr lang="en-US" sz="1400" b="0" i="0" u="none" strike="noStrike" baseline="0"/>
              <a:t> </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SAM_analysis!$A$4</c:f>
              <c:strCache>
                <c:ptCount val="1"/>
                <c:pt idx="0">
                  <c:v>f-labor</c:v>
                </c:pt>
              </c:strCache>
            </c:strRef>
          </c:tx>
          <c:spPr>
            <a:solidFill>
              <a:schemeClr val="accent1"/>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SAM_analysis!$B$4:$AL$4</c:f>
              <c:numCache>
                <c:formatCode>0.00%</c:formatCode>
                <c:ptCount val="37"/>
                <c:pt idx="0">
                  <c:v>0.52768843601959248</c:v>
                </c:pt>
                <c:pt idx="1">
                  <c:v>0.46637468105530394</c:v>
                </c:pt>
                <c:pt idx="2">
                  <c:v>0.22610939780340464</c:v>
                </c:pt>
                <c:pt idx="3">
                  <c:v>0.25908815294941284</c:v>
                </c:pt>
                <c:pt idx="4">
                  <c:v>0.28206496603223896</c:v>
                </c:pt>
                <c:pt idx="5">
                  <c:v>7.147860880320743E-2</c:v>
                </c:pt>
                <c:pt idx="6">
                  <c:v>0.28598243799016249</c:v>
                </c:pt>
                <c:pt idx="7">
                  <c:v>0.56551121678222627</c:v>
                </c:pt>
                <c:pt idx="8">
                  <c:v>0.19046874256828369</c:v>
                </c:pt>
                <c:pt idx="9">
                  <c:v>0.26123774134850691</c:v>
                </c:pt>
                <c:pt idx="10">
                  <c:v>3.7316914357261734E-2</c:v>
                </c:pt>
                <c:pt idx="11">
                  <c:v>0.17713775846105809</c:v>
                </c:pt>
                <c:pt idx="12">
                  <c:v>0.24114560139570818</c:v>
                </c:pt>
                <c:pt idx="13">
                  <c:v>0.41023997910199328</c:v>
                </c:pt>
                <c:pt idx="14">
                  <c:v>0.16742119391558569</c:v>
                </c:pt>
                <c:pt idx="15">
                  <c:v>0.64469798993667704</c:v>
                </c:pt>
                <c:pt idx="16">
                  <c:v>0.65936691885519172</c:v>
                </c:pt>
                <c:pt idx="17">
                  <c:v>0.23124918460247079</c:v>
                </c:pt>
                <c:pt idx="18">
                  <c:v>0.38395593484961815</c:v>
                </c:pt>
                <c:pt idx="19">
                  <c:v>0.31438221479737433</c:v>
                </c:pt>
                <c:pt idx="20">
                  <c:v>0.42143716697118166</c:v>
                </c:pt>
                <c:pt idx="21">
                  <c:v>0.46588462805770275</c:v>
                </c:pt>
                <c:pt idx="22">
                  <c:v>0.75645499388961512</c:v>
                </c:pt>
                <c:pt idx="23">
                  <c:v>0.66206757486798129</c:v>
                </c:pt>
                <c:pt idx="24">
                  <c:v>0.67340014439608087</c:v>
                </c:pt>
                <c:pt idx="25">
                  <c:v>0.54717014070014425</c:v>
                </c:pt>
                <c:pt idx="26">
                  <c:v>0.39961750942981528</c:v>
                </c:pt>
                <c:pt idx="27">
                  <c:v>0.81226489021845116</c:v>
                </c:pt>
                <c:pt idx="28">
                  <c:v>0.37706777082363613</c:v>
                </c:pt>
                <c:pt idx="29">
                  <c:v>0.47353030225756565</c:v>
                </c:pt>
                <c:pt idx="30">
                  <c:v>0.69002293960591898</c:v>
                </c:pt>
                <c:pt idx="31">
                  <c:v>0.80420734083649481</c:v>
                </c:pt>
                <c:pt idx="32">
                  <c:v>0.5869906751742261</c:v>
                </c:pt>
                <c:pt idx="33">
                  <c:v>0.15849001175912877</c:v>
                </c:pt>
                <c:pt idx="34">
                  <c:v>0.53464498726920395</c:v>
                </c:pt>
                <c:pt idx="35">
                  <c:v>0.308072065705295</c:v>
                </c:pt>
                <c:pt idx="36">
                  <c:v>0.91365087176231752</c:v>
                </c:pt>
              </c:numCache>
            </c:numRef>
          </c:val>
          <c:extLst>
            <c:ext xmlns:c16="http://schemas.microsoft.com/office/drawing/2014/chart" uri="{C3380CC4-5D6E-409C-BE32-E72D297353CC}">
              <c16:uniqueId val="{00000000-3084-4CA7-8792-F62DACB9C66F}"/>
            </c:ext>
          </c:extLst>
        </c:ser>
        <c:ser>
          <c:idx val="1"/>
          <c:order val="1"/>
          <c:tx>
            <c:strRef>
              <c:f>SAM_analysis!$A$5</c:f>
              <c:strCache>
                <c:ptCount val="1"/>
                <c:pt idx="0">
                  <c:v>f-cap</c:v>
                </c:pt>
              </c:strCache>
            </c:strRef>
          </c:tx>
          <c:spPr>
            <a:solidFill>
              <a:schemeClr val="accent2"/>
            </a:solidFill>
            <a:ln>
              <a:noFill/>
            </a:ln>
            <a:effectLst/>
          </c:spPr>
          <c:invertIfNegative val="0"/>
          <c:cat>
            <c:strRef>
              <c:f>SAM_analysis!$B$3:$AL$3</c:f>
              <c:strCache>
                <c:ptCount val="37"/>
                <c:pt idx="0">
                  <c:v>a-agri</c:v>
                </c:pt>
                <c:pt idx="1">
                  <c:v>a-mine</c:v>
                </c:pt>
                <c:pt idx="2">
                  <c:v>a-food</c:v>
                </c:pt>
                <c:pt idx="3">
                  <c:v>a-text</c:v>
                </c:pt>
                <c:pt idx="4">
                  <c:v>a-ppp</c:v>
                </c:pt>
                <c:pt idx="5">
                  <c:v>a-p_c</c:v>
                </c:pt>
                <c:pt idx="6">
                  <c:v>a-che</c:v>
                </c:pt>
                <c:pt idx="7">
                  <c:v>a-bph</c:v>
                </c:pt>
                <c:pt idx="8">
                  <c:v>a-rnmm</c:v>
                </c:pt>
                <c:pt idx="9">
                  <c:v>a-meta</c:v>
                </c:pt>
                <c:pt idx="10">
                  <c:v>a-ele</c:v>
                </c:pt>
                <c:pt idx="11">
                  <c:v>a-eeq</c:v>
                </c:pt>
                <c:pt idx="12">
                  <c:v>a-ome</c:v>
                </c:pt>
                <c:pt idx="13">
                  <c:v>a-mvh</c:v>
                </c:pt>
                <c:pt idx="14">
                  <c:v>a-omf</c:v>
                </c:pt>
                <c:pt idx="15">
                  <c:v>a-ely</c:v>
                </c:pt>
                <c:pt idx="16">
                  <c:v>a-wtr</c:v>
                </c:pt>
                <c:pt idx="17">
                  <c:v>a-cns</c:v>
                </c:pt>
                <c:pt idx="18">
                  <c:v>a-trd</c:v>
                </c:pt>
                <c:pt idx="19">
                  <c:v>a-trans</c:v>
                </c:pt>
                <c:pt idx="20">
                  <c:v>a-afs</c:v>
                </c:pt>
                <c:pt idx="21">
                  <c:v>a-publ</c:v>
                </c:pt>
                <c:pt idx="22">
                  <c:v>a-tele</c:v>
                </c:pt>
                <c:pt idx="23">
                  <c:v>a-info</c:v>
                </c:pt>
                <c:pt idx="24">
                  <c:v>a-ofi</c:v>
                </c:pt>
                <c:pt idx="25">
                  <c:v>a-rsa</c:v>
                </c:pt>
                <c:pt idx="26">
                  <c:v>a-obs</c:v>
                </c:pt>
                <c:pt idx="27">
                  <c:v>a-scie</c:v>
                </c:pt>
                <c:pt idx="28">
                  <c:v>a-prof</c:v>
                </c:pt>
                <c:pt idx="29">
                  <c:v>a-supp</c:v>
                </c:pt>
                <c:pt idx="30">
                  <c:v>a-admi</c:v>
                </c:pt>
                <c:pt idx="31">
                  <c:v>a-educ</c:v>
                </c:pt>
                <c:pt idx="32">
                  <c:v>a-heal</c:v>
                </c:pt>
                <c:pt idx="33">
                  <c:v>a-soci</c:v>
                </c:pt>
                <c:pt idx="34">
                  <c:v>a-arts</c:v>
                </c:pt>
                <c:pt idx="35">
                  <c:v>a-oser</c:v>
                </c:pt>
                <c:pt idx="36">
                  <c:v>a-dwe</c:v>
                </c:pt>
              </c:strCache>
            </c:strRef>
          </c:cat>
          <c:val>
            <c:numRef>
              <c:f>SAM_analysis!$B$5:$AL$5</c:f>
              <c:numCache>
                <c:formatCode>0.00%</c:formatCode>
                <c:ptCount val="37"/>
                <c:pt idx="0">
                  <c:v>0.12329773644237114</c:v>
                </c:pt>
                <c:pt idx="1">
                  <c:v>6.9257430612231262E-3</c:v>
                </c:pt>
                <c:pt idx="2">
                  <c:v>2.8074515410533921E-2</c:v>
                </c:pt>
                <c:pt idx="3">
                  <c:v>0.10358233261766545</c:v>
                </c:pt>
                <c:pt idx="4">
                  <c:v>0.14636770330776594</c:v>
                </c:pt>
                <c:pt idx="5">
                  <c:v>4.9014454720644217E-2</c:v>
                </c:pt>
                <c:pt idx="6">
                  <c:v>0.25770891671011176</c:v>
                </c:pt>
                <c:pt idx="7">
                  <c:v>0</c:v>
                </c:pt>
                <c:pt idx="8">
                  <c:v>8.3392852505103768E-2</c:v>
                </c:pt>
                <c:pt idx="9">
                  <c:v>6.9630414869942564E-2</c:v>
                </c:pt>
                <c:pt idx="10">
                  <c:v>3.8138684152764744E-2</c:v>
                </c:pt>
                <c:pt idx="11">
                  <c:v>0</c:v>
                </c:pt>
                <c:pt idx="12">
                  <c:v>0</c:v>
                </c:pt>
                <c:pt idx="13">
                  <c:v>0</c:v>
                </c:pt>
                <c:pt idx="14">
                  <c:v>0.15629112363349135</c:v>
                </c:pt>
                <c:pt idx="15">
                  <c:v>2.4303056717899698E-2</c:v>
                </c:pt>
                <c:pt idx="16">
                  <c:v>0</c:v>
                </c:pt>
                <c:pt idx="17">
                  <c:v>0.1431866523652611</c:v>
                </c:pt>
                <c:pt idx="18">
                  <c:v>0.23195387021445837</c:v>
                </c:pt>
                <c:pt idx="19">
                  <c:v>0.18375644558741336</c:v>
                </c:pt>
                <c:pt idx="20">
                  <c:v>7.6081651935738376E-2</c:v>
                </c:pt>
                <c:pt idx="21">
                  <c:v>0.12594951590732686</c:v>
                </c:pt>
                <c:pt idx="22">
                  <c:v>0</c:v>
                </c:pt>
                <c:pt idx="23">
                  <c:v>6.0445698091374921E-2</c:v>
                </c:pt>
                <c:pt idx="24">
                  <c:v>2.1203207379466921E-2</c:v>
                </c:pt>
                <c:pt idx="25">
                  <c:v>0.28172261275484928</c:v>
                </c:pt>
                <c:pt idx="26">
                  <c:v>0.2440215800621035</c:v>
                </c:pt>
                <c:pt idx="27">
                  <c:v>0</c:v>
                </c:pt>
                <c:pt idx="28">
                  <c:v>0.16162869600910909</c:v>
                </c:pt>
                <c:pt idx="29">
                  <c:v>0.12807098030587138</c:v>
                </c:pt>
                <c:pt idx="30">
                  <c:v>0</c:v>
                </c:pt>
                <c:pt idx="31">
                  <c:v>3.4120358649254154E-2</c:v>
                </c:pt>
                <c:pt idx="32">
                  <c:v>3.1013966803646629E-2</c:v>
                </c:pt>
                <c:pt idx="33">
                  <c:v>0</c:v>
                </c:pt>
                <c:pt idx="34">
                  <c:v>5.2755075080557094E-2</c:v>
                </c:pt>
                <c:pt idx="35">
                  <c:v>0.2875184258934757</c:v>
                </c:pt>
                <c:pt idx="36">
                  <c:v>8.634912823768251E-2</c:v>
                </c:pt>
              </c:numCache>
            </c:numRef>
          </c:val>
          <c:extLst>
            <c:ext xmlns:c16="http://schemas.microsoft.com/office/drawing/2014/chart" uri="{C3380CC4-5D6E-409C-BE32-E72D297353CC}">
              <c16:uniqueId val="{00000001-3084-4CA7-8792-F62DACB9C66F}"/>
            </c:ext>
          </c:extLst>
        </c:ser>
        <c:dLbls>
          <c:showLegendKey val="0"/>
          <c:showVal val="0"/>
          <c:showCatName val="0"/>
          <c:showSerName val="0"/>
          <c:showPercent val="0"/>
          <c:showBubbleSize val="0"/>
        </c:dLbls>
        <c:gapWidth val="150"/>
        <c:overlap val="100"/>
        <c:axId val="336384272"/>
        <c:axId val="336386192"/>
      </c:barChart>
      <c:catAx>
        <c:axId val="3363842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6192"/>
        <c:crosses val="autoZero"/>
        <c:auto val="1"/>
        <c:lblAlgn val="ctr"/>
        <c:lblOffset val="100"/>
        <c:noMultiLvlLbl val="0"/>
      </c:catAx>
      <c:valAx>
        <c:axId val="33638619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638427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b="0" i="0" u="none" strike="noStrike" kern="1200" spc="0" baseline="0">
                <a:solidFill>
                  <a:sysClr val="windowText" lastClr="000000">
                    <a:lumMod val="65000"/>
                    <a:lumOff val="35000"/>
                  </a:sysClr>
                </a:solidFill>
                <a:effectLst/>
              </a:rPr>
              <a:t>VA-share</a:t>
            </a:r>
            <a:r>
              <a:rPr lang="en-US" sz="1400" b="0" i="0" u="none" strike="noStrike" kern="1200" spc="0" baseline="0">
                <a:solidFill>
                  <a:sysClr val="windowText" lastClr="000000">
                    <a:lumMod val="65000"/>
                    <a:lumOff val="35000"/>
                  </a:sysClr>
                </a:solidFill>
              </a:rPr>
              <a:t> </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SAM_analysis!$A$27</c:f>
              <c:strCache>
                <c:ptCount val="1"/>
                <c:pt idx="0">
                  <c:v>f-labor</c:v>
                </c:pt>
              </c:strCache>
            </c:strRef>
          </c:tx>
          <c:spPr>
            <a:solidFill>
              <a:schemeClr val="accent1"/>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SAM_analysis!$B$27:$CA$27</c:f>
              <c:numCache>
                <c:formatCode>0.00%</c:formatCode>
                <c:ptCount val="78"/>
                <c:pt idx="0">
                  <c:v>2.3911075301689698E-2</c:v>
                </c:pt>
                <c:pt idx="1">
                  <c:v>9.5548686792837387E-2</c:v>
                </c:pt>
                <c:pt idx="2">
                  <c:v>0.14442398260160769</c:v>
                </c:pt>
                <c:pt idx="3">
                  <c:v>0.13254905009311405</c:v>
                </c:pt>
                <c:pt idx="4">
                  <c:v>0.12517676073192732</c:v>
                </c:pt>
                <c:pt idx="5">
                  <c:v>0.10050048946596755</c:v>
                </c:pt>
                <c:pt idx="6">
                  <c:v>2.3918349954901122E-2</c:v>
                </c:pt>
                <c:pt idx="7">
                  <c:v>0.17331732760132526</c:v>
                </c:pt>
                <c:pt idx="8">
                  <c:v>0.13274430051026395</c:v>
                </c:pt>
                <c:pt idx="9">
                  <c:v>0.12503024269465449</c:v>
                </c:pt>
                <c:pt idx="10">
                  <c:v>0.14621120625168235</c:v>
                </c:pt>
                <c:pt idx="11">
                  <c:v>6.1062149299836756E-2</c:v>
                </c:pt>
                <c:pt idx="12">
                  <c:v>0.14742906147468793</c:v>
                </c:pt>
                <c:pt idx="13">
                  <c:v>9.4575819853234488E-2</c:v>
                </c:pt>
                <c:pt idx="14">
                  <c:v>5.0322178457664346E-2</c:v>
                </c:pt>
                <c:pt idx="15">
                  <c:v>9.7916629887881038E-2</c:v>
                </c:pt>
                <c:pt idx="16">
                  <c:v>8.8630474581601254E-2</c:v>
                </c:pt>
                <c:pt idx="17">
                  <c:v>7.567182427890104E-2</c:v>
                </c:pt>
                <c:pt idx="18">
                  <c:v>0.1074000284768534</c:v>
                </c:pt>
                <c:pt idx="19">
                  <c:v>0.27752411461586202</c:v>
                </c:pt>
                <c:pt idx="20">
                  <c:v>0.11482654277263769</c:v>
                </c:pt>
                <c:pt idx="21">
                  <c:v>0.1409026146347564</c:v>
                </c:pt>
                <c:pt idx="22">
                  <c:v>0.11694301745370723</c:v>
                </c:pt>
                <c:pt idx="23">
                  <c:v>0.41630758433819265</c:v>
                </c:pt>
                <c:pt idx="24">
                  <c:v>0.23123143698042858</c:v>
                </c:pt>
                <c:pt idx="25">
                  <c:v>0.19549734609863498</c:v>
                </c:pt>
                <c:pt idx="26">
                  <c:v>0.13114284488144401</c:v>
                </c:pt>
                <c:pt idx="27">
                  <c:v>0.15886956470056179</c:v>
                </c:pt>
                <c:pt idx="28">
                  <c:v>0.16278792013111615</c:v>
                </c:pt>
                <c:pt idx="29">
                  <c:v>0.14548198479586358</c:v>
                </c:pt>
                <c:pt idx="30">
                  <c:v>0.13518569418565973</c:v>
                </c:pt>
                <c:pt idx="31">
                  <c:v>5.3613017158308879E-2</c:v>
                </c:pt>
                <c:pt idx="32">
                  <c:v>0.1005022301744527</c:v>
                </c:pt>
                <c:pt idx="33">
                  <c:v>0.13420630505501935</c:v>
                </c:pt>
                <c:pt idx="34">
                  <c:v>0.25857661643919555</c:v>
                </c:pt>
                <c:pt idx="35">
                  <c:v>0.12072892091571637</c:v>
                </c:pt>
                <c:pt idx="36">
                  <c:v>4.9413397897611219E-2</c:v>
                </c:pt>
                <c:pt idx="37">
                  <c:v>7.7524275009837926E-2</c:v>
                </c:pt>
                <c:pt idx="38">
                  <c:v>0.23638509481042327</c:v>
                </c:pt>
                <c:pt idx="39">
                  <c:v>8.7462052475367286E-2</c:v>
                </c:pt>
                <c:pt idx="40">
                  <c:v>0.12339218939290064</c:v>
                </c:pt>
                <c:pt idx="41">
                  <c:v>0.14245465721700395</c:v>
                </c:pt>
                <c:pt idx="42">
                  <c:v>0.12577955803846419</c:v>
                </c:pt>
                <c:pt idx="43">
                  <c:v>0.23044238098909506</c:v>
                </c:pt>
                <c:pt idx="44">
                  <c:v>8.0711861034787419E-2</c:v>
                </c:pt>
                <c:pt idx="45">
                  <c:v>0.29405088030328796</c:v>
                </c:pt>
                <c:pt idx="46">
                  <c:v>0</c:v>
                </c:pt>
                <c:pt idx="47">
                  <c:v>1.1939715434908161E-6</c:v>
                </c:pt>
                <c:pt idx="48">
                  <c:v>0.10406541032295152</c:v>
                </c:pt>
                <c:pt idx="49">
                  <c:v>0.23291925481225717</c:v>
                </c:pt>
                <c:pt idx="50">
                  <c:v>0.17414490020330034</c:v>
                </c:pt>
                <c:pt idx="51">
                  <c:v>0</c:v>
                </c:pt>
                <c:pt idx="52">
                  <c:v>0</c:v>
                </c:pt>
                <c:pt idx="53">
                  <c:v>7.1282354271884951E-2</c:v>
                </c:pt>
                <c:pt idx="54">
                  <c:v>0</c:v>
                </c:pt>
                <c:pt idx="55">
                  <c:v>0</c:v>
                </c:pt>
                <c:pt idx="56">
                  <c:v>0</c:v>
                </c:pt>
                <c:pt idx="57">
                  <c:v>0.3286813912684472</c:v>
                </c:pt>
                <c:pt idx="58">
                  <c:v>0.27314528586015469</c:v>
                </c:pt>
                <c:pt idx="59">
                  <c:v>0.14416458640359639</c:v>
                </c:pt>
                <c:pt idx="60">
                  <c:v>0.23874265013409987</c:v>
                </c:pt>
                <c:pt idx="61">
                  <c:v>0.19418229458692013</c:v>
                </c:pt>
                <c:pt idx="62">
                  <c:v>0.18861775905964254</c:v>
                </c:pt>
                <c:pt idx="63">
                  <c:v>0.11416623474102928</c:v>
                </c:pt>
                <c:pt idx="64">
                  <c:v>8.5665380351155243E-2</c:v>
                </c:pt>
                <c:pt idx="65">
                  <c:v>0.11222641588741039</c:v>
                </c:pt>
                <c:pt idx="66">
                  <c:v>0.2586175421353058</c:v>
                </c:pt>
                <c:pt idx="67">
                  <c:v>0.2727484486306711</c:v>
                </c:pt>
                <c:pt idx="68">
                  <c:v>0.2740431860420785</c:v>
                </c:pt>
                <c:pt idx="69">
                  <c:v>8.7857623618398675E-2</c:v>
                </c:pt>
                <c:pt idx="70">
                  <c:v>0.25796479078277057</c:v>
                </c:pt>
                <c:pt idx="71">
                  <c:v>0.35095738324129183</c:v>
                </c:pt>
                <c:pt idx="72">
                  <c:v>0.44171811084589296</c:v>
                </c:pt>
                <c:pt idx="73">
                  <c:v>0.60653833912159516</c:v>
                </c:pt>
                <c:pt idx="74">
                  <c:v>0.43041674586832052</c:v>
                </c:pt>
                <c:pt idx="75">
                  <c:v>0.20646072272223587</c:v>
                </c:pt>
                <c:pt idx="76">
                  <c:v>0</c:v>
                </c:pt>
                <c:pt idx="77">
                  <c:v>0</c:v>
                </c:pt>
              </c:numCache>
            </c:numRef>
          </c:val>
          <c:extLst>
            <c:ext xmlns:c16="http://schemas.microsoft.com/office/drawing/2014/chart" uri="{C3380CC4-5D6E-409C-BE32-E72D297353CC}">
              <c16:uniqueId val="{00000000-7577-4CB4-A2BB-75630F16E0F6}"/>
            </c:ext>
          </c:extLst>
        </c:ser>
        <c:ser>
          <c:idx val="1"/>
          <c:order val="1"/>
          <c:tx>
            <c:strRef>
              <c:f>SAM_analysis!$A$28</c:f>
              <c:strCache>
                <c:ptCount val="1"/>
                <c:pt idx="0">
                  <c:v>f-cap</c:v>
                </c:pt>
              </c:strCache>
            </c:strRef>
          </c:tx>
          <c:spPr>
            <a:solidFill>
              <a:schemeClr val="accent2"/>
            </a:solidFill>
            <a:ln>
              <a:noFill/>
            </a:ln>
            <a:effectLst/>
          </c:spPr>
          <c:invertIfNegative val="0"/>
          <c:cat>
            <c:strRef>
              <c:f>SAM_analysis!$B$26:$CA$26</c:f>
              <c:strCache>
                <c:ptCount val="78"/>
                <c:pt idx="0">
                  <c:v>a-PDR_0</c:v>
                </c:pt>
                <c:pt idx="1">
                  <c:v>a-WHT_0</c:v>
                </c:pt>
                <c:pt idx="2">
                  <c:v>a-GRO_0</c:v>
                </c:pt>
                <c:pt idx="3">
                  <c:v>a-V_F_0</c:v>
                </c:pt>
                <c:pt idx="4">
                  <c:v>a-OSD_0</c:v>
                </c:pt>
                <c:pt idx="5">
                  <c:v>a-C_B_0</c:v>
                </c:pt>
                <c:pt idx="6">
                  <c:v>a-PFB_0</c:v>
                </c:pt>
                <c:pt idx="7">
                  <c:v>a-OCR_0</c:v>
                </c:pt>
                <c:pt idx="8">
                  <c:v>a-CTL_0</c:v>
                </c:pt>
                <c:pt idx="9">
                  <c:v>a-OAP_0</c:v>
                </c:pt>
                <c:pt idx="10">
                  <c:v>a-RMK_0</c:v>
                </c:pt>
                <c:pt idx="11">
                  <c:v>a-WOL_0</c:v>
                </c:pt>
                <c:pt idx="12">
                  <c:v>a-FRS_0</c:v>
                </c:pt>
                <c:pt idx="13">
                  <c:v>a-FSH_0</c:v>
                </c:pt>
                <c:pt idx="14">
                  <c:v>a-COA_0</c:v>
                </c:pt>
                <c:pt idx="15">
                  <c:v>a-OIL_0</c:v>
                </c:pt>
                <c:pt idx="16">
                  <c:v>a-GAS_0</c:v>
                </c:pt>
                <c:pt idx="17">
                  <c:v>a-OXT_0</c:v>
                </c:pt>
                <c:pt idx="18">
                  <c:v>a-CMT_0</c:v>
                </c:pt>
                <c:pt idx="19">
                  <c:v>a-OMT_0</c:v>
                </c:pt>
                <c:pt idx="20">
                  <c:v>a-VOL_0</c:v>
                </c:pt>
                <c:pt idx="21">
                  <c:v>a-MIL_0</c:v>
                </c:pt>
                <c:pt idx="22">
                  <c:v>a-PCR_0</c:v>
                </c:pt>
                <c:pt idx="23">
                  <c:v>a-SGR_0</c:v>
                </c:pt>
                <c:pt idx="24">
                  <c:v>a-OFD_0</c:v>
                </c:pt>
                <c:pt idx="25">
                  <c:v>a-B_T_0</c:v>
                </c:pt>
                <c:pt idx="26">
                  <c:v>a-TEX_0</c:v>
                </c:pt>
                <c:pt idx="27">
                  <c:v>a-WAP_0</c:v>
                </c:pt>
                <c:pt idx="28">
                  <c:v>a-LEA_0</c:v>
                </c:pt>
                <c:pt idx="29">
                  <c:v>a-LUM_0</c:v>
                </c:pt>
                <c:pt idx="30">
                  <c:v>a-PPP_0</c:v>
                </c:pt>
                <c:pt idx="31">
                  <c:v>a-P_C_0</c:v>
                </c:pt>
                <c:pt idx="32">
                  <c:v>a-CHM_0</c:v>
                </c:pt>
                <c:pt idx="33">
                  <c:v>a-BPH_0</c:v>
                </c:pt>
                <c:pt idx="34">
                  <c:v>a-RPP_0</c:v>
                </c:pt>
                <c:pt idx="35">
                  <c:v>a-NMM_0</c:v>
                </c:pt>
                <c:pt idx="36">
                  <c:v>a-I_S_0</c:v>
                </c:pt>
                <c:pt idx="37">
                  <c:v>a-NFM_0</c:v>
                </c:pt>
                <c:pt idx="38">
                  <c:v>a-FMP_0</c:v>
                </c:pt>
                <c:pt idx="39">
                  <c:v>a-ELE_0</c:v>
                </c:pt>
                <c:pt idx="40">
                  <c:v>a-EEQ_0</c:v>
                </c:pt>
                <c:pt idx="41">
                  <c:v>a-OME_0</c:v>
                </c:pt>
                <c:pt idx="42">
                  <c:v>a-MVH_0</c:v>
                </c:pt>
                <c:pt idx="43">
                  <c:v>a-OTN_0</c:v>
                </c:pt>
                <c:pt idx="44">
                  <c:v>a-OMF_0</c:v>
                </c:pt>
                <c:pt idx="45">
                  <c:v>a-TnD_0</c:v>
                </c:pt>
                <c:pt idx="46">
                  <c:v>a-NuclearBL_0</c:v>
                </c:pt>
                <c:pt idx="47">
                  <c:v>a-CoalBL_0</c:v>
                </c:pt>
                <c:pt idx="48">
                  <c:v>a-GasBL_0</c:v>
                </c:pt>
                <c:pt idx="49">
                  <c:v>a-WindBL_0</c:v>
                </c:pt>
                <c:pt idx="50">
                  <c:v>a-HydroBL_0</c:v>
                </c:pt>
                <c:pt idx="51">
                  <c:v>a-OilBL_0</c:v>
                </c:pt>
                <c:pt idx="52">
                  <c:v>a-OtherBL_0</c:v>
                </c:pt>
                <c:pt idx="53">
                  <c:v>a-GasP_0</c:v>
                </c:pt>
                <c:pt idx="54">
                  <c:v>a-HydroP_0</c:v>
                </c:pt>
                <c:pt idx="55">
                  <c:v>a-OilP_0</c:v>
                </c:pt>
                <c:pt idx="56">
                  <c:v>a-SolarP_0</c:v>
                </c:pt>
                <c:pt idx="57">
                  <c:v>a-GDT_0</c:v>
                </c:pt>
                <c:pt idx="58">
                  <c:v>a-WTR_0</c:v>
                </c:pt>
                <c:pt idx="59">
                  <c:v>a-CNS_0</c:v>
                </c:pt>
                <c:pt idx="60">
                  <c:v>a-TRD_0</c:v>
                </c:pt>
                <c:pt idx="61">
                  <c:v>a-AFS_0</c:v>
                </c:pt>
                <c:pt idx="62">
                  <c:v>a-OTP_0</c:v>
                </c:pt>
                <c:pt idx="63">
                  <c:v>a-WTP_0</c:v>
                </c:pt>
                <c:pt idx="64">
                  <c:v>a-ATP_0</c:v>
                </c:pt>
                <c:pt idx="65">
                  <c:v>a-WHS_0</c:v>
                </c:pt>
                <c:pt idx="66">
                  <c:v>a-CMN_0</c:v>
                </c:pt>
                <c:pt idx="67">
                  <c:v>a-OFI_0</c:v>
                </c:pt>
                <c:pt idx="68">
                  <c:v>a-INS_0</c:v>
                </c:pt>
                <c:pt idx="69">
                  <c:v>a-RSA_0</c:v>
                </c:pt>
                <c:pt idx="70">
                  <c:v>a-OBS_0</c:v>
                </c:pt>
                <c:pt idx="71">
                  <c:v>a-ROS_0</c:v>
                </c:pt>
                <c:pt idx="72">
                  <c:v>a-OSG_0</c:v>
                </c:pt>
                <c:pt idx="73">
                  <c:v>a-EDU_0</c:v>
                </c:pt>
                <c:pt idx="74">
                  <c:v>a-HHT_0</c:v>
                </c:pt>
                <c:pt idx="75">
                  <c:v>a-DWE_0</c:v>
                </c:pt>
                <c:pt idx="76">
                  <c:v>a-ctlRais_0</c:v>
                </c:pt>
                <c:pt idx="77">
                  <c:v>a-otpEle_0</c:v>
                </c:pt>
              </c:strCache>
            </c:strRef>
          </c:cat>
          <c:val>
            <c:numRef>
              <c:f>SAM_analysis!$B$28:$CA$28</c:f>
              <c:numCache>
                <c:formatCode>0.00%</c:formatCode>
                <c:ptCount val="78"/>
                <c:pt idx="0">
                  <c:v>7.4751765276772561E-2</c:v>
                </c:pt>
                <c:pt idx="1">
                  <c:v>0.2988433698775006</c:v>
                </c:pt>
                <c:pt idx="2">
                  <c:v>0.45225122234750115</c:v>
                </c:pt>
                <c:pt idx="3">
                  <c:v>0.41517807713554639</c:v>
                </c:pt>
                <c:pt idx="4">
                  <c:v>0.39163709079035675</c:v>
                </c:pt>
                <c:pt idx="5">
                  <c:v>0.31439345286251696</c:v>
                </c:pt>
                <c:pt idx="6">
                  <c:v>7.4765825654471887E-2</c:v>
                </c:pt>
                <c:pt idx="7">
                  <c:v>0.54252482801704882</c:v>
                </c:pt>
                <c:pt idx="8">
                  <c:v>0.41561360653477147</c:v>
                </c:pt>
                <c:pt idx="9">
                  <c:v>0.39129309797006678</c:v>
                </c:pt>
                <c:pt idx="10">
                  <c:v>0.45828658981480086</c:v>
                </c:pt>
                <c:pt idx="11">
                  <c:v>0.19103843640769458</c:v>
                </c:pt>
                <c:pt idx="12">
                  <c:v>0.37429410658145079</c:v>
                </c:pt>
                <c:pt idx="13">
                  <c:v>0.43034842245957072</c:v>
                </c:pt>
                <c:pt idx="14">
                  <c:v>0.17744839446316465</c:v>
                </c:pt>
                <c:pt idx="15">
                  <c:v>0.24921666829547759</c:v>
                </c:pt>
                <c:pt idx="16">
                  <c:v>0.24327279848333663</c:v>
                </c:pt>
                <c:pt idx="17">
                  <c:v>0.1042053990036297</c:v>
                </c:pt>
                <c:pt idx="18">
                  <c:v>0.11912883612222877</c:v>
                </c:pt>
                <c:pt idx="19">
                  <c:v>0.1297532760221039</c:v>
                </c:pt>
                <c:pt idx="20">
                  <c:v>3.0189467608541021E-2</c:v>
                </c:pt>
                <c:pt idx="21">
                  <c:v>6.9963358759569647E-2</c:v>
                </c:pt>
                <c:pt idx="22">
                  <c:v>3.1631017235131467E-2</c:v>
                </c:pt>
                <c:pt idx="23">
                  <c:v>0.28010312019023409</c:v>
                </c:pt>
                <c:pt idx="24">
                  <c:v>0.11149774898262522</c:v>
                </c:pt>
                <c:pt idx="25">
                  <c:v>0.20020310993144355</c:v>
                </c:pt>
                <c:pt idx="26">
                  <c:v>9.6298029625509859E-2</c:v>
                </c:pt>
                <c:pt idx="27">
                  <c:v>9.7540049170168786E-2</c:v>
                </c:pt>
                <c:pt idx="28">
                  <c:v>0.10673582654847495</c:v>
                </c:pt>
                <c:pt idx="29">
                  <c:v>9.674173697120754E-2</c:v>
                </c:pt>
                <c:pt idx="30">
                  <c:v>9.5861441090970834E-2</c:v>
                </c:pt>
                <c:pt idx="31">
                  <c:v>3.6763625453005953E-2</c:v>
                </c:pt>
                <c:pt idx="32">
                  <c:v>9.1875207830329333E-2</c:v>
                </c:pt>
                <c:pt idx="33">
                  <c:v>0.20623513745719863</c:v>
                </c:pt>
                <c:pt idx="34">
                  <c:v>8.6263327861695036E-2</c:v>
                </c:pt>
                <c:pt idx="35">
                  <c:v>8.2034776219793493E-2</c:v>
                </c:pt>
                <c:pt idx="36">
                  <c:v>4.7246939226645329E-2</c:v>
                </c:pt>
                <c:pt idx="37">
                  <c:v>7.915721617936948E-2</c:v>
                </c:pt>
                <c:pt idx="38">
                  <c:v>0.10886626768520911</c:v>
                </c:pt>
                <c:pt idx="39">
                  <c:v>8.9388087202913538E-2</c:v>
                </c:pt>
                <c:pt idx="40">
                  <c:v>8.0016633491182945E-2</c:v>
                </c:pt>
                <c:pt idx="41">
                  <c:v>8.5130802009623488E-2</c:v>
                </c:pt>
                <c:pt idx="42">
                  <c:v>0.11029574660756518</c:v>
                </c:pt>
                <c:pt idx="43">
                  <c:v>0.10610009318401117</c:v>
                </c:pt>
                <c:pt idx="44">
                  <c:v>3.3642343046424571E-2</c:v>
                </c:pt>
                <c:pt idx="45">
                  <c:v>5.0182097070472748E-2</c:v>
                </c:pt>
                <c:pt idx="46">
                  <c:v>0</c:v>
                </c:pt>
                <c:pt idx="47">
                  <c:v>9.5752876749718718E-2</c:v>
                </c:pt>
                <c:pt idx="48">
                  <c:v>3.0941166003340903E-2</c:v>
                </c:pt>
                <c:pt idx="49">
                  <c:v>0.13540875030841021</c:v>
                </c:pt>
                <c:pt idx="50">
                  <c:v>0.19791635718266698</c:v>
                </c:pt>
                <c:pt idx="51">
                  <c:v>0</c:v>
                </c:pt>
                <c:pt idx="52">
                  <c:v>0</c:v>
                </c:pt>
                <c:pt idx="53">
                  <c:v>1.9720595575850944E-2</c:v>
                </c:pt>
                <c:pt idx="54">
                  <c:v>0</c:v>
                </c:pt>
                <c:pt idx="55">
                  <c:v>0</c:v>
                </c:pt>
                <c:pt idx="56">
                  <c:v>0</c:v>
                </c:pt>
                <c:pt idx="57">
                  <c:v>0.21779029453658033</c:v>
                </c:pt>
                <c:pt idx="58">
                  <c:v>0.11158493159703446</c:v>
                </c:pt>
                <c:pt idx="59">
                  <c:v>0.23723145240392376</c:v>
                </c:pt>
                <c:pt idx="60">
                  <c:v>0.46568636608193154</c:v>
                </c:pt>
                <c:pt idx="61">
                  <c:v>0.2322296333586277</c:v>
                </c:pt>
                <c:pt idx="62">
                  <c:v>0.33352523458887057</c:v>
                </c:pt>
                <c:pt idx="63">
                  <c:v>0.32641497966937777</c:v>
                </c:pt>
                <c:pt idx="64">
                  <c:v>0.30748306304292616</c:v>
                </c:pt>
                <c:pt idx="65">
                  <c:v>0.41941493882251379</c:v>
                </c:pt>
                <c:pt idx="66">
                  <c:v>0.37061071714354421</c:v>
                </c:pt>
                <c:pt idx="67">
                  <c:v>0.31527581075007349</c:v>
                </c:pt>
                <c:pt idx="68">
                  <c:v>0.25320228833714636</c:v>
                </c:pt>
                <c:pt idx="69">
                  <c:v>0.73809939365147059</c:v>
                </c:pt>
                <c:pt idx="70">
                  <c:v>0.46463247083366821</c:v>
                </c:pt>
                <c:pt idx="71">
                  <c:v>0.19492170836722753</c:v>
                </c:pt>
                <c:pt idx="72">
                  <c:v>0.24584931808849822</c:v>
                </c:pt>
                <c:pt idx="73">
                  <c:v>0.12946207308952482</c:v>
                </c:pt>
                <c:pt idx="74">
                  <c:v>9.8990844890240265E-2</c:v>
                </c:pt>
                <c:pt idx="75">
                  <c:v>0.61100426100202809</c:v>
                </c:pt>
                <c:pt idx="76">
                  <c:v>0</c:v>
                </c:pt>
                <c:pt idx="77">
                  <c:v>0</c:v>
                </c:pt>
              </c:numCache>
            </c:numRef>
          </c:val>
          <c:extLst>
            <c:ext xmlns:c16="http://schemas.microsoft.com/office/drawing/2014/chart" uri="{C3380CC4-5D6E-409C-BE32-E72D297353CC}">
              <c16:uniqueId val="{00000001-7577-4CB4-A2BB-75630F16E0F6}"/>
            </c:ext>
          </c:extLst>
        </c:ser>
        <c:dLbls>
          <c:showLegendKey val="0"/>
          <c:showVal val="0"/>
          <c:showCatName val="0"/>
          <c:showSerName val="0"/>
          <c:showPercent val="0"/>
          <c:showBubbleSize val="0"/>
        </c:dLbls>
        <c:gapWidth val="150"/>
        <c:overlap val="100"/>
        <c:axId val="338969232"/>
        <c:axId val="338971632"/>
      </c:barChart>
      <c:catAx>
        <c:axId val="33896923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71632"/>
        <c:crosses val="autoZero"/>
        <c:auto val="1"/>
        <c:lblAlgn val="ctr"/>
        <c:lblOffset val="100"/>
        <c:noMultiLvlLbl val="0"/>
      </c:catAx>
      <c:valAx>
        <c:axId val="338971632"/>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3896923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8.xml.rels><?xml version="1.0" encoding="UTF-8" standalone="yes"?><Relationships xmlns="http://schemas.openxmlformats.org/package/2006/relationships"></Relationships>
</file>

<file path=xl/drawings/_rels/drawing10.xml.rels><?xml version="1.0" encoding="UTF-8" standalone="yes"?><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1.xml.rels><?xml version="1.0" encoding="UTF-8" standalone="yes"?><Relationships xmlns="http://schemas.openxmlformats.org/package/2006/relationships"></Relationships>
</file>

<file path=xl/drawings/drawing8.xml><?xml version="1.0" encoding="utf-8"?>
<xdr:wsDr xmlns:xdr="http://schemas.openxmlformats.org/drawingml/2006/spreadsheetDrawing" xmlns:a="http://schemas.openxmlformats.org/drawingml/2006/main" xmlns:r="http://schemas.openxmlformats.org/officeDocument/2006/relationships">
  <xdr:twoCellAnchor>
    <xdr:from>
      <xdr:col>1</xdr:col>
      <xdr:colOff>885826</xdr:colOff>
      <xdr:row>3</xdr:row>
      <xdr:rowOff>142876</xdr:rowOff>
    </xdr:from>
    <xdr:to>
      <xdr:col>4</xdr:col>
      <xdr:colOff>47626</xdr:colOff>
      <xdr:row>7</xdr:row>
      <xdr:rowOff>47626</xdr:rowOff>
    </xdr:to>
    <xdr:sp macro="" textlink="">
      <xdr:nvSpPr>
        <xdr:cNvPr id="3" name="Rectangle: Rounded Corners 2">
          <a:extLst>
            <a:ext uri="{FF2B5EF4-FFF2-40B4-BE49-F238E27FC236}">
              <a16:creationId xmlns:a16="http://schemas.microsoft.com/office/drawing/2014/main" id="{4121415D-6B82-8F60-F1EB-17E56F654967}"/>
            </a:ext>
          </a:extLst>
        </xdr:cNvPr>
        <xdr:cNvSpPr/>
      </xdr:nvSpPr>
      <xdr:spPr>
        <a:xfrm>
          <a:off x="1495426" y="685801"/>
          <a:ext cx="1543050" cy="628650"/>
        </a:xfrm>
        <a:prstGeom prst="roundRect">
          <a:avLst/>
        </a:prstGeom>
        <a:noFill/>
        <a:ln w="1905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10.xml><?xml version="1.0" encoding="utf-8"?>
<xdr:wsDr xmlns:xdr="http://schemas.openxmlformats.org/drawingml/2006/spreadsheetDrawing" xmlns:a="http://schemas.openxmlformats.org/drawingml/2006/main" xmlns:r="http://schemas.openxmlformats.org/officeDocument/2006/relationships">
  <xdr:twoCellAnchor>
    <xdr:from>
      <xdr:col>0</xdr:col>
      <xdr:colOff>590550</xdr:colOff>
      <xdr:row>6</xdr:row>
      <xdr:rowOff>150812</xdr:rowOff>
    </xdr:from>
    <xdr:to>
      <xdr:col>25</xdr:col>
      <xdr:colOff>530225</xdr:colOff>
      <xdr:row>21</xdr:row>
      <xdr:rowOff>173037</xdr:rowOff>
    </xdr:to>
    <xdr:graphicFrame macro="">
      <xdr:nvGraphicFramePr>
        <xdr:cNvPr id="2" name="Chart 1">
          <a:extLst>
            <a:ext uri="{FF2B5EF4-FFF2-40B4-BE49-F238E27FC236}">
              <a16:creationId xmlns:a16="http://schemas.microsoft.com/office/drawing/2014/main" i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142875</xdr:colOff>
      <xdr:row>30</xdr:row>
      <xdr:rowOff>122237</xdr:rowOff>
    </xdr:from>
    <xdr:to>
      <xdr:col>27</xdr:col>
      <xdr:colOff>504824</xdr:colOff>
      <xdr:row>45</xdr:row>
      <xdr:rowOff>141287</xdr:rowOff>
    </xdr:to>
    <xdr:graphicFrame macro="">
      <xdr:nvGraphicFramePr>
        <xdr:cNvPr id="3" name="Chart 2">
          <a:extLst>
            <a:ext uri="{FF2B5EF4-FFF2-40B4-BE49-F238E27FC236}">
              <a16:creationId xmlns:a16="http://schemas.microsoft.com/office/drawing/2014/main" id="{CC3FEFD8-0151-148D-707C-6F1667471752}"/>
            </a:ext>
            <a:ext uri="{147F2762-F138-4A5C-976F-8EAC2B608ADB}">
              <a16:predDERef xmlns:a16="http://schemas.microsoft.com/office/drawing/2014/main" pred="{54E7F827-1B3D-E3C7-B562-81767FC224C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1.xml><?xml version="1.0" encoding="utf-8"?>
<xdr:wsDr xmlns:xdr="http://schemas.openxmlformats.org/drawingml/2006/spreadsheetDrawing" xmlns:a="http://schemas.openxmlformats.org/drawingml/2006/main" xmlns:r="http://schemas.openxmlformats.org/officeDocument/2006/relationships">
  <xdr:twoCellAnchor editAs="absolute">
    <xdr:from>
      <xdr:col>8</xdr:col>
      <xdr:colOff>1417864</xdr:colOff>
      <xdr:row>10</xdr:row>
      <xdr:rowOff>133350</xdr:rowOff>
    </xdr:from>
    <xdr:to>
      <xdr:col>12</xdr:col>
      <xdr:colOff>609600</xdr:colOff>
      <xdr:row>27</xdr:row>
      <xdr:rowOff>152400</xdr:rowOff>
    </xdr:to>
    <xdr:sp macro="" textlink="">
      <xdr:nvSpPr>
        <xdr:cNvPr id="16385" name="Text Box 1025" hidden="1">
          <a:extLst>
            <a:ext uri="{FF2B5EF4-FFF2-40B4-BE49-F238E27FC236}">
              <a16:creationId xmlns:a16="http://schemas.microsoft.com/office/drawing/2014/main" id="{C8F0093A-0981-C19A-EDB0-E7D668572AEE}"/>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1417864</xdr:colOff>
      <xdr:row>10</xdr:row>
      <xdr:rowOff>133350</xdr:rowOff>
    </xdr:from>
    <xdr:to>
      <xdr:col>12</xdr:col>
      <xdr:colOff>609600</xdr:colOff>
      <xdr:row>27</xdr:row>
      <xdr:rowOff>152400</xdr:rowOff>
    </xdr:to>
    <xdr:sp macro="" textlink="">
      <xdr:nvSpPr>
        <xdr:cNvPr id="1027" name="Text Box 3" hidden="1">
          <a:extLst>
            <a:ext uri="{FF2B5EF4-FFF2-40B4-BE49-F238E27FC236}">
              <a16:creationId xmlns:a16="http://schemas.microsoft.com/office/drawing/2014/main" id="{FD49C6B3-F2E5-EA52-7BB6-4BC14BD67578}"/>
            </a:ext>
          </a:extLst>
        </xdr:cNvPr>
        <xdr:cNvSpPr txBox="1">
          <a:spLocks noChangeArrowheads="1"/>
        </xdr:cNvSpPr>
      </xdr:nvSpPr>
      <xdr:spPr bwMode="auto">
        <a:xfrm>
          <a:off x="7458075" y="2343150"/>
          <a:ext cx="4333875" cy="419100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8</xdr:col>
      <xdr:colOff>1649186</xdr:colOff>
      <xdr:row>10</xdr:row>
      <xdr:rowOff>119743</xdr:rowOff>
    </xdr:from>
    <xdr:to>
      <xdr:col>12</xdr:col>
      <xdr:colOff>815068</xdr:colOff>
      <xdr:row>27</xdr:row>
      <xdr:rowOff>152400</xdr:rowOff>
    </xdr:to>
    <xdr:sp macro="" textlink="">
      <xdr:nvSpPr>
        <xdr:cNvPr id="2" name="Text Box 3" hidden="1">
          <a:extLst>
            <a:ext uri="{FF2B5EF4-FFF2-40B4-BE49-F238E27FC236}">
              <a16:creationId xmlns:a16="http://schemas.microsoft.com/office/drawing/2014/main" id="{AE74C538-F11A-1D49-0A15-562962C7C783}"/>
            </a:ext>
          </a:extLst>
        </xdr:cNvPr>
        <xdr:cNvSpPr txBox="1">
          <a:spLocks noChangeArrowheads="1"/>
        </xdr:cNvSpPr>
      </xdr:nvSpPr>
      <xdr:spPr bwMode="auto">
        <a:xfrm>
          <a:off x="7984671" y="2291443"/>
          <a:ext cx="4446815" cy="4125686"/>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1028" name="Text Box 4" hidden="1">
          <a:extLst>
            <a:ext uri="{FF2B5EF4-FFF2-40B4-BE49-F238E27FC236}">
              <a16:creationId xmlns:a16="http://schemas.microsoft.com/office/drawing/2014/main" id="{446FDC97-2418-6D11-BE33-04C5A0BF4DF5}"/>
            </a:ext>
          </a:extLst>
        </xdr:cNvPr>
        <xdr:cNvSpPr txBox="1">
          <a:spLocks noChangeArrowheads="1"/>
        </xdr:cNvSpPr>
      </xdr:nvSpPr>
      <xdr:spPr bwMode="auto">
        <a:xfrm>
          <a:off x="9813471" y="2286000"/>
          <a:ext cx="4887686" cy="4131129"/>
        </a:xfrm>
        <a:prstGeom prst="rect">
          <a:avLst/>
        </a:prstGeom>
        <a:solidFill>
          <a:srgbClr val="FFFFE1"/>
        </a:solidFill>
        <a:ln w="9525">
          <a:solidFill>
            <a:srgbClr val="000000"/>
          </a:solidFill>
          <a:miter lim="800000"/>
          <a:headEnd/>
          <a:tailEnd/>
        </a:ln>
        <a:effectLst/>
        <a:extLst>
          <a:ext uri="{AF507438-7753-43E0-B8FC-AC1667EBCBE1}">
            <a14:hiddenEffects xmlns:a14="http://schemas.microsoft.com/office/drawing/2010/main">
              <a:effectLst>
                <a:outerShdw dist="35921" dir="2700000" algn="ctr" rotWithShape="0">
                  <a:srgbClr val="00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3" name="Text Box 3" hidden="1">
          <a:extLst>
            <a:ext uri="{FF2B5EF4-FFF2-40B4-BE49-F238E27FC236}">
              <a16:creationId xmlns:a16="http://schemas.microsoft.com/office/drawing/2014/main" id="{45145FB8-7977-98EC-1D00-F2F910F02CFD}"/>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4" name="Text Box 3" hidden="1">
          <a:extLst>
            <a:ext uri="{FF2B5EF4-FFF2-40B4-BE49-F238E27FC236}">
              <a16:creationId xmlns:a16="http://schemas.microsoft.com/office/drawing/2014/main" id="{1F4A5BBD-E7BF-44B3-11D1-2E6647D3EE7C}"/>
            </a:ext>
          </a:extLst>
        </xdr:cNvPr>
        <xdr:cNvSpPr txBox="1">
          <a:spLocks noChangeArrowheads="1"/>
        </xdr:cNvSpPr>
      </xdr:nvSpPr>
      <xdr:spPr bwMode="auto">
        <a:xfrm>
          <a:off x="9813471" y="2286000"/>
          <a:ext cx="4887686" cy="4131129"/>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5" name="Text Box 3" hidden="1">
          <a:extLst>
            <a:ext uri="{FF2B5EF4-FFF2-40B4-BE49-F238E27FC236}">
              <a16:creationId xmlns:a16="http://schemas.microsoft.com/office/drawing/2014/main" id="{B534D0F4-9FBD-32E4-C912-AAE84A78FF4C}"/>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twoCellAnchor editAs="absolute">
    <xdr:from>
      <xdr:col>10</xdr:col>
      <xdr:colOff>47625</xdr:colOff>
      <xdr:row>10</xdr:row>
      <xdr:rowOff>114300</xdr:rowOff>
    </xdr:from>
    <xdr:to>
      <xdr:col>15</xdr:col>
      <xdr:colOff>438150</xdr:colOff>
      <xdr:row>27</xdr:row>
      <xdr:rowOff>152400</xdr:rowOff>
    </xdr:to>
    <xdr:sp macro="" textlink="">
      <xdr:nvSpPr>
        <xdr:cNvPr id="6" name="Text Box 3" hidden="1">
          <a:extLst>
            <a:ext uri="{FF2B5EF4-FFF2-40B4-BE49-F238E27FC236}">
              <a16:creationId xmlns:a16="http://schemas.microsoft.com/office/drawing/2014/main" id="{F402D1AC-5F45-B4FB-D94A-685035B96D24}"/>
            </a:ext>
          </a:extLst>
        </xdr:cNvPr>
        <xdr:cNvSpPr txBox="1">
          <a:spLocks noChangeArrowheads="1"/>
        </xdr:cNvSpPr>
      </xdr:nvSpPr>
      <xdr:spPr bwMode="auto">
        <a:xfrm>
          <a:off x="9363075" y="2324100"/>
          <a:ext cx="4629150" cy="4210050"/>
        </a:xfrm>
        <a:prstGeom prst="rect">
          <a:avLst/>
        </a:prstGeom>
        <a:solidFill>
          <a:srgbClr xmlns:mc="http://schemas.openxmlformats.org/markup-compatibility/2006" xmlns:a14="http://schemas.microsoft.com/office/drawing/2010/main" val="FFFFE1" mc:Ignorable="a14" a14:legacySpreadsheetColorIndex="80"/>
        </a:solidFill>
        <a:ln w="9525">
          <a:solidFill>
            <a:srgbClr val="510000"/>
          </a:solidFill>
          <a:miter lim="800000"/>
          <a:headEnd/>
          <a:tailEnd/>
        </a:ln>
        <a:effectLst/>
        <a:extLst>
          <a:ext uri="{AF507438-7753-43E0-B8FC-AC1667EBCBE1}">
            <a14:hiddenEffects xmlns:a14="http://schemas.microsoft.com/office/drawing/2010/main">
              <a:effectLst>
                <a:outerShdw dist="35921" dir="2700000" algn="ctr" rotWithShape="0">
                  <a:srgbClr val="510000"/>
                </a:outerShdw>
              </a:effectLst>
            </a14:hiddenEffects>
          </a:ext>
          <a:ext uri="{53640926-AAD7-44D8-BBD7-CCE9431645EC}">
            <a14:shadowObscured xmlns:a14="http://schemas.microsoft.com/office/drawing/2010/main" val="1"/>
          </a:ext>
        </a:extLst>
      </xdr:spPr>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worldbankgroup-my.sharepoint.com/personal/nreidt_worldbank_org/Documents/Desktop/Georgia%20CCDR/SUT-2022_eng_update_update.xlsx" TargetMode="External"/><Relationship Id="rId1" Type="http://schemas.openxmlformats.org/officeDocument/2006/relationships/externalLinkPath" Target="https://worldbankgroup-my.sharepoint.com/personal/nreidt_worldbank_org/Documents/Desktop/Georgia%20CCDR/SUT-2022_eng_update_update.xlsx" TargetMode="External"/></Relationships> 
</file>

<file path=xl/externalLinks/_rels/externalLink2.xml.rels><?xml version="1.0" encoding="UTF-8" standalone="yes"?> <Relationships xmlns="http://schemas.openxmlformats.org/package/2006/relationships"><Relationship Id="rId2" Type="http://schemas.openxmlformats.org/officeDocument/2006/relationships/externalLinkPath" Target="file:///C:\Users\wb580315\Downloads\Living-Conditions--Incomes%20(1).xls" TargetMode="External"/><Relationship Id="rId1" Type="http://schemas.openxmlformats.org/officeDocument/2006/relationships/externalLinkPath" Target="/Users/wb580315/Downloads/Living-Conditions--Incomes%20(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UPPLY (21-21)-2022"/>
      <sheetName val="USE (21-21)-2022"/>
      <sheetName val="SUPPLY (38-38)-2022"/>
      <sheetName val="Supply_Margin calculation"/>
      <sheetName val="USE (38-38)-2022"/>
      <sheetName val="Abbr"/>
      <sheetName val="SAM_V1_SUT"/>
      <sheetName val="SAM_V2_SUT_MFMOD"/>
      <sheetName val="SAM_V3_SUT_MFMOD"/>
      <sheetName val="Steps"/>
      <sheetName val="Gov"/>
      <sheetName val="Fiscal"/>
      <sheetName val="Fiscal_new"/>
      <sheetName val="Static calibration"/>
      <sheetName val="BOP"/>
      <sheetName val="TAX rev"/>
      <sheetName val="HH exp"/>
      <sheetName val="HH Income"/>
      <sheetName val="National Income"/>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ow r="203">
          <cell r="N203">
            <v>105.50930839846261</v>
          </cell>
        </row>
      </sheetData>
      <sheetData sheetId="18"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Incomes Total"/>
      <sheetName val="Incomes Per HH"/>
      <sheetName val="Incomes Per Capita"/>
    </sheetNames>
    <sheetDataSet>
      <sheetData sheetId="0"/>
      <sheetData sheetId="1"/>
      <sheetData sheetId="2">
        <row r="192">
          <cell r="N192">
            <v>376.20109710057073</v>
          </cell>
        </row>
      </sheetData>
    </sheetDataSet>
  </externalBook>
</externalLink>
</file>

<file path=xl/persons/person.xml><?xml version="1.0" encoding="utf-8"?>
<personList xmlns="http://schemas.microsoft.com/office/spreadsheetml/2018/threadedcomments" xmlns:x="http://schemas.openxmlformats.org/spreadsheetml/2006/main">
  <person displayName="Noe Nicolas Reidt" id="{1B276583-22B3-417D-B7C2-76ECDA60B209}" userId="S::nreidt@worldbank.org::7964356f-1533-412b-818d-898e9166f407"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12" dT="2024-11-01T21:01:01.48" personId="{1B276583-22B3-417D-B7C2-76ECDA60B209}" id="{EF069FE5-DD42-4BCD-8048-7351C6FF8921}">
    <text>Household Savings</text>
  </threadedComment>
</ThreadedComments>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_rels/sheet12.xml.rels><?xml version="1.0" encoding="UTF-8" standalone="yes"?><Relationships xmlns="http://schemas.openxmlformats.org/package/2006/relationships"><Relationship Id="rId1" Type="http://schemas.openxmlformats.org/officeDocument/2006/relationships/drawing" Target="../drawings/drawing12.xml"/><Relationship Id="rId2" Type="http://schemas.openxmlformats.org/officeDocument/2006/relationships/printerSettings" Target="../printerSettings/printerSettings12.bin"/><Relationship Id="rIdvml" Type="http://schemas.openxmlformats.org/officeDocument/2006/relationships/vmlDrawing" Target="../drawings/vmlDrawing12.vml"/></Relationships>
</file>

<file path=xl/worksheets/_rels/sheet13.xml.rels><?xml version="1.0" encoding="UTF-8" standalone="yes"?><Relationships xmlns="http://schemas.openxmlformats.org/package/2006/relationships"><Relationship Id="rId1" Type="http://schemas.openxmlformats.org/officeDocument/2006/relationships/drawing" Target="../drawings/drawing13.xml"/><Relationship Id="rId2" Type="http://schemas.openxmlformats.org/officeDocument/2006/relationships/printerSettings" Target="../printerSettings/printerSettings13.bin"/><Relationship Id="rIdvml" Type="http://schemas.openxmlformats.org/officeDocument/2006/relationships/vmlDrawing" Target="../drawings/vmlDrawing13.vml"/></Relationships>
</file>

<file path=xl/worksheets/_rels/sheet14.xml.rels><?xml version="1.0" encoding="UTF-8" standalone="yes"?><Relationships xmlns="http://schemas.openxmlformats.org/package/2006/relationships"><Relationship Id="rId1" Type="http://schemas.openxmlformats.org/officeDocument/2006/relationships/drawing" Target="../drawings/drawing14.xml"/><Relationship Id="rId2" Type="http://schemas.openxmlformats.org/officeDocument/2006/relationships/printerSettings" Target="../printerSettings/printerSettings14.bin"/><Relationship Id="rIdvml" Type="http://schemas.openxmlformats.org/officeDocument/2006/relationships/vmlDrawing" Target="../drawings/vmlDrawing14.vml"/><Relationship Id="rId1h" Type="http://schemas.openxmlformats.org/officeDocument/2006/relationships/hyperlink" Target="https://www.idescat.cat/classificacions/?tc=5&amp;v0=1&amp;id=nace-rev1-en&amp;v2=3&amp;lang=en" TargetMode="External"/></Relationships>
</file>

<file path=xl/worksheets/_rels/sheet15.xml.rels><?xml version="1.0" encoding="UTF-8" standalone="yes"?><Relationships xmlns="http://schemas.openxmlformats.org/package/2006/relationships"><Relationship Id="rId1" Type="http://schemas.openxmlformats.org/officeDocument/2006/relationships/drawing" Target="../drawings/drawing15.xml"/><Relationship Id="rId2" Type="http://schemas.openxmlformats.org/officeDocument/2006/relationships/printerSettings" Target="../printerSettings/printerSettings15.bin"/><Relationship Id="rIdvml" Type="http://schemas.openxmlformats.org/officeDocument/2006/relationships/vmlDrawing" Target="../drawings/vmlDrawing15.vml"/></Relationships>
</file>

<file path=xl/worksheets/_rels/sheet16.xml.rels><?xml version="1.0" encoding="UTF-8" standalone="yes"?><Relationships xmlns="http://schemas.openxmlformats.org/package/2006/relationships"><Relationship Id="rId1" Type="http://schemas.openxmlformats.org/officeDocument/2006/relationships/drawing" Target="../drawings/drawing16.xml"/><Relationship Id="rId2" Type="http://schemas.openxmlformats.org/officeDocument/2006/relationships/printerSettings" Target="../printerSettings/printerSettings16.bin"/><Relationship Id="rIdvml" Type="http://schemas.openxmlformats.org/officeDocument/2006/relationships/vmlDrawing" Target="../drawings/vmlDrawing16.vml"/><Relationship Id="rId1h" Type="http://schemas.openxmlformats.org/officeDocument/2006/relationships/hyperlink" Target="https://rvconsulting.github.io/geo-ccdr24/supporting-materials/sam-shares-data-request.html" TargetMode="External"/></Relationships>
</file>

<file path=xl/worksheets/_rels/sheet17.xml.rels><?xml version="1.0" encoding="UTF-8" standalone="yes"?><Relationships xmlns="http://schemas.openxmlformats.org/package/2006/relationships"><Relationship Id="rId1" Type="http://schemas.openxmlformats.org/officeDocument/2006/relationships/drawing" Target="../drawings/drawing17.xml"/><Relationship Id="rId2" Type="http://schemas.openxmlformats.org/officeDocument/2006/relationships/printerSettings" Target="../printerSettings/printerSettings17.bin"/><Relationship Id="rIdvml" Type="http://schemas.openxmlformats.org/officeDocument/2006/relationships/vmlDrawing" Target="../drawings/vmlDrawing17.vml"/><Relationship Id="rId1h" Type="http://schemas.openxmlformats.org/officeDocument/2006/relationships/hyperlink" Target="https://rvconsulting.github.io/geo-ccdr24/supporting-materials/sam-shares-data-request.html" TargetMode="External"/></Relationships>
</file>

<file path=xl/worksheets/_rels/sheet18.xml.rels><?xml version="1.0" encoding="UTF-8" standalone="yes"?><Relationships xmlns="http://schemas.openxmlformats.org/package/2006/relationships"><Relationship Id="rId1" Type="http://schemas.openxmlformats.org/officeDocument/2006/relationships/drawing" Target="../drawings/drawing18.xml"/><Relationship Id="rId2" Type="http://schemas.openxmlformats.org/officeDocument/2006/relationships/printerSettings" Target="../printerSettings/printerSettings18.bin"/><Relationship Id="rIdvml" Type="http://schemas.openxmlformats.org/officeDocument/2006/relationships/vmlDrawing" Target="../drawings/vmlDrawing18.vml"/><Relationship Id="rId1h" Type="http://schemas.openxmlformats.org/officeDocument/2006/relationships/hyperlink" Target="https://rvconsulting.github.io/geo-ccdr24/supporting-materials/sam-shares-data-request.html" TargetMode="External"/></Relationships>
</file>

<file path=xl/worksheets/_rels/sheet19.xml.rels><?xml version="1.0" encoding="UTF-8" standalone="yes"?><Relationships xmlns="http://schemas.openxmlformats.org/package/2006/relationships"><Relationship Id="rId1" Type="http://schemas.openxmlformats.org/officeDocument/2006/relationships/drawing" Target="../drawings/drawing19.xml"/><Relationship Id="rId2" Type="http://schemas.openxmlformats.org/officeDocument/2006/relationships/printerSettings" Target="../printerSettings/printerSettings19.bin"/><Relationship Id="rIdvml" Type="http://schemas.openxmlformats.org/officeDocument/2006/relationships/vmlDrawing" Target="../drawings/vmlDrawing19.vml"/><Relationship Id="rId1h" Type="http://schemas.openxmlformats.org/officeDocument/2006/relationships/hyperlink" Target="https://rvconsulting.github.io/geo-ccdr24/supporting-materials/sam-shares-data-request.html" TargetMode="External"/></Relationships>
</file>

<file path=xl/worksheets/_rels/sheet20.xml.rels><?xml version="1.0" encoding="UTF-8" standalone="yes"?><Relationships xmlns="http://schemas.openxmlformats.org/package/2006/relationships"><Relationship Id="rId1" Type="http://schemas.openxmlformats.org/officeDocument/2006/relationships/drawing" Target="../drawings/drawing20.xml"/><Relationship Id="rId2" Type="http://schemas.openxmlformats.org/officeDocument/2006/relationships/printerSettings" Target="../printerSettings/printerSettings20.bin"/><Relationship Id="rIdvml" Type="http://schemas.openxmlformats.org/officeDocument/2006/relationships/vmlDrawing" Target="../drawings/vmlDrawing20.vml"/><Relationship Id="rId1h" Type="http://schemas.openxmlformats.org/officeDocument/2006/relationships/hyperlink" Target="https://rvconsulting.github.io/geo-ccdr24/supporting-materials/sam-shares-data-request.html" TargetMode="External"/></Relationships>
</file>

<file path=xl/worksheets/_rels/sheet21.xml.rels><?xml version="1.0" encoding="UTF-8" standalone="yes"?><Relationships xmlns="http://schemas.openxmlformats.org/package/2006/relationships"><Relationship Id="rId1" Type="http://schemas.openxmlformats.org/officeDocument/2006/relationships/drawing" Target="../drawings/drawing21.xml"/><Relationship Id="rId2" Type="http://schemas.openxmlformats.org/officeDocument/2006/relationships/printerSettings" Target="../printerSettings/printerSettings21.bin"/><Relationship Id="rIdvml" Type="http://schemas.openxmlformats.org/officeDocument/2006/relationships/vmlDrawing" Target="../drawings/vmlDrawing21.vml"/><Relationship Id="rIdcomment" Type="http://schemas.openxmlformats.org/officeDocument/2006/relationships/comments" Target="../comments21.xml"/><Relationship Id="rIdthread" Type="http://schemas.microsoft.com/office/2017/10/relationships/threadedComment" Target="../threadedComments/threadedComment1.xml"/><Relationship Id="rId1h" Type="http://schemas.openxmlformats.org/officeDocument/2006/relationships/hyperlink" Target="https://rvconsulting.github.io/geo-ccdr24/supporting-materials/sam-shares-data-request.html" TargetMode="External"/></Relationships>
</file>

<file path=xl/worksheets/_rels/sheet22.xml.rels><?xml version="1.0" encoding="UTF-8" standalone="yes"?><Relationships xmlns="http://schemas.openxmlformats.org/package/2006/relationships"><Relationship Id="rId1" Type="http://schemas.openxmlformats.org/officeDocument/2006/relationships/drawing" Target="../drawings/drawing22.xml"/><Relationship Id="rId2" Type="http://schemas.openxmlformats.org/officeDocument/2006/relationships/printerSettings" Target="../printerSettings/printerSettings22.bin"/><Relationship Id="rIdvml" Type="http://schemas.openxmlformats.org/officeDocument/2006/relationships/vmlDrawing" Target="../drawings/vmlDrawing22.vml"/><Relationship Id="rId1h" Type="http://schemas.openxmlformats.org/officeDocument/2006/relationships/hyperlink" Target="https://www.geostat.ge/en/modules/categories/93/regional-statistics" TargetMode="External"/></Relationships>
</file>

<file path=xl/worksheets/_rels/sheet23.xml.rels><?xml version="1.0" encoding="UTF-8" standalone="yes"?><Relationships xmlns="http://schemas.openxmlformats.org/package/2006/relationships"><Relationship Id="rId1" Type="http://schemas.openxmlformats.org/officeDocument/2006/relationships/drawing" Target="../drawings/drawing23.xml"/><Relationship Id="rId2" Type="http://schemas.openxmlformats.org/officeDocument/2006/relationships/printerSettings" Target="../printerSettings/printerSettings23.bin"/><Relationship Id="rIdvml" Type="http://schemas.openxmlformats.org/officeDocument/2006/relationships/vmlDrawing" Target="../drawings/vmlDrawing2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0"/>
  </sheetPr>
  <dimension ref="A1"/>
  <sheetViews>
    <sheetView workbookViewId="0">
      <selection activeCell="G15" sqref="G15"/>
    </sheetView>
  </sheetViews>
  <sheetFormatPr defaultRowHeight="15.0" baseColWidth="10"/>
  <sheetData>
    <row r="2">
      <c r="A2" s="1" t="s">
        <v>0</v>
      </c>
    </row>
    <row r="3">
      <c r="A3" s="4" t="s">
        <v>1</v>
      </c>
    </row>
    <row r="4">
      <c r="A4" s="3" t="s">
        <v>2</v>
      </c>
    </row>
    <row r="5">
      <c r="A5" s="2" t="s">
        <v>3</v>
      </c>
    </row>
  </sheetData>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sheetData>
    <row r="2">
      <c r="A2" t="s">
        <v>4</v>
      </c>
    </row>
    <row r="3">
      <c r="A3" s="5" t="s">
        <v>5</v>
      </c>
    </row>
    <row r="5">
      <c r="A5" t="s">
        <v>6</v>
      </c>
    </row>
    <row r="6">
      <c r="A6" s="5" t="s">
        <v>7</v>
      </c>
    </row>
    <row r="7">
      <c r="A7" s="5" t="s">
        <v>8</v>
      </c>
    </row>
    <row r="8">
      <c r="A8" s="5" t="s">
        <v>9</v>
      </c>
    </row>
    <row r="9">
      <c r="A9" s="5" t="s">
        <v>10</v>
      </c>
    </row>
    <row r="11">
      <c r="A11" t="s">
        <v>11</v>
      </c>
    </row>
    <row r="12">
      <c r="A12" s="5" t="s">
        <v>12</v>
      </c>
    </row>
    <row r="13">
      <c r="A13" s="5" t="s">
        <v>13</v>
      </c>
    </row>
    <row r="15">
      <c r="A15" t="s">
        <v>14</v>
      </c>
    </row>
    <row r="16">
      <c r="A16" s="5" t="s">
        <v>15</v>
      </c>
    </row>
    <row r="17">
      <c r="A17" s="5" t="s">
        <v>16</v>
      </c>
    </row>
  </sheetData>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81" workbookViewId="0">
      <pane xSplit="2" ySplit="2" topLeftCell="C54"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t="s">
        <v>91</v>
      </c>
      <c r="BZ2" t="s">
        <v>92</v>
      </c>
      <c r="CA2" t="s">
        <v>93</v>
      </c>
      <c r="CB2" t="s">
        <v>94</v>
      </c>
      <c r="CC2" t="s">
        <v>95</v>
      </c>
      <c r="CD2" t="s">
        <v>96</v>
      </c>
      <c r="CE2" t="s">
        <v>97</v>
      </c>
      <c r="CF2" t="s">
        <v>98</v>
      </c>
      <c r="CG2" t="s">
        <v>99</v>
      </c>
      <c r="CH2" t="s">
        <v>100</v>
      </c>
      <c r="CI2" t="s">
        <v>101</v>
      </c>
      <c r="CJ2" t="s">
        <v>102</v>
      </c>
      <c r="CK2" t="s">
        <v>103</v>
      </c>
      <c r="CL2" t="s">
        <v>104</v>
      </c>
      <c r="CM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F40" t="n">
        <v>2669.0318998557755</v>
      </c>
      <c r="CG40" t="n">
        <v>0</v>
      </c>
      <c r="CI40" t="n">
        <v>284.148840061214</v>
      </c>
      <c r="CJ40" t="n">
        <v>177.35320171321575</v>
      </c>
      <c r="CK40" t="n">
        <v>105.65114182888097</v>
      </c>
      <c r="CM40" t="n">
        <v>990.99743950886875</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F41" t="n">
        <v>0</v>
      </c>
      <c r="CG41" t="n">
        <v>0</v>
      </c>
      <c r="CI41" t="n">
        <v>0</v>
      </c>
      <c r="CJ41" t="n">
        <v>0</v>
      </c>
      <c r="CK41" t="n">
        <v>82.006913340129856</v>
      </c>
      <c r="CM41" t="n">
        <v>3910.3783078574247</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F42" t="n">
        <v>12863.688176414131</v>
      </c>
      <c r="CG42" t="n">
        <v>0</v>
      </c>
      <c r="CI42" t="n">
        <v>0</v>
      </c>
      <c r="CJ42" t="n">
        <v>0</v>
      </c>
      <c r="CK42" t="n">
        <v>383.6555460762965</v>
      </c>
      <c r="CM42" t="n">
        <v>5360.9944889066091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F43" t="n">
        <v>1908.3895187837834</v>
      </c>
      <c r="CG43" t="n">
        <v>0</v>
      </c>
      <c r="CI43" t="n">
        <v>0</v>
      </c>
      <c r="CJ43" t="n">
        <v>0</v>
      </c>
      <c r="CK43" t="n">
        <v>60.113584938822513</v>
      </c>
      <c r="CM43" t="n">
        <v>1563.308284916837</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F44" t="n">
        <v>445.57376445786144</v>
      </c>
      <c r="CG44" t="n">
        <v>0</v>
      </c>
      <c r="CI44" t="n">
        <v>0</v>
      </c>
      <c r="CJ44" t="n">
        <v>0</v>
      </c>
      <c r="CK44" t="n">
        <v>12.83370054508109</v>
      </c>
      <c r="CM44" t="n">
        <v>370.25035045730704</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F45" t="n">
        <v>2882.7197284982863</v>
      </c>
      <c r="CG45" t="n">
        <v>0</v>
      </c>
      <c r="CI45" t="n">
        <v>0</v>
      </c>
      <c r="CJ45" t="n">
        <v>0</v>
      </c>
      <c r="CK45" t="n">
        <v>75.77561534609589</v>
      </c>
      <c r="CM45" t="n">
        <v>730.42125460263912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F46" t="n">
        <v>1389.570875161302</v>
      </c>
      <c r="CG46" t="n">
        <v>0</v>
      </c>
      <c r="CI46" t="n">
        <v>0</v>
      </c>
      <c r="CJ46" t="n">
        <v>0</v>
      </c>
      <c r="CK46" t="n">
        <v>37.424256530810418</v>
      </c>
      <c r="CM46" t="n">
        <v>2198.3230739319174</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F47" t="n">
        <v>1984.753170161599</v>
      </c>
      <c r="CG47" t="n">
        <v>0</v>
      </c>
      <c r="CI47" t="n">
        <v>0</v>
      </c>
      <c r="CJ47" t="n">
        <v>0</v>
      </c>
      <c r="CK47" t="n">
        <v>111.2325398229206</v>
      </c>
      <c r="CM47" t="n">
        <v>449.32717369859864</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F48" t="n">
        <v>1460.4644840769188</v>
      </c>
      <c r="CG48" t="n">
        <v>0</v>
      </c>
      <c r="CI48" t="n">
        <v>0</v>
      </c>
      <c r="CJ48" t="n">
        <v>0</v>
      </c>
      <c r="CK48" t="n">
        <v>234.02539785371653</v>
      </c>
      <c r="CM48" t="n">
        <v>427.79549188376154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F49" t="n">
        <v>411.01750026884258</v>
      </c>
      <c r="CG49" t="n">
        <v>0</v>
      </c>
      <c r="CI49" t="n">
        <v>0</v>
      </c>
      <c r="CJ49" t="n">
        <v>0</v>
      </c>
      <c r="CK49" t="n">
        <v>687.10028441611212</v>
      </c>
      <c r="CM49" t="n">
        <v>2585.0467838336294</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F50" t="n">
        <v>961.63887043136572</v>
      </c>
      <c r="CG50" t="n">
        <v>0</v>
      </c>
      <c r="CI50" t="n">
        <v>895.93238016322027</v>
      </c>
      <c r="CJ50" t="n">
        <v>559.20156530027759</v>
      </c>
      <c r="CK50" t="n">
        <v>2.8711172800940492</v>
      </c>
      <c r="CM50" t="n">
        <v>257.53484356458608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F51" t="n">
        <v>1251.666093454025</v>
      </c>
      <c r="CG51" t="n">
        <v>0</v>
      </c>
      <c r="CI51" t="n">
        <v>357.05994761362348</v>
      </c>
      <c r="CJ51" t="n">
        <v>222.86110652145186</v>
      </c>
      <c r="CK51" t="n">
        <v>17.174942451451301</v>
      </c>
      <c r="CM51" t="n">
        <v>298.64982061467344</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F52" t="n">
        <v>958.08582266588428</v>
      </c>
      <c r="CG52" t="n">
        <v>0</v>
      </c>
      <c r="CI52" t="n">
        <v>299.67261807026398</v>
      </c>
      <c r="CJ52" t="n">
        <v>187.04246080713671</v>
      </c>
      <c r="CK52" t="n">
        <v>73.417958141284032</v>
      </c>
      <c r="CM52" t="n">
        <v>350.29210645084879</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F53" t="n">
        <v>1035.5927633860097</v>
      </c>
      <c r="CG53" t="n">
        <v>0</v>
      </c>
      <c r="CI53" t="n">
        <v>1499.6883447025837</v>
      </c>
      <c r="CJ53" t="n">
        <v>936.03946948260341</v>
      </c>
      <c r="CK53" t="n">
        <v>171.08605155751744</v>
      </c>
      <c r="CM53" t="n">
        <v>3686.2151162154901</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F54" t="n">
        <v>837.52879524458149</v>
      </c>
      <c r="CG54" t="n">
        <v>0</v>
      </c>
      <c r="CI54" t="n">
        <v>0</v>
      </c>
      <c r="CJ54" t="n">
        <v>0</v>
      </c>
      <c r="CK54" t="n">
        <v>-7.5536431708143823</v>
      </c>
      <c r="CM54" t="n">
        <v>447.08078144412212</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F55" t="n">
        <v>1156.2425241133772</v>
      </c>
      <c r="CG55" t="n">
        <v>0</v>
      </c>
      <c r="CI55" t="n">
        <v>0</v>
      </c>
      <c r="CJ55" t="n">
        <v>0</v>
      </c>
      <c r="CK55" t="n">
        <v>0</v>
      </c>
      <c r="CM55" t="n">
        <v>253.65111043338371</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F56" t="n">
        <v>306.21454202408955</v>
      </c>
      <c r="CG56" t="n">
        <v>108.78690118887253</v>
      </c>
      <c r="CI56" t="n">
        <v>0</v>
      </c>
      <c r="CJ56" t="n">
        <v>0</v>
      </c>
      <c r="CK56" t="n">
        <v>5.2851944830639184</v>
      </c>
      <c r="CM56" t="n">
        <v>169.76348115974704</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F57" t="n">
        <v>1067.0501221554118</v>
      </c>
      <c r="CG57" t="n">
        <v>12.583233988271335</v>
      </c>
      <c r="CI57" t="n">
        <v>5394.3156446408639</v>
      </c>
      <c r="CJ57" t="n">
        <v>3366.8944431469272</v>
      </c>
      <c r="CK57" t="n">
        <v>1060.8950883172286</v>
      </c>
      <c r="CM57" t="n">
        <v>6.6678375443993865</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F58" t="n">
        <v>309.70830022975423</v>
      </c>
      <c r="CG58" t="n">
        <v>0</v>
      </c>
      <c r="CI58" t="n">
        <v>0</v>
      </c>
      <c r="CJ58" t="n">
        <v>0</v>
      </c>
      <c r="CK58" t="n">
        <v>0</v>
      </c>
      <c r="CM58" t="n">
        <v>0</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F59" t="n">
        <v>1323.3880892975715</v>
      </c>
      <c r="CG59" t="n">
        <v>0</v>
      </c>
      <c r="CI59" t="n">
        <v>0</v>
      </c>
      <c r="CJ59" t="n">
        <v>0</v>
      </c>
      <c r="CK59" t="n">
        <v>0</v>
      </c>
      <c r="CM59" t="n">
        <v>5661.9024092254513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F60" t="n">
        <v>1402.8348635212146</v>
      </c>
      <c r="CG60" t="n">
        <v>0</v>
      </c>
      <c r="CI60" t="n">
        <v>0</v>
      </c>
      <c r="CJ60" t="n">
        <v>0</v>
      </c>
      <c r="CK60" t="n">
        <v>0</v>
      </c>
      <c r="CM60" t="n">
        <v>2958.0040964579784</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F61" t="n">
        <v>328.48508758011496</v>
      </c>
      <c r="CG61" t="n">
        <v>65.90477618221189</v>
      </c>
      <c r="CI61" t="n">
        <v>0</v>
      </c>
      <c r="CJ61" t="n">
        <v>0</v>
      </c>
      <c r="CK61" t="n">
        <v>4.0474633846031329</v>
      </c>
      <c r="CM61" t="n">
        <v>230.1411080469322</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F62" t="n">
        <v>1201.0219540584762</v>
      </c>
      <c r="CG62" t="n">
        <v>0</v>
      </c>
      <c r="CI62" t="n">
        <v>0</v>
      </c>
      <c r="CJ62" t="n">
        <v>0</v>
      </c>
      <c r="CK62" t="n">
        <v>0</v>
      </c>
      <c r="CM62" t="n">
        <v>435.69512572320258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F63" t="n">
        <v>181.0510090880282</v>
      </c>
      <c r="CG63" t="n">
        <v>0</v>
      </c>
      <c r="CI63" t="n">
        <v>0</v>
      </c>
      <c r="CJ63" t="n">
        <v>0</v>
      </c>
      <c r="CK63" t="n">
        <v>20.074315188444743</v>
      </c>
      <c r="CM63" t="n">
        <v>1839.4172519900362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F64" t="n">
        <v>1749.9559021910973</v>
      </c>
      <c r="CG64" t="n">
        <v>0</v>
      </c>
      <c r="CI64" t="n">
        <v>0</v>
      </c>
      <c r="CJ64" t="n">
        <v>0</v>
      </c>
      <c r="CK64" t="n">
        <v>0</v>
      </c>
      <c r="CM64" t="n">
        <v>394.21346203121612</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F65" t="n">
        <v>5420.7337516398129</v>
      </c>
      <c r="CG65" t="n">
        <v>1.9131159397511335</v>
      </c>
      <c r="CI65" t="n">
        <v>0</v>
      </c>
      <c r="CJ65" t="n">
        <v>0</v>
      </c>
      <c r="CK65" t="n">
        <v>0</v>
      </c>
      <c r="CM65" t="n">
        <v>3.2808123747644999</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F66" t="n">
        <v>362.9518900073075</v>
      </c>
      <c r="CG66" t="n">
        <v>0</v>
      </c>
      <c r="CI66" t="n">
        <v>3.5650245413158095E-2</v>
      </c>
      <c r="CJ66" t="n">
        <v>2.2251314362301738E-2</v>
      </c>
      <c r="CK66" t="n">
        <v>7.6793732479622827</v>
      </c>
      <c r="CM66" t="n">
        <v>346.65274363886721</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F67" t="n">
        <v>0</v>
      </c>
      <c r="CG67" t="n">
        <v>0</v>
      </c>
      <c r="CI67" t="n">
        <v>126.16686507861156</v>
      </c>
      <c r="CJ67" t="n">
        <v>78.747805083387291</v>
      </c>
      <c r="CK67" t="n">
        <v>0.20908357227871849</v>
      </c>
      <c r="CM67" t="n">
        <v>12.102081736531659</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F68" t="n">
        <v>21.264883399522798</v>
      </c>
      <c r="CG68" t="n">
        <v>0</v>
      </c>
      <c r="CI68" t="n">
        <v>0</v>
      </c>
      <c r="CJ68" t="n">
        <v>0</v>
      </c>
      <c r="CK68" t="n">
        <v>0</v>
      </c>
      <c r="CM68" t="n">
        <v>1.249257995690168E-2</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F69" t="n">
        <v>426.05287763057811</v>
      </c>
      <c r="CG69" t="n">
        <v>0</v>
      </c>
      <c r="CI69" t="n">
        <v>0</v>
      </c>
      <c r="CJ69" t="n">
        <v>0</v>
      </c>
      <c r="CK69" t="n">
        <v>0</v>
      </c>
      <c r="CM69" t="n">
        <v>84.484709093080042</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F70" t="n">
        <v>909.48771446693831</v>
      </c>
      <c r="CG70" t="n">
        <v>4882.7550416838985</v>
      </c>
      <c r="CI70" t="n">
        <v>0</v>
      </c>
      <c r="CJ70" t="n">
        <v>0</v>
      </c>
      <c r="CK70" t="n">
        <v>0</v>
      </c>
      <c r="CM70" t="n">
        <v>0</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F71" t="n">
        <v>1759.7424713549842</v>
      </c>
      <c r="CG71" t="n">
        <v>1710.0056673249337</v>
      </c>
      <c r="CI71" t="n">
        <v>0</v>
      </c>
      <c r="CJ71" t="n">
        <v>0</v>
      </c>
      <c r="CK71" t="n">
        <v>0</v>
      </c>
      <c r="CM71" t="n">
        <v>58.979236200672077</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F72" t="n">
        <v>1419.3284399094418</v>
      </c>
      <c r="CG72" t="n">
        <v>2077.1184345027282</v>
      </c>
      <c r="CI72" t="n">
        <v>0</v>
      </c>
      <c r="CJ72" t="n">
        <v>0</v>
      </c>
      <c r="CK72" t="n">
        <v>0</v>
      </c>
      <c r="CM72" t="n">
        <v>18.476001337344243</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F73" t="n">
        <v>525.84396580930172</v>
      </c>
      <c r="CG73" t="n">
        <v>4.4344960975677994</v>
      </c>
      <c r="CI73" t="n">
        <v>0</v>
      </c>
      <c r="CJ73" t="n">
        <v>0</v>
      </c>
      <c r="CK73" t="n">
        <v>0</v>
      </c>
      <c r="CM73" t="n">
        <v>0</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F74" t="n">
        <v>1609.689221440075</v>
      </c>
      <c r="CG74" t="n">
        <v>263.9225962754121</v>
      </c>
      <c r="CI74" t="n">
        <v>2.9442906073051889</v>
      </c>
      <c r="CJ74" t="n">
        <v>1.837696630636362</v>
      </c>
      <c r="CK74" t="n">
        <v>0</v>
      </c>
      <c r="CM74" t="n">
        <v>2043.5082990561348</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F75" t="n">
        <v>678.92413104945069</v>
      </c>
      <c r="CG75" t="n">
        <v>1.4841096533024969</v>
      </c>
      <c r="CI75" t="n">
        <v>0</v>
      </c>
      <c r="CJ75" t="n">
        <v>0</v>
      </c>
      <c r="CK75" t="n">
        <v>0</v>
      </c>
      <c r="CM75" t="n">
        <v>92.5438402073258</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F76" t="n">
        <v>71.360067043184898</v>
      </c>
      <c r="CG76" t="n">
        <v>0</v>
      </c>
      <c r="CI76" t="n">
        <v>0</v>
      </c>
      <c r="CJ76" t="n">
        <v>0</v>
      </c>
      <c r="CK76" t="n">
        <v>0</v>
      </c>
      <c r="CM76" t="n">
        <v>0</v>
      </c>
    </row>
    <row r="77">
      <c r="B77" t="s">
        <v>91</v>
      </c>
      <c r="C77" t="n">
        <v>267.72336159034444</v>
      </c>
      <c r="D77" t="n">
        <v>292.32301213895516</v>
      </c>
      <c r="E77" t="n">
        <v>773.44840865607841</v>
      </c>
      <c r="F77" t="n">
        <v>171.98380918384274</v>
      </c>
      <c r="G77" t="n">
        <v>108.42675015617326</v>
      </c>
      <c r="H77" t="n">
        <v>4.6949898769980587</v>
      </c>
      <c r="I77" t="n">
        <v>230.20060617294624</v>
      </c>
      <c r="J77" t="n">
        <v>59.048734694670884</v>
      </c>
      <c r="K77" t="n">
        <v>287.22796671984963</v>
      </c>
      <c r="L77" t="n">
        <v>309.95558063309011</v>
      </c>
      <c r="M77" t="n">
        <v>4.6056671475880995E-2</v>
      </c>
      <c r="N77" t="n">
        <v>30.352793349170696</v>
      </c>
      <c r="O77" t="n">
        <v>6.13516066900171</v>
      </c>
      <c r="P77" t="n">
        <v>12.834251435077494</v>
      </c>
      <c r="Q77" t="n">
        <v>90.522701953593767</v>
      </c>
      <c r="R77" t="n">
        <v>609.94337740904507</v>
      </c>
      <c r="S77" t="n">
        <v>187.21230817094454</v>
      </c>
      <c r="T77" t="n">
        <v>1856.2982891023032</v>
      </c>
      <c r="U77" t="n">
        <v>3778.2932756054897</v>
      </c>
      <c r="V77" t="n">
        <v>1496.8371346368062</v>
      </c>
      <c r="W77" t="n">
        <v>618.36275296850454</v>
      </c>
      <c r="X77" t="n">
        <v>303.06637883206383</v>
      </c>
      <c r="Y77" t="n">
        <v>360.82087130000286</v>
      </c>
      <c r="Z77" t="n">
        <v>924.11750107927799</v>
      </c>
      <c r="AA77" t="n">
        <v>1570.4334623081625</v>
      </c>
      <c r="AB77" t="n">
        <v>376.82145562734985</v>
      </c>
      <c r="AC77" t="n">
        <v>533.62185108633651</v>
      </c>
      <c r="AD77" t="n">
        <v>32.04870372900367</v>
      </c>
      <c r="AE77" t="n">
        <v>215.93031857174864</v>
      </c>
      <c r="AF77" t="n">
        <v>314.77052076752659</v>
      </c>
      <c r="AG77" t="n">
        <v>2733.40982962</v>
      </c>
      <c r="AH77" t="n">
        <v>1884.1586334087367</v>
      </c>
      <c r="AI77" t="n">
        <v>1531.8109612814474</v>
      </c>
      <c r="AJ77" t="n">
        <v>74.101168962020438</v>
      </c>
      <c r="AK77" t="n">
        <v>718.9726565184784</v>
      </c>
      <c r="AL77" t="n">
        <v>181.31134761435672</v>
      </c>
      <c r="AM77" t="n">
        <v>71.360067043184898</v>
      </c>
    </row>
    <row r="78">
      <c r="B78" t="s">
        <v>92</v>
      </c>
      <c r="C78" t="n">
        <v>4569.8060599545097</v>
      </c>
      <c r="D78" t="n">
        <v>503.18191934172052</v>
      </c>
      <c r="E78" t="n">
        <v>2325.3515028888805</v>
      </c>
      <c r="F78" t="n">
        <v>195.88248794152082</v>
      </c>
      <c r="G78" t="n">
        <v>180.32185568827066</v>
      </c>
      <c r="H78" t="n">
        <v>15.145513929499604</v>
      </c>
      <c r="I78" t="n">
        <v>489.83829023210228</v>
      </c>
      <c r="J78" t="n">
        <v>174.19887145763335</v>
      </c>
      <c r="K78" t="n">
        <v>514.97988895029869</v>
      </c>
      <c r="L78" t="n">
        <v>925.25417825054558</v>
      </c>
      <c r="M78" t="n">
        <v>9.0650580614292348E-2</v>
      </c>
      <c r="N78" t="n">
        <v>12.982509305219843</v>
      </c>
      <c r="O78" t="n">
        <v>4.8762916922676549</v>
      </c>
      <c r="P78" t="n">
        <v>9.5687705432447974</v>
      </c>
      <c r="Q78" t="n">
        <v>93.360959389872605</v>
      </c>
      <c r="R78" t="n">
        <v>1406.1566530146399</v>
      </c>
      <c r="S78" t="n">
        <v>248.74060573905112</v>
      </c>
      <c r="T78" t="n">
        <v>3172.5615967500476</v>
      </c>
      <c r="U78" t="n">
        <v>5769.6193771822491</v>
      </c>
      <c r="V78" t="n">
        <v>2568.5208339578021</v>
      </c>
      <c r="W78" t="n">
        <v>1743.2149338469249</v>
      </c>
      <c r="X78" t="n">
        <v>202.14396102107139</v>
      </c>
      <c r="Y78" t="n">
        <v>900.0891874508676</v>
      </c>
      <c r="Z78" t="n">
        <v>474.1393211124286</v>
      </c>
      <c r="AA78" t="n">
        <v>1553.7739285046882</v>
      </c>
      <c r="AB78" t="n">
        <v>5718.3965855040642</v>
      </c>
      <c r="AC78" t="n">
        <v>159.84155787770555</v>
      </c>
      <c r="AD78" t="n">
        <v>137.4020201086056</v>
      </c>
      <c r="AE78" t="n">
        <v>135.07708673002873</v>
      </c>
      <c r="AF78" t="n">
        <v>324.849094425781</v>
      </c>
      <c r="AG78" t="n">
        <v>1264.0554766835899</v>
      </c>
      <c r="AH78" t="n">
        <v>944.97729362841119</v>
      </c>
      <c r="AI78" t="n">
        <v>828.34825035648043</v>
      </c>
      <c r="AJ78" t="n">
        <v>9.9948341112600545</v>
      </c>
      <c r="AK78" t="n">
        <v>1763.4556261173971</v>
      </c>
      <c r="AL78" t="n">
        <v>419.94973033622551</v>
      </c>
      <c r="AM78" t="n">
        <v>0</v>
      </c>
    </row>
    <row r="79">
      <c r="B79" t="s">
        <v>93</v>
      </c>
      <c r="C79" t="n">
        <v>-5.1954438862667178</v>
      </c>
      <c r="D79" t="n">
        <v>7.3081554253590602</v>
      </c>
      <c r="E79" t="n">
        <v>26.660515941012338</v>
      </c>
      <c r="F79" t="n">
        <v>1.4282091956729337</v>
      </c>
      <c r="G79" t="n">
        <v>1.8631480899865764</v>
      </c>
      <c r="H79" t="n">
        <v>0.17260499639779606</v>
      </c>
      <c r="I79" t="n">
        <v>2.9955733503337041</v>
      </c>
      <c r="J79" t="n">
        <v>0.79100196255286326</v>
      </c>
      <c r="K79" t="n">
        <v>11.0314124846374</v>
      </c>
      <c r="L79" t="n">
        <v>9.2136723763326582</v>
      </c>
      <c r="M79" t="n">
        <v>5.6440248824645343E-2</v>
      </c>
      <c r="N79" t="n">
        <v>0.48300702362454279</v>
      </c>
      <c r="O79" t="n">
        <v>0.15340391070905796</v>
      </c>
      <c r="P79" t="n">
        <v>1.3427908708051062</v>
      </c>
      <c r="Q79" t="n">
        <v>1.44274706266264</v>
      </c>
      <c r="R79" t="n">
        <v>81.371613276935861</v>
      </c>
      <c r="S79" t="n">
        <v>19.710226510637039</v>
      </c>
      <c r="T79" t="n">
        <v>71.705633398116291</v>
      </c>
      <c r="U79" t="n">
        <v>47.612231158853568</v>
      </c>
      <c r="V79" t="n">
        <v>43.672540393291513</v>
      </c>
      <c r="W79" t="n">
        <v>36.333416289666289</v>
      </c>
      <c r="X79" t="n">
        <v>2.3246971091737265</v>
      </c>
      <c r="Y79" t="n">
        <v>15.729221472899198</v>
      </c>
      <c r="Z79" t="n">
        <v>0.83873155021750456</v>
      </c>
      <c r="AA79" t="n">
        <v>26.80027202560569</v>
      </c>
      <c r="AB79" t="n">
        <v>63.728974577212476</v>
      </c>
      <c r="AC79" t="n">
        <v>3.2726390122724576</v>
      </c>
      <c r="AD79" t="n">
        <v>0.26252323999999999</v>
      </c>
      <c r="AE79" t="n">
        <v>1.4671988764908455</v>
      </c>
      <c r="AF79" t="n">
        <v>7.3586963165281567</v>
      </c>
      <c r="AG79" t="n">
        <v>34.450767109999994</v>
      </c>
      <c r="AH79" t="n">
        <v>5.4489778635471549</v>
      </c>
      <c r="AI79" t="n">
        <v>2.3680070199855816</v>
      </c>
      <c r="AJ79" t="n">
        <v>3.0051114477525814E-2</v>
      </c>
      <c r="AK79" t="n">
        <v>92.536090846592984</v>
      </c>
      <c r="AL79" t="n">
        <v>1.0068657621151946</v>
      </c>
      <c r="AM79" t="n">
        <v>0</v>
      </c>
    </row>
    <row r="80">
      <c r="B80" t="s">
        <v>94</v>
      </c>
      <c r="CF80" t="n">
        <v>5034</v>
      </c>
    </row>
    <row r="81">
      <c r="B81" t="s">
        <v>95</v>
      </c>
      <c r="CH81" t="n">
        <v>2270.5857277827872</v>
      </c>
    </row>
    <row r="82">
      <c r="B82" t="s">
        <v>96</v>
      </c>
      <c r="F82" s="6"/>
      <c r="G82" s="6"/>
      <c r="H82" s="6"/>
      <c r="AN82" t="n">
        <v>297.32322452357391</v>
      </c>
      <c r="AO82" t="n">
        <v>245.63274879847935</v>
      </c>
      <c r="AP82" t="n">
        <v>2915.2742822228147</v>
      </c>
      <c r="AQ82" t="n">
        <v>318.39857325569147</v>
      </c>
      <c r="AR82" t="n">
        <v>123.22061028642804</v>
      </c>
      <c r="AS82" t="n">
        <v>1130.7182825199975</v>
      </c>
      <c r="AT82" t="n">
        <v>251.52180078156891</v>
      </c>
      <c r="AU82" t="n">
        <v>50.661487821170084</v>
      </c>
      <c r="AV82" t="n">
        <v>422.22870171609014</v>
      </c>
      <c r="AW82" t="n">
        <v>246.14479368685119</v>
      </c>
      <c r="AX82" t="n">
        <v>177.15589530225546</v>
      </c>
      <c r="AY82" t="n">
        <v>310.52666868704381</v>
      </c>
      <c r="AZ82" t="n">
        <v>164.81074823062701</v>
      </c>
      <c r="BA82" t="n">
        <v>302.00969212661533</v>
      </c>
      <c r="BB82" t="n">
        <v>181.61545238506071</v>
      </c>
      <c r="BC82" t="n">
        <v>316.07358479080239</v>
      </c>
      <c r="BD82" t="n">
        <v>65.100097654209165</v>
      </c>
      <c r="BE82" t="n">
        <v>415.20114554068937</v>
      </c>
      <c r="BF82" t="n">
        <v>27.842246944963861</v>
      </c>
      <c r="BG82" t="n">
        <v>383.92039341295072</v>
      </c>
      <c r="BH82" t="n">
        <v>231.95232080317854</v>
      </c>
      <c r="BI82" t="n">
        <v>49.593846480381302</v>
      </c>
      <c r="BJ82" t="n">
        <v>187.59276652056644</v>
      </c>
      <c r="BK82" t="n">
        <v>77.960437349170505</v>
      </c>
      <c r="BL82" t="n">
        <v>0</v>
      </c>
      <c r="BM82" t="n">
        <v>389.02260062341514</v>
      </c>
      <c r="BN82" t="n">
        <v>72.252707596560072</v>
      </c>
      <c r="BO82" t="n">
        <v>8.726108927926953</v>
      </c>
      <c r="BP82" t="n">
        <v>84.302376681857368</v>
      </c>
      <c r="BQ82" t="n">
        <v>91.651145674739411</v>
      </c>
      <c r="BR82" t="n">
        <v>22.971785390635137</v>
      </c>
      <c r="BS82" t="n">
        <v>0</v>
      </c>
      <c r="BT82" t="n">
        <v>0</v>
      </c>
      <c r="BU82" t="n">
        <v>0</v>
      </c>
      <c r="BV82" t="n">
        <v>217.47380112028119</v>
      </c>
      <c r="BW82" t="n">
        <v>5.1427988533987863</v>
      </c>
      <c r="BX82" t="n">
        <v>0</v>
      </c>
    </row>
    <row r="83">
      <c r="B83" t="s">
        <v>97</v>
      </c>
      <c r="F83" s="6"/>
      <c r="AN83" t="n">
        <v>-212.82539434215781</v>
      </c>
      <c r="AO83" t="n">
        <v>0</v>
      </c>
      <c r="AP83" t="n">
        <v>-49.852258883317191</v>
      </c>
      <c r="AQ83" t="n">
        <v>0</v>
      </c>
      <c r="AR83" t="n">
        <v>0</v>
      </c>
      <c r="AS83" t="n">
        <v>0</v>
      </c>
      <c r="AT83" t="n">
        <v>0</v>
      </c>
      <c r="AU83" t="n">
        <v>0</v>
      </c>
      <c r="AV83" t="n">
        <v>0</v>
      </c>
      <c r="AW83" t="n">
        <v>0</v>
      </c>
      <c r="AX83" t="n">
        <v>0</v>
      </c>
      <c r="AY83" t="n">
        <v>0</v>
      </c>
      <c r="AZ83" t="n">
        <v>0</v>
      </c>
      <c r="BA83" t="n">
        <v>0</v>
      </c>
      <c r="BB83" t="n">
        <v>0</v>
      </c>
      <c r="BC83" t="n">
        <v>-15.81452271345554</v>
      </c>
      <c r="BD83" t="n">
        <v>-2.0257425428027878</v>
      </c>
      <c r="BE83" t="n">
        <v>0</v>
      </c>
      <c r="BF83" t="n">
        <v>0</v>
      </c>
      <c r="BG83" t="n">
        <v>-39.997549988317992</v>
      </c>
      <c r="BH83" t="n">
        <v>0</v>
      </c>
      <c r="BI83" t="n">
        <v>0</v>
      </c>
      <c r="BJ83" t="n">
        <v>0</v>
      </c>
      <c r="BK83" t="n">
        <v>0</v>
      </c>
      <c r="BL83" t="n">
        <v>0</v>
      </c>
      <c r="BM83" t="n">
        <v>0</v>
      </c>
      <c r="BN83" t="n">
        <v>0</v>
      </c>
      <c r="BO83" t="n">
        <v>0</v>
      </c>
      <c r="BP83" t="n">
        <v>0</v>
      </c>
      <c r="BQ83" t="n">
        <v>0</v>
      </c>
      <c r="BR83" t="n">
        <v>0</v>
      </c>
      <c r="BS83" t="n">
        <v>0</v>
      </c>
      <c r="BT83" t="n">
        <v>0</v>
      </c>
      <c r="BU83" t="n">
        <v>0</v>
      </c>
      <c r="BV83" t="n">
        <v>0</v>
      </c>
      <c r="BW83" t="n">
        <v>0</v>
      </c>
      <c r="BX83" t="n">
        <v>0</v>
      </c>
    </row>
    <row r="84">
      <c r="B84" t="s">
        <v>98</v>
      </c>
      <c r="BY84" t="n">
        <v>23018.627049544059</v>
      </c>
      <c r="BZ84" t="n">
        <v>32597.477393334731</v>
      </c>
      <c r="CG84" t="n">
        <v>3763.4968246170483</v>
      </c>
      <c r="CL84" t="n">
        <v>524.72837305999997</v>
      </c>
      <c r="CM84" t="n">
        <v>9598.7218630203715</v>
      </c>
    </row>
    <row r="85">
      <c r="B85" t="s">
        <v>99</v>
      </c>
      <c r="CA85" t="n">
        <v>617.77661397726365</v>
      </c>
      <c r="CB85" t="n">
        <v>5034</v>
      </c>
      <c r="CC85" t="n">
        <v>2270.5857277827872</v>
      </c>
      <c r="CD85" t="n">
        <v>9784.0231267099971</v>
      </c>
      <c r="CE85" t="n">
        <v>-320.5154684700513</v>
      </c>
      <c r="CH85" t="n">
        <v>1351.8464689335196</v>
      </c>
      <c r="CL85" t="n">
        <v>1865</v>
      </c>
      <c r="CM85" t="n">
        <v>540.88353106648117</v>
      </c>
    </row>
    <row r="86">
      <c r="B86" t="s">
        <v>100</v>
      </c>
      <c r="BZ86" t="n">
        <v>7162.6703112707901</v>
      </c>
      <c r="CG86" t="n">
        <v>1193.328314923132</v>
      </c>
      <c r="CM86" t="n">
        <v>3670.667426490003</v>
      </c>
    </row>
    <row r="87">
      <c r="B87" t="s">
        <v>101</v>
      </c>
      <c r="CF87" t="n">
        <v>8955.6352719819497</v>
      </c>
      <c r="CM87" t="n">
        <v>3049.335234353131</v>
      </c>
    </row>
    <row r="88">
      <c r="B88" t="s">
        <v>106</v>
      </c>
      <c r="CG88" t="n">
        <v>5530</v>
      </c>
    </row>
    <row r="89">
      <c r="B89" t="s">
        <v>103</v>
      </c>
      <c r="CI89" t="n">
        <v>3145.0059251519806</v>
      </c>
    </row>
    <row r="90">
      <c r="B90" t="s">
        <v>104</v>
      </c>
      <c r="CF90" t="n">
        <v>1412</v>
      </c>
      <c r="CG90" t="n">
        <v>761.08970909000004</v>
      </c>
      <c r="CM90" t="n">
        <v>453</v>
      </c>
    </row>
    <row r="91">
      <c r="B91" t="s">
        <v>105</v>
      </c>
      <c r="AN91" t="n">
        <v>872.05890887313228</v>
      </c>
      <c r="AO91" t="n">
        <v>2518.911345337508</v>
      </c>
      <c r="AP91" t="n">
        <v>4114.9549471812552</v>
      </c>
      <c r="AQ91" t="n">
        <v>2041.8562782987838</v>
      </c>
      <c r="AR91" t="n">
        <v>1163.5983276587513</v>
      </c>
      <c r="AS91" t="n">
        <v>3944.0093877764971</v>
      </c>
      <c r="AT91" t="n">
        <v>2102.6844942760645</v>
      </c>
      <c r="AU91" t="n">
        <v>1353.6078174867298</v>
      </c>
      <c r="AV91" t="n">
        <v>2215.9591041915269</v>
      </c>
      <c r="AW91" t="n">
        <v>2824.8805859382855</v>
      </c>
      <c r="AX91" t="n">
        <v>2181.1520084371978</v>
      </c>
      <c r="AY91" t="n">
        <v>1310.4874253188952</v>
      </c>
      <c r="AZ91" t="n">
        <v>2153.8523618843042</v>
      </c>
      <c r="BA91" t="n">
        <v>5862.0692941491106</v>
      </c>
      <c r="BB91" t="n">
        <v>1125.8851874357472</v>
      </c>
      <c r="BC91" t="n">
        <v>1231.9932207031493</v>
      </c>
      <c r="BD91" t="n">
        <v>68.996551677483936</v>
      </c>
      <c r="BE91" t="n">
        <v>23.545089612332674</v>
      </c>
      <c r="BF91" t="n">
        <v>0</v>
      </c>
      <c r="BG91" t="n">
        <v>5859.935031753701</v>
      </c>
      <c r="BH91" t="n">
        <v>413.2891758780188</v>
      </c>
      <c r="BI91" t="n">
        <v>65.055385817265375</v>
      </c>
      <c r="BJ91" t="n">
        <v>120.20433478950498</v>
      </c>
      <c r="BK91" t="n">
        <v>263.62006394757304</v>
      </c>
      <c r="BL91" t="n">
        <v>687.07282627865527</v>
      </c>
      <c r="BM91" t="n">
        <v>9.9665180069605199</v>
      </c>
      <c r="BN91" t="n">
        <v>237.62932785645052</v>
      </c>
      <c r="BO91" t="n">
        <v>9.3295470985053228</v>
      </c>
      <c r="BP91" t="n">
        <v>5.5385876268799681</v>
      </c>
      <c r="BQ91" t="n">
        <v>164.47043380999688</v>
      </c>
      <c r="BR91" t="n">
        <v>0</v>
      </c>
      <c r="BS91" t="n">
        <v>246.43731410459907</v>
      </c>
      <c r="BT91" t="n">
        <v>85.548789273341754</v>
      </c>
      <c r="BU91" t="n">
        <v>0</v>
      </c>
      <c r="BV91" t="n">
        <v>21.818016839454366</v>
      </c>
      <c r="BW91" t="n">
        <v>30.566851082029181</v>
      </c>
      <c r="BX91" t="n">
        <v>0</v>
      </c>
      <c r="CF91" t="n">
        <v>810.3629607241736</v>
      </c>
      <c r="CG91" t="n">
        <v>766.77677853286832</v>
      </c>
      <c r="CH91" t="n">
        <v>8404.2338559675936</v>
      </c>
      <c r="CL91" t="n">
        <v>236.36133602999999</v>
      </c>
    </row>
  </sheetData>
  <pageMargins left="0.7" right="0.7" top="0.75" bottom="0.75" header="0.3" footer="0.3"/>
  <pageSetup orientation="portrai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CE75"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0" t="s">
        <v>107</v>
      </c>
      <c r="BZ2" s="10" t="s">
        <v>108</v>
      </c>
      <c r="CA2" s="10" t="s">
        <v>109</v>
      </c>
      <c r="CB2" s="10" t="s">
        <v>110</v>
      </c>
      <c r="CC2" s="10" t="s">
        <v>111</v>
      </c>
      <c r="CD2" s="10" t="s">
        <v>112</v>
      </c>
      <c r="CE2" s="10"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s="3" t="s">
        <v>98</v>
      </c>
      <c r="CV2" t="s">
        <v>99</v>
      </c>
      <c r="CW2" t="s">
        <v>100</v>
      </c>
      <c r="CX2" t="s">
        <v>101</v>
      </c>
      <c r="CY2" t="s">
        <v>102</v>
      </c>
      <c r="CZ2" t="s">
        <v>103</v>
      </c>
      <c r="DA2" t="s">
        <v>104</v>
      </c>
      <c r="DB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D3" t="n">
        <f t="shared" ref="DD3:DD34" si="0">SUM(C3:DB3)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D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8"/>
      <c r="DD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8"/>
      <c r="DD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8"/>
      <c r="DD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8"/>
      <c r="DD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8"/>
      <c r="DD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8"/>
      <c r="DD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8"/>
      <c r="DD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D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D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D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D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D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D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D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D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D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D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D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D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D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D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D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D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D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D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D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D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D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D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D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D35" t="n">
        <f t="shared" ref="DD35:DD66" si="1">SUM(C35:DB35)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D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D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D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D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9" t="n">
        <f>'HH Consumption'!D5</f>
        <v>99.163197911727906</v>
      </c>
      <c r="CL40" s="9" t="n">
        <f>'HH Consumption'!E5</f>
        <v>132.66347927857549</v>
      </c>
      <c r="CM40" s="9" t="n">
        <f>'HH Consumption'!F5</f>
        <v>165.26206673694915</v>
      </c>
      <c r="CN40" s="9" t="n">
        <f>'HH Consumption'!G5</f>
        <v>201.8800088325988</v>
      </c>
      <c r="CO40" s="9" t="n">
        <f>'HH Consumption'!H5</f>
        <v>306.659994978692</v>
      </c>
      <c r="CP40" s="9" t="n">
        <f>'HH Consumption'!I5</f>
        <v>118.30686405583447</v>
      </c>
      <c r="CQ40" s="9" t="n">
        <f>'HH Consumption'!J5</f>
        <v>233.38274886495364</v>
      </c>
      <c r="CR40" s="9" t="n">
        <f>'HH Consumption'!K5</f>
        <v>334.3864811320289</v>
      </c>
      <c r="CS40" s="9" t="n">
        <f>'HH Consumption'!L5</f>
        <v>432.24172543690207</v>
      </c>
      <c r="CT40" s="9" t="n">
        <f>'HH Consumption'!M5</f>
        <v>645.08533262751337</v>
      </c>
      <c r="CU40" s="3" t="n">
        <v>2669.0318998557755</v>
      </c>
      <c r="CV40" t="n">
        <v>0</v>
      </c>
      <c r="CX40" t="n">
        <v>284.148840061214</v>
      </c>
      <c r="CY40" t="n">
        <v>177.35320171321575</v>
      </c>
      <c r="CZ40" t="n">
        <v>105.65114182888097</v>
      </c>
      <c r="DB40" t="n">
        <v>990.99743950886875</v>
      </c>
      <c r="DD40" t="n">
        <f t="shared" si="1"/>
        <v>11895.18962764322</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9" t="n">
        <f>'HH Consumption'!D6</f>
        <v>0</v>
      </c>
      <c r="CL41" s="9" t="n">
        <f>'HH Consumption'!E6</f>
        <v>0</v>
      </c>
      <c r="CM41" s="9" t="n">
        <f>'HH Consumption'!F6</f>
        <v>0</v>
      </c>
      <c r="CN41" s="9" t="n">
        <f>'HH Consumption'!G6</f>
        <v>0</v>
      </c>
      <c r="CO41" s="9" t="n">
        <f>'HH Consumption'!H6</f>
        <v>0</v>
      </c>
      <c r="CP41" s="9" t="n">
        <f>'HH Consumption'!I6</f>
        <v>0</v>
      </c>
      <c r="CQ41" s="9" t="n">
        <f>'HH Consumption'!J6</f>
        <v>0</v>
      </c>
      <c r="CR41" s="9" t="n">
        <f>'HH Consumption'!K6</f>
        <v>0</v>
      </c>
      <c r="CS41" s="9" t="n">
        <f>'HH Consumption'!L6</f>
        <v>0</v>
      </c>
      <c r="CT41" s="9" t="n">
        <f>'HH Consumption'!M6</f>
        <v>0</v>
      </c>
      <c r="CU41" s="3" t="n">
        <v>0</v>
      </c>
      <c r="CV41" t="n">
        <v>0</v>
      </c>
      <c r="CX41" t="n">
        <v>0</v>
      </c>
      <c r="CY41" t="n">
        <v>0</v>
      </c>
      <c r="CZ41" t="n">
        <v>82.006913340129856</v>
      </c>
      <c r="DB41" t="n">
        <v>3910.3783078574247</v>
      </c>
      <c r="DD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9" t="n">
        <f>'HH Consumption'!D7</f>
        <v>477.92776721081441</v>
      </c>
      <c r="CL42" s="9" t="n">
        <f>'HH Consumption'!E7</f>
        <v>639.38599981888103</v>
      </c>
      <c r="CM42" s="9" t="n">
        <f>'HH Consumption'!F7</f>
        <v>796.49842102251773</v>
      </c>
      <c r="CN42" s="9" t="n">
        <f>'HH Consumption'!G7</f>
        <v>972.98255701425285</v>
      </c>
      <c r="CO42" s="9" t="n">
        <f>'HH Consumption'!H7</f>
        <v>1477.9810431639194</v>
      </c>
      <c r="CP42" s="9" t="n">
        <f>'HH Consumption'!I7</f>
        <v>570.19273858282008</v>
      </c>
      <c r="CQ42" s="9" t="n">
        <f>'HH Consumption'!J7</f>
        <v>1124.8134229176349</v>
      </c>
      <c r="CR42" s="9" t="n">
        <f>'HH Consumption'!K7</f>
        <v>1611.6118447004105</v>
      </c>
      <c r="CS42" s="9" t="n">
        <f>'HH Consumption'!L7</f>
        <v>2083.2357879109554</v>
      </c>
      <c r="CT42" s="9" t="n">
        <f>'HH Consumption'!M7</f>
        <v>3109.0585940719266</v>
      </c>
      <c r="CU42" s="3" t="n">
        <v>12863.688176414131</v>
      </c>
      <c r="CV42" t="n">
        <v>0</v>
      </c>
      <c r="CX42" t="n">
        <v>0</v>
      </c>
      <c r="CY42" t="n">
        <v>0</v>
      </c>
      <c r="CZ42" t="n">
        <v>383.6555460762965</v>
      </c>
      <c r="DB42" t="n">
        <v>5360.9944889066091</v>
      </c>
      <c r="DD42" t="n">
        <f t="shared" si="1"/>
        <v>36953.746454560824</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9" t="n">
        <f>'HH Consumption'!D8</f>
        <v>53.167970919258444</v>
      </c>
      <c r="CL43" s="9" t="n">
        <f>'HH Consumption'!E8</f>
        <v>97.538832677170987</v>
      </c>
      <c r="CM43" s="9" t="n">
        <f>'HH Consumption'!F8</f>
        <v>114.79964326157133</v>
      </c>
      <c r="CN43" s="9" t="n">
        <f>'HH Consumption'!G8</f>
        <v>135.16389941938149</v>
      </c>
      <c r="CO43" s="9" t="n">
        <f>'HH Consumption'!H8</f>
        <v>184.05751985159796</v>
      </c>
      <c r="CP43" s="9" t="n">
        <f>'HH Consumption'!I8</f>
        <v>67.941995428861716</v>
      </c>
      <c r="CQ43" s="9" t="n">
        <f>'HH Consumption'!J8</f>
        <v>152.25798266253628</v>
      </c>
      <c r="CR43" s="9" t="n">
        <f>'HH Consumption'!K8</f>
        <v>248.45103059305734</v>
      </c>
      <c r="CS43" s="9" t="n">
        <f>'HH Consumption'!L8</f>
        <v>310.16709183632042</v>
      </c>
      <c r="CT43" s="9" t="n">
        <f>'HH Consumption'!M8</f>
        <v>544.84355213402739</v>
      </c>
      <c r="CU43" s="3" t="n">
        <v>1908.3895187837834</v>
      </c>
      <c r="CV43" t="n">
        <v>0</v>
      </c>
      <c r="CX43" t="n">
        <v>0</v>
      </c>
      <c r="CY43" t="n">
        <v>0</v>
      </c>
      <c r="CZ43" t="n">
        <v>60.113584938822513</v>
      </c>
      <c r="DB43" t="n">
        <v>1563.308284916837</v>
      </c>
      <c r="DD43" t="n">
        <f t="shared" si="1"/>
        <v>6199.6986402330349</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9" t="n">
        <f>'HH Consumption'!D9</f>
        <v>7.8448465098132161</v>
      </c>
      <c r="CL44" s="9" t="n">
        <f>'HH Consumption'!E9</f>
        <v>17.909710063675536</v>
      </c>
      <c r="CM44" s="9" t="n">
        <f>'HH Consumption'!F9</f>
        <v>22.274305413696073</v>
      </c>
      <c r="CN44" s="9" t="n">
        <f>'HH Consumption'!G9</f>
        <v>32.976844645331482</v>
      </c>
      <c r="CO44" s="9" t="n">
        <f>'HH Consumption'!H9</f>
        <v>71.202150412822306</v>
      </c>
      <c r="CP44" s="9" t="n">
        <f>'HH Consumption'!I9</f>
        <v>13.332430929712011</v>
      </c>
      <c r="CQ44" s="9" t="n">
        <f>'HH Consumption'!J9</f>
        <v>29.707411747539208</v>
      </c>
      <c r="CR44" s="9" t="n">
        <f>'HH Consumption'!K9</f>
        <v>42.653268469480651</v>
      </c>
      <c r="CS44" s="9" t="n">
        <f>'HH Consumption'!L9</f>
        <v>54.841495838160469</v>
      </c>
      <c r="CT44" s="9" t="n">
        <f>'HH Consumption'!M9</f>
        <v>152.83130042763054</v>
      </c>
      <c r="CU44" s="3" t="n">
        <v>445.57376445786144</v>
      </c>
      <c r="CV44" t="n">
        <v>0</v>
      </c>
      <c r="CX44" t="n">
        <v>0</v>
      </c>
      <c r="CY44" t="n">
        <v>0</v>
      </c>
      <c r="CZ44" t="n">
        <v>12.83370054508109</v>
      </c>
      <c r="DB44" t="n">
        <v>370.25035045730704</v>
      </c>
      <c r="DD44" t="n">
        <f t="shared" si="1"/>
        <v>2590.6877942630299</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9" t="n">
        <f>'HH Consumption'!D10</f>
        <v>50.75364755461981</v>
      </c>
      <c r="CL45" s="9" t="n">
        <f>'HH Consumption'!E10</f>
        <v>115.87009525809809</v>
      </c>
      <c r="CM45" s="9" t="n">
        <f>'HH Consumption'!F10</f>
        <v>144.10763105135726</v>
      </c>
      <c r="CN45" s="9" t="n">
        <f>'HH Consumption'!G10</f>
        <v>213.34963641404067</v>
      </c>
      <c r="CO45" s="9" t="n">
        <f>'HH Consumption'!H10</f>
        <v>460.65513744123643</v>
      </c>
      <c r="CP45" s="9" t="n">
        <f>'HH Consumption'!I10</f>
        <v>86.256563414779521</v>
      </c>
      <c r="CQ45" s="9" t="n">
        <f>'HH Consumption'!J10</f>
        <v>192.19745137250322</v>
      </c>
      <c r="CR45" s="9" t="n">
        <f>'HH Consumption'!K10</f>
        <v>275.9530033181162</v>
      </c>
      <c r="CS45" s="9" t="n">
        <f>'HH Consumption'!L10</f>
        <v>354.80693569419725</v>
      </c>
      <c r="CT45" s="9" t="n">
        <f>'HH Consumption'!M10</f>
        <v>988.76962697933811</v>
      </c>
      <c r="CU45" s="3" t="n">
        <v>2882.7197284982863</v>
      </c>
      <c r="CV45" t="n">
        <v>0</v>
      </c>
      <c r="CX45" t="n">
        <v>0</v>
      </c>
      <c r="CY45" t="n">
        <v>0</v>
      </c>
      <c r="CZ45" t="n">
        <v>75.77561534609589</v>
      </c>
      <c r="DB45" t="n">
        <v>730.42125460263912</v>
      </c>
      <c r="DD45" t="n">
        <f t="shared" si="1"/>
        <v>9518.6355178682552</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9" t="n">
        <f>'HH Consumption'!D11</f>
        <v>24.465018139949656</v>
      </c>
      <c r="CL46" s="9" t="n">
        <f>'HH Consumption'!E11</f>
        <v>55.853404020200955</v>
      </c>
      <c r="CM46" s="9" t="n">
        <f>'HH Consumption'!F11</f>
        <v>69.464875484712095</v>
      </c>
      <c r="CN46" s="9" t="n">
        <f>'HH Consumption'!G11</f>
        <v>102.84192322145836</v>
      </c>
      <c r="CO46" s="9" t="n">
        <f>'HH Consumption'!H11</f>
        <v>222.05175069698049</v>
      </c>
      <c r="CP46" s="9" t="n">
        <f>'HH Consumption'!I11</f>
        <v>41.578654743213896</v>
      </c>
      <c r="CQ46" s="9" t="n">
        <f>'HH Consumption'!J11</f>
        <v>92.645836522785586</v>
      </c>
      <c r="CR46" s="9" t="n">
        <f>'HH Consumption'!K11</f>
        <v>133.01891700859201</v>
      </c>
      <c r="CS46" s="9" t="n">
        <f>'HH Consumption'!L11</f>
        <v>171.02924688510126</v>
      </c>
      <c r="CT46" s="9" t="n">
        <f>'HH Consumption'!M11</f>
        <v>476.62124843830782</v>
      </c>
      <c r="CU46" s="3" t="n">
        <v>1389.570875161302</v>
      </c>
      <c r="CV46" t="n">
        <v>0</v>
      </c>
      <c r="CX46" t="n">
        <v>0</v>
      </c>
      <c r="CY46" t="n">
        <v>0</v>
      </c>
      <c r="CZ46" t="n">
        <v>37.424256530810418</v>
      </c>
      <c r="DB46" t="n">
        <v>2198.3230739319174</v>
      </c>
      <c r="DD46" t="n">
        <f t="shared" si="1"/>
        <v>6231.8300179173129</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9" t="n">
        <f>'HH Consumption'!D12</f>
        <v>34.943897558078561</v>
      </c>
      <c r="CL47" s="9" t="n">
        <f>'HH Consumption'!E12</f>
        <v>79.776586192872188</v>
      </c>
      <c r="CM47" s="9" t="n">
        <f>'HH Consumption'!F12</f>
        <v>99.218135827119283</v>
      </c>
      <c r="CN47" s="9" t="n">
        <f>'HH Consumption'!G12</f>
        <v>146.89127182203742</v>
      </c>
      <c r="CO47" s="9" t="n">
        <f>'HH Consumption'!H12</f>
        <v>317.16116393458975</v>
      </c>
      <c r="CP47" s="9" t="n">
        <f>'HH Consumption'!I12</f>
        <v>59.387662974059545</v>
      </c>
      <c r="CQ47" s="9" t="n">
        <f>'HH Consumption'!J12</f>
        <v>132.32798774623652</v>
      </c>
      <c r="CR47" s="9" t="n">
        <f>'HH Consumption'!K12</f>
        <v>189.99370377104319</v>
      </c>
      <c r="CS47" s="9" t="n">
        <f>'HH Consumption'!L12</f>
        <v>244.28465363895305</v>
      </c>
      <c r="CT47" s="9" t="n">
        <f>'HH Consumption'!M12</f>
        <v>680.76810669660972</v>
      </c>
      <c r="CU47" s="3" t="n">
        <v>1984.753170161599</v>
      </c>
      <c r="CV47" t="n">
        <v>0</v>
      </c>
      <c r="CX47" t="n">
        <v>0</v>
      </c>
      <c r="CY47" t="n">
        <v>0</v>
      </c>
      <c r="CZ47" t="n">
        <v>111.2325398229206</v>
      </c>
      <c r="DB47" t="n">
        <v>449.32717369859864</v>
      </c>
      <c r="DD47" t="n">
        <f t="shared" si="1"/>
        <v>5332.824004784512</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9" t="n">
        <f>'HH Consumption'!D13</f>
        <v>25.7131829217034</v>
      </c>
      <c r="CL48" s="9" t="n">
        <f>'HH Consumption'!E13</f>
        <v>58.702952360622547</v>
      </c>
      <c r="CM48" s="9" t="n">
        <f>'HH Consumption'!F13</f>
        <v>73.008858597781838</v>
      </c>
      <c r="CN48" s="9" t="n">
        <f>'HH Consumption'!G13</f>
        <v>108.08874813360661</v>
      </c>
      <c r="CO48" s="9" t="n">
        <f>'HH Consumption'!H13</f>
        <v>233.38046393811862</v>
      </c>
      <c r="CP48" s="9" t="n">
        <f>'HH Consumption'!I13</f>
        <v>43.699928973476311</v>
      </c>
      <c r="CQ48" s="9" t="n">
        <f>'HH Consumption'!J13</f>
        <v>97.372473946978943</v>
      </c>
      <c r="CR48" s="9" t="n">
        <f>'HH Consumption'!K13</f>
        <v>139.80532225740043</v>
      </c>
      <c r="CS48" s="9" t="n">
        <f>'HH Consumption'!L13</f>
        <v>179.75487632836186</v>
      </c>
      <c r="CT48" s="9" t="n">
        <f>'HH Consumption'!M13</f>
        <v>500.93767661886835</v>
      </c>
      <c r="CU48" s="3" t="n">
        <v>1460.4644840769188</v>
      </c>
      <c r="CV48" t="n">
        <v>0</v>
      </c>
      <c r="CX48" t="n">
        <v>0</v>
      </c>
      <c r="CY48" t="n">
        <v>0</v>
      </c>
      <c r="CZ48" t="n">
        <v>234.02539785371653</v>
      </c>
      <c r="DB48" t="n">
        <v>427.79549188376154</v>
      </c>
      <c r="DD48" t="n">
        <f t="shared" si="1"/>
        <v>8599.1638696883674</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9" t="n">
        <f>'HH Consumption'!D14</f>
        <v>7.2364431204322308</v>
      </c>
      <c r="CL49" s="9" t="n">
        <f>'HH Consumption'!E14</f>
        <v>16.520730904944948</v>
      </c>
      <c r="CM49" s="9" t="n">
        <f>'HH Consumption'!F14</f>
        <v>20.546832110955496</v>
      </c>
      <c r="CN49" s="9" t="n">
        <f>'HH Consumption'!G14</f>
        <v>30.419340935321024</v>
      </c>
      <c r="CO49" s="9" t="n">
        <f>'HH Consumption'!H14</f>
        <v>65.680101053642773</v>
      </c>
      <c r="CP49" s="9" t="n">
        <f>'HH Consumption'!I14</f>
        <v>12.298440506039871</v>
      </c>
      <c r="CQ49" s="9" t="n">
        <f>'HH Consumption'!J14</f>
        <v>27.403467371530031</v>
      </c>
      <c r="CR49" s="9" t="n">
        <f>'HH Consumption'!K14</f>
        <v>39.345314251058724</v>
      </c>
      <c r="CS49" s="9" t="n">
        <f>'HH Consumption'!L14</f>
        <v>50.588289366252781</v>
      </c>
      <c r="CT49" s="9" t="n">
        <f>'HH Consumption'!M14</f>
        <v>140.97854064866476</v>
      </c>
      <c r="CU49" s="3" t="n">
        <v>411.01750026884258</v>
      </c>
      <c r="CV49" t="n">
        <v>0</v>
      </c>
      <c r="CX49" t="n">
        <v>0</v>
      </c>
      <c r="CY49" t="n">
        <v>0</v>
      </c>
      <c r="CZ49" t="n">
        <v>687.10028441611212</v>
      </c>
      <c r="DB49" t="n">
        <v>2585.0467838336294</v>
      </c>
      <c r="DD49" t="n">
        <f t="shared" si="1"/>
        <v>6922.5900064817197</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9" t="n">
        <f>'HH Consumption'!D15</f>
        <v>16.930775413994695</v>
      </c>
      <c r="CL50" s="9" t="n">
        <f>'HH Consumption'!E15</f>
        <v>38.652799444647243</v>
      </c>
      <c r="CM50" s="9" t="n">
        <f>'HH Consumption'!F15</f>
        <v>48.07248452729683</v>
      </c>
      <c r="CN50" s="9" t="n">
        <f>'HH Consumption'!G15</f>
        <v>71.170742455430698</v>
      </c>
      <c r="CO50" s="9" t="n">
        <f>'HH Consumption'!H15</f>
        <v>153.66873222120785</v>
      </c>
      <c r="CP50" s="9" t="n">
        <f>'HH Consumption'!I15</f>
        <v>28.774099469146282</v>
      </c>
      <c r="CQ50" s="9" t="n">
        <f>'HH Consumption'!J15</f>
        <v>64.114640840898943</v>
      </c>
      <c r="CR50" s="9" t="n">
        <f>'HH Consumption'!K15</f>
        <v>92.054434491006035</v>
      </c>
      <c r="CS50" s="9" t="n">
        <f>'HH Consumption'!L15</f>
        <v>118.35910979799745</v>
      </c>
      <c r="CT50" s="9" t="n">
        <f>'HH Consumption'!M15</f>
        <v>329.84105176973981</v>
      </c>
      <c r="CU50" s="3" t="n">
        <v>961.63887043136572</v>
      </c>
      <c r="CV50" t="n">
        <v>0</v>
      </c>
      <c r="CX50" t="n">
        <v>895.93238016322027</v>
      </c>
      <c r="CY50" t="n">
        <v>559.20156530027759</v>
      </c>
      <c r="CZ50" t="n">
        <v>2.8711172800940492</v>
      </c>
      <c r="DB50" t="n">
        <v>257.53484356458608</v>
      </c>
      <c r="DD50" t="n">
        <f t="shared" si="1"/>
        <v>3901.4870194099226</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9" t="n">
        <f>'HH Consumption'!D16</f>
        <v>22.037043398709709</v>
      </c>
      <c r="CL51" s="9" t="n">
        <f>'HH Consumption'!E16</f>
        <v>50.310360749291831</v>
      </c>
      <c r="CM51" s="9" t="n">
        <f>'HH Consumption'!F16</f>
        <v>62.570992875859623</v>
      </c>
      <c r="CN51" s="9" t="n">
        <f>'HH Consumption'!G16</f>
        <v>92.635611887705451</v>
      </c>
      <c r="CO51" s="9" t="n">
        <f>'HH Consumption'!H16</f>
        <v>200.01473282696276</v>
      </c>
      <c r="CP51" s="9" t="n">
        <f>'HH Consumption'!I16</f>
        <v>37.4522762989481</v>
      </c>
      <c r="CQ51" s="9" t="n">
        <f>'HH Consumption'!J16</f>
        <v>83.451412481421201</v>
      </c>
      <c r="CR51" s="9" t="n">
        <f>'HH Consumption'!K16</f>
        <v>119.81775898138528</v>
      </c>
      <c r="CS51" s="9" t="n">
        <f>'HH Consumption'!L16</f>
        <v>154.05584064951648</v>
      </c>
      <c r="CT51" s="9" t="n">
        <f>'HH Consumption'!M16</f>
        <v>429.32006330422467</v>
      </c>
      <c r="CU51" s="3" t="n">
        <v>1251.666093454025</v>
      </c>
      <c r="CV51" t="n">
        <v>0</v>
      </c>
      <c r="CX51" t="n">
        <v>357.05994761362348</v>
      </c>
      <c r="CY51" t="n">
        <v>222.86110652145186</v>
      </c>
      <c r="CZ51" t="n">
        <v>17.174942451451301</v>
      </c>
      <c r="DB51" t="n">
        <v>298.64982061467344</v>
      </c>
      <c r="DD51" t="n">
        <f t="shared" si="1"/>
        <v>3821.6138018739198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9" t="n">
        <f>'HH Consumption'!D17</f>
        <v>16.868219858471466</v>
      </c>
      <c r="CL52" s="9" t="n">
        <f>'HH Consumption'!E17</f>
        <v>38.509985705603178</v>
      </c>
      <c r="CM52" s="9" t="n">
        <f>'HH Consumption'!F17</f>
        <v>47.894867087962005</v>
      </c>
      <c r="CN52" s="9" t="n">
        <f>'HH Consumption'!G17</f>
        <v>70.907781945800409</v>
      </c>
      <c r="CO52" s="9" t="n">
        <f>'HH Consumption'!H17</f>
        <v>153.10095947154974</v>
      </c>
      <c r="CP52" s="9" t="n">
        <f>'HH Consumption'!I17</f>
        <v>28.667785391204809</v>
      </c>
      <c r="CQ52" s="9" t="n">
        <f>'HH Consumption'!J17</f>
        <v>63.877751101539488</v>
      </c>
      <c r="CR52" s="9" t="n">
        <f>'HH Consumption'!K17</f>
        <v>91.71431325336907</v>
      </c>
      <c r="CS52" s="9" t="n">
        <f>'HH Consumption'!L17</f>
        <v>117.92179847092568</v>
      </c>
      <c r="CT52" s="9" t="n">
        <f>'HH Consumption'!M17</f>
        <v>328.62236037945854</v>
      </c>
      <c r="CU52" s="3" t="n">
        <v>958.08582266588428</v>
      </c>
      <c r="CV52" t="n">
        <v>0</v>
      </c>
      <c r="CX52" t="n">
        <v>299.67261807026398</v>
      </c>
      <c r="CY52" t="n">
        <v>187.04246080713671</v>
      </c>
      <c r="CZ52" t="n">
        <v>73.417958141284032</v>
      </c>
      <c r="DB52" t="n">
        <v>350.29210645084879</v>
      </c>
      <c r="DD52" t="n">
        <f t="shared" si="1"/>
        <v>3659.6455174128268</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9" t="n">
        <f>'HH Consumption'!D18</f>
        <v>18.232820070367644</v>
      </c>
      <c r="CL53" s="9" t="n">
        <f>'HH Consumption'!E18</f>
        <v>41.625355027019346</v>
      </c>
      <c r="CM53" s="9" t="n">
        <f>'HH Consumption'!F18</f>
        <v>51.76945174036377</v>
      </c>
      <c r="CN53" s="9" t="n">
        <f>'HH Consumption'!G18</f>
        <v>76.64405851085435</v>
      </c>
      <c r="CO53" s="9" t="n">
        <f>'HH Consumption'!H18</f>
        <v>165.48647516255261</v>
      </c>
      <c r="CP53" s="9" t="n">
        <f>'HH Consumption'!I18</f>
        <v>30.986943331263646</v>
      </c>
      <c r="CQ53" s="9" t="n">
        <f>'HH Consumption'!J18</f>
        <v>69.045314331090069</v>
      </c>
      <c r="CR53" s="9" t="n">
        <f>'HH Consumption'!K18</f>
        <v>99.133790373629978</v>
      </c>
      <c r="CS53" s="9" t="n">
        <f>'HH Consumption'!L18</f>
        <v>127.46140090264221</v>
      </c>
      <c r="CT53" s="9" t="n">
        <f>'HH Consumption'!M18</f>
        <v>355.20715393622612</v>
      </c>
      <c r="CU53" s="3" t="n">
        <v>1035.5927633860097</v>
      </c>
      <c r="CV53" t="n">
        <v>0</v>
      </c>
      <c r="CX53" t="n">
        <v>1499.6883447025837</v>
      </c>
      <c r="CY53" t="n">
        <v>936.03946948260341</v>
      </c>
      <c r="CZ53" t="n">
        <v>171.08605155751744</v>
      </c>
      <c r="DB53" t="n">
        <v>3686.2151162154901</v>
      </c>
      <c r="DD53" t="n">
        <f t="shared" si="1"/>
        <v>9078.9875456923619</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9" t="n">
        <f>'HH Consumption'!D19</f>
        <v>14.745672591914653</v>
      </c>
      <c r="CL54" s="9" t="n">
        <f>'HH Consumption'!E19</f>
        <v>33.66423045813886</v>
      </c>
      <c r="CM54" s="9" t="n">
        <f>'HH Consumption'!F19</f>
        <v>41.868201555226435</v>
      </c>
      <c r="CN54" s="9" t="n">
        <f>'HH Consumption'!G19</f>
        <v>61.985375194558117</v>
      </c>
      <c r="CO54" s="9" t="n">
        <f>'HH Consumption'!H19</f>
        <v>133.83609182338699</v>
      </c>
      <c r="CP54" s="9" t="n">
        <f>'HH Consumption'!I19</f>
        <v>25.06048538973014</v>
      </c>
      <c r="CQ54" s="9" t="n">
        <f>'HH Consumption'!J19</f>
        <v>55.839941117323697</v>
      </c>
      <c r="CR54" s="9" t="n">
        <f>'HH Consumption'!K19</f>
        <v>80.173797032132555</v>
      </c>
      <c r="CS54" s="9" t="n">
        <f>'HH Consumption'!L19</f>
        <v>103.083564613888</v>
      </c>
      <c r="CT54" s="9" t="n">
        <f>'HH Consumption'!M19</f>
        <v>287.27143546828216</v>
      </c>
      <c r="CU54" s="3" t="n">
        <v>837.52879524458149</v>
      </c>
      <c r="CV54" t="n">
        <v>0</v>
      </c>
      <c r="CX54" t="n">
        <v>0</v>
      </c>
      <c r="CY54" t="n">
        <v>0</v>
      </c>
      <c r="CZ54" t="n">
        <v>-7.5536431708143823</v>
      </c>
      <c r="DB54" t="n">
        <v>447.08078144412212</v>
      </c>
      <c r="DD54" t="n">
        <f t="shared" si="1"/>
        <v>3217.0849714872788</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9" t="n">
        <f>'HH Consumption'!D20</f>
        <v>37.451418030527485</v>
      </c>
      <c r="CL55" s="9" t="n">
        <f>'HH Consumption'!E20</f>
        <v>47.496386770752508</v>
      </c>
      <c r="CM55" s="9" t="n">
        <f>'HH Consumption'!F20</f>
        <v>54.381668582604362</v>
      </c>
      <c r="CN55" s="9" t="n">
        <f>'HH Consumption'!G20</f>
        <v>72.65583695034907</v>
      </c>
      <c r="CO55" s="9" t="n">
        <f>'HH Consumption'!H20</f>
        <v>120.49509837188916</v>
      </c>
      <c r="CP55" s="9" t="n">
        <f>'HH Consumption'!I20</f>
        <v>79.083761005937433</v>
      </c>
      <c r="CQ55" s="9" t="n">
        <f>'HH Consumption'!J20</f>
        <v>128.91463095681524</v>
      </c>
      <c r="CR55" s="9" t="n">
        <f>'HH Consumption'!K20</f>
        <v>154.98926103789174</v>
      </c>
      <c r="CS55" s="9" t="n">
        <f>'HH Consumption'!L20</f>
        <v>191.13123686624041</v>
      </c>
      <c r="CT55" s="9" t="n">
        <f>'HH Consumption'!M20</f>
        <v>269.64322554036966</v>
      </c>
      <c r="CU55" s="3" t="n">
        <v>1156.2425241133772</v>
      </c>
      <c r="CV55" t="n">
        <v>0</v>
      </c>
      <c r="CX55" t="n">
        <v>0</v>
      </c>
      <c r="CY55" t="n">
        <v>0</v>
      </c>
      <c r="CZ55" t="n">
        <v>0</v>
      </c>
      <c r="DB55" t="n">
        <v>253.65111043338371</v>
      </c>
      <c r="DD55" t="n">
        <f t="shared" si="1"/>
        <v>6422.6092084983884</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9" t="n">
        <f>'HH Consumption'!D21</f>
        <v>9.9184804063184355</v>
      </c>
      <c r="CL56" s="9" t="n">
        <f>'HH Consumption'!E21</f>
        <v>12.578748851982946</v>
      </c>
      <c r="CM56" s="9" t="n">
        <f>'HH Consumption'!F21</f>
        <v>14.402218732006377</v>
      </c>
      <c r="CN56" s="9" t="n">
        <f>'HH Consumption'!G21</f>
        <v>19.241874756499161</v>
      </c>
      <c r="CO56" s="9" t="n">
        <f>'HH Consumption'!H21</f>
        <v>31.911429128926962</v>
      </c>
      <c r="CP56" s="9" t="n">
        <f>'HH Consumption'!I21</f>
        <v>20.94421987856337</v>
      </c>
      <c r="CQ56" s="9" t="n">
        <f>'HH Consumption'!J21</f>
        <v>34.1412237098926</v>
      </c>
      <c r="CR56" s="9" t="n">
        <f>'HH Consumption'!K21</f>
        <v>41.046722117198584</v>
      </c>
      <c r="CS56" s="9" t="n">
        <f>'HH Consumption'!L21</f>
        <v>50.61841520521228</v>
      </c>
      <c r="CT56" s="9" t="n">
        <f>'HH Consumption'!M21</f>
        <v>71.411209237488819</v>
      </c>
      <c r="CU56" s="3" t="n">
        <v>306.21454202408955</v>
      </c>
      <c r="CV56" t="n">
        <v>108.78690118887253</v>
      </c>
      <c r="CX56" t="n">
        <v>0</v>
      </c>
      <c r="CY56" t="n">
        <v>0</v>
      </c>
      <c r="CZ56" t="n">
        <v>5.2851944830639184</v>
      </c>
      <c r="DB56" t="n">
        <v>169.76348115974704</v>
      </c>
      <c r="DD56" t="n">
        <f t="shared" si="1"/>
        <v>1097.4243621832397</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9" t="n">
        <f>'HH Consumption'!D22</f>
        <v>18.786663610618149</v>
      </c>
      <c r="CL57" s="9" t="n">
        <f>'HH Consumption'!E22</f>
        <v>42.889774568449269</v>
      </c>
      <c r="CM57" s="9" t="n">
        <f>'HH Consumption'!F22</f>
        <v>53.342010253970194</v>
      </c>
      <c r="CN57" s="9" t="n">
        <f>'HH Consumption'!G22</f>
        <v>78.972212715250151</v>
      </c>
      <c r="CO57" s="9" t="n">
        <f>'HH Consumption'!H22</f>
        <v>170.51332317146611</v>
      </c>
      <c r="CP57" s="9" t="n">
        <f>'HH Consumption'!I22</f>
        <v>31.928208496492839</v>
      </c>
      <c r="CQ57" s="9" t="n">
        <f>'HH Consumption'!J22</f>
        <v>71.142647666210777</v>
      </c>
      <c r="CR57" s="9" t="n">
        <f>'HH Consumption'!K22</f>
        <v>102.14509686418296</v>
      </c>
      <c r="CS57" s="9" t="n">
        <f>'HH Consumption'!L22</f>
        <v>131.33319216964094</v>
      </c>
      <c r="CT57" s="9" t="n">
        <f>'HH Consumption'!M22</f>
        <v>365.99699263913055</v>
      </c>
      <c r="CU57" s="3" t="n">
        <v>1067.0501221554118</v>
      </c>
      <c r="CV57" t="n">
        <v>12.583233988271335</v>
      </c>
      <c r="CX57" t="n">
        <v>5394.3156446408639</v>
      </c>
      <c r="CY57" t="n">
        <v>3366.8944431469272</v>
      </c>
      <c r="CZ57" t="n">
        <v>1060.8950883172286</v>
      </c>
      <c r="DB57" t="n">
        <v>6.6678375443993865</v>
      </c>
      <c r="DD57" t="n">
        <f t="shared" si="1"/>
        <v>14802.118273120028</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9" t="n">
        <f>'HH Consumption'!D23</f>
        <v>5.4527763345172069</v>
      </c>
      <c r="CL58" s="9" t="n">
        <f>'HH Consumption'!E23</f>
        <v>12.448636575758808</v>
      </c>
      <c r="CM58" s="9" t="n">
        <f>'HH Consumption'!F23</f>
        <v>15.48236861940876</v>
      </c>
      <c r="CN58" s="9" t="n">
        <f>'HH Consumption'!G23</f>
        <v>22.921462879379568</v>
      </c>
      <c r="CO58" s="9" t="n">
        <f>'HH Consumption'!H23</f>
        <v>49.491013017540375</v>
      </c>
      <c r="CP58" s="9" t="n">
        <f>'HH Consumption'!I23</f>
        <v>9.2670728183373789</v>
      </c>
      <c r="CQ58" s="9" t="n">
        <f>'HH Consumption'!J23</f>
        <v>20.648953619947516</v>
      </c>
      <c r="CR58" s="9" t="n">
        <f>'HH Consumption'!K23</f>
        <v>29.647327402678616</v>
      </c>
      <c r="CS58" s="9" t="n">
        <f>'HH Consumption'!L23</f>
        <v>38.119090065277177</v>
      </c>
      <c r="CT58" s="9" t="n">
        <f>'HH Consumption'!M23</f>
        <v>106.22959889690885</v>
      </c>
      <c r="CU58" s="3" t="n">
        <v>309.70830022975423</v>
      </c>
      <c r="CV58" t="n">
        <v>0</v>
      </c>
      <c r="CX58" t="n">
        <v>0</v>
      </c>
      <c r="CY58" t="n">
        <v>0</v>
      </c>
      <c r="CZ58" t="n">
        <v>0</v>
      </c>
      <c r="DB58" t="n">
        <v>0</v>
      </c>
      <c r="DD58" t="n">
        <f t="shared" si="1"/>
        <v>17438.705332267702</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9" t="n">
        <f>'HH Consumption'!D24</f>
        <v>22.075928830028381</v>
      </c>
      <c r="CL59" s="9" t="n">
        <f>'HH Consumption'!E24</f>
        <v>45.702915164831559</v>
      </c>
      <c r="CM59" s="9" t="n">
        <f>'HH Consumption'!F24</f>
        <v>69.673176169780518</v>
      </c>
      <c r="CN59" s="9" t="n">
        <f>'HH Consumption'!G24</f>
        <v>116.18991286784836</v>
      </c>
      <c r="CO59" s="9" t="n">
        <f>'HH Consumption'!H24</f>
        <v>193.69959227824</v>
      </c>
      <c r="CP59" s="9" t="n">
        <f>'HH Consumption'!I24</f>
        <v>25.647736972329092</v>
      </c>
      <c r="CQ59" s="9" t="n">
        <f>'HH Consumption'!J24</f>
        <v>69.549332762324781</v>
      </c>
      <c r="CR59" s="9" t="n">
        <f>'HH Consumption'!K24</f>
        <v>138.77985616584098</v>
      </c>
      <c r="CS59" s="9" t="n">
        <f>'HH Consumption'!L24</f>
        <v>232.5496091345627</v>
      </c>
      <c r="CT59" s="9" t="n">
        <f>'HH Consumption'!M24</f>
        <v>409.52002895178515</v>
      </c>
      <c r="CU59" s="3" t="n">
        <v>1323.3880892975715</v>
      </c>
      <c r="CV59" t="n">
        <v>0</v>
      </c>
      <c r="CX59" t="n">
        <v>0</v>
      </c>
      <c r="CY59" t="n">
        <v>0</v>
      </c>
      <c r="CZ59" t="n">
        <v>0</v>
      </c>
      <c r="DB59" t="n">
        <v>5661.9024092254513</v>
      </c>
      <c r="DD59" t="n">
        <f t="shared" si="1"/>
        <v>15518.029145879933</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9" t="n">
        <f>'HH Consumption'!D25</f>
        <v>52.119868337408406</v>
      </c>
      <c r="CL60" s="9" t="n">
        <f>'HH Consumption'!E25</f>
        <v>69.727512008405114</v>
      </c>
      <c r="CM60" s="9" t="n">
        <f>'HH Consumption'!F25</f>
        <v>86.861228166171216</v>
      </c>
      <c r="CN60" s="9" t="n">
        <f>'HH Consumption'!G25</f>
        <v>106.10750461755202</v>
      </c>
      <c r="CO60" s="9" t="n">
        <f>'HH Consumption'!H25</f>
        <v>161.17953937777807</v>
      </c>
      <c r="CP60" s="9" t="n">
        <f>'HH Consumption'!I25</f>
        <v>62.181719709066634</v>
      </c>
      <c r="CQ60" s="9" t="n">
        <f>'HH Consumption'!J25</f>
        <v>122.66524677725454</v>
      </c>
      <c r="CR60" s="9" t="n">
        <f>'HH Consumption'!K25</f>
        <v>175.75249424614853</v>
      </c>
      <c r="CS60" s="9" t="n">
        <f>'HH Consumption'!L25</f>
        <v>227.18490623668322</v>
      </c>
      <c r="CT60" s="9" t="n">
        <f>'HH Consumption'!M25</f>
        <v>339.05484404474714</v>
      </c>
      <c r="CU60" s="3" t="n">
        <v>1402.8348635212146</v>
      </c>
      <c r="CV60" t="n">
        <v>0</v>
      </c>
      <c r="CX60" t="n">
        <v>0</v>
      </c>
      <c r="CY60" t="n">
        <v>0</v>
      </c>
      <c r="CZ60" t="n">
        <v>0</v>
      </c>
      <c r="DB60" t="n">
        <v>2958.0040964579784</v>
      </c>
      <c r="DD60" t="n">
        <f t="shared" si="1"/>
        <v>6644.5328919613466</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9" t="n">
        <f>'HH Consumption'!D26</f>
        <v>8.8482241490028386</v>
      </c>
      <c r="CL61" s="9" t="n">
        <f>'HH Consumption'!E26</f>
        <v>12.244675264564455</v>
      </c>
      <c r="CM61" s="9" t="n">
        <f>'HH Consumption'!F26</f>
        <v>13.454967810941117</v>
      </c>
      <c r="CN61" s="9" t="n">
        <f>'HH Consumption'!G26</f>
        <v>17.332256273478066</v>
      </c>
      <c r="CO61" s="9" t="n">
        <f>'HH Consumption'!H26</f>
        <v>28.814390626547606</v>
      </c>
      <c r="CP61" s="9" t="n">
        <f>'HH Consumption'!I26</f>
        <v>13.464520801005436</v>
      </c>
      <c r="CQ61" s="9" t="n">
        <f>'HH Consumption'!J26</f>
        <v>27.117421102173605</v>
      </c>
      <c r="CR61" s="9" t="n">
        <f>'HH Consumption'!K26</f>
        <v>39.484938429148471</v>
      </c>
      <c r="CS61" s="9" t="n">
        <f>'HH Consumption'!L26</f>
        <v>56.134427483662328</v>
      </c>
      <c r="CT61" s="9" t="n">
        <f>'HH Consumption'!M26</f>
        <v>111.58926563959106</v>
      </c>
      <c r="CU61" s="3" t="n">
        <v>328.48508758011496</v>
      </c>
      <c r="CV61" t="n">
        <v>65.90477618221189</v>
      </c>
      <c r="CX61" t="n">
        <v>0</v>
      </c>
      <c r="CY61" t="n">
        <v>0</v>
      </c>
      <c r="CZ61" t="n">
        <v>4.0474633846031329</v>
      </c>
      <c r="DB61" t="n">
        <v>230.1411080469322</v>
      </c>
      <c r="DD61" t="n">
        <f t="shared" si="1"/>
        <v>1322.6402904271336</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9" t="n">
        <f>'HH Consumption'!D27</f>
        <v>32.351275169503602</v>
      </c>
      <c r="CL62" s="9" t="n">
        <f>'HH Consumption'!E27</f>
        <v>44.769532527019152</v>
      </c>
      <c r="CM62" s="9" t="n">
        <f>'HH Consumption'!F27</f>
        <v>49.194658579894195</v>
      </c>
      <c r="CN62" s="9" t="n">
        <f>'HH Consumption'!G27</f>
        <v>63.370975075810534</v>
      </c>
      <c r="CO62" s="9" t="n">
        <f>'HH Consumption'!H27</f>
        <v>105.35247121944352</v>
      </c>
      <c r="CP62" s="9" t="n">
        <f>'HH Consumption'!I27</f>
        <v>49.229586651907063</v>
      </c>
      <c r="CQ62" s="9" t="n">
        <f>'HH Consumption'!J27</f>
        <v>99.147934906530182</v>
      </c>
      <c r="CR62" s="9" t="n">
        <f>'HH Consumption'!K27</f>
        <v>144.36660810816437</v>
      </c>
      <c r="CS62" s="9" t="n">
        <f>'HH Consumption'!L27</f>
        <v>205.24121896382607</v>
      </c>
      <c r="CT62" s="9" t="n">
        <f>'HH Consumption'!M27</f>
        <v>407.99769285637763</v>
      </c>
      <c r="CU62" s="3" t="n">
        <v>1201.0219540584762</v>
      </c>
      <c r="CV62" t="n">
        <v>0</v>
      </c>
      <c r="CX62" t="n">
        <v>0</v>
      </c>
      <c r="CY62" t="n">
        <v>0</v>
      </c>
      <c r="CZ62" t="n">
        <v>0</v>
      </c>
      <c r="DB62" t="n">
        <v>435.69512572320258</v>
      </c>
      <c r="DD62" t="n">
        <f t="shared" si="1"/>
        <v>3207.1960059004518</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9" t="n">
        <f>'HH Consumption'!D28</f>
        <v>4.8768725625126388</v>
      </c>
      <c r="CL63" s="9" t="n">
        <f>'HH Consumption'!E28</f>
        <v>6.7488933179163748</v>
      </c>
      <c r="CM63" s="9" t="n">
        <f>'HH Consumption'!F28</f>
        <v>7.4159698309704751</v>
      </c>
      <c r="CN63" s="9" t="n">
        <f>'HH Consumption'!G28</f>
        <v>9.5530135361781703</v>
      </c>
      <c r="CO63" s="9" t="n">
        <f>'HH Consumption'!H28</f>
        <v>15.881617450657359</v>
      </c>
      <c r="CP63" s="9" t="n">
        <f>'HH Consumption'!I28</f>
        <v>7.4212351491122961</v>
      </c>
      <c r="CQ63" s="9" t="n">
        <f>'HH Consumption'!J28</f>
        <v>14.946299360442348</v>
      </c>
      <c r="CR63" s="9" t="n">
        <f>'HH Consumption'!K28</f>
        <v>21.762899494280571</v>
      </c>
      <c r="CS63" s="9" t="n">
        <f>'HH Consumption'!L28</f>
        <v>30.939592464808872</v>
      </c>
      <c r="CT63" s="9" t="n">
        <f>'HH Consumption'!M28</f>
        <v>61.504615921149096</v>
      </c>
      <c r="CU63" s="3" t="n">
        <v>181.0510090880282</v>
      </c>
      <c r="CV63" t="n">
        <v>0</v>
      </c>
      <c r="CX63" t="n">
        <v>0</v>
      </c>
      <c r="CY63" t="n">
        <v>0</v>
      </c>
      <c r="CZ63" t="n">
        <v>20.074315188444743</v>
      </c>
      <c r="DB63" t="n">
        <v>1839.4172519900362</v>
      </c>
      <c r="DD63" t="n">
        <f t="shared" si="1"/>
        <v>2533.8793427469304</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9" t="n">
        <f>'HH Consumption'!D29</f>
        <v>47.137610378373388</v>
      </c>
      <c r="CL64" s="9" t="n">
        <f>'HH Consumption'!E29</f>
        <v>65.231703233443952</v>
      </c>
      <c r="CM64" s="9" t="n">
        <f>'HH Consumption'!F29</f>
        <v>71.679358439079977</v>
      </c>
      <c r="CN64" s="9" t="n">
        <f>'HH Consumption'!G29</f>
        <v>92.335041409343091</v>
      </c>
      <c r="CO64" s="9" t="n">
        <f>'HH Consumption'!H29</f>
        <v>153.50442029630585</v>
      </c>
      <c r="CP64" s="9" t="n">
        <f>'HH Consumption'!I29</f>
        <v>71.730250586025761</v>
      </c>
      <c r="CQ64" s="9" t="n">
        <f>'HH Consumption'!J29</f>
        <v>144.46406520167031</v>
      </c>
      <c r="CR64" s="9" t="n">
        <f>'HH Consumption'!K29</f>
        <v>210.35019142197206</v>
      </c>
      <c r="CS64" s="9" t="n">
        <f>'HH Consumption'!L29</f>
        <v>299.04789107723138</v>
      </c>
      <c r="CT64" s="9" t="n">
        <f>'HH Consumption'!M29</f>
        <v>594.47537014765157</v>
      </c>
      <c r="CU64" s="3" t="n">
        <v>1749.9559021910973</v>
      </c>
      <c r="CV64" t="n">
        <v>0</v>
      </c>
      <c r="CX64" t="n">
        <v>0</v>
      </c>
      <c r="CY64" t="n">
        <v>0</v>
      </c>
      <c r="CZ64" t="n">
        <v>0</v>
      </c>
      <c r="DB64" t="n">
        <v>394.21346203121612</v>
      </c>
      <c r="DD64" t="n">
        <f t="shared" si="1"/>
        <v>6963.165117519623</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9" t="n">
        <f>'HH Consumption'!D30</f>
        <v>146.01535686114255</v>
      </c>
      <c r="CL65" s="9" t="n">
        <f>'HH Consumption'!E30</f>
        <v>202.06434627966274</v>
      </c>
      <c r="CM65" s="9" t="n">
        <f>'HH Consumption'!F30</f>
        <v>222.03686224327396</v>
      </c>
      <c r="CN65" s="9" t="n">
        <f>'HH Consumption'!G30</f>
        <v>286.02073617968693</v>
      </c>
      <c r="CO65" s="9" t="n">
        <f>'HH Consumption'!H30</f>
        <v>475.50146325642766</v>
      </c>
      <c r="CP65" s="9" t="n">
        <f>'HH Consumption'!I30</f>
        <v>222.19450780354038</v>
      </c>
      <c r="CQ65" s="9" t="n">
        <f>'HH Consumption'!J30</f>
        <v>447.49769588895231</v>
      </c>
      <c r="CR65" s="9" t="n">
        <f>'HH Consumption'!K30</f>
        <v>651.5892091208035</v>
      </c>
      <c r="CS65" s="9" t="n">
        <f>'HH Consumption'!L30</f>
        <v>926.34276926026962</v>
      </c>
      <c r="CT65" s="9" t="n">
        <f>'HH Consumption'!M30</f>
        <v>1841.4708047460535</v>
      </c>
      <c r="CU65" s="3" t="n">
        <v>5420.7337516398129</v>
      </c>
      <c r="CV65" t="n">
        <v>1.9131159397511335</v>
      </c>
      <c r="CX65" t="n">
        <v>0</v>
      </c>
      <c r="CY65" t="n">
        <v>0</v>
      </c>
      <c r="CZ65" t="n">
        <v>0</v>
      </c>
      <c r="DB65" t="n">
        <v>3.2808123747644999</v>
      </c>
      <c r="DD65" t="n">
        <f t="shared" si="1"/>
        <v>13670.903275910397</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9" t="n">
        <f>'HH Consumption'!D31</f>
        <v>9.7766376603188281</v>
      </c>
      <c r="CL66" s="9" t="n">
        <f>'HH Consumption'!E31</f>
        <v>13.529466626747505</v>
      </c>
      <c r="CM66" s="9" t="n">
        <f>'HH Consumption'!F31</f>
        <v>14.866750977782253</v>
      </c>
      <c r="CN66" s="9" t="n">
        <f>'HH Consumption'!G31</f>
        <v>19.150869888471281</v>
      </c>
      <c r="CO66" s="9" t="n">
        <f>'HH Consumption'!H31</f>
        <v>31.837784827183718</v>
      </c>
      <c r="CP66" s="9" t="n">
        <f>'HH Consumption'!I31</f>
        <v>14.877306330004203</v>
      </c>
      <c r="CQ66" s="9" t="n">
        <f>'HH Consumption'!J31</f>
        <v>29.96275816861089</v>
      </c>
      <c r="CR66" s="9" t="n">
        <f>'HH Consumption'!K31</f>
        <v>43.627956249874977</v>
      </c>
      <c r="CS66" s="9" t="n">
        <f>'HH Consumption'!L31</f>
        <v>62.024418520077582</v>
      </c>
      <c r="CT66" s="9" t="n">
        <f>'HH Consumption'!M31</f>
        <v>123.29794075823628</v>
      </c>
      <c r="CU66" s="3" t="n">
        <v>362.9518900073075</v>
      </c>
      <c r="CV66" t="n">
        <v>0</v>
      </c>
      <c r="CX66" t="n">
        <v>3.5650245413158095E-2</v>
      </c>
      <c r="CY66" t="n">
        <v>2.2251314362301738E-2</v>
      </c>
      <c r="CZ66" t="n">
        <v>7.6793732479622827</v>
      </c>
      <c r="DB66" t="n">
        <v>346.65274363886721</v>
      </c>
      <c r="DD66" t="n">
        <f t="shared" si="1"/>
        <v>1752.9848282301552</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9" t="n">
        <f>'HH Consumption'!D32</f>
        <v>0</v>
      </c>
      <c r="CL67" s="9" t="n">
        <f>'HH Consumption'!E32</f>
        <v>0</v>
      </c>
      <c r="CM67" s="9" t="n">
        <f>'HH Consumption'!F32</f>
        <v>0</v>
      </c>
      <c r="CN67" s="9" t="n">
        <f>'HH Consumption'!G32</f>
        <v>0</v>
      </c>
      <c r="CO67" s="9" t="n">
        <f>'HH Consumption'!H32</f>
        <v>0</v>
      </c>
      <c r="CP67" s="9" t="n">
        <f>'HH Consumption'!I32</f>
        <v>0</v>
      </c>
      <c r="CQ67" s="9" t="n">
        <f>'HH Consumption'!J32</f>
        <v>0</v>
      </c>
      <c r="CR67" s="9" t="n">
        <f>'HH Consumption'!K32</f>
        <v>0</v>
      </c>
      <c r="CS67" s="9" t="n">
        <f>'HH Consumption'!L32</f>
        <v>0</v>
      </c>
      <c r="CT67" s="9" t="n">
        <f>'HH Consumption'!M32</f>
        <v>0</v>
      </c>
      <c r="CU67" s="3" t="n">
        <v>0</v>
      </c>
      <c r="CV67" t="n">
        <v>0</v>
      </c>
      <c r="CX67" t="n">
        <v>126.16686507861156</v>
      </c>
      <c r="CY67" t="n">
        <v>78.747805083387291</v>
      </c>
      <c r="CZ67" t="n">
        <v>0.20908357227871849</v>
      </c>
      <c r="DB67" t="n">
        <v>12.102081736531659</v>
      </c>
      <c r="DD67" t="n">
        <f t="shared" ref="DD67:DD88" si="2">SUM(C67:DB67)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9" t="n">
        <f>'HH Consumption'!D33</f>
        <v>0.57280059867404887</v>
      </c>
      <c r="CL68" s="9" t="n">
        <f>'HH Consumption'!E33</f>
        <v>0.79267401051342712</v>
      </c>
      <c r="CM68" s="9" t="n">
        <f>'HH Consumption'!F33</f>
        <v>0.87102377691411426</v>
      </c>
      <c r="CN68" s="9" t="n">
        <f>'HH Consumption'!G33</f>
        <v>1.1220247817681148</v>
      </c>
      <c r="CO68" s="9" t="n">
        <f>'HH Consumption'!H33</f>
        <v>1.8653347749078451</v>
      </c>
      <c r="CP68" s="9" t="n">
        <f>'HH Consumption'!I33</f>
        <v>0.87164220139521043</v>
      </c>
      <c r="CQ68" s="9" t="n">
        <f>'HH Consumption'!J33</f>
        <v>1.7554793798450306</v>
      </c>
      <c r="CR68" s="9" t="n">
        <f>'HH Consumption'!K33</f>
        <v>2.5561057213240974</v>
      </c>
      <c r="CS68" s="9" t="n">
        <f>'HH Consumption'!L33</f>
        <v>3.6339307331506037</v>
      </c>
      <c r="CT68" s="9" t="n">
        <f>'HH Consumption'!M33</f>
        <v>7.2238674210303078</v>
      </c>
      <c r="CU68" s="3" t="n">
        <v>21.264883399522798</v>
      </c>
      <c r="CV68" t="n">
        <v>0</v>
      </c>
      <c r="CX68" t="n">
        <v>0</v>
      </c>
      <c r="CY68" t="n">
        <v>0</v>
      </c>
      <c r="CZ68" t="n">
        <v>0</v>
      </c>
      <c r="DB68" t="n">
        <v>1.249257995690168E-2</v>
      </c>
      <c r="DD68" t="n">
        <f t="shared" si="2"/>
        <v>754.26380366349326</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9" t="n">
        <f>'HH Consumption'!D34</f>
        <v>11.476354644816578</v>
      </c>
      <c r="CL69" s="9" t="n">
        <f>'HH Consumption'!E34</f>
        <v>15.881631554574877</v>
      </c>
      <c r="CM69" s="9" t="n">
        <f>'HH Consumption'!F34</f>
        <v>17.451409427772408</v>
      </c>
      <c r="CN69" s="9" t="n">
        <f>'HH Consumption'!G34</f>
        <v>22.480343675707825</v>
      </c>
      <c r="CO69" s="9" t="n">
        <f>'HH Consumption'!H34</f>
        <v>37.372941749198986</v>
      </c>
      <c r="CP69" s="9" t="n">
        <f>'HH Consumption'!I34</f>
        <v>17.463799880370615</v>
      </c>
      <c r="CQ69" s="9" t="n">
        <f>'HH Consumption'!J34</f>
        <v>35.171932399163872</v>
      </c>
      <c r="CR69" s="9" t="n">
        <f>'HH Consumption'!K34</f>
        <v>51.212892995338748</v>
      </c>
      <c r="CS69" s="9" t="n">
        <f>'HH Consumption'!L34</f>
        <v>72.80767154376943</v>
      </c>
      <c r="CT69" s="9" t="n">
        <f>'HH Consumption'!M34</f>
        <v>144.73389975986478</v>
      </c>
      <c r="CU69" s="3" t="n">
        <v>426.05287763057811</v>
      </c>
      <c r="CV69" t="n">
        <v>0</v>
      </c>
      <c r="CX69" t="n">
        <v>0</v>
      </c>
      <c r="CY69" t="n">
        <v>0</v>
      </c>
      <c r="CZ69" t="n">
        <v>0</v>
      </c>
      <c r="DB69" t="n">
        <v>84.484709093080042</v>
      </c>
      <c r="DD69" t="n">
        <f t="shared" si="2"/>
        <v>1729.1690163012006</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9" t="n">
        <f>'HH Consumption'!D35</f>
        <v>24.498375916091096</v>
      </c>
      <c r="CL70" s="9" t="n">
        <f>'HH Consumption'!E35</f>
        <v>33.902244399580248</v>
      </c>
      <c r="CM70" s="9" t="n">
        <f>'HH Consumption'!F35</f>
        <v>37.253222095248141</v>
      </c>
      <c r="CN70" s="9" t="n">
        <f>'HH Consumption'!G35</f>
        <v>47.988401119963257</v>
      </c>
      <c r="CO70" s="9" t="n">
        <f>'HH Consumption'!H35</f>
        <v>79.77937284079853</v>
      </c>
      <c r="CP70" s="9" t="n">
        <f>'HH Consumption'!I35</f>
        <v>37.279671780267115</v>
      </c>
      <c r="CQ70" s="9" t="n">
        <f>'HH Consumption'!J35</f>
        <v>75.080916221008948</v>
      </c>
      <c r="CR70" s="9" t="n">
        <f>'HH Consumption'!K35</f>
        <v>109.32327757203161</v>
      </c>
      <c r="CS70" s="9" t="n">
        <f>'HH Consumption'!L35</f>
        <v>155.42127811989201</v>
      </c>
      <c r="CT70" s="9" t="n">
        <f>'HH Consumption'!M35</f>
        <v>308.96095440205738</v>
      </c>
      <c r="CU70" s="3" t="n">
        <v>909.48771446693831</v>
      </c>
      <c r="CV70" t="n">
        <v>4882.7550416838985</v>
      </c>
      <c r="CX70" t="n">
        <v>0</v>
      </c>
      <c r="CY70" t="n">
        <v>0</v>
      </c>
      <c r="CZ70" t="n">
        <v>0</v>
      </c>
      <c r="DB70" t="n">
        <v>0</v>
      </c>
      <c r="DD70" t="n">
        <f t="shared" si="2"/>
        <v>6739.4722391767609</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9" t="n">
        <f>'HH Consumption'!D36</f>
        <v>14.014438152935831</v>
      </c>
      <c r="CL71" s="9" t="n">
        <f>'HH Consumption'!E36</f>
        <v>24.925533621632884</v>
      </c>
      <c r="CM71" s="9" t="n">
        <f>'HH Consumption'!F36</f>
        <v>46.254172147529694</v>
      </c>
      <c r="CN71" s="9" t="n">
        <f>'HH Consumption'!G36</f>
        <v>85.096518440256546</v>
      </c>
      <c r="CO71" s="9" t="n">
        <f>'HH Consumption'!H36</f>
        <v>101.5654061542761</v>
      </c>
      <c r="CP71" s="9" t="n">
        <f>'HH Consumption'!I36</f>
        <v>50.401258941987642</v>
      </c>
      <c r="CQ71" s="9" t="n">
        <f>'HH Consumption'!J36</f>
        <v>71.906538675328875</v>
      </c>
      <c r="CR71" s="9" t="n">
        <f>'HH Consumption'!K36</f>
        <v>154.2049972003131</v>
      </c>
      <c r="CS71" s="9" t="n">
        <f>'HH Consumption'!L36</f>
        <v>398.56891691688702</v>
      </c>
      <c r="CT71" s="9" t="n">
        <f>'HH Consumption'!M36</f>
        <v>812.8046911038366</v>
      </c>
      <c r="CU71" s="3" t="n">
        <v>1759.7424713549842</v>
      </c>
      <c r="CV71" t="n">
        <v>1710.0056673249337</v>
      </c>
      <c r="CX71" t="n">
        <v>0</v>
      </c>
      <c r="CY71" t="n">
        <v>0</v>
      </c>
      <c r="CZ71" t="n">
        <v>0</v>
      </c>
      <c r="DB71" t="n">
        <v>58.979236200672077</v>
      </c>
      <c r="DD71" t="n">
        <f t="shared" si="2"/>
        <v>5380.562785340986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9" t="n">
        <f>'HH Consumption'!D37</f>
        <v>53.130674804497744</v>
      </c>
      <c r="CL72" s="9" t="n">
        <f>'HH Consumption'!E37</f>
        <v>79.520484502459908</v>
      </c>
      <c r="CM72" s="9" t="n">
        <f>'HH Consumption'!F37</f>
        <v>113.11876928217426</v>
      </c>
      <c r="CN72" s="9" t="n">
        <f>'HH Consumption'!G37</f>
        <v>124.578614070282</v>
      </c>
      <c r="CO72" s="9" t="n">
        <f>'HH Consumption'!H37</f>
        <v>171.60294861649405</v>
      </c>
      <c r="CP72" s="9" t="n">
        <f>'HH Consumption'!I37</f>
        <v>69.347046691384364</v>
      </c>
      <c r="CQ72" s="9" t="n">
        <f>'HH Consumption'!J37</f>
        <v>107.62797594194389</v>
      </c>
      <c r="CR72" s="9" t="n">
        <f>'HH Consumption'!K37</f>
        <v>157.93103960350959</v>
      </c>
      <c r="CS72" s="9" t="n">
        <f>'HH Consumption'!L37</f>
        <v>222.79226001368724</v>
      </c>
      <c r="CT72" s="9" t="n">
        <f>'HH Consumption'!M37</f>
        <v>319.67862638300875</v>
      </c>
      <c r="CU72" s="3" t="n">
        <v>1419.3284399094418</v>
      </c>
      <c r="CV72" t="n">
        <v>2077.1184345027282</v>
      </c>
      <c r="CX72" t="n">
        <v>0</v>
      </c>
      <c r="CY72" t="n">
        <v>0</v>
      </c>
      <c r="CZ72" t="n">
        <v>0</v>
      </c>
      <c r="DB72" t="n">
        <v>18.476001337344243</v>
      </c>
      <c r="DD72" t="n">
        <f t="shared" si="2"/>
        <v>5295.6453041811174</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9" t="n">
        <f>'HH Consumption'!D38</f>
        <v>14.164372913112864</v>
      </c>
      <c r="CL73" s="9" t="n">
        <f>'HH Consumption'!E38</f>
        <v>19.601463946503394</v>
      </c>
      <c r="CM73" s="9" t="n">
        <f>'HH Consumption'!F38</f>
        <v>21.538918815656089</v>
      </c>
      <c r="CN73" s="9" t="n">
        <f>'HH Consumption'!G38</f>
        <v>27.745741648153221</v>
      </c>
      <c r="CO73" s="9" t="n">
        <f>'HH Consumption'!H38</f>
        <v>46.126518409292295</v>
      </c>
      <c r="CP73" s="9" t="n">
        <f>'HH Consumption'!I38</f>
        <v>21.554211388654654</v>
      </c>
      <c r="CQ73" s="9" t="n">
        <f>'HH Consumption'!J38</f>
        <v>43.409983570137037</v>
      </c>
      <c r="CR73" s="9" t="n">
        <f>'HH Consumption'!K38</f>
        <v>63.208094974039319</v>
      </c>
      <c r="CS73" s="9" t="n">
        <f>'HH Consumption'!L38</f>
        <v>89.860852387231915</v>
      </c>
      <c r="CT73" s="9" t="n">
        <f>'HH Consumption'!M38</f>
        <v>178.63380775652098</v>
      </c>
      <c r="CU73" s="3" t="n">
        <v>525.84396580930172</v>
      </c>
      <c r="CV73" t="n">
        <v>4.4344960975677994</v>
      </c>
      <c r="CX73" t="n">
        <v>0</v>
      </c>
      <c r="CY73" t="n">
        <v>0</v>
      </c>
      <c r="CZ73" t="n">
        <v>0</v>
      </c>
      <c r="DB73" t="n">
        <v>0</v>
      </c>
      <c r="DD73" t="n">
        <f t="shared" si="2"/>
        <v>1056.1224277161714</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9" t="n">
        <f>'HH Consumption'!D39</f>
        <v>43.359323086658904</v>
      </c>
      <c r="CL74" s="9" t="n">
        <f>'HH Consumption'!E39</f>
        <v>60.003094626315885</v>
      </c>
      <c r="CM74" s="9" t="n">
        <f>'HH Consumption'!F39</f>
        <v>65.933941840853834</v>
      </c>
      <c r="CN74" s="9" t="n">
        <f>'HH Consumption'!G39</f>
        <v>84.93398075445441</v>
      </c>
      <c r="CO74" s="9" t="n">
        <f>'HH Consumption'!H39</f>
        <v>141.20036424059995</v>
      </c>
      <c r="CP74" s="9" t="n">
        <f>'HH Consumption'!I39</f>
        <v>65.98075475784907</v>
      </c>
      <c r="CQ74" s="9" t="n">
        <f>'HH Consumption'!J39</f>
        <v>132.88463346383858</v>
      </c>
      <c r="CR74" s="9" t="n">
        <f>'HH Consumption'!K39</f>
        <v>193.48969618940123</v>
      </c>
      <c r="CS74" s="9" t="n">
        <f>'HH Consumption'!L39</f>
        <v>275.07788416764248</v>
      </c>
      <c r="CT74" s="9" t="n">
        <f>'HH Consumption'!M39</f>
        <v>546.8255483124608</v>
      </c>
      <c r="CU74" s="3" t="n">
        <v>1609.689221440075</v>
      </c>
      <c r="CV74" t="n">
        <v>263.9225962754121</v>
      </c>
      <c r="CX74" t="n">
        <v>2.9442906073051889</v>
      </c>
      <c r="CY74" t="n">
        <v>1.837696630636362</v>
      </c>
      <c r="CZ74" t="n">
        <v>0</v>
      </c>
      <c r="DB74" t="n">
        <v>2043.5082990561348</v>
      </c>
      <c r="DD74" t="n">
        <f t="shared" si="2"/>
        <v>6070.8880195053262</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9" t="n">
        <f>'HH Consumption'!D40</f>
        <v>18.287810067564759</v>
      </c>
      <c r="CL75" s="9" t="n">
        <f>'HH Consumption'!E40</f>
        <v>25.307710542414192</v>
      </c>
      <c r="CM75" s="9" t="n">
        <f>'HH Consumption'!F40</f>
        <v>27.809184266587433</v>
      </c>
      <c r="CN75" s="9" t="n">
        <f>'HH Consumption'!G40</f>
        <v>35.822895694549707</v>
      </c>
      <c r="CO75" s="9" t="n">
        <f>'HH Consumption'!H40</f>
        <v>59.554560792891571</v>
      </c>
      <c r="CP75" s="9" t="n">
        <f>'HH Consumption'!I40</f>
        <v>27.828928710775514</v>
      </c>
      <c r="CQ75" s="9" t="n">
        <f>'HH Consumption'!J40</f>
        <v>56.047206567954269</v>
      </c>
      <c r="CR75" s="9" t="n">
        <f>'HH Consumption'!K40</f>
        <v>81.608811255435157</v>
      </c>
      <c r="CS75" s="9" t="n">
        <f>'HH Consumption'!L40</f>
        <v>116.02054048194461</v>
      </c>
      <c r="CT75" s="9" t="n">
        <f>'HH Consumption'!M40</f>
        <v>230.63648266933353</v>
      </c>
      <c r="CU75" s="3" t="n">
        <v>678.92413104945069</v>
      </c>
      <c r="CV75" t="n">
        <v>1.4841096533024969</v>
      </c>
      <c r="CX75" t="n">
        <v>0</v>
      </c>
      <c r="CY75" t="n">
        <v>0</v>
      </c>
      <c r="CZ75" t="n">
        <v>0</v>
      </c>
      <c r="DB75" t="n">
        <v>92.5438402073258</v>
      </c>
      <c r="DD75" t="n">
        <f t="shared" si="2"/>
        <v>1702.2257447657703</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9" t="n">
        <f>'HH Consumption'!D41</f>
        <v>1.9221873149172237</v>
      </c>
      <c r="CL76" s="9" t="n">
        <f>'HH Consumption'!E41</f>
        <v>2.6600320100931181</v>
      </c>
      <c r="CM76" s="9" t="n">
        <f>'HH Consumption'!F41</f>
        <v>2.9229558398704487</v>
      </c>
      <c r="CN76" s="9" t="n">
        <f>'HH Consumption'!G41</f>
        <v>3.765257591437551</v>
      </c>
      <c r="CO76" s="9" t="n">
        <f>'HH Consumption'!H41</f>
        <v>6.2596352914117146</v>
      </c>
      <c r="CP76" s="9" t="n">
        <f>'HH Consumption'!I41</f>
        <v>2.9250311304611869</v>
      </c>
      <c r="CQ76" s="9" t="n">
        <f>'HH Consumption'!J41</f>
        <v>5.8909858043934165</v>
      </c>
      <c r="CR76" s="9" t="n">
        <f>'HH Consumption'!K41</f>
        <v>8.5777040116405896</v>
      </c>
      <c r="CS76" s="9" t="n">
        <f>'HH Consumption'!L41</f>
        <v>12.194637321817453</v>
      </c>
      <c r="CT76" s="9" t="n">
        <f>'HH Consumption'!M41</f>
        <v>24.241640727142201</v>
      </c>
      <c r="CU76" s="3" t="n">
        <v>71.360067043184898</v>
      </c>
      <c r="CV76" t="n">
        <v>0</v>
      </c>
      <c r="CX76" t="n">
        <v>0</v>
      </c>
      <c r="CY76" t="n">
        <v>0</v>
      </c>
      <c r="CZ76" t="n">
        <v>0</v>
      </c>
      <c r="DB76" t="n">
        <v>0</v>
      </c>
      <c r="DD76" t="n">
        <f t="shared" si="2"/>
        <v>142.7201340863698</v>
      </c>
    </row>
    <row r="77">
      <c r="A77" s="13" t="s">
        <v>124</v>
      </c>
      <c r="B77" s="10" t="s">
        <v>107</v>
      </c>
      <c r="C77" s="11" t="n">
        <f>'factor payments'!C15</f>
        <v>66.66538369428676</v>
      </c>
      <c r="D77" s="11" t="n">
        <f>'factor payments'!D15</f>
        <v>12.637066940435009</v>
      </c>
      <c r="E77" s="11" t="n">
        <f>'factor payments'!E15</f>
        <v>19.619036898919301</v>
      </c>
      <c r="F77" s="11" t="n">
        <f>'factor payments'!F15</f>
        <v>8.3329174313239633</v>
      </c>
      <c r="G77" s="11" t="n">
        <f>'factor payments'!G15</f>
        <v>0</v>
      </c>
      <c r="H77" s="12" t="n">
        <f>SUM('SAM_temporary 2022'!H77:H78)*'SAM GTAP_2017'!AG198/(SUM('SAM GTAP_2017'!AG158:AG198))</f>
        <v>2.6199168113406319</v>
      </c>
      <c r="I77" s="11" t="n">
        <f>'factor payments'!I15</f>
        <v>0</v>
      </c>
      <c r="J77" s="11" t="n">
        <f>'factor payments'!J15</f>
        <v>0</v>
      </c>
      <c r="K77" s="11" t="n">
        <f>'factor payments'!K15</f>
        <v>0</v>
      </c>
      <c r="L77" s="11" t="n">
        <f>'factor payments'!L15</f>
        <v>0</v>
      </c>
      <c r="M77" s="12" t="n">
        <f>SUM('SAM_temporary 2022'!M77:M78)*'SAM GTAP_2017'!AO198/(SUM('SAM GTAP_2017'!AO158:AO198))</f>
        <v>1.5022587697431545E-2</v>
      </c>
      <c r="N77" s="11" t="n">
        <f>'factor payments'!N15</f>
        <v>0</v>
      </c>
      <c r="O77" s="11" t="n">
        <f>'factor payments'!O15</f>
        <v>0</v>
      </c>
      <c r="P77" s="11" t="n">
        <f>'factor payments'!P15</f>
        <v>0</v>
      </c>
      <c r="Q77" s="11" t="n">
        <f>'factor payments'!Q15</f>
        <v>0</v>
      </c>
      <c r="R77" s="11" t="n">
        <f>'factor payments'!R15</f>
        <v>0</v>
      </c>
      <c r="S77" s="11" t="n">
        <f>'factor payments'!S15</f>
        <v>18.093385758068663</v>
      </c>
      <c r="T77" s="11" t="n">
        <f>'factor payments'!T15</f>
        <v>1.1247184056825652</v>
      </c>
      <c r="U77" s="11" t="n">
        <f>'factor payments'!U15</f>
        <v>53.092812121812365</v>
      </c>
      <c r="V77" s="11" t="n">
        <f>'factor payments'!V15</f>
        <v>0</v>
      </c>
      <c r="W77" s="11" t="n">
        <f>'factor payments'!W15</f>
        <v>32.628367552269729</v>
      </c>
      <c r="X77" s="11" t="n">
        <f>'factor payments'!X15</f>
        <v>0</v>
      </c>
      <c r="Y77" s="11" t="n">
        <f>'factor payments'!Y15</f>
        <v>0</v>
      </c>
      <c r="Z77" s="11" t="n">
        <f>'factor payments'!Z15</f>
        <v>0</v>
      </c>
      <c r="AA77" s="11" t="n">
        <f>'factor payments'!AA15</f>
        <v>4.5220525556728672</v>
      </c>
      <c r="AB77" s="11" t="n">
        <f>'factor payments'!AB15</f>
        <v>0</v>
      </c>
      <c r="AC77" s="11" t="n">
        <f>'factor payments'!AC15</f>
        <v>0</v>
      </c>
      <c r="AD77" s="11" t="n">
        <f>'factor payments'!AD15</f>
        <v>0</v>
      </c>
      <c r="AE77" s="11" t="n">
        <f>'factor payments'!AE15</f>
        <v>0</v>
      </c>
      <c r="AF77" s="11" t="n">
        <f>'factor payments'!AF15</f>
        <v>2.7629030061531479</v>
      </c>
      <c r="AG77" s="11" t="n">
        <f>'factor payments'!AG15</f>
        <v>6.9836948942071722</v>
      </c>
      <c r="AH77" s="11" t="n">
        <f>'factor payments'!AH15</f>
        <v>7.0851000107768218</v>
      </c>
      <c r="AI77" s="11" t="n">
        <f>'factor payments'!AI15</f>
        <v>4.8156090510923546</v>
      </c>
      <c r="AJ77" s="11" t="n">
        <f>'factor payments'!AJ15</f>
        <v>0.43697800349092869</v>
      </c>
      <c r="AK77" s="11" t="n">
        <f>'factor payments'!AK15</f>
        <v>10.880081706203928</v>
      </c>
      <c r="AL77" s="11" t="n">
        <f>'factor payments'!AL15</f>
        <v>17.426339670773519</v>
      </c>
      <c r="AM77" s="11" t="n">
        <f>'factor payments'!AM15</f>
        <v>3.1312679009949878</v>
      </c>
      <c r="DD77" t="n">
        <f t="shared" si="2"/>
        <v>272.87265500120213</v>
      </c>
    </row>
    <row r="78">
      <c r="A78" s="13" t="s">
        <v>125</v>
      </c>
      <c r="B78" s="10" t="s">
        <v>108</v>
      </c>
      <c r="C78" s="11" t="n">
        <f>'factor payments'!C16</f>
        <v>615.44354334234413</v>
      </c>
      <c r="D78" s="11" t="n">
        <f>'factor payments'!D16</f>
        <v>62.312097500221057</v>
      </c>
      <c r="E78" s="11" t="n">
        <f>'factor payments'!E16</f>
        <v>624.57652233300325</v>
      </c>
      <c r="F78" s="11" t="n">
        <f>'factor payments'!F16</f>
        <v>130.24054218105115</v>
      </c>
      <c r="G78" s="11" t="n">
        <f>'factor payments'!G16</f>
        <v>42.002304863631281</v>
      </c>
      <c r="H78" s="12" t="n">
        <f>SUM('SAM_temporary 2022'!H77:H78)*('SAM GTAP_2017'!AG192+'SAM GTAP_2017'!AG194)/(SUM('SAM GTAP_2017'!AG158:AG198))</f>
        <v>1.0225662080243385</v>
      </c>
      <c r="I78" s="11" t="n">
        <f>'factor payments'!I16</f>
        <v>44.057089543286708</v>
      </c>
      <c r="J78" s="11" t="n">
        <f>'factor payments'!J16</f>
        <v>0</v>
      </c>
      <c r="K78" s="11" t="n">
        <f>'factor payments'!K16</f>
        <v>18.323731249743176</v>
      </c>
      <c r="L78" s="11" t="n">
        <f>'factor payments'!L16</f>
        <v>10.008997078785796</v>
      </c>
      <c r="M78" s="12" t="n">
        <f>SUM('SAM_temporary 2022'!M77:M78)*('SAM GTAP_2017'!AO192+'SAM GTAP_2017'!AO194)/(SUM('SAM GTAP_2017'!AO158:AO198))</f>
        <v>5.8744516626019518E-3</v>
      </c>
      <c r="N78" s="11" t="n">
        <f>'factor payments'!N16</f>
        <v>3.5246048854295911</v>
      </c>
      <c r="O78" s="11" t="n">
        <f>'factor payments'!O16</f>
        <v>0</v>
      </c>
      <c r="P78" s="11" t="n">
        <f>'factor payments'!P16</f>
        <v>0</v>
      </c>
      <c r="Q78" s="11" t="n">
        <f>'factor payments'!Q16</f>
        <v>10.911538852723858</v>
      </c>
      <c r="R78" s="11" t="n">
        <f>'factor payments'!R16</f>
        <v>167.47221566120749</v>
      </c>
      <c r="S78" s="11" t="n">
        <f>'factor payments'!S16</f>
        <v>82.640025757949957</v>
      </c>
      <c r="T78" s="11" t="n">
        <f>'factor payments'!T16</f>
        <v>58.14927333128194</v>
      </c>
      <c r="U78" s="11" t="n">
        <f>'factor payments'!U16</f>
        <v>1364.3217424552913</v>
      </c>
      <c r="V78" s="11" t="n">
        <f>'factor payments'!V16</f>
        <v>98.014318547752367</v>
      </c>
      <c r="W78" s="11" t="n">
        <f>'factor payments'!W16</f>
        <v>775.4588752970526</v>
      </c>
      <c r="X78" s="11" t="n">
        <f>'factor payments'!X16</f>
        <v>32.321216847853684</v>
      </c>
      <c r="Y78" s="11" t="n">
        <f>'factor payments'!Y16</f>
        <v>88.885917574315044</v>
      </c>
      <c r="Z78" s="11" t="n">
        <f>'factor payments'!Z16</f>
        <v>0</v>
      </c>
      <c r="AA78" s="11" t="n">
        <f>'factor payments'!AA16</f>
        <v>252.90374074533582</v>
      </c>
      <c r="AB78" s="11" t="n">
        <f>'factor payments'!AB16</f>
        <v>385.02981632938719</v>
      </c>
      <c r="AC78" s="11" t="n">
        <f>'factor payments'!AC16</f>
        <v>3.4892439297960407</v>
      </c>
      <c r="AD78" s="11" t="n">
        <f>'factor payments'!AD16</f>
        <v>0</v>
      </c>
      <c r="AE78" s="11" t="n">
        <f>'factor payments'!AE16</f>
        <v>8.1290357794659638</v>
      </c>
      <c r="AF78" s="11" t="n">
        <f>'factor payments'!AF16</f>
        <v>56.416061466998471</v>
      </c>
      <c r="AG78" s="11" t="n">
        <f>'factor payments'!AG16</f>
        <v>165.46969353145013</v>
      </c>
      <c r="AH78" s="11" t="n">
        <f>'factor payments'!AH16</f>
        <v>326.41588078091297</v>
      </c>
      <c r="AI78" s="11" t="n">
        <f>'factor payments'!AI16</f>
        <v>481.86336113665834</v>
      </c>
      <c r="AJ78" s="11" t="n">
        <f>'factor payments'!AJ16</f>
        <v>16.288690388932611</v>
      </c>
      <c r="AK78" s="11" t="n">
        <f>'factor payments'!AK16</f>
        <v>714.13137777295537</v>
      </c>
      <c r="AL78" s="11" t="n">
        <f>'factor payments'!AL16</f>
        <v>87.243776094340731</v>
      </c>
      <c r="AM78" s="11" t="n">
        <f>'factor payments'!AM16</f>
        <v>25.323674481834917</v>
      </c>
      <c r="DD78" t="n">
        <f t="shared" si="2"/>
        <v>6752.3973504006808</v>
      </c>
    </row>
    <row r="79">
      <c r="A79" s="13" t="s">
        <v>126</v>
      </c>
      <c r="B79" s="10" t="s">
        <v>109</v>
      </c>
      <c r="C79" s="11" t="n">
        <f>'factor payments'!C17</f>
        <v>182.63309850581481</v>
      </c>
      <c r="D79" s="11" t="n">
        <f>'factor payments'!D17</f>
        <v>17.956390289052031</v>
      </c>
      <c r="E79" s="11" t="n">
        <f>'factor payments'!E17</f>
        <v>315.56644880677806</v>
      </c>
      <c r="F79" s="11" t="n">
        <f>'factor payments'!F17</f>
        <v>86.715635358597908</v>
      </c>
      <c r="G79" s="11" t="n">
        <f>'factor payments'!G17</f>
        <v>91.309728681444412</v>
      </c>
      <c r="H79" s="12" t="n">
        <f>SUM('SAM_temporary 2022'!H77:H78)*('SAM GTAP_2017'!AG190+'SAM GTAP_2017'!AG196)/(SUM('SAM GTAP_2017'!AG158:AG198))</f>
        <v>1.1512115265902951</v>
      </c>
      <c r="I79" s="11" t="n">
        <f>'factor payments'!I17</f>
        <v>153.00187345244822</v>
      </c>
      <c r="J79" s="11" t="n">
        <f>'factor payments'!J17</f>
        <v>0</v>
      </c>
      <c r="K79" s="11" t="n">
        <f>'factor payments'!K17</f>
        <v>38.153029694542802</v>
      </c>
      <c r="L79" s="11" t="n">
        <f>'factor payments'!L17</f>
        <v>129.45586037870586</v>
      </c>
      <c r="M79" s="12" t="n">
        <f>SUM('SAM_temporary 2022'!M77:M78)*('SAM GTAP_2017'!AO190+'SAM GTAP_2017'!AO196)/(SUM('SAM GTAP_2017'!AO158:AO198))</f>
        <v>6.613173081273834E-3</v>
      </c>
      <c r="N79" s="11" t="n">
        <f>'factor payments'!N17</f>
        <v>0</v>
      </c>
      <c r="O79" s="11" t="n">
        <f>'factor payments'!O17</f>
        <v>0</v>
      </c>
      <c r="P79" s="11" t="n">
        <f>'factor payments'!P17</f>
        <v>3.6561378141917107</v>
      </c>
      <c r="Q79" s="11" t="n">
        <f>'factor payments'!Q17</f>
        <v>1.1729590676979924</v>
      </c>
      <c r="R79" s="11" t="n">
        <f>'factor payments'!R17</f>
        <v>236.11208823679178</v>
      </c>
      <c r="S79" s="11" t="n">
        <f>'factor payments'!S17</f>
        <v>21.881550473414851</v>
      </c>
      <c r="T79" s="11" t="n">
        <f>'factor payments'!T17</f>
        <v>196.52426297730327</v>
      </c>
      <c r="U79" s="11" t="n">
        <f>'factor payments'!U17</f>
        <v>1254.8652237400647</v>
      </c>
      <c r="V79" s="11" t="n">
        <f>'factor payments'!V17</f>
        <v>245.27168924888446</v>
      </c>
      <c r="W79" s="11" t="n">
        <f>'factor payments'!W17</f>
        <v>350.17538207783815</v>
      </c>
      <c r="X79" s="11" t="n">
        <f>'factor payments'!X17</f>
        <v>135.58829359818969</v>
      </c>
      <c r="Y79" s="11" t="n">
        <f>'factor payments'!Y17</f>
        <v>218.28480882265836</v>
      </c>
      <c r="Z79" s="11" t="n">
        <f>'factor payments'!Z17</f>
        <v>199.08473157915063</v>
      </c>
      <c r="AA79" s="11" t="n">
        <f>'factor payments'!AA17</f>
        <v>1512.4594044202365</v>
      </c>
      <c r="AB79" s="11" t="n">
        <f>'factor payments'!AB17</f>
        <v>188.27244477406447</v>
      </c>
      <c r="AC79" s="11" t="n">
        <f>'factor payments'!AC17</f>
        <v>164.0674426418332</v>
      </c>
      <c r="AD79" s="11" t="n">
        <f>'factor payments'!AD17</f>
        <v>20.481342781400947</v>
      </c>
      <c r="AE79" s="11" t="n">
        <f>'factor payments'!AE17</f>
        <v>52.476325040330259</v>
      </c>
      <c r="AF79" s="11" t="n">
        <f>'factor payments'!AF17</f>
        <v>70.249740310779742</v>
      </c>
      <c r="AG79" s="11" t="n">
        <f>'factor payments'!AG17</f>
        <v>1177.8207985078957</v>
      </c>
      <c r="AH79" s="11" t="n">
        <f>'factor payments'!AH17</f>
        <v>1778.327086274252</v>
      </c>
      <c r="AI79" s="11" t="n">
        <f>'factor payments'!AI17</f>
        <v>910.48042159303463</v>
      </c>
      <c r="AJ79" s="11" t="n">
        <f>'factor payments'!AJ17</f>
        <v>34.734998732068625</v>
      </c>
      <c r="AK79" s="11" t="n">
        <f>'factor payments'!AK17</f>
        <v>559.80830448421125</v>
      </c>
      <c r="AL79" s="11" t="n">
        <f>'factor payments'!AL17</f>
        <v>117.96565630054744</v>
      </c>
      <c r="AM79" s="11" t="n">
        <f>'factor payments'!AM17</f>
        <v>22.532630776639184</v>
      </c>
      <c r="DD79" t="n">
        <f t="shared" si="2"/>
        <v>10488.243614140536</v>
      </c>
    </row>
    <row r="80">
      <c r="A80" s="13" t="s">
        <v>127</v>
      </c>
      <c r="B80" s="10" t="s">
        <v>110</v>
      </c>
      <c r="C80" s="11" t="n">
        <f>'factor payments'!C18</f>
        <v>226.09184299797266</v>
      </c>
      <c r="D80" s="11" t="n">
        <f>'factor payments'!D18</f>
        <v>24.737025298936217</v>
      </c>
      <c r="E80" s="11" t="n">
        <f>'factor payments'!E18</f>
        <v>13.301816269908478</v>
      </c>
      <c r="F80" s="11" t="n">
        <f>'factor payments'!F18</f>
        <v>0</v>
      </c>
      <c r="G80" s="11" t="n">
        <f>'factor payments'!G18</f>
        <v>0</v>
      </c>
      <c r="H80" s="12" t="n">
        <f>SUM('SAM_temporary 2022'!H77:H78)*'SAM GTAP_2017'!AG197/(SUM('SAM GTAP_2017'!AG158:AG198))</f>
        <v>4.6903757085765809</v>
      </c>
      <c r="I80" s="11" t="n">
        <f>'factor payments'!I18</f>
        <v>0</v>
      </c>
      <c r="J80" s="11" t="n">
        <f>'factor payments'!J18</f>
        <v>0</v>
      </c>
      <c r="K80" s="11" t="n">
        <f>'factor payments'!K18</f>
        <v>45.287750419900462</v>
      </c>
      <c r="L80" s="11" t="n">
        <f>'factor payments'!L18</f>
        <v>4.5756868271744242</v>
      </c>
      <c r="M80" s="12" t="n">
        <f>SUM('SAM_temporary 2022'!M77:M78)*'SAM GTAP_2017'!AO197/(SUM('SAM GTAP_2017'!$AO$158:$AO$198))</f>
        <v>2.6969081674299591E-2</v>
      </c>
      <c r="N80" s="11" t="n">
        <f>'factor payments'!N18</f>
        <v>0</v>
      </c>
      <c r="O80" s="11" t="n">
        <f>'factor payments'!O18</f>
        <v>0</v>
      </c>
      <c r="P80" s="11" t="n">
        <f>'factor payments'!P18</f>
        <v>0</v>
      </c>
      <c r="Q80" s="11" t="n">
        <f>'factor payments'!Q18</f>
        <v>0</v>
      </c>
      <c r="R80" s="11" t="n">
        <f>'factor payments'!R18</f>
        <v>1.1921082882030727</v>
      </c>
      <c r="S80" s="11" t="n">
        <f>'factor payments'!S18</f>
        <v>42.607107269405041</v>
      </c>
      <c r="T80" s="11" t="n">
        <f>'factor payments'!T18</f>
        <v>101.42249953112972</v>
      </c>
      <c r="U80" s="11" t="n">
        <f>'factor payments'!U18</f>
        <v>55.418942401714979</v>
      </c>
      <c r="V80" s="11" t="n">
        <f>'factor payments'!V18</f>
        <v>39.672126507284815</v>
      </c>
      <c r="W80" s="11" t="n">
        <f>'factor payments'!W18</f>
        <v>21.368069589264788</v>
      </c>
      <c r="X80" s="11" t="n">
        <f>'factor payments'!X18</f>
        <v>0</v>
      </c>
      <c r="Y80" s="11" t="n">
        <f>'factor payments'!Y18</f>
        <v>5.68998742524529</v>
      </c>
      <c r="Z80" s="11" t="n">
        <f>'factor payments'!Z18</f>
        <v>0</v>
      </c>
      <c r="AA80" s="11" t="n">
        <f>'factor payments'!AA18</f>
        <v>0</v>
      </c>
      <c r="AB80" s="11" t="n">
        <f>'factor payments'!AB18</f>
        <v>0</v>
      </c>
      <c r="AC80" s="11" t="n">
        <f>'factor payments'!AC18</f>
        <v>0</v>
      </c>
      <c r="AD80" s="11" t="n">
        <f>'factor payments'!AD18</f>
        <v>0</v>
      </c>
      <c r="AE80" s="11" t="n">
        <f>'factor payments'!AE18</f>
        <v>0</v>
      </c>
      <c r="AF80" s="11" t="n">
        <f>'factor payments'!AF18</f>
        <v>9.042806917060858</v>
      </c>
      <c r="AG80" s="11" t="n">
        <f>'factor payments'!AG18</f>
        <v>18.112948734146613</v>
      </c>
      <c r="AH80" s="11" t="n">
        <f>'factor payments'!AH18</f>
        <v>8.6806067667786771E-2</v>
      </c>
      <c r="AI80" s="11" t="n">
        <f>'factor payments'!AI18</f>
        <v>0</v>
      </c>
      <c r="AJ80" s="11" t="n">
        <f>'factor payments'!AJ18</f>
        <v>0</v>
      </c>
      <c r="AK80" s="11" t="n">
        <f>'factor payments'!AK18</f>
        <v>3.6185121275338901</v>
      </c>
      <c r="AL80" s="11" t="n">
        <f>'factor payments'!AL18</f>
        <v>0.91642891327832443</v>
      </c>
      <c r="AM80" s="11" t="n">
        <f>'factor payments'!AM18</f>
        <v>8.1486393353000036E-2</v>
      </c>
      <c r="DD80" t="n">
        <f t="shared" si="2"/>
        <v>617.94129676943123</v>
      </c>
    </row>
    <row r="81">
      <c r="A81" s="13" t="s">
        <v>128</v>
      </c>
      <c r="B81" s="10" t="s">
        <v>111</v>
      </c>
      <c r="C81" s="11" t="n">
        <f>'factor payments'!C19</f>
        <v>1952.2716612788563</v>
      </c>
      <c r="D81" s="11" t="n">
        <f>'factor payments'!D19</f>
        <v>487.09105898708447</v>
      </c>
      <c r="E81" s="11" t="n">
        <f>'factor payments'!E19</f>
        <v>1167.3473855916322</v>
      </c>
      <c r="F81" s="11" t="n">
        <f>'factor payments'!F19</f>
        <v>35.458288523915094</v>
      </c>
      <c r="G81" s="11" t="n">
        <f>'factor payments'!G19</f>
        <v>50.75173560345555</v>
      </c>
      <c r="H81" s="12" t="n">
        <f>SUM('SAM_temporary 2022'!H77:H78)*('SAM GTAP_2017'!AG191+'SAM GTAP_2017'!AG193)/(SUM('SAM GTAP_2017'!AG158:AG198))</f>
        <v>0.56388259312095856</v>
      </c>
      <c r="I81" s="11" t="n">
        <f>'factor payments'!I19</f>
        <v>95.128479804996005</v>
      </c>
      <c r="J81" s="11" t="n">
        <f>'factor payments'!J19</f>
        <v>233.24760615230423</v>
      </c>
      <c r="K81" s="11" t="n">
        <f>'factor payments'!K19</f>
        <v>366.65741643636517</v>
      </c>
      <c r="L81" s="11" t="n">
        <f>'factor payments'!L19</f>
        <v>614.62656741962826</v>
      </c>
      <c r="M81" s="12" t="n">
        <f>SUM('SAM_temporary 2022'!M77:M78)*('SAM GTAP_2017'!AO191+'SAM GTAP_2017'!AO193)/(SUM('SAM GTAP_2017'!AO158:AO198))</f>
        <v>3.239164146253963E-3</v>
      </c>
      <c r="N81" s="11" t="n">
        <f>'factor payments'!N19</f>
        <v>0</v>
      </c>
      <c r="O81" s="11" t="n">
        <f>'factor payments'!O19</f>
        <v>0</v>
      </c>
      <c r="P81" s="11" t="n">
        <f>'factor payments'!P19</f>
        <v>14.32254824899773</v>
      </c>
      <c r="Q81" s="11" t="n">
        <f>'factor payments'!Q19</f>
        <v>79.554380077927974</v>
      </c>
      <c r="R81" s="11" t="n">
        <f>'factor payments'!R19</f>
        <v>509.04898991340053</v>
      </c>
      <c r="S81" s="11" t="n">
        <f>'factor payments'!S19</f>
        <v>168.23035250674312</v>
      </c>
      <c r="T81" s="11" t="n">
        <f>'factor payments'!T19</f>
        <v>1742.1841968062647</v>
      </c>
      <c r="U81" s="11" t="n">
        <f>'factor payments'!U19</f>
        <v>1801.4851809233305</v>
      </c>
      <c r="V81" s="11" t="n">
        <f>'factor payments'!V19</f>
        <v>1397.9865854215127</v>
      </c>
      <c r="W81" s="11" t="n">
        <f>'factor payments'!W19</f>
        <v>408.45624063374555</v>
      </c>
      <c r="X81" s="11" t="n">
        <f>'factor payments'!X19</f>
        <v>105.90914613918642</v>
      </c>
      <c r="Y81" s="11" t="n">
        <f>'factor payments'!Y19</f>
        <v>256.68499181948073</v>
      </c>
      <c r="Z81" s="11" t="n">
        <f>'factor payments'!Z19</f>
        <v>370.60678840027532</v>
      </c>
      <c r="AA81" s="11" t="n">
        <f>'factor payments'!AA19</f>
        <v>429.87621151560552</v>
      </c>
      <c r="AB81" s="11" t="n">
        <f>'factor payments'!AB19</f>
        <v>2151.2328949125103</v>
      </c>
      <c r="AC81" s="11" t="n">
        <f>'factor payments'!AC19</f>
        <v>47.305453533058689</v>
      </c>
      <c r="AD81" s="11" t="n">
        <f>'factor payments'!AD19</f>
        <v>35.116148060153094</v>
      </c>
      <c r="AE81" s="11" t="n">
        <f>'factor payments'!AE19</f>
        <v>51.69606633748441</v>
      </c>
      <c r="AF81" s="11" t="n">
        <f>'factor payments'!AF19</f>
        <v>245.55987645395038</v>
      </c>
      <c r="AG81" s="11" t="n">
        <f>'factor payments'!AG19</f>
        <v>837.54638151303129</v>
      </c>
      <c r="AH81" s="11" t="n">
        <f>'factor payments'!AH19</f>
        <v>115.38806295155447</v>
      </c>
      <c r="AI81" s="11" t="n">
        <f>'factor payments'!AI19</f>
        <v>67.460659549419972</v>
      </c>
      <c r="AJ81" s="11" t="n">
        <f>'factor payments'!AJ19</f>
        <v>1.2989355273982779</v>
      </c>
      <c r="AK81" s="11" t="n">
        <f>'factor payments'!AK19</f>
        <v>267.12225173258526</v>
      </c>
      <c r="AL81" s="11" t="n">
        <f>'factor payments'!AL19</f>
        <v>32.686182168234133</v>
      </c>
      <c r="AM81" s="11" t="n">
        <f>'factor payments'!AM19</f>
        <v>7.6228795444898134</v>
      </c>
      <c r="DD81" t="n">
        <f t="shared" si="2"/>
        <v>16147.528726245851</v>
      </c>
    </row>
    <row r="82">
      <c r="A82" s="13" t="s">
        <v>129</v>
      </c>
      <c r="B82" s="10" t="s">
        <v>112</v>
      </c>
      <c r="C82" s="11" t="n">
        <f>'factor payments'!C20</f>
        <v>878.18871979540472</v>
      </c>
      <c r="D82" s="11" t="n">
        <f>'factor payments'!D20</f>
        <v>179.13077308519962</v>
      </c>
      <c r="E82" s="11" t="n">
        <f>'factor payments'!E20</f>
        <v>616.12744375934074</v>
      </c>
      <c r="F82" s="11" t="n">
        <f>'factor payments'!F20</f>
        <v>2.0526050553854636</v>
      </c>
      <c r="G82" s="11" t="n">
        <f>'factor payments'!G20</f>
        <v>6.038133735849053</v>
      </c>
      <c r="H82" s="12" t="n">
        <f>SUM('SAM_temporary 2022'!H77:H78)*('SAM GTAP_2017'!AG189+'SAM GTAP_2017'!AG195)/(SUM('SAM GTAP_2017'!AG158:AG198))</f>
        <v>1.7217836713499379</v>
      </c>
      <c r="I82" s="11" t="n">
        <f>'factor payments'!I20</f>
        <v>86.554056878219058</v>
      </c>
      <c r="J82" s="11" t="n">
        <f>'factor payments'!J20</f>
        <v>0</v>
      </c>
      <c r="K82" s="11" t="n">
        <f>'factor payments'!K20</f>
        <v>89.507786685144353</v>
      </c>
      <c r="L82" s="11" t="n">
        <f>'factor payments'!L20</f>
        <v>216.59569747746681</v>
      </c>
      <c r="M82" s="12" t="n">
        <f>SUM('SAM_temporary 2022'!M77:M78)*('SAM GTAP_2017'!AO189+'SAM GTAP_2017'!AO195)/(SUM('SAM GTAP_2017'!AO158:AO198))</f>
        <v>9.8907439577425732E-3</v>
      </c>
      <c r="N82" s="11" t="n">
        <f>'factor payments'!N20</f>
        <v>39.810697768960949</v>
      </c>
      <c r="O82" s="11" t="n">
        <f>'factor payments'!O20</f>
        <v>11.011452361269365</v>
      </c>
      <c r="P82" s="11" t="n">
        <f>'factor payments'!P20</f>
        <v>4.4243359151328514</v>
      </c>
      <c r="Q82" s="11" t="n">
        <f>'factor payments'!Q20</f>
        <v>3.4641516199933142</v>
      </c>
      <c r="R82" s="11" t="n">
        <f>'factor payments'!R20</f>
        <v>1029.03499195376</v>
      </c>
      <c r="S82" s="11" t="n">
        <f>'factor payments'!S20</f>
        <v>102.500492144414</v>
      </c>
      <c r="T82" s="11" t="n">
        <f>'factor payments'!T20</f>
        <v>1006.3868382733763</v>
      </c>
      <c r="U82" s="11" t="n">
        <f>'factor payments'!U20</f>
        <v>1422.9501581203535</v>
      </c>
      <c r="V82" s="11" t="n">
        <f>'factor payments'!V20</f>
        <v>784.75905665617813</v>
      </c>
      <c r="W82" s="11" t="n">
        <f>'factor payments'!W20</f>
        <v>412.35319312576479</v>
      </c>
      <c r="X82" s="11" t="n">
        <f>'factor payments'!X20</f>
        <v>123.87676817771032</v>
      </c>
      <c r="Y82" s="11" t="n">
        <f>'factor payments'!Y20</f>
        <v>691.36435310917113</v>
      </c>
      <c r="Z82" s="11" t="n">
        <f>'factor payments'!Z20</f>
        <v>711.58667650174687</v>
      </c>
      <c r="AA82" s="11" t="n">
        <f>'factor payments'!AA20</f>
        <v>829.07757162730456</v>
      </c>
      <c r="AB82" s="11" t="n">
        <f>'factor payments'!AB20</f>
        <v>1299.0508860413127</v>
      </c>
      <c r="AC82" s="11" t="n">
        <f>'factor payments'!AC20</f>
        <v>215.68989580362728</v>
      </c>
      <c r="AD82" s="11" t="n">
        <f>'factor payments'!AD20</f>
        <v>113.85323299605524</v>
      </c>
      <c r="AE82" s="11" t="n">
        <f>'factor payments'!AE20</f>
        <v>133.39088383540118</v>
      </c>
      <c r="AF82" s="11" t="n">
        <f>'factor payments'!AF20</f>
        <v>119.42377141815406</v>
      </c>
      <c r="AG82" s="11" t="n">
        <f>'factor payments'!AG20</f>
        <v>1791.5317891228592</v>
      </c>
      <c r="AH82" s="11" t="n">
        <f>'factor payments'!AH20</f>
        <v>486.68573701153537</v>
      </c>
      <c r="AI82" s="11" t="n">
        <f>'factor payments'!AI20</f>
        <v>777.09684698335093</v>
      </c>
      <c r="AJ82" s="11" t="n">
        <f>'factor payments'!AJ20</f>
        <v>31.336400421390032</v>
      </c>
      <c r="AK82" s="11" t="n">
        <f>'factor payments'!AK20</f>
        <v>703.91801607951027</v>
      </c>
      <c r="AL82" s="11" t="n">
        <f>'factor payments'!AL20</f>
        <v>54.766820806304501</v>
      </c>
      <c r="AM82" s="11" t="n">
        <f>'factor payments'!AM20</f>
        <v>6.5062483657113948</v>
      </c>
      <c r="DD82" t="n">
        <f t="shared" si="2"/>
        <v>14981.778157127663</v>
      </c>
    </row>
    <row r="83">
      <c r="A83" s="13" t="s">
        <v>130</v>
      </c>
      <c r="B83" s="10" t="s">
        <v>113</v>
      </c>
      <c r="C83" s="11" t="n">
        <f>'factor payments'!C21</f>
        <v>916.23517193017472</v>
      </c>
      <c r="D83" s="11" t="n">
        <f>'factor payments'!D21</f>
        <v>11.640519379747339</v>
      </c>
      <c r="E83" s="11" t="n">
        <f>'factor payments'!E21</f>
        <v>342.26125788537695</v>
      </c>
      <c r="F83" s="11" t="n">
        <f>'factor payments'!F21</f>
        <v>105.06630857508995</v>
      </c>
      <c r="G83" s="11" t="n">
        <f>'factor payments'!G21</f>
        <v>98.646702960063593</v>
      </c>
      <c r="H83" s="12" t="n">
        <f>SUM('SAM_temporary 2022'!H77:H78)*'SAM GTAP_2017'!AG163/(SUM('SAM GTAP_2017'!AG158:AG198))</f>
        <v>8.070767287494915</v>
      </c>
      <c r="I83" s="11" t="n">
        <f>'factor payments'!I21</f>
        <v>341.2973967260985</v>
      </c>
      <c r="J83" s="11" t="n">
        <f>'factor payments'!J21</f>
        <v>0</v>
      </c>
      <c r="K83" s="11" t="n">
        <f>'factor payments'!K21</f>
        <v>244.27814118445229</v>
      </c>
      <c r="L83" s="11" t="n">
        <f>'factor payments'!L21</f>
        <v>259.94694970187464</v>
      </c>
      <c r="M83" s="12" t="n">
        <f>SUM('SAM_temporary 2022'!M77:M78)*'SAM GTAP_2017'!AO163/(SUM('SAM GTAP_2017'!AO158:AO198))</f>
        <v>6.9098049870569903E-2</v>
      </c>
      <c r="N83" s="11" t="n">
        <f>'factor payments'!N21</f>
        <v>0</v>
      </c>
      <c r="O83" s="11" t="n">
        <f>'factor payments'!O21</f>
        <v>0</v>
      </c>
      <c r="P83" s="11" t="n">
        <f>'factor payments'!P21</f>
        <v>0</v>
      </c>
      <c r="Q83" s="11" t="n">
        <f>'factor payments'!Q21</f>
        <v>88.780631725123243</v>
      </c>
      <c r="R83" s="11" t="n">
        <f>'factor payments'!R21</f>
        <v>73.239636370322145</v>
      </c>
      <c r="S83" s="11" t="n">
        <f>'factor payments'!S21</f>
        <v>0</v>
      </c>
      <c r="T83" s="11" t="n">
        <f>'factor payments'!T21</f>
        <v>1923.068096527312</v>
      </c>
      <c r="U83" s="11" t="n">
        <f>'factor payments'!U21</f>
        <v>3595.7785930251703</v>
      </c>
      <c r="V83" s="11" t="n">
        <f>'factor payments'!V21</f>
        <v>1499.6541922129952</v>
      </c>
      <c r="W83" s="11" t="n">
        <f>'factor payments'!W21</f>
        <v>361.1375585394938</v>
      </c>
      <c r="X83" s="11" t="n">
        <f>'factor payments'!X21</f>
        <v>107.51491509019509</v>
      </c>
      <c r="Y83" s="11" t="n">
        <f>'factor payments'!Y21</f>
        <v>0</v>
      </c>
      <c r="Z83" s="11" t="n">
        <f>'factor payments'!Z21</f>
        <v>116.97862571053371</v>
      </c>
      <c r="AA83" s="11" t="n">
        <f>'factor payments'!AA21</f>
        <v>95.368409948695117</v>
      </c>
      <c r="AB83" s="11" t="n">
        <f>'factor payments'!AB21</f>
        <v>2071.6319990741399</v>
      </c>
      <c r="AC83" s="11" t="n">
        <f>'factor payments'!AC21</f>
        <v>262.91137305572681</v>
      </c>
      <c r="AD83" s="11" t="n">
        <f>'factor payments'!AD21</f>
        <v>0</v>
      </c>
      <c r="AE83" s="11" t="n">
        <f>'factor payments'!AE21</f>
        <v>105.31509430909554</v>
      </c>
      <c r="AF83" s="11" t="n">
        <f>'factor payments'!AF21</f>
        <v>136.16445562021099</v>
      </c>
      <c r="AG83" s="11" t="n">
        <f>'factor payments'!AG21</f>
        <v>0</v>
      </c>
      <c r="AH83" s="11" t="n">
        <f>'factor payments'!AH21</f>
        <v>115.14725394044861</v>
      </c>
      <c r="AI83" s="11" t="n">
        <f>'factor payments'!AI21</f>
        <v>118.44231332437192</v>
      </c>
      <c r="AJ83" s="11" t="n">
        <f>'factor payments'!AJ21</f>
        <v>0</v>
      </c>
      <c r="AK83" s="11" t="n">
        <f>'factor payments'!AK21</f>
        <v>222.94973873287549</v>
      </c>
      <c r="AL83" s="11" t="n">
        <f>'factor payments'!AL21</f>
        <v>290.25587399710366</v>
      </c>
      <c r="AM83" s="11" t="n">
        <f>'factor payments'!AM21</f>
        <v>6.1618795801615942</v>
      </c>
      <c r="DD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D84" t="n">
        <f t="shared" si="2"/>
        <v>617.77661397726365</v>
      </c>
    </row>
    <row r="85">
      <c r="B85" t="s">
        <v>94</v>
      </c>
      <c r="CU85" s="3" t="n">
        <v>5034</v>
      </c>
      <c r="DD85" t="n">
        <f t="shared" si="2"/>
        <v>5034</v>
      </c>
    </row>
    <row r="86">
      <c r="B86" t="s">
        <v>95</v>
      </c>
      <c r="M86" s="11"/>
      <c r="CW86" t="n">
        <v>2270.5857277827872</v>
      </c>
      <c r="DD86" t="n">
        <f t="shared" si="2"/>
        <v>2270.5857277827872</v>
      </c>
    </row>
    <row r="87">
      <c r="B87" t="s">
        <v>96</v>
      </c>
      <c r="D87" s="11"/>
      <c r="H87" s="11"/>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D87" t="n">
        <f t="shared" si="2"/>
        <v>9784.0231267099971</v>
      </c>
    </row>
    <row r="88" ht="15.75" customHeight="1">
      <c r="B88" t="s">
        <v>97</v>
      </c>
      <c r="D88" s="11"/>
      <c r="M88" s="11"/>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D88" t="n">
        <f t="shared" si="2"/>
        <v>-320.5154684700513</v>
      </c>
    </row>
    <row r="89" ht="15.75" customHeight="1">
      <c r="A89" s="7"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row>
    <row r="90" ht="15.75" customHeight="1">
      <c r="A90" s="7"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row>
    <row r="91" ht="15.75" customHeight="1">
      <c r="A91" s="7"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row>
    <row r="92" ht="15.75" customHeight="1">
      <c r="A92" s="7"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row>
    <row r="93" ht="15.75" customHeight="1">
      <c r="A93" s="7"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row>
    <row r="94" ht="15.75" customHeight="1">
      <c r="A94" s="7"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row>
    <row r="95" ht="15.75" customHeight="1">
      <c r="A95" s="7"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row>
    <row r="96" ht="15.75" customHeight="1">
      <c r="A96" s="7"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row>
    <row r="97" ht="15.75" customHeight="1">
      <c r="A97" s="7"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row>
    <row r="98" ht="15.75" customHeight="1">
      <c r="A98" s="7"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s="3" t="n">
        <f>SUM(BY98:CD98)/'factor income'!O31*'factor income'!P31</f>
        <v>3674.8113246781372</v>
      </c>
    </row>
    <row r="99">
      <c r="B99" s="3" t="s">
        <v>98</v>
      </c>
      <c r="CB99" s="3" t="n">
        <v>23018.627049544059</v>
      </c>
      <c r="CC99" s="3" t="n">
        <v>32597.477393334731</v>
      </c>
      <c r="CV99" s="3" t="n">
        <v>3763.4968246170483</v>
      </c>
      <c r="DA99" s="3" t="n">
        <v>524.72837305999997</v>
      </c>
      <c r="DB99" s="3" t="n">
        <v>9598.7218630203715</v>
      </c>
      <c r="DD99" s="3" t="n">
        <f t="shared" ref="DD99:DD106" si="3">SUM(C99:DB99)</f>
        <v>69503.051503576207</v>
      </c>
    </row>
    <row r="100">
      <c r="B100" t="s">
        <v>99</v>
      </c>
      <c r="CF100" t="n">
        <v>617.77661397726365</v>
      </c>
      <c r="CG100" t="n">
        <v>5034</v>
      </c>
      <c r="CH100" t="n">
        <v>2270.5857277827872</v>
      </c>
      <c r="CI100" t="n">
        <v>9784.0231267099971</v>
      </c>
      <c r="CJ100" t="n">
        <v>-320.5154684700513</v>
      </c>
      <c r="CW100" t="n">
        <v>1351.8464689335196</v>
      </c>
      <c r="DA100" t="n">
        <v>1865</v>
      </c>
      <c r="DB100" t="n">
        <v>540.88353106648117</v>
      </c>
      <c r="DD100" t="n">
        <f t="shared" si="3"/>
        <v>21143.599999999999</v>
      </c>
    </row>
    <row r="101">
      <c r="B101" t="s">
        <v>100</v>
      </c>
      <c r="CE101" s="11" t="n">
        <f>SUM(C83:AM83)-SUM(CE89:CE98)</f>
        <v>1916.7508547166108</v>
      </c>
      <c r="CV101" t="n">
        <v>1193.328314923132</v>
      </c>
      <c r="DB101" t="n">
        <v>3670.667426490003</v>
      </c>
      <c r="DD101" t="n">
        <f t="shared" si="3"/>
        <v>6780.7465961297457</v>
      </c>
    </row>
    <row r="102">
      <c r="B102" t="s">
        <v>101</v>
      </c>
      <c r="CU102" s="3" t="n">
        <v>8955.6352719819497</v>
      </c>
      <c r="DB102" t="n">
        <v>3049.335234353131</v>
      </c>
      <c r="DD102" t="n">
        <f t="shared" si="3"/>
        <v>12004.970506335081</v>
      </c>
    </row>
    <row r="103">
      <c r="B103" t="s">
        <v>106</v>
      </c>
      <c r="CV103" t="n">
        <v>5530</v>
      </c>
      <c r="DD103" t="n">
        <f t="shared" si="3"/>
        <v>5530</v>
      </c>
    </row>
    <row r="104">
      <c r="B104" t="s">
        <v>103</v>
      </c>
      <c r="CX104" t="n">
        <v>3145.0059251519806</v>
      </c>
      <c r="DD104" t="n">
        <f t="shared" si="3"/>
        <v>3145.0059251519806</v>
      </c>
    </row>
    <row r="105">
      <c r="B105" t="s">
        <v>104</v>
      </c>
      <c r="CU105" s="3" t="n">
        <v>1412</v>
      </c>
      <c r="CV105" t="n">
        <v>761.08970909000004</v>
      </c>
      <c r="DB105" t="n">
        <v>453</v>
      </c>
      <c r="DD105" t="n">
        <f t="shared" si="3"/>
        <v>2626.0897090899998</v>
      </c>
    </row>
    <row r="106">
      <c r="B106" t="s">
        <v>105</v>
      </c>
      <c r="AN106" t="n">
        <v>872.05890887313228</v>
      </c>
      <c r="AO106" t="n">
        <v>2518.911345337508</v>
      </c>
      <c r="AP106" t="n">
        <v>4114.9549471812552</v>
      </c>
      <c r="AQ106" t="n">
        <v>2041.8562782987838</v>
      </c>
      <c r="AR106" t="n">
        <v>1163.5983276587513</v>
      </c>
      <c r="AS106" t="n">
        <v>3944.0093877764971</v>
      </c>
      <c r="AT106" t="n">
        <v>2102.6844942760645</v>
      </c>
      <c r="AU106" t="n">
        <v>1353.6078174867298</v>
      </c>
      <c r="AV106" t="n">
        <v>2215.9591041915269</v>
      </c>
      <c r="AW106" t="n">
        <v>2824.8805859382855</v>
      </c>
      <c r="AX106" t="n">
        <v>2181.1520084371978</v>
      </c>
      <c r="AY106" t="n">
        <v>1310.4874253188952</v>
      </c>
      <c r="AZ106" t="n">
        <v>2153.8523618843042</v>
      </c>
      <c r="BA106" t="n">
        <v>5862.0692941491106</v>
      </c>
      <c r="BB106" t="n">
        <v>1125.8851874357472</v>
      </c>
      <c r="BC106" t="n">
        <v>1231.9932207031493</v>
      </c>
      <c r="BD106" t="n">
        <v>68.996551677483936</v>
      </c>
      <c r="BE106" t="n">
        <v>23.545089612332674</v>
      </c>
      <c r="BF106" t="n">
        <v>0</v>
      </c>
      <c r="BG106" t="n">
        <v>5859.935031753701</v>
      </c>
      <c r="BH106" t="n">
        <v>413.2891758780188</v>
      </c>
      <c r="BI106" t="n">
        <v>65.055385817265375</v>
      </c>
      <c r="BJ106" t="n">
        <v>120.20433478950498</v>
      </c>
      <c r="BK106" t="n">
        <v>263.62006394757304</v>
      </c>
      <c r="BL106" t="n">
        <v>687.07282627865527</v>
      </c>
      <c r="BM106" t="n">
        <v>9.9665180069605199</v>
      </c>
      <c r="BN106" t="n">
        <v>237.62932785645052</v>
      </c>
      <c r="BO106" t="n">
        <v>9.3295470985053228</v>
      </c>
      <c r="BP106" t="n">
        <v>5.5385876268799681</v>
      </c>
      <c r="BQ106" t="n">
        <v>164.47043380999688</v>
      </c>
      <c r="BR106" t="n">
        <v>0</v>
      </c>
      <c r="BS106" t="n">
        <v>246.43731410459907</v>
      </c>
      <c r="BT106" t="n">
        <v>85.548789273341754</v>
      </c>
      <c r="BU106" t="n">
        <v>0</v>
      </c>
      <c r="BV106" t="n">
        <v>21.818016839454366</v>
      </c>
      <c r="BW106" t="n">
        <v>30.566851082029181</v>
      </c>
      <c r="BX106" t="n">
        <v>0</v>
      </c>
      <c r="CU106" s="3" t="n">
        <v>810.3629607241736</v>
      </c>
      <c r="CV106" t="n">
        <v>766.77677853286832</v>
      </c>
      <c r="CW106" t="n">
        <v>8404.2338559675936</v>
      </c>
      <c r="DA106" t="n">
        <v>236.36133602999999</v>
      </c>
      <c r="DD106" t="n">
        <f t="shared" si="3"/>
        <v>55548.719471654316</v>
      </c>
    </row>
    <row r="108">
      <c r="C108" t="n">
        <f t="shared" ref="C108:AH108" si="4">SUM(C3:C106)</f>
        <v>7431.0786099339239</v>
      </c>
      <c r="D108" t="n">
        <f t="shared" si="4"/>
        <v>1680.7610788973675</v>
      </c>
      <c r="E108" t="n">
        <f t="shared" si="4"/>
        <v>12191.172416709145</v>
      </c>
      <c r="F108" t="n">
        <f t="shared" si="4"/>
        <v>1014.3265354228122</v>
      </c>
      <c r="G108" t="n">
        <f t="shared" si="4"/>
        <v>673.96495764260328</v>
      </c>
      <c r="H108" t="n">
        <f t="shared" si="4"/>
        <v>164.66096243432489</v>
      </c>
      <c r="I108" t="n">
        <f t="shared" si="4"/>
        <v>1324.3523005842001</v>
      </c>
      <c r="J108" t="n">
        <f t="shared" si="4"/>
        <v>412.45442924985514</v>
      </c>
      <c r="K108" t="n">
        <f t="shared" si="4"/>
        <v>2929.2455389927104</v>
      </c>
      <c r="L108" t="n">
        <f t="shared" si="4"/>
        <v>3733.2385594342659</v>
      </c>
      <c r="M108" t="n">
        <f t="shared" si="4"/>
        <v>1.8117575738532883</v>
      </c>
      <c r="N108" t="n">
        <f t="shared" si="4"/>
        <v>244.64181454524478</v>
      </c>
      <c r="O108" t="n">
        <f t="shared" si="4"/>
        <v>45.663086108712008</v>
      </c>
      <c r="P108" t="n">
        <f t="shared" si="4"/>
        <v>54.609553236040135</v>
      </c>
      <c r="Q108" t="n">
        <f t="shared" si="4"/>
        <v>568.04653815988434</v>
      </c>
      <c r="R108" t="n">
        <f t="shared" si="4"/>
        <v>3013.597722313657</v>
      </c>
      <c r="S108" t="n">
        <f t="shared" si="4"/>
        <v>661.16892043493374</v>
      </c>
      <c r="T108" t="n">
        <f t="shared" si="4"/>
        <v>13430.498337384644</v>
      </c>
      <c r="U108" t="n">
        <f t="shared" si="4"/>
        <v>15502.128029597476</v>
      </c>
      <c r="V108" t="n">
        <f t="shared" si="4"/>
        <v>8161.0970838005587</v>
      </c>
      <c r="W108" t="n">
        <f t="shared" si="4"/>
        <v>4746.7102691792907</v>
      </c>
      <c r="X108" t="n">
        <f t="shared" si="4"/>
        <v>853.63500062440994</v>
      </c>
      <c r="Y108" t="n">
        <f t="shared" si="4"/>
        <v>1666.8672544117906</v>
      </c>
      <c r="Z108" t="n">
        <f t="shared" si="4"/>
        <v>1935.2680075544622</v>
      </c>
      <c r="AA108" t="n">
        <f t="shared" si="4"/>
        <v>4497.8294199513139</v>
      </c>
      <c r="AB108" t="n">
        <f t="shared" si="4"/>
        <v>7353.4459261771881</v>
      </c>
      <c r="AC108" t="n">
        <f t="shared" si="4"/>
        <v>1077.410338007056</v>
      </c>
      <c r="AD108" t="n">
        <f t="shared" si="4"/>
        <v>208.61510312484029</v>
      </c>
      <c r="AE108" t="n">
        <f t="shared" si="4"/>
        <v>651.58661122379021</v>
      </c>
      <c r="AF108" t="n">
        <f t="shared" si="4"/>
        <v>1063.1952320112644</v>
      </c>
      <c r="AG108" t="n">
        <f t="shared" si="4"/>
        <v>5793.2353793724506</v>
      </c>
      <c r="AH108" t="n">
        <f t="shared" si="4"/>
        <v>3374.7375027362332</v>
      </c>
      <c r="AI108" t="n">
        <f t="shared" ref="AI108:BN108" si="5">SUM(AI3:AI106)</f>
        <v>3818.999164932538</v>
      </c>
      <c r="AJ108" t="n">
        <f t="shared" si="5"/>
        <v>530.60758933558895</v>
      </c>
      <c r="AK108" t="n">
        <f t="shared" si="5"/>
        <v>4226.1287353383696</v>
      </c>
      <c r="AL108" t="n">
        <f t="shared" si="5"/>
        <v>1009.5209484231184</v>
      </c>
      <c r="AM108" t="n">
        <f t="shared" si="5"/>
        <v>71.360067043184898</v>
      </c>
      <c r="AN108" t="n">
        <f t="shared" si="5"/>
        <v>9226.1577277874403</v>
      </c>
      <c r="AO108" t="n">
        <f t="shared" si="5"/>
        <v>5060.3582503310363</v>
      </c>
      <c r="AP108" t="n">
        <f t="shared" si="5"/>
        <v>24090.058278146687</v>
      </c>
      <c r="AQ108" t="n">
        <f t="shared" si="5"/>
        <v>4291.3091214492506</v>
      </c>
      <c r="AR108" t="n">
        <f t="shared" si="5"/>
        <v>2145.1140298051687</v>
      </c>
      <c r="AS108" t="n">
        <f t="shared" si="5"/>
        <v>6635.9157893699685</v>
      </c>
      <c r="AT108" t="n">
        <f t="shared" si="5"/>
        <v>4842.2591427560101</v>
      </c>
      <c r="AU108" t="n">
        <f t="shared" si="5"/>
        <v>3348.070834622913</v>
      </c>
      <c r="AV108" t="n">
        <f t="shared" si="5"/>
        <v>7138.6993856114495</v>
      </c>
      <c r="AW108" t="n">
        <f t="shared" si="5"/>
        <v>6511.5725062128768</v>
      </c>
      <c r="AX108" t="n">
        <f t="shared" si="5"/>
        <v>2939.8481489785563</v>
      </c>
      <c r="AY108" t="n">
        <f t="shared" si="5"/>
        <v>2569.9477084198943</v>
      </c>
      <c r="AZ108" t="n">
        <f t="shared" si="5"/>
        <v>2701.5596947469421</v>
      </c>
      <c r="BA108" t="n">
        <f t="shared" si="5"/>
        <v>8043.3947823063518</v>
      </c>
      <c r="BB108" t="n">
        <f t="shared" si="5"/>
        <v>2379.5561762426969</v>
      </c>
      <c r="BC108" t="n">
        <f t="shared" si="5"/>
        <v>5266.3666843850115</v>
      </c>
      <c r="BD108" t="n">
        <f t="shared" si="5"/>
        <v>791.20982015915013</v>
      </c>
      <c r="BE108" t="n">
        <f t="shared" si="5"/>
        <v>13735.068150964617</v>
      </c>
      <c r="BF108" t="n">
        <f t="shared" si="5"/>
        <v>17128.997032037918</v>
      </c>
      <c r="BG108" t="n">
        <f t="shared" si="5"/>
        <v>14194.641056582353</v>
      </c>
      <c r="BH108" t="n">
        <f t="shared" si="5"/>
        <v>5241.6980284401334</v>
      </c>
      <c r="BI108" t="n">
        <f t="shared" si="5"/>
        <v>994.15520284701847</v>
      </c>
      <c r="BJ108" t="n">
        <f t="shared" si="5"/>
        <v>2006.1740518419756</v>
      </c>
      <c r="BK108" t="n">
        <f t="shared" si="5"/>
        <v>2352.828333658902</v>
      </c>
      <c r="BL108" t="n">
        <f t="shared" si="5"/>
        <v>5213.2092153285212</v>
      </c>
      <c r="BM108" t="n">
        <f t="shared" si="5"/>
        <v>8250.1695242705846</v>
      </c>
      <c r="BN108" t="n">
        <f t="shared" si="5"/>
        <v>1390.0329382228476</v>
      </c>
      <c r="BO108" t="n">
        <f t="shared" ref="BO108:CJ108" si="6">SUM(BO3:BO106)</f>
        <v>227.28649220672312</v>
      </c>
      <c r="BP108" t="n">
        <f t="shared" si="6"/>
        <v>732.9989202639706</v>
      </c>
      <c r="BQ108" t="n">
        <f t="shared" si="6"/>
        <v>1303.1161386706228</v>
      </c>
      <c r="BR108" t="n">
        <f t="shared" si="6"/>
        <v>5829.9845247098228</v>
      </c>
      <c r="BS108" t="n">
        <f t="shared" si="6"/>
        <v>3620.8203139860025</v>
      </c>
      <c r="BT108" t="n">
        <f t="shared" si="6"/>
        <v>3876.316864271676</v>
      </c>
      <c r="BU108" t="n">
        <f t="shared" si="6"/>
        <v>530.27846190686944</v>
      </c>
      <c r="BV108" t="n">
        <f t="shared" si="6"/>
        <v>4461.1987980652511</v>
      </c>
      <c r="BW108" t="n">
        <f t="shared" si="6"/>
        <v>1023.3016137163198</v>
      </c>
      <c r="BX108" t="n">
        <f t="shared" si="6"/>
        <v>71.360067043184898</v>
      </c>
      <c r="BY108" t="n">
        <f t="shared" si="6"/>
        <v>272.87265500120213</v>
      </c>
      <c r="BZ108" t="n">
        <f t="shared" si="6"/>
        <v>6752.3973504006799</v>
      </c>
      <c r="CA108" t="n">
        <f t="shared" si="6"/>
        <v>10488.243614140534</v>
      </c>
      <c r="CB108" t="n">
        <f t="shared" si="6"/>
        <v>23636.568346313488</v>
      </c>
      <c r="CC108" t="n">
        <f t="shared" si="6"/>
        <v>48745.006119580576</v>
      </c>
      <c r="CD108" t="n">
        <f t="shared" si="6"/>
        <v>14981.778157127665</v>
      </c>
      <c r="CE108" t="n">
        <f t="shared" si="6"/>
        <v>13518.012954464219</v>
      </c>
      <c r="CF108" t="n">
        <f t="shared" si="6"/>
        <v>617.77661397726365</v>
      </c>
      <c r="CG108" t="n">
        <f t="shared" si="6"/>
        <v>5034</v>
      </c>
      <c r="CH108" t="n">
        <f t="shared" si="6"/>
        <v>2270.5857277827872</v>
      </c>
      <c r="CI108" t="n">
        <f t="shared" si="6"/>
        <v>9784.0231267099971</v>
      </c>
      <c r="CJ108" t="n">
        <f t="shared" si="6"/>
        <v>-320.5154684700513</v>
      </c>
      <c r="CU108" s="3" t="n">
        <f t="shared" ref="CU108:DB108" si="7">SUM(CU3:CU106)</f>
        <v>69503.051503576222</v>
      </c>
      <c r="CV108" t="n">
        <f t="shared" si="7"/>
        <v>21143.599999999999</v>
      </c>
      <c r="CW108" t="n">
        <f t="shared" si="7"/>
        <v>12026.6660526839</v>
      </c>
      <c r="CX108" t="n">
        <f t="shared" si="7"/>
        <v>12004.970506335081</v>
      </c>
      <c r="CY108" t="n">
        <f t="shared" si="7"/>
        <v>5529.9999999999982</v>
      </c>
      <c r="CZ108" t="n">
        <f t="shared" si="7"/>
        <v>3145.0059251519806</v>
      </c>
      <c r="DA108" t="n">
        <f t="shared" si="7"/>
        <v>2626.0897090900003</v>
      </c>
      <c r="DB108" t="n">
        <f t="shared" si="7"/>
        <v>55548.719471654316</v>
      </c>
    </row>
    <row r="109">
      <c r="C109" t="n">
        <f t="array" ref="C109:DB109">TRANSPOSE(DD3:DD106)</f>
        <v>7431.0786099339239</v>
      </c>
      <c r="D109" t="n">
        <v>1680.7610788973668</v>
      </c>
      <c r="E109" t="n">
        <v>12191.172416709151</v>
      </c>
      <c r="F109" t="n">
        <v>1014.3265354228117</v>
      </c>
      <c r="G109" t="n">
        <v>673.96495764260305</v>
      </c>
      <c r="H109" t="n">
        <v>164.66096243432494</v>
      </c>
      <c r="I109" t="n">
        <v>1324.3523005842001</v>
      </c>
      <c r="J109" t="n">
        <v>412.45442924985525</v>
      </c>
      <c r="K109" t="n">
        <v>2929.2455389927109</v>
      </c>
      <c r="L109" t="n">
        <v>3733.2385594342663</v>
      </c>
      <c r="M109" t="n">
        <v>1.8117575738532889</v>
      </c>
      <c r="N109" t="n">
        <v>244.64181454524476</v>
      </c>
      <c r="O109" t="n">
        <v>45.663086108711994</v>
      </c>
      <c r="P109" t="n">
        <v>54.609553236040149</v>
      </c>
      <c r="Q109" t="n">
        <v>568.04653815988422</v>
      </c>
      <c r="R109" t="n">
        <v>3013.5977223136565</v>
      </c>
      <c r="S109" t="n">
        <v>661.16892043493363</v>
      </c>
      <c r="T109" t="n">
        <v>13430.498337384644</v>
      </c>
      <c r="U109" t="n">
        <v>15502.128029597445</v>
      </c>
      <c r="V109" t="n">
        <v>8161.0970838005524</v>
      </c>
      <c r="W109" t="n">
        <v>4746.7102691792925</v>
      </c>
      <c r="X109" t="n">
        <v>853.63500062440983</v>
      </c>
      <c r="Y109" t="n">
        <v>1666.8672544117901</v>
      </c>
      <c r="Z109" t="n">
        <v>1935.2680075544624</v>
      </c>
      <c r="AA109" t="n">
        <v>4497.8294199513102</v>
      </c>
      <c r="AB109" t="n">
        <v>7353.4459261771881</v>
      </c>
      <c r="AC109" t="n">
        <v>1077.410338007056</v>
      </c>
      <c r="AD109" t="n">
        <v>208.61510312484026</v>
      </c>
      <c r="AE109" t="n">
        <v>651.5866112237901</v>
      </c>
      <c r="AF109" t="n">
        <v>1063.1952320112644</v>
      </c>
      <c r="AG109" t="n">
        <v>5793.2353793724478</v>
      </c>
      <c r="AH109" t="n">
        <v>3374.7375027362327</v>
      </c>
      <c r="AI109" t="n">
        <v>3818.9991649325375</v>
      </c>
      <c r="AJ109" t="n">
        <v>530.60758933558907</v>
      </c>
      <c r="AK109" t="n">
        <v>4226.1287353383696</v>
      </c>
      <c r="AL109" t="n">
        <v>1009.5209484231183</v>
      </c>
      <c r="AM109" t="n">
        <v>71.360067043184898</v>
      </c>
      <c r="AN109" t="n">
        <v>11895.18962764322</v>
      </c>
      <c r="AO109" t="n">
        <v>5060.3582503310372</v>
      </c>
      <c r="AP109" t="n">
        <v>36953.746454560824</v>
      </c>
      <c r="AQ109" t="n">
        <v>6199.6986402330349</v>
      </c>
      <c r="AR109" t="n">
        <v>2590.6877942630299</v>
      </c>
      <c r="AS109" t="n">
        <v>9518.6355178682552</v>
      </c>
      <c r="AT109" t="n">
        <v>6231.8300179173129</v>
      </c>
      <c r="AU109" t="n">
        <v>5332.824004784512</v>
      </c>
      <c r="AV109" t="n">
        <v>8599.1638696883674</v>
      </c>
      <c r="AW109" t="n">
        <v>6922.5900064817197</v>
      </c>
      <c r="AX109" t="n">
        <v>3901.4870194099226</v>
      </c>
      <c r="AY109" t="n">
        <v>3821.6138018739198</v>
      </c>
      <c r="AZ109" t="n">
        <v>3659.6455174128268</v>
      </c>
      <c r="BA109" t="n">
        <v>9078.9875456923619</v>
      </c>
      <c r="BB109" t="n">
        <v>3217.0849714872788</v>
      </c>
      <c r="BC109" t="n">
        <v>6422.6092084983884</v>
      </c>
      <c r="BD109" t="n">
        <v>1097.4243621832397</v>
      </c>
      <c r="BE109" t="n">
        <v>14802.118273120028</v>
      </c>
      <c r="BF109" t="n">
        <v>17438.705332267702</v>
      </c>
      <c r="BG109" t="n">
        <v>15518.029145879933</v>
      </c>
      <c r="BH109" t="n">
        <v>6644.5328919613466</v>
      </c>
      <c r="BI109" t="n">
        <v>1322.6402904271336</v>
      </c>
      <c r="BJ109" t="n">
        <v>3207.1960059004518</v>
      </c>
      <c r="BK109" t="n">
        <v>2533.8793427469304</v>
      </c>
      <c r="BL109" t="n">
        <v>6963.165117519623</v>
      </c>
      <c r="BM109" t="n">
        <v>13670.903275910397</v>
      </c>
      <c r="BN109" t="n">
        <v>1752.9848282301552</v>
      </c>
      <c r="BO109" t="n">
        <v>227.28649220672312</v>
      </c>
      <c r="BP109" t="n">
        <v>754.26380366349326</v>
      </c>
      <c r="BQ109" t="n">
        <v>1729.1690163012006</v>
      </c>
      <c r="BR109" t="n">
        <v>6739.4722391767609</v>
      </c>
      <c r="BS109" t="n">
        <v>5380.562785340986</v>
      </c>
      <c r="BT109" t="n">
        <v>5295.6453041811174</v>
      </c>
      <c r="BU109" t="n">
        <v>1056.1224277161714</v>
      </c>
      <c r="BV109" t="n">
        <v>6070.8880195053262</v>
      </c>
      <c r="BW109" t="n">
        <v>1702.2257447657703</v>
      </c>
      <c r="BX109" t="n">
        <v>142.7201340863698</v>
      </c>
      <c r="BY109" t="n">
        <v>272.87265500120213</v>
      </c>
      <c r="BZ109" t="n">
        <v>6752.3973504006808</v>
      </c>
      <c r="CA109" t="n">
        <v>10488.243614140536</v>
      </c>
      <c r="CB109" t="n">
        <v>617.94129676943123</v>
      </c>
      <c r="CC109" t="n">
        <v>16147.528726245851</v>
      </c>
      <c r="CD109" t="n">
        <v>14981.778157127663</v>
      </c>
      <c r="CE109" t="n">
        <v>13518.012954464219</v>
      </c>
      <c r="CF109" t="n">
        <v>617.77661397726365</v>
      </c>
      <c r="CG109" t="n">
        <v>5034</v>
      </c>
      <c r="CH109" t="n">
        <v>2270.5857277827872</v>
      </c>
      <c r="CI109" t="n">
        <v>9784.0231267099971</v>
      </c>
      <c r="CJ109" t="n">
        <v>-320.5154684700513</v>
      </c>
      <c r="CK109" t="n">
        <v>0</v>
      </c>
      <c r="CL109" t="n">
        <v>0</v>
      </c>
      <c r="CM109" t="n">
        <v>0</v>
      </c>
      <c r="CN109" t="n">
        <v>0</v>
      </c>
      <c r="CO109" t="n">
        <v>0</v>
      </c>
      <c r="CP109" t="n">
        <v>0</v>
      </c>
      <c r="CQ109" t="n">
        <v>0</v>
      </c>
      <c r="CR109" t="n">
        <v>0</v>
      </c>
      <c r="CS109" t="n">
        <v>0</v>
      </c>
      <c r="CT109" t="n">
        <v>0</v>
      </c>
      <c r="CU109" s="3" t="n">
        <v>69503.051503576207</v>
      </c>
      <c r="CV109" t="n">
        <v>21143.599999999999</v>
      </c>
      <c r="CW109" t="n">
        <v>6780.7465961297457</v>
      </c>
      <c r="CX109" t="n">
        <v>12004.970506335081</v>
      </c>
      <c r="CY109" t="n">
        <v>5530</v>
      </c>
      <c r="CZ109" t="n">
        <v>3145.0059251519806</v>
      </c>
      <c r="DA109" t="n">
        <v>2626.0897090899998</v>
      </c>
      <c r="DB109" t="n">
        <v>55548.719471654316</v>
      </c>
    </row>
    <row r="110">
      <c r="C110" t="n">
        <f>C108-C109</f>
        <v>0</v>
      </c>
      <c r="D110" t="n">
        <f t="shared" ref="D110:BO110" si="8">D108-D109</f>
        <v>0</v>
      </c>
      <c r="E110" t="n">
        <f t="shared" si="8"/>
        <v>0</v>
      </c>
      <c r="F110" t="n">
        <f t="shared" si="8"/>
        <v>0</v>
      </c>
      <c r="G110" t="n">
        <f t="shared" si="8"/>
        <v>0</v>
      </c>
      <c r="H110" t="n">
        <f t="shared" si="8"/>
        <v>0</v>
      </c>
      <c r="I110" t="n">
        <f t="shared" si="8"/>
        <v>0</v>
      </c>
      <c r="J110" t="n">
        <f t="shared" si="8"/>
        <v>0</v>
      </c>
      <c r="K110" t="n">
        <f t="shared" si="8"/>
        <v>0</v>
      </c>
      <c r="L110" t="n">
        <f t="shared" si="8"/>
        <v>0</v>
      </c>
      <c r="M110" t="n">
        <f t="shared" si="8"/>
        <v>0</v>
      </c>
      <c r="N110" t="n">
        <f t="shared" si="8"/>
        <v>0</v>
      </c>
      <c r="O110" t="n">
        <f t="shared" si="8"/>
        <v>0</v>
      </c>
      <c r="P110" t="n">
        <f t="shared" si="8"/>
        <v>0</v>
      </c>
      <c r="Q110" t="n">
        <f t="shared" si="8"/>
        <v>0</v>
      </c>
      <c r="R110" t="n">
        <f t="shared" si="8"/>
        <v>0</v>
      </c>
      <c r="S110" t="n">
        <f t="shared" si="8"/>
        <v>0</v>
      </c>
      <c r="T110" t="n">
        <f t="shared" si="8"/>
        <v>0</v>
      </c>
      <c r="U110" t="n">
        <f t="shared" si="8"/>
        <v>3.092281986027956E-11</v>
      </c>
      <c r="V110" t="n">
        <f t="shared" si="8"/>
        <v>0</v>
      </c>
      <c r="W110" t="n">
        <f t="shared" si="8"/>
        <v>0</v>
      </c>
      <c r="X110" t="n">
        <f t="shared" si="8"/>
        <v>0</v>
      </c>
      <c r="Y110" t="n">
        <f t="shared" si="8"/>
        <v>0</v>
      </c>
      <c r="Z110" t="n">
        <f t="shared" si="8"/>
        <v>0</v>
      </c>
      <c r="AA110" t="n">
        <f t="shared" si="8"/>
        <v>0</v>
      </c>
      <c r="AB110" t="n">
        <f t="shared" si="8"/>
        <v>0</v>
      </c>
      <c r="AC110" t="n">
        <f t="shared" si="8"/>
        <v>0</v>
      </c>
      <c r="AD110" t="n">
        <f t="shared" si="8"/>
        <v>0</v>
      </c>
      <c r="AE110" t="n">
        <f t="shared" si="8"/>
        <v>0</v>
      </c>
      <c r="AF110" t="n">
        <f t="shared" si="8"/>
        <v>0</v>
      </c>
      <c r="AG110" t="n">
        <f t="shared" si="8"/>
        <v>0</v>
      </c>
      <c r="AH110" t="n">
        <f t="shared" si="8"/>
        <v>0</v>
      </c>
      <c r="AI110" t="n">
        <f t="shared" si="8"/>
        <v>0</v>
      </c>
      <c r="AJ110" t="n">
        <f t="shared" si="8"/>
        <v>0</v>
      </c>
      <c r="AK110" t="n">
        <f t="shared" si="8"/>
        <v>0</v>
      </c>
      <c r="AL110" t="n">
        <f t="shared" si="8"/>
        <v>0</v>
      </c>
      <c r="AM110" t="n">
        <f t="shared" si="8"/>
        <v>0</v>
      </c>
      <c r="AN110" t="n">
        <f t="shared" si="8"/>
        <v>-2669.0318998557796</v>
      </c>
      <c r="AO110" t="n">
        <f t="shared" si="8"/>
        <v>0</v>
      </c>
      <c r="AP110" t="n">
        <f t="shared" si="8"/>
        <v>-12863.688176414136</v>
      </c>
      <c r="AQ110" t="n">
        <f t="shared" si="8"/>
        <v>-1908.3895187837843</v>
      </c>
      <c r="AR110" t="n">
        <f t="shared" si="8"/>
        <v>-445.57376445786122</v>
      </c>
      <c r="AS110" t="n">
        <f t="shared" si="8"/>
        <v>-2882.7197284982867</v>
      </c>
      <c r="AT110" t="n">
        <f t="shared" si="8"/>
        <v>-1389.5708751613029</v>
      </c>
      <c r="AU110" t="n">
        <f t="shared" si="8"/>
        <v>-1984.753170161599</v>
      </c>
      <c r="AV110" t="n">
        <f t="shared" si="8"/>
        <v>-1460.4644840769179</v>
      </c>
      <c r="AW110" t="n">
        <f t="shared" si="8"/>
        <v>-411.01750026884292</v>
      </c>
      <c r="AX110" t="n">
        <f t="shared" si="8"/>
        <v>-961.63887043136629</v>
      </c>
      <c r="AY110" t="n">
        <f t="shared" si="8"/>
        <v>-1251.6660934540255</v>
      </c>
      <c r="AZ110" t="n">
        <f t="shared" si="8"/>
        <v>-958.08582266588473</v>
      </c>
      <c r="BA110" t="n">
        <f t="shared" si="8"/>
        <v>-1035.5927633860101</v>
      </c>
      <c r="BB110" t="n">
        <f t="shared" si="8"/>
        <v>-837.52879524458194</v>
      </c>
      <c r="BC110" t="n">
        <f t="shared" si="8"/>
        <v>-1156.2425241133769</v>
      </c>
      <c r="BD110" t="n">
        <f t="shared" si="8"/>
        <v>-306.21454202408961</v>
      </c>
      <c r="BE110" t="n">
        <f t="shared" si="8"/>
        <v>-1067.0501221554114</v>
      </c>
      <c r="BF110" t="n">
        <f t="shared" si="8"/>
        <v>-309.70830022978407</v>
      </c>
      <c r="BG110" t="n">
        <f t="shared" si="8"/>
        <v>-1323.3880892975794</v>
      </c>
      <c r="BH110" t="n">
        <f t="shared" si="8"/>
        <v>-1402.8348635212133</v>
      </c>
      <c r="BI110" t="n">
        <f t="shared" si="8"/>
        <v>-328.48508758011508</v>
      </c>
      <c r="BJ110" t="n">
        <f t="shared" si="8"/>
        <v>-1201.0219540584762</v>
      </c>
      <c r="BK110" t="n">
        <f t="shared" si="8"/>
        <v>-181.05100908802842</v>
      </c>
      <c r="BL110" t="n">
        <f t="shared" si="8"/>
        <v>-1749.9559021911018</v>
      </c>
      <c r="BM110" t="n">
        <f t="shared" si="8"/>
        <v>-5420.7337516398129</v>
      </c>
      <c r="BN110" t="n">
        <f t="shared" si="8"/>
        <v>-362.95189000730761</v>
      </c>
      <c r="BO110" t="n">
        <f t="shared" si="8"/>
        <v>0</v>
      </c>
      <c r="BP110" t="n">
        <f t="shared" ref="BP110:DB110" si="9">BP108-BP109</f>
        <v>-21.26488339952266</v>
      </c>
      <c r="BQ110" t="n">
        <f t="shared" si="9"/>
        <v>-426.05287763057777</v>
      </c>
      <c r="BR110" t="n">
        <f t="shared" si="9"/>
        <v>-909.48771446693809</v>
      </c>
      <c r="BS110" t="n">
        <f t="shared" si="9"/>
        <v>-1759.7424713549835</v>
      </c>
      <c r="BT110" t="n">
        <f t="shared" si="9"/>
        <v>-1419.3284399094414</v>
      </c>
      <c r="BU110" t="n">
        <f t="shared" si="9"/>
        <v>-525.84396580930195</v>
      </c>
      <c r="BV110" t="n">
        <f t="shared" si="9"/>
        <v>-1609.689221440075</v>
      </c>
      <c r="BW110" t="n">
        <f t="shared" si="9"/>
        <v>-678.92413104945047</v>
      </c>
      <c r="BX110" t="n">
        <f t="shared" si="9"/>
        <v>-71.360067043184898</v>
      </c>
      <c r="BY110" t="n">
        <f t="shared" si="9"/>
        <v>0</v>
      </c>
      <c r="BZ110" t="n">
        <f t="shared" si="9"/>
        <v>0</v>
      </c>
      <c r="CA110" t="n">
        <f t="shared" si="9"/>
        <v>0</v>
      </c>
      <c r="CB110" t="n">
        <f t="shared" si="9"/>
        <v>23018.627049544059</v>
      </c>
      <c r="CC110" t="n">
        <f t="shared" si="9"/>
        <v>32597.477393334724</v>
      </c>
      <c r="CD110" t="n">
        <f t="shared" si="9"/>
        <v>0</v>
      </c>
      <c r="CE110" t="n">
        <f t="shared" si="9"/>
        <v>0</v>
      </c>
      <c r="CF110" t="n">
        <f t="shared" si="9"/>
        <v>0</v>
      </c>
      <c r="CG110" t="n">
        <f t="shared" si="9"/>
        <v>0</v>
      </c>
      <c r="CH110" t="n">
        <f t="shared" si="9"/>
        <v>0</v>
      </c>
      <c r="CI110" t="n">
        <f t="shared" si="9"/>
        <v>0</v>
      </c>
      <c r="CJ110" t="n">
        <f t="shared" si="9"/>
        <v>0</v>
      </c>
      <c r="CU110" s="3" t="n">
        <f t="shared" si="9"/>
        <v>0</v>
      </c>
      <c r="CV110" t="n">
        <f t="shared" si="9"/>
        <v>0</v>
      </c>
      <c r="CW110" t="n">
        <f t="shared" si="9"/>
        <v>5245.9194565541547</v>
      </c>
      <c r="CX110" t="n">
        <f t="shared" si="9"/>
        <v>0</v>
      </c>
      <c r="CY110" t="n">
        <f t="shared" si="9"/>
        <v>0</v>
      </c>
      <c r="CZ110" t="n">
        <f t="shared" si="9"/>
        <v>0</v>
      </c>
      <c r="DA110" t="n">
        <f t="shared" si="9"/>
        <v>0</v>
      </c>
      <c r="DB110" t="n">
        <f t="shared" si="9"/>
        <v>0</v>
      </c>
    </row>
  </sheetData>
  <pageMargins left="0.7" right="0.7" top="0.75" bottom="0.75" header="0.3" footer="0.3"/>
  <pageSetup orientation="portrai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77" workbookViewId="0">
      <pane xSplit="2" ySplit="2" topLeftCell="BO81" activePane="bottomRight" state="frozen"/>
      <selection pane="topRight" activeCell="E19" sqref="E19"/>
      <selection pane="bottomLeft" activeCell="E19" sqref="E19"/>
      <selection pane="bottomRight" activeCell="E19" sqref="E19"/>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0" t="s">
        <v>107</v>
      </c>
      <c r="BZ2" s="10" t="s">
        <v>108</v>
      </c>
      <c r="CA2" s="10" t="s">
        <v>109</v>
      </c>
      <c r="CB2" s="10" t="s">
        <v>110</v>
      </c>
      <c r="CC2" s="10" t="s">
        <v>111</v>
      </c>
      <c r="CD2" s="10" t="s">
        <v>112</v>
      </c>
      <c r="CE2" s="10"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8"/>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8"/>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8"/>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8"/>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8"/>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8"/>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8"/>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9" t="n">
        <f>'HH Consumption'!D5</f>
        <v>99.163197911727906</v>
      </c>
      <c r="CL40" s="9" t="n">
        <f>'HH Consumption'!E5</f>
        <v>132.66347927857549</v>
      </c>
      <c r="CM40" s="9" t="n">
        <f>'HH Consumption'!F5</f>
        <v>165.26206673694915</v>
      </c>
      <c r="CN40" s="9" t="n">
        <f>'HH Consumption'!G5</f>
        <v>201.8800088325988</v>
      </c>
      <c r="CO40" s="9" t="n">
        <f>'HH Consumption'!H5</f>
        <v>306.659994978692</v>
      </c>
      <c r="CP40" s="9" t="n">
        <f>'HH Consumption'!I5</f>
        <v>118.30686405583447</v>
      </c>
      <c r="CQ40" s="9" t="n">
        <f>'HH Consumption'!J5</f>
        <v>233.38274886495364</v>
      </c>
      <c r="CR40" s="9" t="n">
        <f>'HH Consumption'!K5</f>
        <v>334.3864811320289</v>
      </c>
      <c r="CS40" s="9" t="n">
        <f>'HH Consumption'!L5</f>
        <v>432.24172543690207</v>
      </c>
      <c r="CT40" s="9"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9" t="n">
        <f>'HH Consumption'!D6</f>
        <v>0</v>
      </c>
      <c r="CL41" s="9" t="n">
        <f>'HH Consumption'!E6</f>
        <v>0</v>
      </c>
      <c r="CM41" s="9" t="n">
        <f>'HH Consumption'!F6</f>
        <v>0</v>
      </c>
      <c r="CN41" s="9" t="n">
        <f>'HH Consumption'!G6</f>
        <v>0</v>
      </c>
      <c r="CO41" s="9" t="n">
        <f>'HH Consumption'!H6</f>
        <v>0</v>
      </c>
      <c r="CP41" s="9" t="n">
        <f>'HH Consumption'!I6</f>
        <v>0</v>
      </c>
      <c r="CQ41" s="9" t="n">
        <f>'HH Consumption'!J6</f>
        <v>0</v>
      </c>
      <c r="CR41" s="9" t="n">
        <f>'HH Consumption'!K6</f>
        <v>0</v>
      </c>
      <c r="CS41" s="9" t="n">
        <f>'HH Consumption'!L6</f>
        <v>0</v>
      </c>
      <c r="CT41" s="9"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9" t="n">
        <f>'HH Consumption'!D7</f>
        <v>477.92776721081441</v>
      </c>
      <c r="CL42" s="9" t="n">
        <f>'HH Consumption'!E7</f>
        <v>639.38599981888103</v>
      </c>
      <c r="CM42" s="9" t="n">
        <f>'HH Consumption'!F7</f>
        <v>796.49842102251773</v>
      </c>
      <c r="CN42" s="9" t="n">
        <f>'HH Consumption'!G7</f>
        <v>972.98255701425285</v>
      </c>
      <c r="CO42" s="9" t="n">
        <f>'HH Consumption'!H7</f>
        <v>1477.9810431639194</v>
      </c>
      <c r="CP42" s="9" t="n">
        <f>'HH Consumption'!I7</f>
        <v>570.19273858282008</v>
      </c>
      <c r="CQ42" s="9" t="n">
        <f>'HH Consumption'!J7</f>
        <v>1124.8134229176349</v>
      </c>
      <c r="CR42" s="9" t="n">
        <f>'HH Consumption'!K7</f>
        <v>1611.6118447004105</v>
      </c>
      <c r="CS42" s="9" t="n">
        <f>'HH Consumption'!L7</f>
        <v>2083.2357879109554</v>
      </c>
      <c r="CT42" s="9"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9" t="n">
        <f>'HH Consumption'!D8</f>
        <v>53.167970919258444</v>
      </c>
      <c r="CL43" s="9" t="n">
        <f>'HH Consumption'!E8</f>
        <v>97.538832677170987</v>
      </c>
      <c r="CM43" s="9" t="n">
        <f>'HH Consumption'!F8</f>
        <v>114.79964326157133</v>
      </c>
      <c r="CN43" s="9" t="n">
        <f>'HH Consumption'!G8</f>
        <v>135.16389941938149</v>
      </c>
      <c r="CO43" s="9" t="n">
        <f>'HH Consumption'!H8</f>
        <v>184.05751985159796</v>
      </c>
      <c r="CP43" s="9" t="n">
        <f>'HH Consumption'!I8</f>
        <v>67.941995428861716</v>
      </c>
      <c r="CQ43" s="9" t="n">
        <f>'HH Consumption'!J8</f>
        <v>152.25798266253628</v>
      </c>
      <c r="CR43" s="9" t="n">
        <f>'HH Consumption'!K8</f>
        <v>248.45103059305734</v>
      </c>
      <c r="CS43" s="9" t="n">
        <f>'HH Consumption'!L8</f>
        <v>310.16709183632042</v>
      </c>
      <c r="CT43" s="9"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9" t="n">
        <f>'HH Consumption'!D9</f>
        <v>7.8448465098132161</v>
      </c>
      <c r="CL44" s="9" t="n">
        <f>'HH Consumption'!E9</f>
        <v>17.909710063675536</v>
      </c>
      <c r="CM44" s="9" t="n">
        <f>'HH Consumption'!F9</f>
        <v>22.274305413696073</v>
      </c>
      <c r="CN44" s="9" t="n">
        <f>'HH Consumption'!G9</f>
        <v>32.976844645331482</v>
      </c>
      <c r="CO44" s="9" t="n">
        <f>'HH Consumption'!H9</f>
        <v>71.202150412822306</v>
      </c>
      <c r="CP44" s="9" t="n">
        <f>'HH Consumption'!I9</f>
        <v>13.332430929712011</v>
      </c>
      <c r="CQ44" s="9" t="n">
        <f>'HH Consumption'!J9</f>
        <v>29.707411747539208</v>
      </c>
      <c r="CR44" s="9" t="n">
        <f>'HH Consumption'!K9</f>
        <v>42.653268469480651</v>
      </c>
      <c r="CS44" s="9" t="n">
        <f>'HH Consumption'!L9</f>
        <v>54.841495838160469</v>
      </c>
      <c r="CT44" s="9"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9" t="n">
        <f>'HH Consumption'!D10</f>
        <v>50.75364755461981</v>
      </c>
      <c r="CL45" s="9" t="n">
        <f>'HH Consumption'!E10</f>
        <v>115.87009525809809</v>
      </c>
      <c r="CM45" s="9" t="n">
        <f>'HH Consumption'!F10</f>
        <v>144.10763105135726</v>
      </c>
      <c r="CN45" s="9" t="n">
        <f>'HH Consumption'!G10</f>
        <v>213.34963641404067</v>
      </c>
      <c r="CO45" s="9" t="n">
        <f>'HH Consumption'!H10</f>
        <v>460.65513744123643</v>
      </c>
      <c r="CP45" s="9" t="n">
        <f>'HH Consumption'!I10</f>
        <v>86.256563414779521</v>
      </c>
      <c r="CQ45" s="9" t="n">
        <f>'HH Consumption'!J10</f>
        <v>192.19745137250322</v>
      </c>
      <c r="CR45" s="9" t="n">
        <f>'HH Consumption'!K10</f>
        <v>275.9530033181162</v>
      </c>
      <c r="CS45" s="9" t="n">
        <f>'HH Consumption'!L10</f>
        <v>354.80693569419725</v>
      </c>
      <c r="CT45" s="9"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9" t="n">
        <f>'HH Consumption'!D11</f>
        <v>24.465018139949656</v>
      </c>
      <c r="CL46" s="9" t="n">
        <f>'HH Consumption'!E11</f>
        <v>55.853404020200955</v>
      </c>
      <c r="CM46" s="9" t="n">
        <f>'HH Consumption'!F11</f>
        <v>69.464875484712095</v>
      </c>
      <c r="CN46" s="9" t="n">
        <f>'HH Consumption'!G11</f>
        <v>102.84192322145836</v>
      </c>
      <c r="CO46" s="9" t="n">
        <f>'HH Consumption'!H11</f>
        <v>222.05175069698049</v>
      </c>
      <c r="CP46" s="9" t="n">
        <f>'HH Consumption'!I11</f>
        <v>41.578654743213896</v>
      </c>
      <c r="CQ46" s="9" t="n">
        <f>'HH Consumption'!J11</f>
        <v>92.645836522785586</v>
      </c>
      <c r="CR46" s="9" t="n">
        <f>'HH Consumption'!K11</f>
        <v>133.01891700859201</v>
      </c>
      <c r="CS46" s="9" t="n">
        <f>'HH Consumption'!L11</f>
        <v>171.02924688510126</v>
      </c>
      <c r="CT46" s="9"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9" t="n">
        <f>'HH Consumption'!D12</f>
        <v>34.943897558078561</v>
      </c>
      <c r="CL47" s="9" t="n">
        <f>'HH Consumption'!E12</f>
        <v>79.776586192872188</v>
      </c>
      <c r="CM47" s="9" t="n">
        <f>'HH Consumption'!F12</f>
        <v>99.218135827119283</v>
      </c>
      <c r="CN47" s="9" t="n">
        <f>'HH Consumption'!G12</f>
        <v>146.89127182203742</v>
      </c>
      <c r="CO47" s="9" t="n">
        <f>'HH Consumption'!H12</f>
        <v>317.16116393458975</v>
      </c>
      <c r="CP47" s="9" t="n">
        <f>'HH Consumption'!I12</f>
        <v>59.387662974059545</v>
      </c>
      <c r="CQ47" s="9" t="n">
        <f>'HH Consumption'!J12</f>
        <v>132.32798774623652</v>
      </c>
      <c r="CR47" s="9" t="n">
        <f>'HH Consumption'!K12</f>
        <v>189.99370377104319</v>
      </c>
      <c r="CS47" s="9" t="n">
        <f>'HH Consumption'!L12</f>
        <v>244.28465363895305</v>
      </c>
      <c r="CT47" s="9"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9" t="n">
        <f>'HH Consumption'!D13</f>
        <v>25.7131829217034</v>
      </c>
      <c r="CL48" s="9" t="n">
        <f>'HH Consumption'!E13</f>
        <v>58.702952360622547</v>
      </c>
      <c r="CM48" s="9" t="n">
        <f>'HH Consumption'!F13</f>
        <v>73.008858597781838</v>
      </c>
      <c r="CN48" s="9" t="n">
        <f>'HH Consumption'!G13</f>
        <v>108.08874813360661</v>
      </c>
      <c r="CO48" s="9" t="n">
        <f>'HH Consumption'!H13</f>
        <v>233.38046393811862</v>
      </c>
      <c r="CP48" s="9" t="n">
        <f>'HH Consumption'!I13</f>
        <v>43.699928973476311</v>
      </c>
      <c r="CQ48" s="9" t="n">
        <f>'HH Consumption'!J13</f>
        <v>97.372473946978943</v>
      </c>
      <c r="CR48" s="9" t="n">
        <f>'HH Consumption'!K13</f>
        <v>139.80532225740043</v>
      </c>
      <c r="CS48" s="9" t="n">
        <f>'HH Consumption'!L13</f>
        <v>179.75487632836186</v>
      </c>
      <c r="CT48" s="9"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9" t="n">
        <f>'HH Consumption'!D14</f>
        <v>7.2364431204322308</v>
      </c>
      <c r="CL49" s="9" t="n">
        <f>'HH Consumption'!E14</f>
        <v>16.520730904944948</v>
      </c>
      <c r="CM49" s="9" t="n">
        <f>'HH Consumption'!F14</f>
        <v>20.546832110955496</v>
      </c>
      <c r="CN49" s="9" t="n">
        <f>'HH Consumption'!G14</f>
        <v>30.419340935321024</v>
      </c>
      <c r="CO49" s="9" t="n">
        <f>'HH Consumption'!H14</f>
        <v>65.680101053642773</v>
      </c>
      <c r="CP49" s="9" t="n">
        <f>'HH Consumption'!I14</f>
        <v>12.298440506039871</v>
      </c>
      <c r="CQ49" s="9" t="n">
        <f>'HH Consumption'!J14</f>
        <v>27.403467371530031</v>
      </c>
      <c r="CR49" s="9" t="n">
        <f>'HH Consumption'!K14</f>
        <v>39.345314251058724</v>
      </c>
      <c r="CS49" s="9" t="n">
        <f>'HH Consumption'!L14</f>
        <v>50.588289366252781</v>
      </c>
      <c r="CT49" s="9"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9" t="n">
        <f>'HH Consumption'!D15</f>
        <v>16.930775413994695</v>
      </c>
      <c r="CL50" s="9" t="n">
        <f>'HH Consumption'!E15</f>
        <v>38.652799444647243</v>
      </c>
      <c r="CM50" s="9" t="n">
        <f>'HH Consumption'!F15</f>
        <v>48.07248452729683</v>
      </c>
      <c r="CN50" s="9" t="n">
        <f>'HH Consumption'!G15</f>
        <v>71.170742455430698</v>
      </c>
      <c r="CO50" s="9" t="n">
        <f>'HH Consumption'!H15</f>
        <v>153.66873222120785</v>
      </c>
      <c r="CP50" s="9" t="n">
        <f>'HH Consumption'!I15</f>
        <v>28.774099469146282</v>
      </c>
      <c r="CQ50" s="9" t="n">
        <f>'HH Consumption'!J15</f>
        <v>64.114640840898943</v>
      </c>
      <c r="CR50" s="9" t="n">
        <f>'HH Consumption'!K15</f>
        <v>92.054434491006035</v>
      </c>
      <c r="CS50" s="9" t="n">
        <f>'HH Consumption'!L15</f>
        <v>118.35910979799745</v>
      </c>
      <c r="CT50" s="9"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9" t="n">
        <f>'HH Consumption'!D16</f>
        <v>22.037043398709709</v>
      </c>
      <c r="CL51" s="9" t="n">
        <f>'HH Consumption'!E16</f>
        <v>50.310360749291831</v>
      </c>
      <c r="CM51" s="9" t="n">
        <f>'HH Consumption'!F16</f>
        <v>62.570992875859623</v>
      </c>
      <c r="CN51" s="9" t="n">
        <f>'HH Consumption'!G16</f>
        <v>92.635611887705451</v>
      </c>
      <c r="CO51" s="9" t="n">
        <f>'HH Consumption'!H16</f>
        <v>200.01473282696276</v>
      </c>
      <c r="CP51" s="9" t="n">
        <f>'HH Consumption'!I16</f>
        <v>37.4522762989481</v>
      </c>
      <c r="CQ51" s="9" t="n">
        <f>'HH Consumption'!J16</f>
        <v>83.451412481421201</v>
      </c>
      <c r="CR51" s="9" t="n">
        <f>'HH Consumption'!K16</f>
        <v>119.81775898138528</v>
      </c>
      <c r="CS51" s="9" t="n">
        <f>'HH Consumption'!L16</f>
        <v>154.05584064951648</v>
      </c>
      <c r="CT51" s="9"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9" t="n">
        <f>'HH Consumption'!D17</f>
        <v>16.868219858471466</v>
      </c>
      <c r="CL52" s="9" t="n">
        <f>'HH Consumption'!E17</f>
        <v>38.509985705603178</v>
      </c>
      <c r="CM52" s="9" t="n">
        <f>'HH Consumption'!F17</f>
        <v>47.894867087962005</v>
      </c>
      <c r="CN52" s="9" t="n">
        <f>'HH Consumption'!G17</f>
        <v>70.907781945800409</v>
      </c>
      <c r="CO52" s="9" t="n">
        <f>'HH Consumption'!H17</f>
        <v>153.10095947154974</v>
      </c>
      <c r="CP52" s="9" t="n">
        <f>'HH Consumption'!I17</f>
        <v>28.667785391204809</v>
      </c>
      <c r="CQ52" s="9" t="n">
        <f>'HH Consumption'!J17</f>
        <v>63.877751101539488</v>
      </c>
      <c r="CR52" s="9" t="n">
        <f>'HH Consumption'!K17</f>
        <v>91.71431325336907</v>
      </c>
      <c r="CS52" s="9" t="n">
        <f>'HH Consumption'!L17</f>
        <v>117.92179847092568</v>
      </c>
      <c r="CT52" s="9"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9" t="n">
        <f>'HH Consumption'!D18</f>
        <v>18.232820070367644</v>
      </c>
      <c r="CL53" s="9" t="n">
        <f>'HH Consumption'!E18</f>
        <v>41.625355027019346</v>
      </c>
      <c r="CM53" s="9" t="n">
        <f>'HH Consumption'!F18</f>
        <v>51.76945174036377</v>
      </c>
      <c r="CN53" s="9" t="n">
        <f>'HH Consumption'!G18</f>
        <v>76.64405851085435</v>
      </c>
      <c r="CO53" s="9" t="n">
        <f>'HH Consumption'!H18</f>
        <v>165.48647516255261</v>
      </c>
      <c r="CP53" s="9" t="n">
        <f>'HH Consumption'!I18</f>
        <v>30.986943331263646</v>
      </c>
      <c r="CQ53" s="9" t="n">
        <f>'HH Consumption'!J18</f>
        <v>69.045314331090069</v>
      </c>
      <c r="CR53" s="9" t="n">
        <f>'HH Consumption'!K18</f>
        <v>99.133790373629978</v>
      </c>
      <c r="CS53" s="9" t="n">
        <f>'HH Consumption'!L18</f>
        <v>127.46140090264221</v>
      </c>
      <c r="CT53" s="9"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9" t="n">
        <f>'HH Consumption'!D19</f>
        <v>14.745672591914653</v>
      </c>
      <c r="CL54" s="9" t="n">
        <f>'HH Consumption'!E19</f>
        <v>33.66423045813886</v>
      </c>
      <c r="CM54" s="9" t="n">
        <f>'HH Consumption'!F19</f>
        <v>41.868201555226435</v>
      </c>
      <c r="CN54" s="9" t="n">
        <f>'HH Consumption'!G19</f>
        <v>61.985375194558117</v>
      </c>
      <c r="CO54" s="9" t="n">
        <f>'HH Consumption'!H19</f>
        <v>133.83609182338699</v>
      </c>
      <c r="CP54" s="9" t="n">
        <f>'HH Consumption'!I19</f>
        <v>25.06048538973014</v>
      </c>
      <c r="CQ54" s="9" t="n">
        <f>'HH Consumption'!J19</f>
        <v>55.839941117323697</v>
      </c>
      <c r="CR54" s="9" t="n">
        <f>'HH Consumption'!K19</f>
        <v>80.173797032132555</v>
      </c>
      <c r="CS54" s="9" t="n">
        <f>'HH Consumption'!L19</f>
        <v>103.083564613888</v>
      </c>
      <c r="CT54" s="9"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9" t="n">
        <f>'HH Consumption'!D20</f>
        <v>37.451418030527485</v>
      </c>
      <c r="CL55" s="9" t="n">
        <f>'HH Consumption'!E20</f>
        <v>47.496386770752508</v>
      </c>
      <c r="CM55" s="9" t="n">
        <f>'HH Consumption'!F20</f>
        <v>54.381668582604362</v>
      </c>
      <c r="CN55" s="9" t="n">
        <f>'HH Consumption'!G20</f>
        <v>72.65583695034907</v>
      </c>
      <c r="CO55" s="9" t="n">
        <f>'HH Consumption'!H20</f>
        <v>120.49509837188916</v>
      </c>
      <c r="CP55" s="9" t="n">
        <f>'HH Consumption'!I20</f>
        <v>79.083761005937433</v>
      </c>
      <c r="CQ55" s="9" t="n">
        <f>'HH Consumption'!J20</f>
        <v>128.91463095681524</v>
      </c>
      <c r="CR55" s="9" t="n">
        <f>'HH Consumption'!K20</f>
        <v>154.98926103789174</v>
      </c>
      <c r="CS55" s="9" t="n">
        <f>'HH Consumption'!L20</f>
        <v>191.13123686624041</v>
      </c>
      <c r="CT55" s="9"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9" t="n">
        <f>'HH Consumption'!D21</f>
        <v>9.9184804063184355</v>
      </c>
      <c r="CL56" s="9" t="n">
        <f>'HH Consumption'!E21</f>
        <v>12.578748851982946</v>
      </c>
      <c r="CM56" s="9" t="n">
        <f>'HH Consumption'!F21</f>
        <v>14.402218732006377</v>
      </c>
      <c r="CN56" s="9" t="n">
        <f>'HH Consumption'!G21</f>
        <v>19.241874756499161</v>
      </c>
      <c r="CO56" s="9" t="n">
        <f>'HH Consumption'!H21</f>
        <v>31.911429128926962</v>
      </c>
      <c r="CP56" s="9" t="n">
        <f>'HH Consumption'!I21</f>
        <v>20.94421987856337</v>
      </c>
      <c r="CQ56" s="9" t="n">
        <f>'HH Consumption'!J21</f>
        <v>34.1412237098926</v>
      </c>
      <c r="CR56" s="9" t="n">
        <f>'HH Consumption'!K21</f>
        <v>41.046722117198584</v>
      </c>
      <c r="CS56" s="9" t="n">
        <f>'HH Consumption'!L21</f>
        <v>50.61841520521228</v>
      </c>
      <c r="CT56" s="9"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9" t="n">
        <f>'HH Consumption'!D22</f>
        <v>18.786663610618149</v>
      </c>
      <c r="CL57" s="9" t="n">
        <f>'HH Consumption'!E22</f>
        <v>42.889774568449269</v>
      </c>
      <c r="CM57" s="9" t="n">
        <f>'HH Consumption'!F22</f>
        <v>53.342010253970194</v>
      </c>
      <c r="CN57" s="9" t="n">
        <f>'HH Consumption'!G22</f>
        <v>78.972212715250151</v>
      </c>
      <c r="CO57" s="9" t="n">
        <f>'HH Consumption'!H22</f>
        <v>170.51332317146611</v>
      </c>
      <c r="CP57" s="9" t="n">
        <f>'HH Consumption'!I22</f>
        <v>31.928208496492839</v>
      </c>
      <c r="CQ57" s="9" t="n">
        <f>'HH Consumption'!J22</f>
        <v>71.142647666210777</v>
      </c>
      <c r="CR57" s="9" t="n">
        <f>'HH Consumption'!K22</f>
        <v>102.14509686418296</v>
      </c>
      <c r="CS57" s="9" t="n">
        <f>'HH Consumption'!L22</f>
        <v>131.33319216964094</v>
      </c>
      <c r="CT57" s="9"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9" t="n">
        <f>'HH Consumption'!D23</f>
        <v>5.4527763345172069</v>
      </c>
      <c r="CL58" s="9" t="n">
        <f>'HH Consumption'!E23</f>
        <v>12.448636575758808</v>
      </c>
      <c r="CM58" s="9" t="n">
        <f>'HH Consumption'!F23</f>
        <v>15.48236861940876</v>
      </c>
      <c r="CN58" s="9" t="n">
        <f>'HH Consumption'!G23</f>
        <v>22.921462879379568</v>
      </c>
      <c r="CO58" s="9" t="n">
        <f>'HH Consumption'!H23</f>
        <v>49.491013017540375</v>
      </c>
      <c r="CP58" s="9" t="n">
        <f>'HH Consumption'!I23</f>
        <v>9.2670728183373789</v>
      </c>
      <c r="CQ58" s="9" t="n">
        <f>'HH Consumption'!J23</f>
        <v>20.648953619947516</v>
      </c>
      <c r="CR58" s="9" t="n">
        <f>'HH Consumption'!K23</f>
        <v>29.647327402678616</v>
      </c>
      <c r="CS58" s="9" t="n">
        <f>'HH Consumption'!L23</f>
        <v>38.119090065277177</v>
      </c>
      <c r="CT58" s="9"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9" t="n">
        <f>'HH Consumption'!D24</f>
        <v>22.075928830028381</v>
      </c>
      <c r="CL59" s="9" t="n">
        <f>'HH Consumption'!E24</f>
        <v>45.702915164831559</v>
      </c>
      <c r="CM59" s="9" t="n">
        <f>'HH Consumption'!F24</f>
        <v>69.673176169780518</v>
      </c>
      <c r="CN59" s="9" t="n">
        <f>'HH Consumption'!G24</f>
        <v>116.18991286784836</v>
      </c>
      <c r="CO59" s="9" t="n">
        <f>'HH Consumption'!H24</f>
        <v>193.69959227824</v>
      </c>
      <c r="CP59" s="9" t="n">
        <f>'HH Consumption'!I24</f>
        <v>25.647736972329092</v>
      </c>
      <c r="CQ59" s="9" t="n">
        <f>'HH Consumption'!J24</f>
        <v>69.549332762324781</v>
      </c>
      <c r="CR59" s="9" t="n">
        <f>'HH Consumption'!K24</f>
        <v>138.77985616584098</v>
      </c>
      <c r="CS59" s="9" t="n">
        <f>'HH Consumption'!L24</f>
        <v>232.5496091345627</v>
      </c>
      <c r="CT59" s="9"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9" t="n">
        <f>'HH Consumption'!D25</f>
        <v>52.119868337408406</v>
      </c>
      <c r="CL60" s="9" t="n">
        <f>'HH Consumption'!E25</f>
        <v>69.727512008405114</v>
      </c>
      <c r="CM60" s="9" t="n">
        <f>'HH Consumption'!F25</f>
        <v>86.861228166171216</v>
      </c>
      <c r="CN60" s="9" t="n">
        <f>'HH Consumption'!G25</f>
        <v>106.10750461755202</v>
      </c>
      <c r="CO60" s="9" t="n">
        <f>'HH Consumption'!H25</f>
        <v>161.17953937777807</v>
      </c>
      <c r="CP60" s="9" t="n">
        <f>'HH Consumption'!I25</f>
        <v>62.181719709066634</v>
      </c>
      <c r="CQ60" s="9" t="n">
        <f>'HH Consumption'!J25</f>
        <v>122.66524677725454</v>
      </c>
      <c r="CR60" s="9" t="n">
        <f>'HH Consumption'!K25</f>
        <v>175.75249424614853</v>
      </c>
      <c r="CS60" s="9" t="n">
        <f>'HH Consumption'!L25</f>
        <v>227.18490623668322</v>
      </c>
      <c r="CT60" s="9"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9" t="n">
        <f>'HH Consumption'!D26</f>
        <v>8.8482241490028386</v>
      </c>
      <c r="CL61" s="9" t="n">
        <f>'HH Consumption'!E26</f>
        <v>12.244675264564455</v>
      </c>
      <c r="CM61" s="9" t="n">
        <f>'HH Consumption'!F26</f>
        <v>13.454967810941117</v>
      </c>
      <c r="CN61" s="9" t="n">
        <f>'HH Consumption'!G26</f>
        <v>17.332256273478066</v>
      </c>
      <c r="CO61" s="9" t="n">
        <f>'HH Consumption'!H26</f>
        <v>28.814390626547606</v>
      </c>
      <c r="CP61" s="9" t="n">
        <f>'HH Consumption'!I26</f>
        <v>13.464520801005436</v>
      </c>
      <c r="CQ61" s="9" t="n">
        <f>'HH Consumption'!J26</f>
        <v>27.117421102173605</v>
      </c>
      <c r="CR61" s="9" t="n">
        <f>'HH Consumption'!K26</f>
        <v>39.484938429148471</v>
      </c>
      <c r="CS61" s="9" t="n">
        <f>'HH Consumption'!L26</f>
        <v>56.134427483662328</v>
      </c>
      <c r="CT61" s="9"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9" t="n">
        <f>'HH Consumption'!D27</f>
        <v>32.351275169503602</v>
      </c>
      <c r="CL62" s="9" t="n">
        <f>'HH Consumption'!E27</f>
        <v>44.769532527019152</v>
      </c>
      <c r="CM62" s="9" t="n">
        <f>'HH Consumption'!F27</f>
        <v>49.194658579894195</v>
      </c>
      <c r="CN62" s="9" t="n">
        <f>'HH Consumption'!G27</f>
        <v>63.370975075810534</v>
      </c>
      <c r="CO62" s="9" t="n">
        <f>'HH Consumption'!H27</f>
        <v>105.35247121944352</v>
      </c>
      <c r="CP62" s="9" t="n">
        <f>'HH Consumption'!I27</f>
        <v>49.229586651907063</v>
      </c>
      <c r="CQ62" s="9" t="n">
        <f>'HH Consumption'!J27</f>
        <v>99.147934906530182</v>
      </c>
      <c r="CR62" s="9" t="n">
        <f>'HH Consumption'!K27</f>
        <v>144.36660810816437</v>
      </c>
      <c r="CS62" s="9" t="n">
        <f>'HH Consumption'!L27</f>
        <v>205.24121896382607</v>
      </c>
      <c r="CT62" s="9"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9" t="n">
        <f>'HH Consumption'!D28</f>
        <v>4.8768725625126388</v>
      </c>
      <c r="CL63" s="9" t="n">
        <f>'HH Consumption'!E28</f>
        <v>6.7488933179163748</v>
      </c>
      <c r="CM63" s="9" t="n">
        <f>'HH Consumption'!F28</f>
        <v>7.4159698309704751</v>
      </c>
      <c r="CN63" s="9" t="n">
        <f>'HH Consumption'!G28</f>
        <v>9.5530135361781703</v>
      </c>
      <c r="CO63" s="9" t="n">
        <f>'HH Consumption'!H28</f>
        <v>15.881617450657359</v>
      </c>
      <c r="CP63" s="9" t="n">
        <f>'HH Consumption'!I28</f>
        <v>7.4212351491122961</v>
      </c>
      <c r="CQ63" s="9" t="n">
        <f>'HH Consumption'!J28</f>
        <v>14.946299360442348</v>
      </c>
      <c r="CR63" s="9" t="n">
        <f>'HH Consumption'!K28</f>
        <v>21.762899494280571</v>
      </c>
      <c r="CS63" s="9" t="n">
        <f>'HH Consumption'!L28</f>
        <v>30.939592464808872</v>
      </c>
      <c r="CT63" s="9"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9" t="n">
        <f>'HH Consumption'!D29</f>
        <v>47.137610378373388</v>
      </c>
      <c r="CL64" s="9" t="n">
        <f>'HH Consumption'!E29</f>
        <v>65.231703233443952</v>
      </c>
      <c r="CM64" s="9" t="n">
        <f>'HH Consumption'!F29</f>
        <v>71.679358439079977</v>
      </c>
      <c r="CN64" s="9" t="n">
        <f>'HH Consumption'!G29</f>
        <v>92.335041409343091</v>
      </c>
      <c r="CO64" s="9" t="n">
        <f>'HH Consumption'!H29</f>
        <v>153.50442029630585</v>
      </c>
      <c r="CP64" s="9" t="n">
        <f>'HH Consumption'!I29</f>
        <v>71.730250586025761</v>
      </c>
      <c r="CQ64" s="9" t="n">
        <f>'HH Consumption'!J29</f>
        <v>144.46406520167031</v>
      </c>
      <c r="CR64" s="9" t="n">
        <f>'HH Consumption'!K29</f>
        <v>210.35019142197206</v>
      </c>
      <c r="CS64" s="9" t="n">
        <f>'HH Consumption'!L29</f>
        <v>299.04789107723138</v>
      </c>
      <c r="CT64" s="9"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9" t="n">
        <f>'HH Consumption'!D30</f>
        <v>146.01535686114255</v>
      </c>
      <c r="CL65" s="9" t="n">
        <f>'HH Consumption'!E30</f>
        <v>202.06434627966274</v>
      </c>
      <c r="CM65" s="9" t="n">
        <f>'HH Consumption'!F30</f>
        <v>222.03686224327396</v>
      </c>
      <c r="CN65" s="9" t="n">
        <f>'HH Consumption'!G30</f>
        <v>286.02073617968693</v>
      </c>
      <c r="CO65" s="9" t="n">
        <f>'HH Consumption'!H30</f>
        <v>475.50146325642766</v>
      </c>
      <c r="CP65" s="9" t="n">
        <f>'HH Consumption'!I30</f>
        <v>222.19450780354038</v>
      </c>
      <c r="CQ65" s="9" t="n">
        <f>'HH Consumption'!J30</f>
        <v>447.49769588895231</v>
      </c>
      <c r="CR65" s="9" t="n">
        <f>'HH Consumption'!K30</f>
        <v>651.5892091208035</v>
      </c>
      <c r="CS65" s="9" t="n">
        <f>'HH Consumption'!L30</f>
        <v>926.34276926026962</v>
      </c>
      <c r="CT65" s="9"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9" t="n">
        <f>'HH Consumption'!D31</f>
        <v>9.7766376603188281</v>
      </c>
      <c r="CL66" s="9" t="n">
        <f>'HH Consumption'!E31</f>
        <v>13.529466626747505</v>
      </c>
      <c r="CM66" s="9" t="n">
        <f>'HH Consumption'!F31</f>
        <v>14.866750977782253</v>
      </c>
      <c r="CN66" s="9" t="n">
        <f>'HH Consumption'!G31</f>
        <v>19.150869888471281</v>
      </c>
      <c r="CO66" s="9" t="n">
        <f>'HH Consumption'!H31</f>
        <v>31.837784827183718</v>
      </c>
      <c r="CP66" s="9" t="n">
        <f>'HH Consumption'!I31</f>
        <v>14.877306330004203</v>
      </c>
      <c r="CQ66" s="9" t="n">
        <f>'HH Consumption'!J31</f>
        <v>29.96275816861089</v>
      </c>
      <c r="CR66" s="9" t="n">
        <f>'HH Consumption'!K31</f>
        <v>43.627956249874977</v>
      </c>
      <c r="CS66" s="9" t="n">
        <f>'HH Consumption'!L31</f>
        <v>62.024418520077582</v>
      </c>
      <c r="CT66" s="9"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9" t="n">
        <f>'HH Consumption'!D32</f>
        <v>0</v>
      </c>
      <c r="CL67" s="9" t="n">
        <f>'HH Consumption'!E32</f>
        <v>0</v>
      </c>
      <c r="CM67" s="9" t="n">
        <f>'HH Consumption'!F32</f>
        <v>0</v>
      </c>
      <c r="CN67" s="9" t="n">
        <f>'HH Consumption'!G32</f>
        <v>0</v>
      </c>
      <c r="CO67" s="9" t="n">
        <f>'HH Consumption'!H32</f>
        <v>0</v>
      </c>
      <c r="CP67" s="9" t="n">
        <f>'HH Consumption'!I32</f>
        <v>0</v>
      </c>
      <c r="CQ67" s="9" t="n">
        <f>'HH Consumption'!J32</f>
        <v>0</v>
      </c>
      <c r="CR67" s="9" t="n">
        <f>'HH Consumption'!K32</f>
        <v>0</v>
      </c>
      <c r="CS67" s="9" t="n">
        <f>'HH Consumption'!L32</f>
        <v>0</v>
      </c>
      <c r="CT67" s="9"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9" t="n">
        <f>'HH Consumption'!D33</f>
        <v>0.57280059867404887</v>
      </c>
      <c r="CL68" s="9" t="n">
        <f>'HH Consumption'!E33</f>
        <v>0.79267401051342712</v>
      </c>
      <c r="CM68" s="9" t="n">
        <f>'HH Consumption'!F33</f>
        <v>0.87102377691411426</v>
      </c>
      <c r="CN68" s="9" t="n">
        <f>'HH Consumption'!G33</f>
        <v>1.1220247817681148</v>
      </c>
      <c r="CO68" s="9" t="n">
        <f>'HH Consumption'!H33</f>
        <v>1.8653347749078451</v>
      </c>
      <c r="CP68" s="9" t="n">
        <f>'HH Consumption'!I33</f>
        <v>0.87164220139521043</v>
      </c>
      <c r="CQ68" s="9" t="n">
        <f>'HH Consumption'!J33</f>
        <v>1.7554793798450306</v>
      </c>
      <c r="CR68" s="9" t="n">
        <f>'HH Consumption'!K33</f>
        <v>2.5561057213240974</v>
      </c>
      <c r="CS68" s="9" t="n">
        <f>'HH Consumption'!L33</f>
        <v>3.6339307331506037</v>
      </c>
      <c r="CT68" s="9"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9" t="n">
        <f>'HH Consumption'!D34</f>
        <v>11.476354644816578</v>
      </c>
      <c r="CL69" s="9" t="n">
        <f>'HH Consumption'!E34</f>
        <v>15.881631554574877</v>
      </c>
      <c r="CM69" s="9" t="n">
        <f>'HH Consumption'!F34</f>
        <v>17.451409427772408</v>
      </c>
      <c r="CN69" s="9" t="n">
        <f>'HH Consumption'!G34</f>
        <v>22.480343675707825</v>
      </c>
      <c r="CO69" s="9" t="n">
        <f>'HH Consumption'!H34</f>
        <v>37.372941749198986</v>
      </c>
      <c r="CP69" s="9" t="n">
        <f>'HH Consumption'!I34</f>
        <v>17.463799880370615</v>
      </c>
      <c r="CQ69" s="9" t="n">
        <f>'HH Consumption'!J34</f>
        <v>35.171932399163872</v>
      </c>
      <c r="CR69" s="9" t="n">
        <f>'HH Consumption'!K34</f>
        <v>51.212892995338748</v>
      </c>
      <c r="CS69" s="9" t="n">
        <f>'HH Consumption'!L34</f>
        <v>72.80767154376943</v>
      </c>
      <c r="CT69" s="9"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9" t="n">
        <f>'HH Consumption'!D35</f>
        <v>24.498375916091096</v>
      </c>
      <c r="CL70" s="9" t="n">
        <f>'HH Consumption'!E35</f>
        <v>33.902244399580248</v>
      </c>
      <c r="CM70" s="9" t="n">
        <f>'HH Consumption'!F35</f>
        <v>37.253222095248141</v>
      </c>
      <c r="CN70" s="9" t="n">
        <f>'HH Consumption'!G35</f>
        <v>47.988401119963257</v>
      </c>
      <c r="CO70" s="9" t="n">
        <f>'HH Consumption'!H35</f>
        <v>79.77937284079853</v>
      </c>
      <c r="CP70" s="9" t="n">
        <f>'HH Consumption'!I35</f>
        <v>37.279671780267115</v>
      </c>
      <c r="CQ70" s="9" t="n">
        <f>'HH Consumption'!J35</f>
        <v>75.080916221008948</v>
      </c>
      <c r="CR70" s="9" t="n">
        <f>'HH Consumption'!K35</f>
        <v>109.32327757203161</v>
      </c>
      <c r="CS70" s="9" t="n">
        <f>'HH Consumption'!L35</f>
        <v>155.42127811989201</v>
      </c>
      <c r="CT70" s="9"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9" t="n">
        <f>'HH Consumption'!D36</f>
        <v>14.014438152935831</v>
      </c>
      <c r="CL71" s="9" t="n">
        <f>'HH Consumption'!E36</f>
        <v>24.925533621632884</v>
      </c>
      <c r="CM71" s="9" t="n">
        <f>'HH Consumption'!F36</f>
        <v>46.254172147529694</v>
      </c>
      <c r="CN71" s="9" t="n">
        <f>'HH Consumption'!G36</f>
        <v>85.096518440256546</v>
      </c>
      <c r="CO71" s="9" t="n">
        <f>'HH Consumption'!H36</f>
        <v>101.5654061542761</v>
      </c>
      <c r="CP71" s="9" t="n">
        <f>'HH Consumption'!I36</f>
        <v>50.401258941987642</v>
      </c>
      <c r="CQ71" s="9" t="n">
        <f>'HH Consumption'!J36</f>
        <v>71.906538675328875</v>
      </c>
      <c r="CR71" s="9" t="n">
        <f>'HH Consumption'!K36</f>
        <v>154.2049972003131</v>
      </c>
      <c r="CS71" s="9" t="n">
        <f>'HH Consumption'!L36</f>
        <v>398.56891691688702</v>
      </c>
      <c r="CT71" s="9"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9" t="n">
        <f>'HH Consumption'!D37</f>
        <v>53.130674804497744</v>
      </c>
      <c r="CL72" s="9" t="n">
        <f>'HH Consumption'!E37</f>
        <v>79.520484502459908</v>
      </c>
      <c r="CM72" s="9" t="n">
        <f>'HH Consumption'!F37</f>
        <v>113.11876928217426</v>
      </c>
      <c r="CN72" s="9" t="n">
        <f>'HH Consumption'!G37</f>
        <v>124.578614070282</v>
      </c>
      <c r="CO72" s="9" t="n">
        <f>'HH Consumption'!H37</f>
        <v>171.60294861649405</v>
      </c>
      <c r="CP72" s="9" t="n">
        <f>'HH Consumption'!I37</f>
        <v>69.347046691384364</v>
      </c>
      <c r="CQ72" s="9" t="n">
        <f>'HH Consumption'!J37</f>
        <v>107.62797594194389</v>
      </c>
      <c r="CR72" s="9" t="n">
        <f>'HH Consumption'!K37</f>
        <v>157.93103960350959</v>
      </c>
      <c r="CS72" s="9" t="n">
        <f>'HH Consumption'!L37</f>
        <v>222.79226001368724</v>
      </c>
      <c r="CT72" s="9"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9" t="n">
        <f>'HH Consumption'!D38</f>
        <v>14.164372913112864</v>
      </c>
      <c r="CL73" s="9" t="n">
        <f>'HH Consumption'!E38</f>
        <v>19.601463946503394</v>
      </c>
      <c r="CM73" s="9" t="n">
        <f>'HH Consumption'!F38</f>
        <v>21.538918815656089</v>
      </c>
      <c r="CN73" s="9" t="n">
        <f>'HH Consumption'!G38</f>
        <v>27.745741648153221</v>
      </c>
      <c r="CO73" s="9" t="n">
        <f>'HH Consumption'!H38</f>
        <v>46.126518409292295</v>
      </c>
      <c r="CP73" s="9" t="n">
        <f>'HH Consumption'!I38</f>
        <v>21.554211388654654</v>
      </c>
      <c r="CQ73" s="9" t="n">
        <f>'HH Consumption'!J38</f>
        <v>43.409983570137037</v>
      </c>
      <c r="CR73" s="9" t="n">
        <f>'HH Consumption'!K38</f>
        <v>63.208094974039319</v>
      </c>
      <c r="CS73" s="9" t="n">
        <f>'HH Consumption'!L38</f>
        <v>89.860852387231915</v>
      </c>
      <c r="CT73" s="9"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9" t="n">
        <f>'HH Consumption'!D39</f>
        <v>43.359323086658904</v>
      </c>
      <c r="CL74" s="9" t="n">
        <f>'HH Consumption'!E39</f>
        <v>60.003094626315885</v>
      </c>
      <c r="CM74" s="9" t="n">
        <f>'HH Consumption'!F39</f>
        <v>65.933941840853834</v>
      </c>
      <c r="CN74" s="9" t="n">
        <f>'HH Consumption'!G39</f>
        <v>84.93398075445441</v>
      </c>
      <c r="CO74" s="9" t="n">
        <f>'HH Consumption'!H39</f>
        <v>141.20036424059995</v>
      </c>
      <c r="CP74" s="9" t="n">
        <f>'HH Consumption'!I39</f>
        <v>65.98075475784907</v>
      </c>
      <c r="CQ74" s="9" t="n">
        <f>'HH Consumption'!J39</f>
        <v>132.88463346383858</v>
      </c>
      <c r="CR74" s="9" t="n">
        <f>'HH Consumption'!K39</f>
        <v>193.48969618940123</v>
      </c>
      <c r="CS74" s="9" t="n">
        <f>'HH Consumption'!L39</f>
        <v>275.07788416764248</v>
      </c>
      <c r="CT74" s="9"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9" t="n">
        <f>'HH Consumption'!D40</f>
        <v>18.287810067564759</v>
      </c>
      <c r="CL75" s="9" t="n">
        <f>'HH Consumption'!E40</f>
        <v>25.307710542414192</v>
      </c>
      <c r="CM75" s="9" t="n">
        <f>'HH Consumption'!F40</f>
        <v>27.809184266587433</v>
      </c>
      <c r="CN75" s="9" t="n">
        <f>'HH Consumption'!G40</f>
        <v>35.822895694549707</v>
      </c>
      <c r="CO75" s="9" t="n">
        <f>'HH Consumption'!H40</f>
        <v>59.554560792891571</v>
      </c>
      <c r="CP75" s="9" t="n">
        <f>'HH Consumption'!I40</f>
        <v>27.828928710775514</v>
      </c>
      <c r="CQ75" s="9" t="n">
        <f>'HH Consumption'!J40</f>
        <v>56.047206567954269</v>
      </c>
      <c r="CR75" s="9" t="n">
        <f>'HH Consumption'!K40</f>
        <v>81.608811255435157</v>
      </c>
      <c r="CS75" s="9" t="n">
        <f>'HH Consumption'!L40</f>
        <v>116.02054048194461</v>
      </c>
      <c r="CT75" s="9"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9" t="n">
        <f>'HH Consumption'!D41</f>
        <v>1.9221873149172237</v>
      </c>
      <c r="CL76" s="9" t="n">
        <f>'HH Consumption'!E41</f>
        <v>2.6600320100931181</v>
      </c>
      <c r="CM76" s="9" t="n">
        <f>'HH Consumption'!F41</f>
        <v>2.9229558398704487</v>
      </c>
      <c r="CN76" s="9" t="n">
        <f>'HH Consumption'!G41</f>
        <v>3.765257591437551</v>
      </c>
      <c r="CO76" s="9" t="n">
        <f>'HH Consumption'!H41</f>
        <v>6.2596352914117146</v>
      </c>
      <c r="CP76" s="9" t="n">
        <f>'HH Consumption'!I41</f>
        <v>2.9250311304611869</v>
      </c>
      <c r="CQ76" s="9" t="n">
        <f>'HH Consumption'!J41</f>
        <v>5.8909858043934165</v>
      </c>
      <c r="CR76" s="9" t="n">
        <f>'HH Consumption'!K41</f>
        <v>8.5777040116405896</v>
      </c>
      <c r="CS76" s="9" t="n">
        <f>'HH Consumption'!L41</f>
        <v>12.194637321817453</v>
      </c>
      <c r="CT76" s="9" t="n">
        <f>'HH Consumption'!M41</f>
        <v>24.241640727142201</v>
      </c>
      <c r="CU76" t="n">
        <v>0</v>
      </c>
      <c r="CW76" t="n">
        <v>0</v>
      </c>
      <c r="CX76" t="n">
        <v>0</v>
      </c>
      <c r="CY76" t="n">
        <v>0</v>
      </c>
      <c r="DA76" t="n">
        <v>0</v>
      </c>
      <c r="DC76" t="n">
        <f t="shared" si="2"/>
        <v>71.360067043184898</v>
      </c>
    </row>
    <row r="77">
      <c r="A77" s="13" t="s">
        <v>124</v>
      </c>
      <c r="B77" s="10" t="s">
        <v>107</v>
      </c>
      <c r="C77" s="11" t="n">
        <f>'factor payments'!C15</f>
        <v>66.66538369428676</v>
      </c>
      <c r="D77" s="11" t="n">
        <f>'factor payments'!D15</f>
        <v>12.637066940435009</v>
      </c>
      <c r="E77" s="11" t="n">
        <f>'factor payments'!E15</f>
        <v>19.619036898919301</v>
      </c>
      <c r="F77" s="11" t="n">
        <f>'factor payments'!F15</f>
        <v>8.3329174313239633</v>
      </c>
      <c r="G77" s="11" t="n">
        <f>'factor payments'!G15</f>
        <v>0</v>
      </c>
      <c r="H77" s="12" t="n">
        <f>SUM('SAM_temporary 2022'!H77:H78)*'SAM GTAP_2017'!AG198/(SUM('SAM GTAP_2017'!AG158:AG198))</f>
        <v>2.6199168113406319</v>
      </c>
      <c r="I77" s="11" t="n">
        <f>'factor payments'!I15</f>
        <v>0</v>
      </c>
      <c r="J77" s="11" t="n">
        <f>'factor payments'!J15</f>
        <v>0</v>
      </c>
      <c r="K77" s="11" t="n">
        <f>'factor payments'!K15</f>
        <v>0</v>
      </c>
      <c r="L77" s="11" t="n">
        <f>'factor payments'!L15</f>
        <v>0</v>
      </c>
      <c r="M77" s="12" t="n">
        <f>SUM('SAM_temporary 2022'!M77:M78)*'SAM GTAP_2017'!AO198/(SUM('SAM GTAP_2017'!AO158:AO198))</f>
        <v>1.5022587697431545E-2</v>
      </c>
      <c r="N77" s="11" t="n">
        <f>'factor payments'!N15</f>
        <v>0</v>
      </c>
      <c r="O77" s="11" t="n">
        <f>'factor payments'!O15</f>
        <v>0</v>
      </c>
      <c r="P77" s="11" t="n">
        <f>'factor payments'!P15</f>
        <v>0</v>
      </c>
      <c r="Q77" s="11" t="n">
        <f>'factor payments'!Q15</f>
        <v>0</v>
      </c>
      <c r="R77" s="11" t="n">
        <f>'factor payments'!R15</f>
        <v>0</v>
      </c>
      <c r="S77" s="11" t="n">
        <f>'factor payments'!S15</f>
        <v>18.093385758068663</v>
      </c>
      <c r="T77" s="11" t="n">
        <f>'factor payments'!T15</f>
        <v>1.1247184056825652</v>
      </c>
      <c r="U77" s="11" t="n">
        <f>'factor payments'!U15</f>
        <v>53.092812121812365</v>
      </c>
      <c r="V77" s="11" t="n">
        <f>'factor payments'!V15</f>
        <v>0</v>
      </c>
      <c r="W77" s="11" t="n">
        <f>'factor payments'!W15</f>
        <v>32.628367552269729</v>
      </c>
      <c r="X77" s="11" t="n">
        <f>'factor payments'!X15</f>
        <v>0</v>
      </c>
      <c r="Y77" s="11" t="n">
        <f>'factor payments'!Y15</f>
        <v>0</v>
      </c>
      <c r="Z77" s="11" t="n">
        <f>'factor payments'!Z15</f>
        <v>0</v>
      </c>
      <c r="AA77" s="11" t="n">
        <f>'factor payments'!AA15</f>
        <v>4.5220525556728672</v>
      </c>
      <c r="AB77" s="11" t="n">
        <f>'factor payments'!AB15</f>
        <v>0</v>
      </c>
      <c r="AC77" s="11" t="n">
        <f>'factor payments'!AC15</f>
        <v>0</v>
      </c>
      <c r="AD77" s="11" t="n">
        <f>'factor payments'!AD15</f>
        <v>0</v>
      </c>
      <c r="AE77" s="11" t="n">
        <f>'factor payments'!AE15</f>
        <v>0</v>
      </c>
      <c r="AF77" s="11" t="n">
        <f>'factor payments'!AF15</f>
        <v>2.7629030061531479</v>
      </c>
      <c r="AG77" s="11" t="n">
        <f>'factor payments'!AG15</f>
        <v>6.9836948942071722</v>
      </c>
      <c r="AH77" s="11" t="n">
        <f>'factor payments'!AH15</f>
        <v>7.0851000107768218</v>
      </c>
      <c r="AI77" s="11" t="n">
        <f>'factor payments'!AI15</f>
        <v>4.8156090510923546</v>
      </c>
      <c r="AJ77" s="11" t="n">
        <f>'factor payments'!AJ15</f>
        <v>0.43697800349092869</v>
      </c>
      <c r="AK77" s="11" t="n">
        <f>'factor payments'!AK15</f>
        <v>10.880081706203928</v>
      </c>
      <c r="AL77" s="11" t="n">
        <f>'factor payments'!AL15</f>
        <v>17.426339670773519</v>
      </c>
      <c r="AM77" s="11" t="n">
        <f>'factor payments'!AM15</f>
        <v>3.1312679009949878</v>
      </c>
      <c r="DC77" t="n">
        <f t="shared" si="2"/>
        <v>272.87265500120213</v>
      </c>
    </row>
    <row r="78">
      <c r="A78" s="13" t="s">
        <v>125</v>
      </c>
      <c r="B78" s="10" t="s">
        <v>108</v>
      </c>
      <c r="C78" s="11" t="n">
        <f>'factor payments'!C16</f>
        <v>615.44354334234413</v>
      </c>
      <c r="D78" s="11" t="n">
        <f>'factor payments'!D16</f>
        <v>62.312097500221057</v>
      </c>
      <c r="E78" s="11" t="n">
        <f>'factor payments'!E16</f>
        <v>624.57652233300325</v>
      </c>
      <c r="F78" s="11" t="n">
        <f>'factor payments'!F16</f>
        <v>130.24054218105115</v>
      </c>
      <c r="G78" s="11" t="n">
        <f>'factor payments'!G16</f>
        <v>42.002304863631281</v>
      </c>
      <c r="H78" s="12" t="n">
        <f>SUM('SAM_temporary 2022'!H77:H78)*('SAM GTAP_2017'!AG192+'SAM GTAP_2017'!AG194)/(SUM('SAM GTAP_2017'!AG158:AG198))</f>
        <v>1.0225662080243385</v>
      </c>
      <c r="I78" s="11" t="n">
        <f>'factor payments'!I16</f>
        <v>44.057089543286708</v>
      </c>
      <c r="J78" s="11" t="n">
        <f>'factor payments'!J16</f>
        <v>0</v>
      </c>
      <c r="K78" s="11" t="n">
        <f>'factor payments'!K16</f>
        <v>18.323731249743176</v>
      </c>
      <c r="L78" s="11" t="n">
        <f>'factor payments'!L16</f>
        <v>10.008997078785796</v>
      </c>
      <c r="M78" s="12" t="n">
        <f>SUM('SAM_temporary 2022'!M77:M78)*('SAM GTAP_2017'!AO192+'SAM GTAP_2017'!AO194)/(SUM('SAM GTAP_2017'!AO158:AO198))</f>
        <v>5.8744516626019518E-3</v>
      </c>
      <c r="N78" s="11" t="n">
        <f>'factor payments'!N16</f>
        <v>3.5246048854295911</v>
      </c>
      <c r="O78" s="11" t="n">
        <f>'factor payments'!O16</f>
        <v>0</v>
      </c>
      <c r="P78" s="11" t="n">
        <f>'factor payments'!P16</f>
        <v>0</v>
      </c>
      <c r="Q78" s="11" t="n">
        <f>'factor payments'!Q16</f>
        <v>10.911538852723858</v>
      </c>
      <c r="R78" s="11" t="n">
        <f>'factor payments'!R16</f>
        <v>167.47221566120749</v>
      </c>
      <c r="S78" s="11" t="n">
        <f>'factor payments'!S16</f>
        <v>82.640025757949957</v>
      </c>
      <c r="T78" s="11" t="n">
        <f>'factor payments'!T16</f>
        <v>58.14927333128194</v>
      </c>
      <c r="U78" s="11" t="n">
        <f>'factor payments'!U16</f>
        <v>1364.3217424552913</v>
      </c>
      <c r="V78" s="11" t="n">
        <f>'factor payments'!V16</f>
        <v>98.014318547752367</v>
      </c>
      <c r="W78" s="11" t="n">
        <f>'factor payments'!W16</f>
        <v>775.4588752970526</v>
      </c>
      <c r="X78" s="11" t="n">
        <f>'factor payments'!X16</f>
        <v>32.321216847853684</v>
      </c>
      <c r="Y78" s="11" t="n">
        <f>'factor payments'!Y16</f>
        <v>88.885917574315044</v>
      </c>
      <c r="Z78" s="11" t="n">
        <f>'factor payments'!Z16</f>
        <v>0</v>
      </c>
      <c r="AA78" s="11" t="n">
        <f>'factor payments'!AA16</f>
        <v>252.90374074533582</v>
      </c>
      <c r="AB78" s="11" t="n">
        <f>'factor payments'!AB16</f>
        <v>385.02981632938719</v>
      </c>
      <c r="AC78" s="11" t="n">
        <f>'factor payments'!AC16</f>
        <v>3.4892439297960407</v>
      </c>
      <c r="AD78" s="11" t="n">
        <f>'factor payments'!AD16</f>
        <v>0</v>
      </c>
      <c r="AE78" s="11" t="n">
        <f>'factor payments'!AE16</f>
        <v>8.1290357794659638</v>
      </c>
      <c r="AF78" s="11" t="n">
        <f>'factor payments'!AF16</f>
        <v>56.416061466998471</v>
      </c>
      <c r="AG78" s="11" t="n">
        <f>'factor payments'!AG16</f>
        <v>165.46969353145013</v>
      </c>
      <c r="AH78" s="11" t="n">
        <f>'factor payments'!AH16</f>
        <v>326.41588078091297</v>
      </c>
      <c r="AI78" s="11" t="n">
        <f>'factor payments'!AI16</f>
        <v>481.86336113665834</v>
      </c>
      <c r="AJ78" s="11" t="n">
        <f>'factor payments'!AJ16</f>
        <v>16.288690388932611</v>
      </c>
      <c r="AK78" s="11" t="n">
        <f>'factor payments'!AK16</f>
        <v>714.13137777295537</v>
      </c>
      <c r="AL78" s="11" t="n">
        <f>'factor payments'!AL16</f>
        <v>87.243776094340731</v>
      </c>
      <c r="AM78" s="11" t="n">
        <f>'factor payments'!AM16</f>
        <v>25.323674481834917</v>
      </c>
      <c r="DC78" t="n">
        <f t="shared" si="2"/>
        <v>6752.3973504006808</v>
      </c>
    </row>
    <row r="79">
      <c r="A79" s="13" t="s">
        <v>126</v>
      </c>
      <c r="B79" s="10" t="s">
        <v>109</v>
      </c>
      <c r="C79" s="11" t="n">
        <f>'factor payments'!C17</f>
        <v>182.63309850581481</v>
      </c>
      <c r="D79" s="11" t="n">
        <f>'factor payments'!D17</f>
        <v>17.956390289052031</v>
      </c>
      <c r="E79" s="11" t="n">
        <f>'factor payments'!E17</f>
        <v>315.56644880677806</v>
      </c>
      <c r="F79" s="11" t="n">
        <f>'factor payments'!F17</f>
        <v>86.715635358597908</v>
      </c>
      <c r="G79" s="11" t="n">
        <f>'factor payments'!G17</f>
        <v>91.309728681444412</v>
      </c>
      <c r="H79" s="12" t="n">
        <f>SUM('SAM_temporary 2022'!H77:H78)*('SAM GTAP_2017'!AG190+'SAM GTAP_2017'!AG196)/(SUM('SAM GTAP_2017'!AG158:AG198))</f>
        <v>1.1512115265902951</v>
      </c>
      <c r="I79" s="11" t="n">
        <f>'factor payments'!I17</f>
        <v>153.00187345244822</v>
      </c>
      <c r="J79" s="11" t="n">
        <f>'factor payments'!J17</f>
        <v>0</v>
      </c>
      <c r="K79" s="11" t="n">
        <f>'factor payments'!K17</f>
        <v>38.153029694542802</v>
      </c>
      <c r="L79" s="11" t="n">
        <f>'factor payments'!L17</f>
        <v>129.45586037870586</v>
      </c>
      <c r="M79" s="12" t="n">
        <f>SUM('SAM_temporary 2022'!M77:M78)*('SAM GTAP_2017'!AO190+'SAM GTAP_2017'!AO196)/(SUM('SAM GTAP_2017'!AO158:AO198))</f>
        <v>6.613173081273834E-3</v>
      </c>
      <c r="N79" s="11" t="n">
        <f>'factor payments'!N17</f>
        <v>0</v>
      </c>
      <c r="O79" s="11" t="n">
        <f>'factor payments'!O17</f>
        <v>0</v>
      </c>
      <c r="P79" s="11" t="n">
        <f>'factor payments'!P17</f>
        <v>3.6561378141917107</v>
      </c>
      <c r="Q79" s="11" t="n">
        <f>'factor payments'!Q17</f>
        <v>1.1729590676979924</v>
      </c>
      <c r="R79" s="11" t="n">
        <f>'factor payments'!R17</f>
        <v>236.11208823679178</v>
      </c>
      <c r="S79" s="11" t="n">
        <f>'factor payments'!S17</f>
        <v>21.881550473414851</v>
      </c>
      <c r="T79" s="11" t="n">
        <f>'factor payments'!T17</f>
        <v>196.52426297730327</v>
      </c>
      <c r="U79" s="11" t="n">
        <f>'factor payments'!U17</f>
        <v>1254.8652237400647</v>
      </c>
      <c r="V79" s="11" t="n">
        <f>'factor payments'!V17</f>
        <v>245.27168924888446</v>
      </c>
      <c r="W79" s="11" t="n">
        <f>'factor payments'!W17</f>
        <v>350.17538207783815</v>
      </c>
      <c r="X79" s="11" t="n">
        <f>'factor payments'!X17</f>
        <v>135.58829359818969</v>
      </c>
      <c r="Y79" s="11" t="n">
        <f>'factor payments'!Y17</f>
        <v>218.28480882265836</v>
      </c>
      <c r="Z79" s="11" t="n">
        <f>'factor payments'!Z17</f>
        <v>199.08473157915063</v>
      </c>
      <c r="AA79" s="11" t="n">
        <f>'factor payments'!AA17</f>
        <v>1512.4594044202365</v>
      </c>
      <c r="AB79" s="11" t="n">
        <f>'factor payments'!AB17</f>
        <v>188.27244477406447</v>
      </c>
      <c r="AC79" s="11" t="n">
        <f>'factor payments'!AC17</f>
        <v>164.0674426418332</v>
      </c>
      <c r="AD79" s="11" t="n">
        <f>'factor payments'!AD17</f>
        <v>20.481342781400947</v>
      </c>
      <c r="AE79" s="11" t="n">
        <f>'factor payments'!AE17</f>
        <v>52.476325040330259</v>
      </c>
      <c r="AF79" s="11" t="n">
        <f>'factor payments'!AF17</f>
        <v>70.249740310779742</v>
      </c>
      <c r="AG79" s="11" t="n">
        <f>'factor payments'!AG17</f>
        <v>1177.8207985078957</v>
      </c>
      <c r="AH79" s="11" t="n">
        <f>'factor payments'!AH17</f>
        <v>1778.327086274252</v>
      </c>
      <c r="AI79" s="11" t="n">
        <f>'factor payments'!AI17</f>
        <v>910.48042159303463</v>
      </c>
      <c r="AJ79" s="11" t="n">
        <f>'factor payments'!AJ17</f>
        <v>34.734998732068625</v>
      </c>
      <c r="AK79" s="11" t="n">
        <f>'factor payments'!AK17</f>
        <v>559.80830448421125</v>
      </c>
      <c r="AL79" s="11" t="n">
        <f>'factor payments'!AL17</f>
        <v>117.96565630054744</v>
      </c>
      <c r="AM79" s="11" t="n">
        <f>'factor payments'!AM17</f>
        <v>22.532630776639184</v>
      </c>
      <c r="DC79" t="n">
        <f t="shared" si="2"/>
        <v>10488.243614140536</v>
      </c>
    </row>
    <row r="80">
      <c r="A80" s="13" t="s">
        <v>127</v>
      </c>
      <c r="B80" s="10" t="s">
        <v>110</v>
      </c>
      <c r="C80" s="11" t="n">
        <f>'factor payments'!C18</f>
        <v>226.09184299797266</v>
      </c>
      <c r="D80" s="11" t="n">
        <f>'factor payments'!D18</f>
        <v>24.737025298936217</v>
      </c>
      <c r="E80" s="11" t="n">
        <f>'factor payments'!E18</f>
        <v>13.301816269908478</v>
      </c>
      <c r="F80" s="11" t="n">
        <f>'factor payments'!F18</f>
        <v>0</v>
      </c>
      <c r="G80" s="11" t="n">
        <f>'factor payments'!G18</f>
        <v>0</v>
      </c>
      <c r="H80" s="12" t="n">
        <f>SUM('SAM_temporary 2022'!H77:H78)*'SAM GTAP_2017'!AG197/(SUM('SAM GTAP_2017'!AG158:AG198))</f>
        <v>4.6903757085765809</v>
      </c>
      <c r="I80" s="11" t="n">
        <f>'factor payments'!I18</f>
        <v>0</v>
      </c>
      <c r="J80" s="11" t="n">
        <f>'factor payments'!J18</f>
        <v>0</v>
      </c>
      <c r="K80" s="11" t="n">
        <f>'factor payments'!K18</f>
        <v>45.287750419900462</v>
      </c>
      <c r="L80" s="11" t="n">
        <f>'factor payments'!L18</f>
        <v>4.5756868271744242</v>
      </c>
      <c r="M80" s="12" t="n">
        <f>SUM('SAM_temporary 2022'!M77:M78)*'SAM GTAP_2017'!AO197/(SUM('SAM GTAP_2017'!$AO$158:$AO$198))</f>
        <v>2.6969081674299591E-2</v>
      </c>
      <c r="N80" s="11" t="n">
        <f>'factor payments'!N18</f>
        <v>0</v>
      </c>
      <c r="O80" s="11" t="n">
        <f>'factor payments'!O18</f>
        <v>0</v>
      </c>
      <c r="P80" s="11" t="n">
        <f>'factor payments'!P18</f>
        <v>0</v>
      </c>
      <c r="Q80" s="11" t="n">
        <f>'factor payments'!Q18</f>
        <v>0</v>
      </c>
      <c r="R80" s="11" t="n">
        <f>'factor payments'!R18</f>
        <v>1.1921082882030727</v>
      </c>
      <c r="S80" s="11" t="n">
        <f>'factor payments'!S18</f>
        <v>42.607107269405041</v>
      </c>
      <c r="T80" s="11" t="n">
        <f>'factor payments'!T18</f>
        <v>101.42249953112972</v>
      </c>
      <c r="U80" s="11" t="n">
        <f>'factor payments'!U18</f>
        <v>55.418942401714979</v>
      </c>
      <c r="V80" s="11" t="n">
        <f>'factor payments'!V18</f>
        <v>39.672126507284815</v>
      </c>
      <c r="W80" s="11" t="n">
        <f>'factor payments'!W18</f>
        <v>21.368069589264788</v>
      </c>
      <c r="X80" s="11" t="n">
        <f>'factor payments'!X18</f>
        <v>0</v>
      </c>
      <c r="Y80" s="11" t="n">
        <f>'factor payments'!Y18</f>
        <v>5.68998742524529</v>
      </c>
      <c r="Z80" s="11" t="n">
        <f>'factor payments'!Z18</f>
        <v>0</v>
      </c>
      <c r="AA80" s="11" t="n">
        <f>'factor payments'!AA18</f>
        <v>0</v>
      </c>
      <c r="AB80" s="11" t="n">
        <f>'factor payments'!AB18</f>
        <v>0</v>
      </c>
      <c r="AC80" s="11" t="n">
        <f>'factor payments'!AC18</f>
        <v>0</v>
      </c>
      <c r="AD80" s="11" t="n">
        <f>'factor payments'!AD18</f>
        <v>0</v>
      </c>
      <c r="AE80" s="11" t="n">
        <f>'factor payments'!AE18</f>
        <v>0</v>
      </c>
      <c r="AF80" s="11" t="n">
        <f>'factor payments'!AF18</f>
        <v>9.042806917060858</v>
      </c>
      <c r="AG80" s="11" t="n">
        <f>'factor payments'!AG18</f>
        <v>18.112948734146613</v>
      </c>
      <c r="AH80" s="11" t="n">
        <f>'factor payments'!AH18</f>
        <v>8.6806067667786771E-2</v>
      </c>
      <c r="AI80" s="11" t="n">
        <f>'factor payments'!AI18</f>
        <v>0</v>
      </c>
      <c r="AJ80" s="11" t="n">
        <f>'factor payments'!AJ18</f>
        <v>0</v>
      </c>
      <c r="AK80" s="11" t="n">
        <f>'factor payments'!AK18</f>
        <v>3.6185121275338901</v>
      </c>
      <c r="AL80" s="11" t="n">
        <f>'factor payments'!AL18</f>
        <v>0.91642891327832443</v>
      </c>
      <c r="AM80" s="11" t="n">
        <f>'factor payments'!AM18</f>
        <v>8.1486393353000036E-2</v>
      </c>
      <c r="DC80" t="n">
        <f t="shared" si="2"/>
        <v>617.94129676943123</v>
      </c>
    </row>
    <row r="81">
      <c r="A81" s="13" t="s">
        <v>128</v>
      </c>
      <c r="B81" s="10" t="s">
        <v>111</v>
      </c>
      <c r="C81" s="11" t="n">
        <f>'factor payments'!C19</f>
        <v>1952.2716612788563</v>
      </c>
      <c r="D81" s="11" t="n">
        <f>'factor payments'!D19</f>
        <v>487.09105898708447</v>
      </c>
      <c r="E81" s="11" t="n">
        <f>'factor payments'!E19</f>
        <v>1167.3473855916322</v>
      </c>
      <c r="F81" s="11" t="n">
        <f>'factor payments'!F19</f>
        <v>35.458288523915094</v>
      </c>
      <c r="G81" s="11" t="n">
        <f>'factor payments'!G19</f>
        <v>50.75173560345555</v>
      </c>
      <c r="H81" s="12" t="n">
        <f>SUM('SAM_temporary 2022'!H77:H78)*('SAM GTAP_2017'!AG191+'SAM GTAP_2017'!AG193)/(SUM('SAM GTAP_2017'!AG158:AG198))</f>
        <v>0.56388259312095856</v>
      </c>
      <c r="I81" s="11" t="n">
        <f>'factor payments'!I19</f>
        <v>95.128479804996005</v>
      </c>
      <c r="J81" s="11" t="n">
        <f>'factor payments'!J19</f>
        <v>233.24760615230423</v>
      </c>
      <c r="K81" s="11" t="n">
        <f>'factor payments'!K19</f>
        <v>366.65741643636517</v>
      </c>
      <c r="L81" s="11" t="n">
        <f>'factor payments'!L19</f>
        <v>614.62656741962826</v>
      </c>
      <c r="M81" s="12" t="n">
        <f>SUM('SAM_temporary 2022'!M77:M78)*('SAM GTAP_2017'!AO191+'SAM GTAP_2017'!AO193)/(SUM('SAM GTAP_2017'!AO158:AO198))</f>
        <v>3.239164146253963E-3</v>
      </c>
      <c r="N81" s="11" t="n">
        <f>'factor payments'!N19</f>
        <v>0</v>
      </c>
      <c r="O81" s="11" t="n">
        <f>'factor payments'!O19</f>
        <v>0</v>
      </c>
      <c r="P81" s="11" t="n">
        <f>'factor payments'!P19</f>
        <v>14.32254824899773</v>
      </c>
      <c r="Q81" s="11" t="n">
        <f>'factor payments'!Q19</f>
        <v>79.554380077927974</v>
      </c>
      <c r="R81" s="11" t="n">
        <f>'factor payments'!R19</f>
        <v>509.04898991340053</v>
      </c>
      <c r="S81" s="11" t="n">
        <f>'factor payments'!S19</f>
        <v>168.23035250674312</v>
      </c>
      <c r="T81" s="11" t="n">
        <f>'factor payments'!T19</f>
        <v>1742.1841968062647</v>
      </c>
      <c r="U81" s="11" t="n">
        <f>'factor payments'!U19</f>
        <v>1801.4851809233305</v>
      </c>
      <c r="V81" s="11" t="n">
        <f>'factor payments'!V19</f>
        <v>1397.9865854215127</v>
      </c>
      <c r="W81" s="11" t="n">
        <f>'factor payments'!W19</f>
        <v>408.45624063374555</v>
      </c>
      <c r="X81" s="11" t="n">
        <f>'factor payments'!X19</f>
        <v>105.90914613918642</v>
      </c>
      <c r="Y81" s="11" t="n">
        <f>'factor payments'!Y19</f>
        <v>256.68499181948073</v>
      </c>
      <c r="Z81" s="11" t="n">
        <f>'factor payments'!Z19</f>
        <v>370.60678840027532</v>
      </c>
      <c r="AA81" s="11" t="n">
        <f>'factor payments'!AA19</f>
        <v>429.87621151560552</v>
      </c>
      <c r="AB81" s="11" t="n">
        <f>'factor payments'!AB19</f>
        <v>2151.2328949125103</v>
      </c>
      <c r="AC81" s="11" t="n">
        <f>'factor payments'!AC19</f>
        <v>47.305453533058689</v>
      </c>
      <c r="AD81" s="11" t="n">
        <f>'factor payments'!AD19</f>
        <v>35.116148060153094</v>
      </c>
      <c r="AE81" s="11" t="n">
        <f>'factor payments'!AE19</f>
        <v>51.69606633748441</v>
      </c>
      <c r="AF81" s="11" t="n">
        <f>'factor payments'!AF19</f>
        <v>245.55987645395038</v>
      </c>
      <c r="AG81" s="11" t="n">
        <f>'factor payments'!AG19</f>
        <v>837.54638151303129</v>
      </c>
      <c r="AH81" s="11" t="n">
        <f>'factor payments'!AH19</f>
        <v>115.38806295155447</v>
      </c>
      <c r="AI81" s="11" t="n">
        <f>'factor payments'!AI19</f>
        <v>67.460659549419972</v>
      </c>
      <c r="AJ81" s="11" t="n">
        <f>'factor payments'!AJ19</f>
        <v>1.2989355273982779</v>
      </c>
      <c r="AK81" s="11" t="n">
        <f>'factor payments'!AK19</f>
        <v>267.12225173258526</v>
      </c>
      <c r="AL81" s="11" t="n">
        <f>'factor payments'!AL19</f>
        <v>32.686182168234133</v>
      </c>
      <c r="AM81" s="11" t="n">
        <f>'factor payments'!AM19</f>
        <v>7.6228795444898134</v>
      </c>
      <c r="DC81" t="n">
        <f t="shared" si="2"/>
        <v>16147.528726245851</v>
      </c>
    </row>
    <row r="82">
      <c r="A82" s="13" t="s">
        <v>129</v>
      </c>
      <c r="B82" s="10" t="s">
        <v>112</v>
      </c>
      <c r="C82" s="11" t="n">
        <f>'factor payments'!C20</f>
        <v>878.18871979540472</v>
      </c>
      <c r="D82" s="11" t="n">
        <f>'factor payments'!D20</f>
        <v>179.13077308519962</v>
      </c>
      <c r="E82" s="11" t="n">
        <f>'factor payments'!E20</f>
        <v>616.12744375934074</v>
      </c>
      <c r="F82" s="11" t="n">
        <f>'factor payments'!F20</f>
        <v>2.0526050553854636</v>
      </c>
      <c r="G82" s="11" t="n">
        <f>'factor payments'!G20</f>
        <v>6.038133735849053</v>
      </c>
      <c r="H82" s="12" t="n">
        <f>SUM('SAM_temporary 2022'!H77:H78)*('SAM GTAP_2017'!AG189+'SAM GTAP_2017'!AG195)/(SUM('SAM GTAP_2017'!AG158:AG198))</f>
        <v>1.7217836713499379</v>
      </c>
      <c r="I82" s="11" t="n">
        <f>'factor payments'!I20</f>
        <v>86.554056878219058</v>
      </c>
      <c r="J82" s="11" t="n">
        <f>'factor payments'!J20</f>
        <v>0</v>
      </c>
      <c r="K82" s="11" t="n">
        <f>'factor payments'!K20</f>
        <v>89.507786685144353</v>
      </c>
      <c r="L82" s="11" t="n">
        <f>'factor payments'!L20</f>
        <v>216.59569747746681</v>
      </c>
      <c r="M82" s="12" t="n">
        <f>SUM('SAM_temporary 2022'!M77:M78)*('SAM GTAP_2017'!AO189+'SAM GTAP_2017'!AO195)/(SUM('SAM GTAP_2017'!AO158:AO198))</f>
        <v>9.8907439577425732E-3</v>
      </c>
      <c r="N82" s="11" t="n">
        <f>'factor payments'!N20</f>
        <v>39.810697768960949</v>
      </c>
      <c r="O82" s="11" t="n">
        <f>'factor payments'!O20</f>
        <v>11.011452361269365</v>
      </c>
      <c r="P82" s="11" t="n">
        <f>'factor payments'!P20</f>
        <v>4.4243359151328514</v>
      </c>
      <c r="Q82" s="11" t="n">
        <f>'factor payments'!Q20</f>
        <v>3.4641516199933142</v>
      </c>
      <c r="R82" s="11" t="n">
        <f>'factor payments'!R20</f>
        <v>1029.03499195376</v>
      </c>
      <c r="S82" s="11" t="n">
        <f>'factor payments'!S20</f>
        <v>102.500492144414</v>
      </c>
      <c r="T82" s="11" t="n">
        <f>'factor payments'!T20</f>
        <v>1006.3868382733763</v>
      </c>
      <c r="U82" s="11" t="n">
        <f>'factor payments'!U20</f>
        <v>1422.9501581203535</v>
      </c>
      <c r="V82" s="11" t="n">
        <f>'factor payments'!V20</f>
        <v>784.75905665617813</v>
      </c>
      <c r="W82" s="11" t="n">
        <f>'factor payments'!W20</f>
        <v>412.35319312576479</v>
      </c>
      <c r="X82" s="11" t="n">
        <f>'factor payments'!X20</f>
        <v>123.87676817771032</v>
      </c>
      <c r="Y82" s="11" t="n">
        <f>'factor payments'!Y20</f>
        <v>691.36435310917113</v>
      </c>
      <c r="Z82" s="11" t="n">
        <f>'factor payments'!Z20</f>
        <v>711.58667650174687</v>
      </c>
      <c r="AA82" s="11" t="n">
        <f>'factor payments'!AA20</f>
        <v>829.07757162730456</v>
      </c>
      <c r="AB82" s="11" t="n">
        <f>'factor payments'!AB20</f>
        <v>1299.0508860413127</v>
      </c>
      <c r="AC82" s="11" t="n">
        <f>'factor payments'!AC20</f>
        <v>215.68989580362728</v>
      </c>
      <c r="AD82" s="11" t="n">
        <f>'factor payments'!AD20</f>
        <v>113.85323299605524</v>
      </c>
      <c r="AE82" s="11" t="n">
        <f>'factor payments'!AE20</f>
        <v>133.39088383540118</v>
      </c>
      <c r="AF82" s="11" t="n">
        <f>'factor payments'!AF20</f>
        <v>119.42377141815406</v>
      </c>
      <c r="AG82" s="11" t="n">
        <f>'factor payments'!AG20</f>
        <v>1791.5317891228592</v>
      </c>
      <c r="AH82" s="11" t="n">
        <f>'factor payments'!AH20</f>
        <v>486.68573701153537</v>
      </c>
      <c r="AI82" s="11" t="n">
        <f>'factor payments'!AI20</f>
        <v>777.09684698335093</v>
      </c>
      <c r="AJ82" s="11" t="n">
        <f>'factor payments'!AJ20</f>
        <v>31.336400421390032</v>
      </c>
      <c r="AK82" s="11" t="n">
        <f>'factor payments'!AK20</f>
        <v>703.91801607951027</v>
      </c>
      <c r="AL82" s="11" t="n">
        <f>'factor payments'!AL20</f>
        <v>54.766820806304501</v>
      </c>
      <c r="AM82" s="11" t="n">
        <f>'factor payments'!AM20</f>
        <v>6.5062483657113948</v>
      </c>
      <c r="DC82" t="n">
        <f t="shared" si="2"/>
        <v>14981.778157127663</v>
      </c>
    </row>
    <row r="83">
      <c r="A83" s="13" t="s">
        <v>130</v>
      </c>
      <c r="B83" s="10" t="s">
        <v>113</v>
      </c>
      <c r="C83" s="11" t="n">
        <f>'factor payments'!C21</f>
        <v>916.23517193017472</v>
      </c>
      <c r="D83" s="11" t="n">
        <f>'factor payments'!D21</f>
        <v>11.640519379747339</v>
      </c>
      <c r="E83" s="11" t="n">
        <f>'factor payments'!E21</f>
        <v>342.26125788537695</v>
      </c>
      <c r="F83" s="11" t="n">
        <f>'factor payments'!F21</f>
        <v>105.06630857508995</v>
      </c>
      <c r="G83" s="11" t="n">
        <f>'factor payments'!G21</f>
        <v>98.646702960063593</v>
      </c>
      <c r="H83" s="12" t="n">
        <f>SUM('SAM_temporary 2022'!H77:H78)*'SAM GTAP_2017'!AG163/(SUM('SAM GTAP_2017'!AG158:AG198))</f>
        <v>8.070767287494915</v>
      </c>
      <c r="I83" s="11" t="n">
        <f>'factor payments'!I21</f>
        <v>341.2973967260985</v>
      </c>
      <c r="J83" s="11" t="n">
        <f>'factor payments'!J21</f>
        <v>0</v>
      </c>
      <c r="K83" s="11" t="n">
        <f>'factor payments'!K21</f>
        <v>244.27814118445229</v>
      </c>
      <c r="L83" s="11" t="n">
        <f>'factor payments'!L21</f>
        <v>259.94694970187464</v>
      </c>
      <c r="M83" s="12" t="n">
        <f>SUM('SAM_temporary 2022'!M77:M78)*'SAM GTAP_2017'!AO163/(SUM('SAM GTAP_2017'!AO158:AO198))</f>
        <v>6.9098049870569903E-2</v>
      </c>
      <c r="N83" s="11" t="n">
        <f>'factor payments'!N21</f>
        <v>0</v>
      </c>
      <c r="O83" s="11" t="n">
        <f>'factor payments'!O21</f>
        <v>0</v>
      </c>
      <c r="P83" s="11" t="n">
        <f>'factor payments'!P21</f>
        <v>0</v>
      </c>
      <c r="Q83" s="11" t="n">
        <f>'factor payments'!Q21</f>
        <v>88.780631725123243</v>
      </c>
      <c r="R83" s="11" t="n">
        <f>'factor payments'!R21</f>
        <v>73.239636370322145</v>
      </c>
      <c r="S83" s="11" t="n">
        <f>'factor payments'!S21</f>
        <v>0</v>
      </c>
      <c r="T83" s="11" t="n">
        <f>'factor payments'!T21</f>
        <v>1923.068096527312</v>
      </c>
      <c r="U83" s="11" t="n">
        <f>'factor payments'!U21</f>
        <v>3595.7785930251703</v>
      </c>
      <c r="V83" s="11" t="n">
        <f>'factor payments'!V21</f>
        <v>1499.6541922129952</v>
      </c>
      <c r="W83" s="11" t="n">
        <f>'factor payments'!W21</f>
        <v>361.1375585394938</v>
      </c>
      <c r="X83" s="11" t="n">
        <f>'factor payments'!X21</f>
        <v>107.51491509019509</v>
      </c>
      <c r="Y83" s="11" t="n">
        <f>'factor payments'!Y21</f>
        <v>0</v>
      </c>
      <c r="Z83" s="11" t="n">
        <f>'factor payments'!Z21</f>
        <v>116.97862571053371</v>
      </c>
      <c r="AA83" s="11" t="n">
        <f>'factor payments'!AA21</f>
        <v>95.368409948695117</v>
      </c>
      <c r="AB83" s="11" t="n">
        <f>'factor payments'!AB21</f>
        <v>2071.6319990741399</v>
      </c>
      <c r="AC83" s="11" t="n">
        <f>'factor payments'!AC21</f>
        <v>262.91137305572681</v>
      </c>
      <c r="AD83" s="11" t="n">
        <f>'factor payments'!AD21</f>
        <v>0</v>
      </c>
      <c r="AE83" s="11" t="n">
        <f>'factor payments'!AE21</f>
        <v>105.31509430909554</v>
      </c>
      <c r="AF83" s="11" t="n">
        <f>'factor payments'!AF21</f>
        <v>136.16445562021099</v>
      </c>
      <c r="AG83" s="11" t="n">
        <f>'factor payments'!AG21</f>
        <v>0</v>
      </c>
      <c r="AH83" s="11" t="n">
        <f>'factor payments'!AH21</f>
        <v>115.14725394044861</v>
      </c>
      <c r="AI83" s="11" t="n">
        <f>'factor payments'!AI21</f>
        <v>118.44231332437192</v>
      </c>
      <c r="AJ83" s="11" t="n">
        <f>'factor payments'!AJ21</f>
        <v>0</v>
      </c>
      <c r="AK83" s="11" t="n">
        <f>'factor payments'!AK21</f>
        <v>222.94973873287549</v>
      </c>
      <c r="AL83" s="11" t="n">
        <f>'factor payments'!AL21</f>
        <v>290.25587399710366</v>
      </c>
      <c r="AM83" s="11"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1"/>
      <c r="CV86" t="n">
        <v>2270.5857277827872</v>
      </c>
      <c r="DC86" t="n">
        <f t="shared" si="2"/>
        <v>2270.5857277827872</v>
      </c>
    </row>
    <row r="87">
      <c r="B87" t="s">
        <v>96</v>
      </c>
      <c r="D87" s="11"/>
      <c r="H87" s="11"/>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1"/>
      <c r="M88" s="11"/>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CU88" s="3"/>
      <c r="DA88" s="3"/>
      <c r="DC88" t="n">
        <f t="shared" si="2"/>
        <v>-320.5154684700513</v>
      </c>
    </row>
    <row r="89" ht="15.75" customHeight="1">
      <c r="A89" s="7"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SUM(BY89:CD89)/'factor income'!O22*'factor income'!P22</f>
        <v>313.56362588510507</v>
      </c>
      <c r="CU89" s="3"/>
      <c r="DA89" s="3"/>
    </row>
    <row r="90" ht="15.75" customHeight="1">
      <c r="A90" s="7"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SUM(BY90:CD90)/'factor income'!O23*'factor income'!P23</f>
        <v>421.80529125014954</v>
      </c>
      <c r="CU90" s="3"/>
      <c r="DA90" s="3"/>
    </row>
    <row r="91" ht="15.75" customHeight="1">
      <c r="A91" s="7"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SUM(BY91:CD91)/'factor income'!O24*'factor income'!P24</f>
        <v>568.0353096737739</v>
      </c>
      <c r="CU91" s="3"/>
      <c r="DA91" s="3"/>
    </row>
    <row r="92" ht="15.75" customHeight="1">
      <c r="A92" s="7"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SUM(BY92:CD92)/'factor income'!O25*'factor income'!P25</f>
        <v>669.8279319635202</v>
      </c>
      <c r="CU92" s="3"/>
      <c r="DA92" s="3"/>
    </row>
    <row r="93" ht="15.75" customHeight="1">
      <c r="A93" s="7"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SUM(BY93:CD93)/'factor income'!O26*'factor income'!P26</f>
        <v>1029.5766889805907</v>
      </c>
      <c r="CU93" s="4" t="n">
        <v>3763.4968246170483</v>
      </c>
      <c r="DA93" s="4" t="n">
        <v>9598.7218630203715</v>
      </c>
    </row>
    <row r="94" ht="15.75" customHeight="1">
      <c r="A94" s="7"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SUM(BY94:CD94)/'factor income'!O27*'factor income'!P27</f>
        <v>481.76372613229256</v>
      </c>
      <c r="CU94" s="3"/>
      <c r="DA94" s="3"/>
    </row>
    <row r="95" ht="15.75" customHeight="1">
      <c r="A95" s="7"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SUM(BY95:CD95)/'factor income'!O28*'factor income'!P28</f>
        <v>899.35707533978689</v>
      </c>
      <c r="CU95" s="3"/>
      <c r="DA95" s="3"/>
    </row>
    <row r="96" ht="15.75" customHeight="1">
      <c r="A96" s="7"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SUM(BY96:CD96)/'factor income'!O29*'factor income'!P29</f>
        <v>1543.0658147430768</v>
      </c>
      <c r="CU96" s="3"/>
      <c r="DA96" s="3"/>
    </row>
    <row r="97" ht="15.75" customHeight="1">
      <c r="A97" s="7"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SUM(BY97:CD97)/'factor income'!O30*'factor income'!P30</f>
        <v>1999.4553111011753</v>
      </c>
      <c r="CU97" s="3"/>
      <c r="DA97" s="3"/>
    </row>
    <row r="98" ht="15.75" customHeight="1">
      <c r="A98" s="7"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SUM(BY98:CD98)/'factor income'!O31*'factor income'!P31</f>
        <v>3674.8113246781372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1" t="n">
        <f>SUM(C83:AM83)-SUM(CE89:CE98)</f>
        <v>1916.7508547166108</v>
      </c>
      <c r="CU100" t="n">
        <v>1193.328314923132</v>
      </c>
      <c r="CZ100" t="n">
        <v>524.72837305999997</v>
      </c>
      <c r="DA100" t="n">
        <v>3670.667426490003</v>
      </c>
      <c r="DC100" t="n">
        <f t="shared" si="3"/>
        <v>7305.4749691897459</v>
      </c>
    </row>
    <row r="101">
      <c r="B101" t="s">
        <v>101</v>
      </c>
      <c r="CK101" s="3"/>
      <c r="CL101" s="3"/>
      <c r="CM101" s="3"/>
      <c r="CN101" s="3"/>
      <c r="CO101" s="3"/>
      <c r="CP101" s="4" t="n">
        <v>8955.6352719819497</v>
      </c>
      <c r="CQ101" s="3"/>
      <c r="CR101" s="3"/>
      <c r="CS101" s="3"/>
      <c r="CT101" s="3"/>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13438.6660526839</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7305.4749691897459</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6133.1910834941546</v>
      </c>
      <c r="CW109" t="n">
        <f t="shared" si="9"/>
        <v>0</v>
      </c>
      <c r="CX109" t="n">
        <f t="shared" si="9"/>
        <v>0</v>
      </c>
      <c r="CY109" t="n">
        <f t="shared" si="9"/>
        <v>0</v>
      </c>
      <c r="CZ109" t="n">
        <f t="shared" si="9"/>
        <v>0</v>
      </c>
      <c r="DA109" t="n">
        <f t="shared" si="9"/>
        <v>0</v>
      </c>
    </row>
    <row r="114">
      <c r="C114" t="s">
        <v>141</v>
      </c>
      <c r="D114" s="11" t="n">
        <f>SUM(C77:AM82)</f>
        <v>49260.761799685373</v>
      </c>
      <c r="F114" t="n">
        <v>1596.1</v>
      </c>
      <c r="G114" t="n">
        <f>F114*12</f>
        <v>19153.199999999997</v>
      </c>
    </row>
    <row r="115">
      <c r="C115" t="s">
        <v>142</v>
      </c>
      <c r="D115" s="16" t="n">
        <f>1283.70644482971/1000</f>
        <v>1.2837064448297102</v>
      </c>
    </row>
    <row r="116">
      <c r="D116" s="11" t="n">
        <f>D114/D115/12</f>
        <v>3197.8210437758385</v>
      </c>
    </row>
    <row r="117">
      <c r="BY117" t="n">
        <f>SUM(CE89:CE98)/SUM(BY89:CE98)</f>
        <v>0.19061577904338628</v>
      </c>
    </row>
    <row r="118">
      <c r="BW118" s="15" t="n">
        <v>1204.3282345558398</v>
      </c>
      <c r="BX118" t="n">
        <f>BW118*12</f>
        <v>14451.938814670077</v>
      </c>
    </row>
    <row r="119">
      <c r="D119" t="n">
        <f>SUM(C107:AM107)</f>
        <v>116117.67078190309</v>
      </c>
      <c r="CL119" s="11" t="n">
        <f>SUM(C77:AM82)</f>
        <v>49260.761799685373</v>
      </c>
    </row>
    <row r="120">
      <c r="D120" s="11" t="n">
        <f>SUM(C77:AM82)</f>
        <v>49260.761799685373</v>
      </c>
      <c r="CL120" s="11" t="n">
        <f>CL119/CM120</f>
        <v>38.374045181650985</v>
      </c>
      <c r="CM120" t="n">
        <v>1283.7</v>
      </c>
    </row>
    <row r="121">
      <c r="D121" s="11" t="n">
        <f>D120/D119</f>
        <v>0.42423139792572084</v>
      </c>
      <c r="BW121" s="14" t="n">
        <v>1596.0700162850208</v>
      </c>
      <c r="BX121" t="n">
        <f>12*BW121</f>
        <v>19152.840195420249</v>
      </c>
    </row>
  </sheetData>
  <pageMargins left="0.7" right="0.7" top="0.75" bottom="0.75" header="0.3" footer="0.3"/>
  <pageSetup orientation="portrai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E19" sqref="E19"/>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3"/>
      <c r="C2" s="13" t="s">
        <v>143</v>
      </c>
      <c r="D2" s="20" t="s">
        <v>144</v>
      </c>
      <c r="E2" s="20" t="s">
        <v>145</v>
      </c>
      <c r="F2" s="20" t="s">
        <v>146</v>
      </c>
      <c r="G2" s="20" t="s">
        <v>147</v>
      </c>
      <c r="H2" s="20" t="s">
        <v>148</v>
      </c>
      <c r="I2" s="20" t="s">
        <v>149</v>
      </c>
      <c r="J2" s="20" t="s">
        <v>150</v>
      </c>
      <c r="K2" s="20" t="s">
        <v>151</v>
      </c>
      <c r="L2" s="20" t="s">
        <v>152</v>
      </c>
      <c r="M2" s="13" t="s">
        <v>103</v>
      </c>
      <c r="N2" s="20" t="s">
        <v>153</v>
      </c>
      <c r="O2" s="20" t="s">
        <v>154</v>
      </c>
      <c r="P2" s="21" t="s">
        <v>155</v>
      </c>
    </row>
    <row r="3">
      <c r="B3" s="13" t="s">
        <v>143</v>
      </c>
      <c r="C3" s="13"/>
      <c r="D3" s="23" t="n">
        <f>SUM('SAM_temporary 2022_V3'!AN3:BX40)</f>
        <v>116117.67078190307</v>
      </c>
      <c r="E3" s="13"/>
      <c r="F3" s="13"/>
      <c r="G3" s="13"/>
      <c r="H3" s="13"/>
      <c r="I3" s="13"/>
      <c r="J3" s="13"/>
      <c r="K3" s="13"/>
      <c r="L3" s="13"/>
      <c r="M3" s="13"/>
      <c r="N3" s="13"/>
      <c r="O3" s="13"/>
      <c r="P3" s="13" t="n">
        <f t="shared" ref="P3:P15" si="0">SUM(C3:O3)</f>
        <v>116117.67078190307</v>
      </c>
    </row>
    <row r="4">
      <c r="B4" s="13" t="s">
        <v>144</v>
      </c>
      <c r="C4" s="23" t="n">
        <f>SUM('SAM_temporary 2022_V3'!C40:AM76)</f>
        <v>52721.119413776229</v>
      </c>
      <c r="D4" s="23" t="n">
        <f>SUM('SAM_temporary 2022_V3'!AN40:BX76)</f>
        <v>19252.870829824034</v>
      </c>
      <c r="E4" s="13"/>
      <c r="F4" s="13"/>
      <c r="G4" s="13"/>
      <c r="H4" s="25" t="n">
        <f>SUM('SAM_temporary 2022_V3'!CK40:CT76)</f>
        <v>53291.053270870092</v>
      </c>
      <c r="I4" s="23"/>
      <c r="J4" s="23" t="n">
        <f>SUM('SAM_temporary 2022_V3'!CU40:CU76)</f>
        <v>9128.9083728369496</v>
      </c>
      <c r="K4" s="23" t="n">
        <f>SUM('SAM_temporary 2022_V3'!CX40:CX76)</f>
        <v>5529.9999999999982</v>
      </c>
      <c r="L4" s="23" t="n">
        <f>SUM('SAM_temporary 2022_V3'!CW40:CW76)</f>
        <v>8859.9645811830997</v>
      </c>
      <c r="M4" s="23" t="n">
        <f>SUM('SAM_temporary 2022_V3'!CY40:CY76)</f>
        <v>3145.0059251519806</v>
      </c>
      <c r="N4" s="22"/>
      <c r="O4" s="23" t="n">
        <f>SUM('SAM_temporary 2022_V3'!DA40:DA76)</f>
        <v>38236.111416724329</v>
      </c>
      <c r="P4" s="13" t="n">
        <f t="shared" si="0"/>
        <v>190165.03381036673</v>
      </c>
    </row>
    <row r="5">
      <c r="B5" s="20" t="s">
        <v>145</v>
      </c>
      <c r="C5" s="23" t="n">
        <f>SUM('SAM_temporary 2022_V3'!C77:AM82)</f>
        <v>49260.761799685373</v>
      </c>
      <c r="D5" s="13"/>
      <c r="E5" s="13"/>
      <c r="F5" s="13"/>
      <c r="G5" s="13"/>
      <c r="H5" s="13"/>
      <c r="I5" s="13"/>
      <c r="J5" s="13"/>
      <c r="K5" s="13"/>
      <c r="L5" s="13"/>
      <c r="M5" s="13"/>
      <c r="N5" s="13"/>
      <c r="O5" s="13"/>
      <c r="P5" s="13" t="n">
        <f t="shared" si="0"/>
        <v>49260.761799685373</v>
      </c>
    </row>
    <row r="6">
      <c r="B6" s="20" t="s">
        <v>146</v>
      </c>
      <c r="C6" s="23" t="n">
        <f>SUM('SAM_temporary 2022_V3'!C83:AM83)</f>
        <v>13518.012954464219</v>
      </c>
      <c r="D6" s="13"/>
      <c r="E6" s="13"/>
      <c r="F6" s="13"/>
      <c r="G6" s="13"/>
      <c r="H6" s="13"/>
      <c r="I6" s="13"/>
      <c r="J6" s="13"/>
      <c r="K6" s="13"/>
      <c r="L6" s="13"/>
      <c r="M6" s="13"/>
      <c r="N6" s="13"/>
      <c r="O6" s="13"/>
      <c r="P6" s="13" t="n">
        <f t="shared" si="0"/>
        <v>13518.012954464219</v>
      </c>
    </row>
    <row r="7">
      <c r="B7" s="13" t="s">
        <v>147</v>
      </c>
      <c r="C7" s="23" t="n">
        <f>SUM('SAM_temporary 2022_V3'!C84:AM88)</f>
        <v>617.77661397726365</v>
      </c>
      <c r="D7" s="23" t="n">
        <f>SUM('SAM_temporary 2022_V3'!AN85:BX88)</f>
        <v>9463.5076582399452</v>
      </c>
      <c r="E7" s="13"/>
      <c r="F7" s="13"/>
      <c r="G7" s="13"/>
      <c r="H7" s="24" t="n">
        <f>SUM('SAM_temporary 2022_V3'!CK85:CT85)</f>
        <v>5034</v>
      </c>
      <c r="I7" s="23" t="n">
        <f>SUM('SAM_temporary 2022_V3'!CV86)</f>
        <v>2270.5857277827872</v>
      </c>
      <c r="J7" s="13"/>
      <c r="K7" s="13"/>
      <c r="L7" s="13"/>
      <c r="M7" s="13"/>
      <c r="N7" s="13"/>
      <c r="O7" s="13"/>
      <c r="P7" s="13" t="n">
        <f t="shared" si="0"/>
        <v>17385.869999999995</v>
      </c>
    </row>
    <row r="8">
      <c r="B8" s="13" t="s">
        <v>148</v>
      </c>
      <c r="C8" s="13"/>
      <c r="D8" s="13"/>
      <c r="E8" s="23" t="n">
        <f>SUM('SAM_temporary 2022_V3'!BY89:CD98)</f>
        <v>49260.761799685351</v>
      </c>
      <c r="F8" s="23" t="n">
        <f>SUM('SAM_temporary 2022_V3'!CE89:CE98)</f>
        <v>11601.262099747608</v>
      </c>
      <c r="G8" s="13"/>
      <c r="H8" s="13"/>
      <c r="I8" s="19"/>
      <c r="J8" s="24" t="n">
        <f>SUM('SAM_temporary 2022_V3'!CU88:CU98)</f>
        <v>3763.4968246170483</v>
      </c>
      <c r="K8" s="13"/>
      <c r="L8" s="13"/>
      <c r="M8" s="13"/>
      <c r="N8" s="23"/>
      <c r="O8" s="24" t="n">
        <f>SUM('SAM_temporary 2022_V3'!DA88:DA98)</f>
        <v>9598.7218630203715</v>
      </c>
      <c r="P8" s="13" t="n">
        <f t="shared" si="0"/>
        <v>74224.242587070374</v>
      </c>
    </row>
    <row r="9">
      <c r="B9" s="13" t="s">
        <v>149</v>
      </c>
      <c r="C9" s="13"/>
      <c r="D9" s="13"/>
      <c r="E9" s="22"/>
      <c r="F9" s="24" t="n">
        <f>SUM('SAM_temporary 2022_V3'!CE100)</f>
        <v>1916.7508547166108</v>
      </c>
      <c r="G9" s="13"/>
      <c r="H9" s="13"/>
      <c r="I9" s="13"/>
      <c r="J9" s="23" t="n">
        <f>'SAM_temporary 2022_V3'!CU100</f>
        <v>1193.328314923132</v>
      </c>
      <c r="K9" s="13"/>
      <c r="L9" s="13"/>
      <c r="M9" s="13"/>
      <c r="N9" s="23" t="n">
        <f>'SAM_temporary 2022_V3'!CZ100</f>
        <v>524.72837305999997</v>
      </c>
      <c r="O9" s="23" t="n">
        <f>'SAM_temporary 2022_V3'!DA100</f>
        <v>3670.667426490003</v>
      </c>
      <c r="P9" s="13" t="n">
        <f t="shared" si="0"/>
        <v>7305.4749691897459</v>
      </c>
    </row>
    <row r="10">
      <c r="B10" s="13" t="s">
        <v>150</v>
      </c>
      <c r="C10" s="13"/>
      <c r="D10" s="13"/>
      <c r="E10" s="13"/>
      <c r="F10" s="13"/>
      <c r="G10" s="23" t="n">
        <f>SUM('SAM_temporary 2022_V3'!CF99:CJ99)</f>
        <v>17385.87</v>
      </c>
      <c r="H10" s="13"/>
      <c r="I10" s="23" t="n">
        <f>SUM('SAM_temporary 2022_V3'!CV99)</f>
        <v>1351.8464689335196</v>
      </c>
      <c r="J10" s="13"/>
      <c r="K10" s="13"/>
      <c r="L10" s="13"/>
      <c r="M10" s="13"/>
      <c r="N10" s="23" t="n">
        <f>'SAM_temporary 2022_V3'!CZ99</f>
        <v>1865</v>
      </c>
      <c r="O10" s="23" t="n">
        <f>'SAM_temporary 2022_V3'!DA99</f>
        <v>540.88353106648117</v>
      </c>
      <c r="P10" s="13" t="n">
        <f t="shared" si="0"/>
        <v>21143.599999999999</v>
      </c>
    </row>
    <row r="11">
      <c r="B11" s="20" t="s">
        <v>151</v>
      </c>
      <c r="C11" s="13"/>
      <c r="D11" s="13"/>
      <c r="E11" s="13"/>
      <c r="F11" s="13"/>
      <c r="G11" s="13"/>
      <c r="H11" s="13"/>
      <c r="I11" s="13"/>
      <c r="J11" s="23" t="n">
        <f>'SAM_temporary 2022_V3'!CU102</f>
        <v>5530</v>
      </c>
      <c r="K11" s="13"/>
      <c r="L11" s="13"/>
      <c r="M11" s="13"/>
      <c r="N11" s="13"/>
      <c r="O11" s="23"/>
      <c r="P11" s="13" t="n">
        <f t="shared" si="0"/>
        <v>5530</v>
      </c>
    </row>
    <row r="12">
      <c r="B12" s="20" t="s">
        <v>152</v>
      </c>
      <c r="C12" s="13"/>
      <c r="D12" s="13"/>
      <c r="E12" s="13"/>
      <c r="F12" s="13"/>
      <c r="G12" s="13"/>
      <c r="H12" s="24" t="n">
        <f>SUM('SAM_temporary 2022_V3'!CK101:CS101)</f>
        <v>8955.6352719819497</v>
      </c>
      <c r="I12" s="19"/>
      <c r="J12" s="13"/>
      <c r="K12" s="13"/>
      <c r="L12" s="13"/>
      <c r="M12" s="13"/>
      <c r="N12" s="13"/>
      <c r="O12" s="23" t="n">
        <f>'SAM_temporary 2022_V3'!DA101</f>
        <v>3049.335234353131</v>
      </c>
      <c r="P12" s="13" t="n">
        <f t="shared" si="0"/>
        <v>12004.970506335081</v>
      </c>
    </row>
    <row r="13">
      <c r="B13" s="13" t="s">
        <v>103</v>
      </c>
      <c r="C13" s="13"/>
      <c r="D13" s="13"/>
      <c r="E13" s="13"/>
      <c r="F13" s="13"/>
      <c r="G13" s="13"/>
      <c r="H13" s="13"/>
      <c r="I13" s="13"/>
      <c r="J13" s="13"/>
      <c r="K13" s="23"/>
      <c r="L13" s="23" t="n">
        <f>'SAM_temporary 2022_V3'!CW103</f>
        <v>3145.0059251519806</v>
      </c>
      <c r="M13" s="13"/>
      <c r="N13" s="13"/>
      <c r="O13" s="13"/>
      <c r="P13" s="13" t="n">
        <f t="shared" si="0"/>
        <v>3145.0059251519806</v>
      </c>
    </row>
    <row r="14">
      <c r="B14" s="20" t="s">
        <v>153</v>
      </c>
      <c r="C14" s="13"/>
      <c r="D14" s="13"/>
      <c r="E14" s="13"/>
      <c r="F14" s="13"/>
      <c r="G14" s="13"/>
      <c r="H14" s="23"/>
      <c r="I14" s="23" t="n">
        <f>'SAM_temporary 2022_V3'!CV104</f>
        <v>1412</v>
      </c>
      <c r="J14" s="23" t="n">
        <f>'SAM_temporary 2022_V3'!CU104</f>
        <v>761.08970909000004</v>
      </c>
      <c r="K14" s="13"/>
      <c r="L14" s="13"/>
      <c r="M14" s="13"/>
      <c r="N14" s="13"/>
      <c r="O14" s="23" t="n">
        <f>'SAM_temporary 2022_V3'!DA104</f>
        <v>453</v>
      </c>
      <c r="P14" s="13" t="n">
        <f t="shared" si="0"/>
        <v>2626.0897090899998</v>
      </c>
    </row>
    <row r="15">
      <c r="B15" s="20" t="s">
        <v>154</v>
      </c>
      <c r="C15" s="13"/>
      <c r="D15" s="23" t="n">
        <f>SUM('SAM_temporary 2022_V3'!AN105:BX105)</f>
        <v>45330.984540399681</v>
      </c>
      <c r="E15" s="13"/>
      <c r="F15" s="13"/>
      <c r="G15" s="13"/>
      <c r="H15" s="24" t="n">
        <f>SUM('SAM_temporary 2022_V3'!CK105:CT105)</f>
        <v>810.3629607241736</v>
      </c>
      <c r="I15" s="23" t="n">
        <f>SUM('SAM_temporary 2022_V3'!CV105)</f>
        <v>8404.2338559675936</v>
      </c>
      <c r="J15" s="23" t="n">
        <f>'SAM_temporary 2022_V3'!CU105</f>
        <v>766.77677853286832</v>
      </c>
      <c r="K15" s="13"/>
      <c r="L15" s="13"/>
      <c r="M15" s="13"/>
      <c r="N15" s="23" t="n">
        <f>'SAM_temporary 2022_V3'!CZ105</f>
        <v>236.36133602999999</v>
      </c>
      <c r="O15" s="13"/>
      <c r="P15" s="13" t="n">
        <f t="shared" si="0"/>
        <v>55548.719471654316</v>
      </c>
    </row>
    <row r="16">
      <c r="B16" s="21" t="s">
        <v>155</v>
      </c>
      <c r="C16" s="13" t="n">
        <f>SUM(C3:C15)</f>
        <v>116117.67078190307</v>
      </c>
      <c r="D16" s="13" t="n">
        <f t="shared" ref="D16:O16" si="1">SUM(D3:D15)</f>
        <v>190165.03381036673</v>
      </c>
      <c r="E16" s="13" t="n">
        <f t="shared" si="1"/>
        <v>49260.761799685351</v>
      </c>
      <c r="F16" s="13" t="n">
        <f t="shared" si="1"/>
        <v>13518.012954464219</v>
      </c>
      <c r="G16" s="13" t="n">
        <f t="shared" si="1"/>
        <v>17385.87</v>
      </c>
      <c r="H16" s="13" t="n">
        <f t="shared" si="1"/>
        <v>68091.051503576222</v>
      </c>
      <c r="I16" s="13" t="n">
        <f t="shared" si="1"/>
        <v>13438.6660526839</v>
      </c>
      <c r="J16" s="13" t="n">
        <f t="shared" si="1"/>
        <v>21143.599999999999</v>
      </c>
      <c r="K16" s="13" t="n">
        <f t="shared" si="1"/>
        <v>5529.9999999999982</v>
      </c>
      <c r="L16" s="13" t="n">
        <f t="shared" si="1"/>
        <v>12004.970506335081</v>
      </c>
      <c r="M16" s="13" t="n">
        <f t="shared" si="1"/>
        <v>3145.0059251519806</v>
      </c>
      <c r="N16" s="13" t="n">
        <f t="shared" si="1"/>
        <v>2626.0897090900003</v>
      </c>
      <c r="O16" s="13" t="n">
        <f t="shared" si="1"/>
        <v>55548.719471654309</v>
      </c>
      <c r="P16" s="13"/>
    </row>
    <row r="17">
      <c r="C17" t="n">
        <f t="array" ref="C17:O17">TRANSPOSE(P3:P15)</f>
        <v>116117.67078190307</v>
      </c>
      <c r="D17" t="n">
        <v>190165.03381036673</v>
      </c>
      <c r="E17" t="n">
        <v>49260.761799685373</v>
      </c>
      <c r="F17" t="n">
        <v>13518.012954464219</v>
      </c>
      <c r="G17" t="n">
        <v>17385.869999999995</v>
      </c>
      <c r="H17" t="n">
        <v>74224.242587070374</v>
      </c>
      <c r="I17" t="n">
        <v>7305.4749691897459</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-6133.1910834941518</v>
      </c>
      <c r="I18" t="n">
        <f t="shared" si="2"/>
        <v>6133.1910834941546</v>
      </c>
      <c r="J18" t="n">
        <f t="shared" si="2"/>
        <v>0</v>
      </c>
      <c r="K18" t="n">
        <f t="shared" si="2"/>
        <v>0</v>
      </c>
      <c r="L18" t="n">
        <f t="shared" si="2"/>
        <v>0</v>
      </c>
      <c r="M18" t="n">
        <f t="shared" si="2"/>
        <v>0</v>
      </c>
      <c r="N18" t="n">
        <f t="shared" si="2"/>
        <v>0</v>
      </c>
      <c r="O18" t="n">
        <f t="shared" si="2"/>
        <v>0</v>
      </c>
    </row>
    <row r="22">
      <c r="F22" s="18"/>
    </row>
  </sheetData>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zoomScale="90" zoomScaleNormal="90" workbookViewId="0">
      <pane xSplit="2" ySplit="2" topLeftCell="BN63" activePane="bottomRight" state="frozen"/>
      <selection pane="topRight" activeCell="P31" sqref="P31"/>
      <selection pane="bottomLeft" activeCell="P31" sqref="P31"/>
      <selection pane="bottomRight" activeCell="BS78" sqref="BS78"/>
    </sheetView>
  </sheetViews>
  <sheetFormatPr defaultRowHeight="15.0" baseColWidth="10"/>
  <sheetData>
    <row r="2">
      <c r="C2" t="s">
        <v>17</v>
      </c>
      <c r="D2" t="s">
        <v>18</v>
      </c>
      <c r="E2" t="s">
        <v>19</v>
      </c>
      <c r="F2" t="s">
        <v>20</v>
      </c>
      <c r="G2" t="s">
        <v>21</v>
      </c>
      <c r="H2" t="s">
        <v>22</v>
      </c>
      <c r="I2" t="s">
        <v>23</v>
      </c>
      <c r="J2" t="s">
        <v>24</v>
      </c>
      <c r="K2" t="s">
        <v>25</v>
      </c>
      <c r="L2" t="s">
        <v>26</v>
      </c>
      <c r="M2" t="s">
        <v>27</v>
      </c>
      <c r="N2" t="s">
        <v>28</v>
      </c>
      <c r="O2" t="s">
        <v>29</v>
      </c>
      <c r="P2" t="s">
        <v>30</v>
      </c>
      <c r="Q2" t="s">
        <v>31</v>
      </c>
      <c r="R2" t="s">
        <v>32</v>
      </c>
      <c r="S2" t="s">
        <v>33</v>
      </c>
      <c r="T2" t="s">
        <v>34</v>
      </c>
      <c r="U2" t="s">
        <v>35</v>
      </c>
      <c r="V2" t="s">
        <v>36</v>
      </c>
      <c r="W2" t="s">
        <v>37</v>
      </c>
      <c r="X2" t="s">
        <v>38</v>
      </c>
      <c r="Y2" t="s">
        <v>39</v>
      </c>
      <c r="Z2" t="s">
        <v>40</v>
      </c>
      <c r="AA2" t="s">
        <v>41</v>
      </c>
      <c r="AB2" t="s">
        <v>42</v>
      </c>
      <c r="AC2" t="s">
        <v>43</v>
      </c>
      <c r="AD2" t="s">
        <v>44</v>
      </c>
      <c r="AE2" t="s">
        <v>45</v>
      </c>
      <c r="AF2" t="s">
        <v>46</v>
      </c>
      <c r="AG2" t="s">
        <v>47</v>
      </c>
      <c r="AH2" t="s">
        <v>48</v>
      </c>
      <c r="AI2" t="s">
        <v>49</v>
      </c>
      <c r="AJ2" t="s">
        <v>50</v>
      </c>
      <c r="AK2" t="s">
        <v>51</v>
      </c>
      <c r="AL2" t="s">
        <v>52</v>
      </c>
      <c r="AM2" t="s">
        <v>53</v>
      </c>
      <c r="AN2" t="s">
        <v>54</v>
      </c>
      <c r="AO2" t="s">
        <v>55</v>
      </c>
      <c r="AP2" t="s">
        <v>56</v>
      </c>
      <c r="AQ2" t="s">
        <v>57</v>
      </c>
      <c r="AR2" t="s">
        <v>58</v>
      </c>
      <c r="AS2" t="s">
        <v>59</v>
      </c>
      <c r="AT2" t="s">
        <v>60</v>
      </c>
      <c r="AU2" t="s">
        <v>61</v>
      </c>
      <c r="AV2" t="s">
        <v>62</v>
      </c>
      <c r="AW2" t="s">
        <v>63</v>
      </c>
      <c r="AX2" t="s">
        <v>64</v>
      </c>
      <c r="AY2" t="s">
        <v>65</v>
      </c>
      <c r="AZ2" t="s">
        <v>66</v>
      </c>
      <c r="BA2" t="s">
        <v>67</v>
      </c>
      <c r="BB2" t="s">
        <v>68</v>
      </c>
      <c r="BC2" t="s">
        <v>69</v>
      </c>
      <c r="BD2" t="s">
        <v>70</v>
      </c>
      <c r="BE2" t="s">
        <v>71</v>
      </c>
      <c r="BF2" t="s">
        <v>72</v>
      </c>
      <c r="BG2" t="s">
        <v>73</v>
      </c>
      <c r="BH2" t="s">
        <v>74</v>
      </c>
      <c r="BI2" t="s">
        <v>75</v>
      </c>
      <c r="BJ2" t="s">
        <v>76</v>
      </c>
      <c r="BK2" t="s">
        <v>77</v>
      </c>
      <c r="BL2" t="s">
        <v>78</v>
      </c>
      <c r="BM2" t="s">
        <v>79</v>
      </c>
      <c r="BN2" t="s">
        <v>80</v>
      </c>
      <c r="BO2" t="s">
        <v>81</v>
      </c>
      <c r="BP2" t="s">
        <v>82</v>
      </c>
      <c r="BQ2" t="s">
        <v>83</v>
      </c>
      <c r="BR2" t="s">
        <v>84</v>
      </c>
      <c r="BS2" t="s">
        <v>85</v>
      </c>
      <c r="BT2" t="s">
        <v>86</v>
      </c>
      <c r="BU2" t="s">
        <v>87</v>
      </c>
      <c r="BV2" t="s">
        <v>88</v>
      </c>
      <c r="BW2" t="s">
        <v>89</v>
      </c>
      <c r="BX2" t="s">
        <v>90</v>
      </c>
      <c r="BY2" s="10" t="s">
        <v>107</v>
      </c>
      <c r="BZ2" s="10" t="s">
        <v>108</v>
      </c>
      <c r="CA2" s="10" t="s">
        <v>109</v>
      </c>
      <c r="CB2" s="10" t="s">
        <v>110</v>
      </c>
      <c r="CC2" s="10" t="s">
        <v>111</v>
      </c>
      <c r="CD2" s="10" t="s">
        <v>112</v>
      </c>
      <c r="CE2" s="10" t="s">
        <v>113</v>
      </c>
      <c r="CF2" t="s">
        <v>93</v>
      </c>
      <c r="CG2" t="s">
        <v>94</v>
      </c>
      <c r="CH2" t="s">
        <v>95</v>
      </c>
      <c r="CI2" t="s">
        <v>96</v>
      </c>
      <c r="CJ2" t="s">
        <v>97</v>
      </c>
      <c r="CK2" t="s">
        <v>114</v>
      </c>
      <c r="CL2" t="s">
        <v>115</v>
      </c>
      <c r="CM2" t="s">
        <v>116</v>
      </c>
      <c r="CN2" t="s">
        <v>117</v>
      </c>
      <c r="CO2" t="s">
        <v>118</v>
      </c>
      <c r="CP2" t="s">
        <v>119</v>
      </c>
      <c r="CQ2" t="s">
        <v>120</v>
      </c>
      <c r="CR2" t="s">
        <v>121</v>
      </c>
      <c r="CS2" t="s">
        <v>122</v>
      </c>
      <c r="CT2" t="s">
        <v>123</v>
      </c>
      <c r="CU2" t="s">
        <v>99</v>
      </c>
      <c r="CV2" t="s">
        <v>100</v>
      </c>
      <c r="CW2" t="s">
        <v>101</v>
      </c>
      <c r="CX2" t="s">
        <v>102</v>
      </c>
      <c r="CY2" t="s">
        <v>103</v>
      </c>
      <c r="CZ2" t="s">
        <v>104</v>
      </c>
      <c r="DA2" t="s">
        <v>105</v>
      </c>
    </row>
    <row r="3">
      <c r="B3" t="s">
        <v>17</v>
      </c>
      <c r="AN3" t="n">
        <v>7431.0786099339239</v>
      </c>
      <c r="AO3" t="n">
        <v>0</v>
      </c>
      <c r="AP3" t="n">
        <v>0</v>
      </c>
      <c r="AQ3" t="n">
        <v>0</v>
      </c>
      <c r="AR3" t="n">
        <v>0</v>
      </c>
      <c r="AS3" t="n">
        <v>0</v>
      </c>
      <c r="AT3" t="n">
        <v>0</v>
      </c>
      <c r="AU3" t="n">
        <v>0</v>
      </c>
      <c r="AV3" t="n">
        <v>0</v>
      </c>
      <c r="AW3" t="n">
        <v>0</v>
      </c>
      <c r="AX3" t="n">
        <v>0</v>
      </c>
      <c r="AY3" t="n">
        <v>0</v>
      </c>
      <c r="AZ3" t="n">
        <v>0</v>
      </c>
      <c r="BA3" t="n">
        <v>0</v>
      </c>
      <c r="BB3" t="n">
        <v>0</v>
      </c>
      <c r="BC3" t="n">
        <v>0</v>
      </c>
      <c r="BD3" t="n">
        <v>0</v>
      </c>
      <c r="BE3" t="n">
        <v>0</v>
      </c>
      <c r="BF3" t="n">
        <v>0</v>
      </c>
      <c r="BG3" t="n">
        <v>0</v>
      </c>
      <c r="BH3" t="n">
        <v>0</v>
      </c>
      <c r="BI3" t="n">
        <v>0</v>
      </c>
      <c r="BJ3" t="n">
        <v>0</v>
      </c>
      <c r="BK3" t="n">
        <v>0</v>
      </c>
      <c r="BL3" t="n">
        <v>0</v>
      </c>
      <c r="BM3" t="n">
        <v>0</v>
      </c>
      <c r="BN3" t="n">
        <v>0</v>
      </c>
      <c r="BO3" t="n">
        <v>0</v>
      </c>
      <c r="BP3" t="n">
        <v>0</v>
      </c>
      <c r="BQ3" t="n">
        <v>0</v>
      </c>
      <c r="BR3" t="n">
        <v>0</v>
      </c>
      <c r="BS3" t="n">
        <v>0</v>
      </c>
      <c r="BT3" t="n">
        <v>0</v>
      </c>
      <c r="BU3" t="n">
        <v>0</v>
      </c>
      <c r="BV3" t="n">
        <v>0</v>
      </c>
      <c r="BW3" t="n">
        <v>0</v>
      </c>
      <c r="BX3" t="n">
        <v>0</v>
      </c>
      <c r="DC3" t="n">
        <f t="shared" ref="DC3:DC34" si="0">SUM(C3:DA3)</f>
        <v>7431.0786099339239</v>
      </c>
    </row>
    <row r="4">
      <c r="B4" t="s">
        <v>18</v>
      </c>
      <c r="AN4" t="n">
        <v>0</v>
      </c>
      <c r="AO4" t="n">
        <v>1517.6300695081129</v>
      </c>
      <c r="AP4" t="n">
        <v>0</v>
      </c>
      <c r="AQ4" t="n">
        <v>0</v>
      </c>
      <c r="AR4" t="n">
        <v>0</v>
      </c>
      <c r="AS4" t="n">
        <v>0</v>
      </c>
      <c r="AT4" t="n">
        <v>0</v>
      </c>
      <c r="AU4" t="n">
        <v>0</v>
      </c>
      <c r="AV4" t="n">
        <v>18.000459733201811</v>
      </c>
      <c r="AW4" t="n">
        <v>0</v>
      </c>
      <c r="AX4" t="n">
        <v>0</v>
      </c>
      <c r="AY4" t="n">
        <v>0</v>
      </c>
      <c r="AZ4" t="n">
        <v>0</v>
      </c>
      <c r="BA4" t="n">
        <v>0</v>
      </c>
      <c r="BB4" t="n">
        <v>0</v>
      </c>
      <c r="BC4" t="n">
        <v>0</v>
      </c>
      <c r="BD4" t="n">
        <v>0.12748014415044875</v>
      </c>
      <c r="BE4" t="n">
        <v>5.2570440532140772</v>
      </c>
      <c r="BF4" t="n">
        <v>36.213397589433562</v>
      </c>
      <c r="BG4" t="n">
        <v>5.5470825439165212</v>
      </c>
      <c r="BH4" t="n">
        <v>0</v>
      </c>
      <c r="BI4" t="n">
        <v>0</v>
      </c>
      <c r="BJ4" t="n">
        <v>0</v>
      </c>
      <c r="BK4" t="n">
        <v>0</v>
      </c>
      <c r="BL4" t="n">
        <v>0</v>
      </c>
      <c r="BM4" t="n">
        <v>0.6466782960824361</v>
      </c>
      <c r="BN4" t="n">
        <v>2.1681551562159783E-3</v>
      </c>
      <c r="BO4" t="n">
        <v>0</v>
      </c>
      <c r="BP4" t="n">
        <v>0</v>
      </c>
      <c r="BQ4" t="n">
        <v>97.336698874099142</v>
      </c>
      <c r="BR4" t="n">
        <v>0</v>
      </c>
      <c r="BS4" t="n">
        <v>0</v>
      </c>
      <c r="BT4" t="n">
        <v>0</v>
      </c>
      <c r="BU4" t="n">
        <v>0</v>
      </c>
      <c r="BV4" t="n">
        <v>0</v>
      </c>
      <c r="BW4" t="n">
        <v>0</v>
      </c>
      <c r="BX4" t="n">
        <v>0</v>
      </c>
      <c r="DC4" t="n">
        <f t="shared" si="0"/>
        <v>1680.7610788973668</v>
      </c>
    </row>
    <row r="5">
      <c r="B5" t="s">
        <v>19</v>
      </c>
      <c r="AN5" t="n">
        <v>0</v>
      </c>
      <c r="AO5" t="n">
        <v>1.0295423933014254E-2</v>
      </c>
      <c r="AP5" t="n">
        <v>11712.067448447586</v>
      </c>
      <c r="AQ5" t="n">
        <v>0.14363363106079433</v>
      </c>
      <c r="AR5" t="n">
        <v>0.17440371846083383</v>
      </c>
      <c r="AS5" t="n">
        <v>0</v>
      </c>
      <c r="AT5" t="n">
        <v>1.549993384619941</v>
      </c>
      <c r="AU5" t="n">
        <v>0</v>
      </c>
      <c r="AV5" t="n">
        <v>2.97468446589563</v>
      </c>
      <c r="AW5" t="n">
        <v>1.134204629782787</v>
      </c>
      <c r="AX5" t="n">
        <v>0</v>
      </c>
      <c r="AY5" t="n">
        <v>0</v>
      </c>
      <c r="AZ5" t="n">
        <v>0</v>
      </c>
      <c r="BA5" t="n">
        <v>0</v>
      </c>
      <c r="BB5" t="n">
        <v>0</v>
      </c>
      <c r="BC5" t="n">
        <v>0.42873012366469415</v>
      </c>
      <c r="BD5" t="n">
        <v>0.62676099924137829</v>
      </c>
      <c r="BE5" t="n">
        <v>0</v>
      </c>
      <c r="BF5" t="n">
        <v>434.8870212842271</v>
      </c>
      <c r="BG5" t="n">
        <v>0.53424591705012137</v>
      </c>
      <c r="BH5" t="n">
        <v>14.734850686070025</v>
      </c>
      <c r="BI5" t="n">
        <v>0</v>
      </c>
      <c r="BJ5" t="n">
        <v>0</v>
      </c>
      <c r="BK5" t="n">
        <v>5.7203232739950977E-3</v>
      </c>
      <c r="BL5" t="n">
        <v>0</v>
      </c>
      <c r="BM5" t="n">
        <v>13.135414463742187</v>
      </c>
      <c r="BN5" t="n">
        <v>0</v>
      </c>
      <c r="BO5" t="n">
        <v>0</v>
      </c>
      <c r="BP5" t="n">
        <v>0</v>
      </c>
      <c r="BQ5" t="n">
        <v>7.958269410488132</v>
      </c>
      <c r="BR5" t="n">
        <v>0</v>
      </c>
      <c r="BS5" t="n">
        <v>0</v>
      </c>
      <c r="BT5" t="n">
        <v>0</v>
      </c>
      <c r="BU5" t="n">
        <v>0</v>
      </c>
      <c r="BV5" t="n">
        <v>0</v>
      </c>
      <c r="BW5" t="n">
        <v>0.80673980005133483</v>
      </c>
      <c r="BX5" t="n">
        <v>0</v>
      </c>
      <c r="CH5" s="8"/>
      <c r="DC5" t="n">
        <f t="shared" si="0"/>
        <v>12191.172416709151</v>
      </c>
    </row>
    <row r="6">
      <c r="B6" t="s">
        <v>20</v>
      </c>
      <c r="AN6" t="n">
        <v>0</v>
      </c>
      <c r="AO6" t="n">
        <v>0</v>
      </c>
      <c r="AP6" t="n">
        <v>0</v>
      </c>
      <c r="AQ6" t="n">
        <v>993.63934924497198</v>
      </c>
      <c r="AR6" t="n">
        <v>0</v>
      </c>
      <c r="AS6" t="n">
        <v>0</v>
      </c>
      <c r="AT6" t="n">
        <v>0</v>
      </c>
      <c r="AU6" t="n">
        <v>0</v>
      </c>
      <c r="AV6" t="n">
        <v>8.0232996799578462</v>
      </c>
      <c r="AW6" t="n">
        <v>3.0229763934758842</v>
      </c>
      <c r="AX6" t="n">
        <v>0</v>
      </c>
      <c r="AY6" t="n">
        <v>0</v>
      </c>
      <c r="AZ6" t="n">
        <v>0</v>
      </c>
      <c r="BA6" t="n">
        <v>0</v>
      </c>
      <c r="BB6" t="n">
        <v>0</v>
      </c>
      <c r="BC6" t="n">
        <v>0</v>
      </c>
      <c r="BD6" t="n">
        <v>0</v>
      </c>
      <c r="BE6" t="n">
        <v>0</v>
      </c>
      <c r="BF6" t="n">
        <v>8.5963684150936768</v>
      </c>
      <c r="BG6" t="n">
        <v>0</v>
      </c>
      <c r="BH6" t="n">
        <v>0</v>
      </c>
      <c r="BI6" t="n">
        <v>0</v>
      </c>
      <c r="BJ6" t="n">
        <v>0</v>
      </c>
      <c r="BK6" t="n">
        <v>0</v>
      </c>
      <c r="BL6" t="n">
        <v>0</v>
      </c>
      <c r="BM6" t="n">
        <v>1.0445416893122372</v>
      </c>
      <c r="BN6" t="n">
        <v>0</v>
      </c>
      <c r="BO6" t="n">
        <v>0</v>
      </c>
      <c r="BP6" t="n">
        <v>0</v>
      </c>
      <c r="BQ6" t="n">
        <v>0</v>
      </c>
      <c r="BR6" t="n">
        <v>0</v>
      </c>
      <c r="BS6" t="n">
        <v>0</v>
      </c>
      <c r="BT6" t="n">
        <v>0</v>
      </c>
      <c r="BU6" t="n">
        <v>0</v>
      </c>
      <c r="BV6" t="n">
        <v>0</v>
      </c>
      <c r="BW6" t="n">
        <v>0</v>
      </c>
      <c r="BX6" t="n">
        <v>0</v>
      </c>
      <c r="CH6" s="8"/>
      <c r="DC6" t="n">
        <f t="shared" si="0"/>
        <v>1014.3265354228117</v>
      </c>
    </row>
    <row r="7">
      <c r="B7" t="s">
        <v>21</v>
      </c>
      <c r="AN7" t="n">
        <v>0</v>
      </c>
      <c r="AO7" t="n">
        <v>0</v>
      </c>
      <c r="AP7" t="n">
        <v>0.52849750676886109</v>
      </c>
      <c r="AQ7" t="n">
        <v>0</v>
      </c>
      <c r="AR7" t="n">
        <v>616.0604760836593</v>
      </c>
      <c r="AS7" t="n">
        <v>0</v>
      </c>
      <c r="AT7" t="n">
        <v>0</v>
      </c>
      <c r="AU7" t="n">
        <v>0</v>
      </c>
      <c r="AV7" t="n">
        <v>0</v>
      </c>
      <c r="AW7" t="n">
        <v>0</v>
      </c>
      <c r="AX7" t="n">
        <v>1.5695119584033435</v>
      </c>
      <c r="AY7" t="n">
        <v>0</v>
      </c>
      <c r="AZ7" t="n">
        <v>0</v>
      </c>
      <c r="BA7" t="n">
        <v>0</v>
      </c>
      <c r="BB7" t="n">
        <v>4.0465082295433792</v>
      </c>
      <c r="BC7" t="n">
        <v>0</v>
      </c>
      <c r="BD7" t="n">
        <v>0</v>
      </c>
      <c r="BE7" t="n">
        <v>1.5672878328624034</v>
      </c>
      <c r="BF7" t="n">
        <v>44.598978365010794</v>
      </c>
      <c r="BG7" t="n">
        <v>2.121386001190678</v>
      </c>
      <c r="BH7" t="n">
        <v>0</v>
      </c>
      <c r="BI7" t="n">
        <v>0</v>
      </c>
      <c r="BJ7" t="n">
        <v>0</v>
      </c>
      <c r="BK7" t="n">
        <v>0</v>
      </c>
      <c r="BL7" t="n">
        <v>0</v>
      </c>
      <c r="BM7" t="n">
        <v>1.1926196794991077</v>
      </c>
      <c r="BN7" t="n">
        <v>0</v>
      </c>
      <c r="BO7" t="n">
        <v>0</v>
      </c>
      <c r="BP7" t="n">
        <v>1.7910713304028707</v>
      </c>
      <c r="BQ7" t="n">
        <v>0.4876475874093929</v>
      </c>
      <c r="BR7" t="n">
        <v>0</v>
      </c>
      <c r="BS7" t="n">
        <v>9.7306785306469775E-4</v>
      </c>
      <c r="BT7" t="n">
        <v>0</v>
      </c>
      <c r="BU7" t="n">
        <v>0</v>
      </c>
      <c r="BV7" t="n">
        <v>0</v>
      </c>
      <c r="BW7" t="n">
        <v>0</v>
      </c>
      <c r="BX7" t="n">
        <v>0</v>
      </c>
      <c r="CH7" s="8"/>
      <c r="DC7" t="n">
        <f t="shared" si="0"/>
        <v>673.96495764260305</v>
      </c>
    </row>
    <row r="8">
      <c r="B8" t="s">
        <v>22</v>
      </c>
      <c r="AN8" t="n">
        <v>0</v>
      </c>
      <c r="AO8" t="n">
        <v>0</v>
      </c>
      <c r="AP8" t="n">
        <v>0</v>
      </c>
      <c r="AQ8" t="n">
        <v>0</v>
      </c>
      <c r="AR8" t="n">
        <v>0</v>
      </c>
      <c r="AS8" t="n">
        <v>156.12165171072928</v>
      </c>
      <c r="AT8" t="n">
        <v>0</v>
      </c>
      <c r="AU8" t="n">
        <v>0</v>
      </c>
      <c r="AV8" t="n">
        <v>0</v>
      </c>
      <c r="AW8" t="n">
        <v>0</v>
      </c>
      <c r="AX8" t="n">
        <v>0</v>
      </c>
      <c r="AY8" t="n">
        <v>0</v>
      </c>
      <c r="AZ8" t="n">
        <v>0</v>
      </c>
      <c r="BA8" t="n">
        <v>0</v>
      </c>
      <c r="BB8" t="n">
        <v>0</v>
      </c>
      <c r="BC8" t="n">
        <v>0</v>
      </c>
      <c r="BD8" t="n">
        <v>0</v>
      </c>
      <c r="BE8" t="n">
        <v>0.60994661472864553</v>
      </c>
      <c r="BF8" t="n">
        <v>7.9293641088670084</v>
      </c>
      <c r="BG8" t="n">
        <v>0</v>
      </c>
      <c r="BH8" t="n">
        <v>0</v>
      </c>
      <c r="BI8" t="n">
        <v>0</v>
      </c>
      <c r="BJ8" t="n">
        <v>0</v>
      </c>
      <c r="BK8" t="n">
        <v>0</v>
      </c>
      <c r="BL8" t="n">
        <v>0</v>
      </c>
      <c r="BM8" t="n">
        <v>0</v>
      </c>
      <c r="BN8" t="n">
        <v>0</v>
      </c>
      <c r="BO8" t="n">
        <v>0</v>
      </c>
      <c r="BP8" t="n">
        <v>0</v>
      </c>
      <c r="BQ8" t="n">
        <v>0</v>
      </c>
      <c r="BR8" t="n">
        <v>0</v>
      </c>
      <c r="BS8" t="n">
        <v>0</v>
      </c>
      <c r="BT8" t="n">
        <v>0</v>
      </c>
      <c r="BU8" t="n">
        <v>0</v>
      </c>
      <c r="BV8" t="n">
        <v>0</v>
      </c>
      <c r="BW8" t="n">
        <v>0</v>
      </c>
      <c r="BX8" t="n">
        <v>0</v>
      </c>
      <c r="CH8" s="8"/>
      <c r="DC8" t="n">
        <f t="shared" si="0"/>
        <v>164.66096243432494</v>
      </c>
    </row>
    <row r="9">
      <c r="B9" t="s">
        <v>23</v>
      </c>
      <c r="AN9" t="n">
        <v>0</v>
      </c>
      <c r="AO9" t="n">
        <v>0</v>
      </c>
      <c r="AP9" t="n">
        <v>0</v>
      </c>
      <c r="AQ9" t="n">
        <v>0</v>
      </c>
      <c r="AR9" t="n">
        <v>0</v>
      </c>
      <c r="AS9" t="n">
        <v>0</v>
      </c>
      <c r="AT9" t="n">
        <v>1259.9333331730122</v>
      </c>
      <c r="AU9" t="n">
        <v>7.1327519462818323</v>
      </c>
      <c r="AV9" t="n">
        <v>4.842686782717422</v>
      </c>
      <c r="AW9" t="n">
        <v>0</v>
      </c>
      <c r="AX9" t="n">
        <v>0</v>
      </c>
      <c r="AY9" t="n">
        <v>0</v>
      </c>
      <c r="AZ9" t="n">
        <v>0</v>
      </c>
      <c r="BA9" t="n">
        <v>0</v>
      </c>
      <c r="BB9" t="n">
        <v>3.1048253789608699E-2</v>
      </c>
      <c r="BC9" t="n">
        <v>0</v>
      </c>
      <c r="BD9" t="n">
        <v>0</v>
      </c>
      <c r="BE9" t="n">
        <v>0</v>
      </c>
      <c r="BF9" t="n">
        <v>46.650778786444505</v>
      </c>
      <c r="BG9" t="n">
        <v>2.3822906410152913</v>
      </c>
      <c r="BH9" t="n">
        <v>0</v>
      </c>
      <c r="BI9" t="n">
        <v>0</v>
      </c>
      <c r="BJ9" t="n">
        <v>0</v>
      </c>
      <c r="BK9" t="n">
        <v>0</v>
      </c>
      <c r="BL9" t="n">
        <v>0</v>
      </c>
      <c r="BM9" t="n">
        <v>2.512703396633186</v>
      </c>
      <c r="BN9" t="n">
        <v>0.78375456256890252</v>
      </c>
      <c r="BO9" t="n">
        <v>0</v>
      </c>
      <c r="BP9" t="n">
        <v>0</v>
      </c>
      <c r="BQ9" t="n">
        <v>8.2953041737075503E-2</v>
      </c>
      <c r="BR9" t="n">
        <v>0</v>
      </c>
      <c r="BS9" t="n">
        <v>0</v>
      </c>
      <c r="BT9" t="n">
        <v>0</v>
      </c>
      <c r="BU9" t="n">
        <v>0</v>
      </c>
      <c r="BV9" t="n">
        <v>0</v>
      </c>
      <c r="BW9" t="n">
        <v>0</v>
      </c>
      <c r="BX9" t="n">
        <v>0</v>
      </c>
      <c r="CH9" s="8"/>
      <c r="DC9" t="n">
        <f t="shared" si="0"/>
        <v>1324.3523005842001</v>
      </c>
    </row>
    <row r="10">
      <c r="B10" t="s">
        <v>24</v>
      </c>
      <c r="AN10" t="n">
        <v>0</v>
      </c>
      <c r="AO10" t="n">
        <v>0</v>
      </c>
      <c r="AP10" t="n">
        <v>0</v>
      </c>
      <c r="AQ10" t="n">
        <v>0</v>
      </c>
      <c r="AR10" t="n">
        <v>0</v>
      </c>
      <c r="AS10" t="n">
        <v>0</v>
      </c>
      <c r="AT10" t="n">
        <v>0</v>
      </c>
      <c r="AU10" t="n">
        <v>408.8086278587387</v>
      </c>
      <c r="AV10" t="n">
        <v>0</v>
      </c>
      <c r="AW10" t="n">
        <v>0</v>
      </c>
      <c r="AX10" t="n">
        <v>0</v>
      </c>
      <c r="AY10" t="n">
        <v>0</v>
      </c>
      <c r="AZ10" t="n">
        <v>0</v>
      </c>
      <c r="BA10" t="n">
        <v>0</v>
      </c>
      <c r="BB10" t="n">
        <v>0</v>
      </c>
      <c r="BC10" t="n">
        <v>0</v>
      </c>
      <c r="BD10" t="n">
        <v>0</v>
      </c>
      <c r="BE10" t="n">
        <v>0</v>
      </c>
      <c r="BF10" t="n">
        <v>3.5982776604200675</v>
      </c>
      <c r="BG10" t="n">
        <v>0</v>
      </c>
      <c r="BH10" t="n">
        <v>0</v>
      </c>
      <c r="BI10" t="n">
        <v>0</v>
      </c>
      <c r="BJ10" t="n">
        <v>0</v>
      </c>
      <c r="BK10" t="n">
        <v>0</v>
      </c>
      <c r="BL10" t="n">
        <v>0</v>
      </c>
      <c r="BM10" t="n">
        <v>4.7523730696475447E-2</v>
      </c>
      <c r="BN10" t="n">
        <v>0</v>
      </c>
      <c r="BO10" t="n">
        <v>0</v>
      </c>
      <c r="BP10" t="n">
        <v>0</v>
      </c>
      <c r="BQ10" t="n">
        <v>0</v>
      </c>
      <c r="BR10" t="n">
        <v>0</v>
      </c>
      <c r="BS10" t="n">
        <v>0</v>
      </c>
      <c r="BT10" t="n">
        <v>0</v>
      </c>
      <c r="BU10" t="n">
        <v>0</v>
      </c>
      <c r="BV10" t="n">
        <v>0</v>
      </c>
      <c r="BW10" t="n">
        <v>0</v>
      </c>
      <c r="BX10" t="n">
        <v>0</v>
      </c>
      <c r="CH10" s="8"/>
      <c r="DC10" t="n">
        <f t="shared" si="0"/>
        <v>412.45442924985525</v>
      </c>
    </row>
    <row r="11">
      <c r="B11" t="s">
        <v>25</v>
      </c>
      <c r="AN11" t="n">
        <v>0</v>
      </c>
      <c r="AO11" t="n">
        <v>21.585080365122781</v>
      </c>
      <c r="AP11" t="n">
        <v>0</v>
      </c>
      <c r="AQ11" t="n">
        <v>0</v>
      </c>
      <c r="AR11" t="n">
        <v>0</v>
      </c>
      <c r="AS11" t="n">
        <v>0</v>
      </c>
      <c r="AT11" t="n">
        <v>1.4776691217683373</v>
      </c>
      <c r="AU11" t="n">
        <v>0</v>
      </c>
      <c r="AV11" t="n">
        <v>2623.3730390197925</v>
      </c>
      <c r="AW11" t="n">
        <v>23.667834419456767</v>
      </c>
      <c r="AX11" t="n">
        <v>0</v>
      </c>
      <c r="AY11" t="n">
        <v>0</v>
      </c>
      <c r="AZ11" t="n">
        <v>0</v>
      </c>
      <c r="BA11" t="n">
        <v>0</v>
      </c>
      <c r="BB11" t="n">
        <v>4.1905933460372982</v>
      </c>
      <c r="BC11" t="n">
        <v>0</v>
      </c>
      <c r="BD11" t="n">
        <v>0</v>
      </c>
      <c r="BE11" t="n">
        <v>55.994658545590234</v>
      </c>
      <c r="BF11" t="n">
        <v>161.22620532062911</v>
      </c>
      <c r="BG11" t="n">
        <v>6.5002872628070021</v>
      </c>
      <c r="BH11" t="n">
        <v>9.3619492826578193E-2</v>
      </c>
      <c r="BI11" t="n">
        <v>0</v>
      </c>
      <c r="BJ11" t="n">
        <v>0</v>
      </c>
      <c r="BK11" t="n">
        <v>0</v>
      </c>
      <c r="BL11" t="n">
        <v>0</v>
      </c>
      <c r="BM11" t="n">
        <v>26.068341894363218</v>
      </c>
      <c r="BN11" t="n">
        <v>4.6246612914332252E-3</v>
      </c>
      <c r="BO11" t="n">
        <v>0</v>
      </c>
      <c r="BP11" t="n">
        <v>0</v>
      </c>
      <c r="BQ11" t="n">
        <v>5.0635855430253827</v>
      </c>
      <c r="BR11" t="n">
        <v>0</v>
      </c>
      <c r="BS11" t="n">
        <v>0</v>
      </c>
      <c r="BT11" t="n">
        <v>0</v>
      </c>
      <c r="BU11" t="n">
        <v>0</v>
      </c>
      <c r="BV11" t="n">
        <v>0</v>
      </c>
      <c r="BW11" t="n">
        <v>0</v>
      </c>
      <c r="BX11" t="n">
        <v>0</v>
      </c>
      <c r="CH11" s="8"/>
      <c r="DC11" t="n">
        <f t="shared" si="0"/>
        <v>2929.2455389927109</v>
      </c>
    </row>
    <row r="12">
      <c r="B12" t="s">
        <v>26</v>
      </c>
      <c r="AN12" t="n">
        <v>0</v>
      </c>
      <c r="AO12" t="n">
        <v>4.0523643866089344E-2</v>
      </c>
      <c r="AP12" t="n">
        <v>0</v>
      </c>
      <c r="AQ12" t="n">
        <v>2.8433537858827271E-2</v>
      </c>
      <c r="AR12" t="n">
        <v>0</v>
      </c>
      <c r="AS12" t="n">
        <v>0.42427157838530655</v>
      </c>
      <c r="AT12" t="n">
        <v>0</v>
      </c>
      <c r="AU12" t="n">
        <v>0</v>
      </c>
      <c r="AV12" t="n">
        <v>15.473779805538651</v>
      </c>
      <c r="AW12" t="n">
        <v>2671.2754947901485</v>
      </c>
      <c r="AX12" t="n">
        <v>0</v>
      </c>
      <c r="AY12" t="n">
        <v>0</v>
      </c>
      <c r="AZ12" t="n">
        <v>0</v>
      </c>
      <c r="BA12" t="n">
        <v>0</v>
      </c>
      <c r="BB12" t="n">
        <v>3.4340879544868446</v>
      </c>
      <c r="BC12" t="n">
        <v>0</v>
      </c>
      <c r="BD12" t="n">
        <v>0</v>
      </c>
      <c r="BE12" t="n">
        <v>14.274855006958029</v>
      </c>
      <c r="BF12" t="n">
        <v>1010.3047392476008</v>
      </c>
      <c r="BG12" t="n">
        <v>0.25381785253056038</v>
      </c>
      <c r="BH12" t="n">
        <v>0</v>
      </c>
      <c r="BI12" t="n">
        <v>0</v>
      </c>
      <c r="BJ12" t="n">
        <v>0</v>
      </c>
      <c r="BK12" t="n">
        <v>0</v>
      </c>
      <c r="BL12" t="n">
        <v>0</v>
      </c>
      <c r="BM12" t="n">
        <v>13.435389149774045</v>
      </c>
      <c r="BN12" t="n">
        <v>0</v>
      </c>
      <c r="BO12" t="n">
        <v>0</v>
      </c>
      <c r="BP12" t="n">
        <v>0</v>
      </c>
      <c r="BQ12" t="n">
        <v>4.2269576711555681</v>
      </c>
      <c r="BR12" t="n">
        <v>0</v>
      </c>
      <c r="BS12" t="n">
        <v>0</v>
      </c>
      <c r="BT12" t="n">
        <v>6.6209195962520714E-2</v>
      </c>
      <c r="BU12" t="n">
        <v>0</v>
      </c>
      <c r="BV12" t="n">
        <v>0</v>
      </c>
      <c r="BW12" t="n">
        <v>0</v>
      </c>
      <c r="BX12" t="n">
        <v>0</v>
      </c>
      <c r="DC12" t="n">
        <f t="shared" si="0"/>
        <v>3733.2385594342663</v>
      </c>
    </row>
    <row r="13">
      <c r="B13" t="s">
        <v>27</v>
      </c>
      <c r="AN13" t="n">
        <v>0</v>
      </c>
      <c r="AO13" t="n">
        <v>0</v>
      </c>
      <c r="AP13" t="n">
        <v>0</v>
      </c>
      <c r="AQ13" t="n">
        <v>0</v>
      </c>
      <c r="AR13" t="n">
        <v>0</v>
      </c>
      <c r="AS13" t="n">
        <v>0</v>
      </c>
      <c r="AT13" t="n">
        <v>0</v>
      </c>
      <c r="AU13" t="n">
        <v>0</v>
      </c>
      <c r="AV13" t="n">
        <v>0</v>
      </c>
      <c r="AW13" t="n">
        <v>0</v>
      </c>
      <c r="AX13" t="n">
        <v>1.5471046237928088</v>
      </c>
      <c r="AY13" t="n">
        <v>0</v>
      </c>
      <c r="AZ13" t="n">
        <v>0</v>
      </c>
      <c r="BA13" t="n">
        <v>0</v>
      </c>
      <c r="BB13" t="n">
        <v>9.0354811123572173E-2</v>
      </c>
      <c r="BC13" t="n">
        <v>0</v>
      </c>
      <c r="BD13" t="n">
        <v>0</v>
      </c>
      <c r="BE13" t="n">
        <v>0</v>
      </c>
      <c r="BF13" t="n">
        <v>0.13675330873368122</v>
      </c>
      <c r="BG13" t="n">
        <v>0</v>
      </c>
      <c r="BH13" t="n">
        <v>0</v>
      </c>
      <c r="BI13" t="n">
        <v>0</v>
      </c>
      <c r="BJ13" t="n">
        <v>0</v>
      </c>
      <c r="BK13" t="n">
        <v>0</v>
      </c>
      <c r="BL13" t="n">
        <v>0</v>
      </c>
      <c r="BM13" t="n">
        <v>0</v>
      </c>
      <c r="BN13" t="n">
        <v>0</v>
      </c>
      <c r="BO13" t="n">
        <v>0</v>
      </c>
      <c r="BP13" t="n">
        <v>0</v>
      </c>
      <c r="BQ13" t="n">
        <v>3.754483020322693E-2</v>
      </c>
      <c r="BR13" t="n">
        <v>0</v>
      </c>
      <c r="BS13" t="n">
        <v>0</v>
      </c>
      <c r="BT13" t="n">
        <v>0</v>
      </c>
      <c r="BU13" t="n">
        <v>0</v>
      </c>
      <c r="BV13" t="n">
        <v>0</v>
      </c>
      <c r="BW13" t="n">
        <v>0</v>
      </c>
      <c r="BX13" t="n">
        <v>0</v>
      </c>
      <c r="DC13" t="n">
        <f t="shared" si="0"/>
        <v>1.8117575738532889</v>
      </c>
    </row>
    <row r="14">
      <c r="B14" t="s">
        <v>28</v>
      </c>
      <c r="AN14" t="n">
        <v>0</v>
      </c>
      <c r="AO14" t="n">
        <v>0</v>
      </c>
      <c r="AP14" t="n">
        <v>0</v>
      </c>
      <c r="AQ14" t="n">
        <v>0</v>
      </c>
      <c r="AR14" t="n">
        <v>0</v>
      </c>
      <c r="AS14" t="n">
        <v>0</v>
      </c>
      <c r="AT14" t="n">
        <v>0</v>
      </c>
      <c r="AU14" t="n">
        <v>0</v>
      </c>
      <c r="AV14" t="n">
        <v>1.0156077661614136</v>
      </c>
      <c r="AW14" t="n">
        <v>0.13999769908193452</v>
      </c>
      <c r="AX14" t="n">
        <v>0</v>
      </c>
      <c r="AY14" t="n">
        <v>242.82589928281999</v>
      </c>
      <c r="AZ14" t="n">
        <v>0</v>
      </c>
      <c r="BA14" t="n">
        <v>0</v>
      </c>
      <c r="BB14" t="n">
        <v>0</v>
      </c>
      <c r="BC14" t="n">
        <v>0</v>
      </c>
      <c r="BD14" t="n">
        <v>0</v>
      </c>
      <c r="BE14" t="n">
        <v>0</v>
      </c>
      <c r="BF14" t="n">
        <v>0.66030979718141292</v>
      </c>
      <c r="BG14" t="n">
        <v>0</v>
      </c>
      <c r="BH14" t="n">
        <v>0</v>
      </c>
      <c r="BI14" t="n">
        <v>0</v>
      </c>
      <c r="BJ14" t="n">
        <v>0</v>
      </c>
      <c r="BK14" t="n">
        <v>0</v>
      </c>
      <c r="BL14" t="n">
        <v>0</v>
      </c>
      <c r="BM14" t="n">
        <v>0</v>
      </c>
      <c r="BN14" t="n">
        <v>0</v>
      </c>
      <c r="BO14" t="n">
        <v>0</v>
      </c>
      <c r="BP14" t="n">
        <v>0</v>
      </c>
      <c r="BQ14" t="n">
        <v>0</v>
      </c>
      <c r="BR14" t="n">
        <v>0</v>
      </c>
      <c r="BS14" t="n">
        <v>0</v>
      </c>
      <c r="BT14" t="n">
        <v>0</v>
      </c>
      <c r="BU14" t="n">
        <v>0</v>
      </c>
      <c r="BV14" t="n">
        <v>0</v>
      </c>
      <c r="BW14" t="n">
        <v>0</v>
      </c>
      <c r="BX14" t="n">
        <v>0</v>
      </c>
      <c r="DC14" t="n">
        <f t="shared" si="0"/>
        <v>244.64181454524476</v>
      </c>
    </row>
    <row r="15">
      <c r="B15" t="s">
        <v>29</v>
      </c>
      <c r="AN15" t="n">
        <v>0</v>
      </c>
      <c r="AO15" t="n">
        <v>0</v>
      </c>
      <c r="AP15" t="n">
        <v>0</v>
      </c>
      <c r="AQ15" t="n">
        <v>0</v>
      </c>
      <c r="AR15" t="n">
        <v>0</v>
      </c>
      <c r="AS15" t="n">
        <v>0</v>
      </c>
      <c r="AT15" t="n">
        <v>0</v>
      </c>
      <c r="AU15" t="n">
        <v>0</v>
      </c>
      <c r="AV15" t="n">
        <v>0</v>
      </c>
      <c r="AW15" t="n">
        <v>0</v>
      </c>
      <c r="AX15" t="n">
        <v>0</v>
      </c>
      <c r="AY15" t="n">
        <v>0</v>
      </c>
      <c r="AZ15" t="n">
        <v>43.564031595376065</v>
      </c>
      <c r="BA15" t="n">
        <v>0</v>
      </c>
      <c r="BB15" t="n">
        <v>0.27770900130832632</v>
      </c>
      <c r="BC15" t="n">
        <v>0</v>
      </c>
      <c r="BD15" t="n">
        <v>0</v>
      </c>
      <c r="BE15" t="n">
        <v>0</v>
      </c>
      <c r="BF15" t="n">
        <v>0.51916128216229429</v>
      </c>
      <c r="BG15" t="n">
        <v>0</v>
      </c>
      <c r="BH15" t="n">
        <v>0</v>
      </c>
      <c r="BI15" t="n">
        <v>0</v>
      </c>
      <c r="BJ15" t="n">
        <v>0</v>
      </c>
      <c r="BK15" t="n">
        <v>0</v>
      </c>
      <c r="BL15" t="n">
        <v>0</v>
      </c>
      <c r="BM15" t="n">
        <v>1.3021842298653086</v>
      </c>
      <c r="BN15" t="n">
        <v>0</v>
      </c>
      <c r="BO15" t="n">
        <v>0</v>
      </c>
      <c r="BP15" t="n">
        <v>0</v>
      </c>
      <c r="BQ15" t="n">
        <v>0</v>
      </c>
      <c r="BR15" t="n">
        <v>0</v>
      </c>
      <c r="BS15" t="n">
        <v>0</v>
      </c>
      <c r="BT15" t="n">
        <v>0</v>
      </c>
      <c r="BU15" t="n">
        <v>0</v>
      </c>
      <c r="BV15" t="n">
        <v>0</v>
      </c>
      <c r="BW15" t="n">
        <v>0</v>
      </c>
      <c r="BX15" t="n">
        <v>0</v>
      </c>
      <c r="DC15" t="n">
        <f t="shared" si="0"/>
        <v>45.663086108711994</v>
      </c>
    </row>
    <row r="16">
      <c r="B16" t="s">
        <v>30</v>
      </c>
      <c r="AN16" t="n">
        <v>0</v>
      </c>
      <c r="AO16" t="n">
        <v>0</v>
      </c>
      <c r="AP16" t="n">
        <v>0</v>
      </c>
      <c r="AQ16" t="n">
        <v>0</v>
      </c>
      <c r="AR16" t="n">
        <v>0</v>
      </c>
      <c r="AS16" t="n">
        <v>0</v>
      </c>
      <c r="AT16" t="n">
        <v>0</v>
      </c>
      <c r="AU16" t="n">
        <v>0</v>
      </c>
      <c r="AV16" t="n">
        <v>0</v>
      </c>
      <c r="AW16" t="n">
        <v>0</v>
      </c>
      <c r="AX16" t="n">
        <v>0</v>
      </c>
      <c r="AY16" t="n">
        <v>0</v>
      </c>
      <c r="AZ16" t="n">
        <v>0</v>
      </c>
      <c r="BA16" t="n">
        <v>54.1507758472993</v>
      </c>
      <c r="BB16" t="n">
        <v>0</v>
      </c>
      <c r="BC16" t="n">
        <v>0</v>
      </c>
      <c r="BD16" t="n">
        <v>0</v>
      </c>
      <c r="BE16" t="n">
        <v>0</v>
      </c>
      <c r="BF16" t="n">
        <v>6.2020013114845882E-2</v>
      </c>
      <c r="BG16" t="n">
        <v>0</v>
      </c>
      <c r="BH16" t="n">
        <v>0</v>
      </c>
      <c r="BI16" t="n">
        <v>0</v>
      </c>
      <c r="BJ16" t="n">
        <v>0</v>
      </c>
      <c r="BK16" t="n">
        <v>0</v>
      </c>
      <c r="BL16" t="n">
        <v>0</v>
      </c>
      <c r="BM16" t="n">
        <v>0.39675737562599983</v>
      </c>
      <c r="BN16" t="n">
        <v>0</v>
      </c>
      <c r="BO16" t="n">
        <v>0</v>
      </c>
      <c r="BP16" t="n">
        <v>0</v>
      </c>
      <c r="BQ16" t="n">
        <v>0</v>
      </c>
      <c r="BR16" t="n">
        <v>0</v>
      </c>
      <c r="BS16" t="n">
        <v>0</v>
      </c>
      <c r="BT16" t="n">
        <v>0</v>
      </c>
      <c r="BU16" t="n">
        <v>0</v>
      </c>
      <c r="BV16" t="n">
        <v>0</v>
      </c>
      <c r="BW16" t="n">
        <v>0</v>
      </c>
      <c r="BX16" t="n">
        <v>0</v>
      </c>
      <c r="DC16" t="n">
        <f t="shared" si="0"/>
        <v>54.609553236040149</v>
      </c>
    </row>
    <row r="17">
      <c r="B17" t="s">
        <v>31</v>
      </c>
      <c r="AN17" t="n">
        <v>0</v>
      </c>
      <c r="AO17" t="n">
        <v>0</v>
      </c>
      <c r="AP17" t="n">
        <v>0</v>
      </c>
      <c r="AQ17" t="n">
        <v>0</v>
      </c>
      <c r="AR17" t="n">
        <v>0</v>
      </c>
      <c r="AS17" t="n">
        <v>0</v>
      </c>
      <c r="AT17" t="n">
        <v>0.45831126843609854</v>
      </c>
      <c r="AU17" t="n">
        <v>0</v>
      </c>
      <c r="AV17" t="n">
        <v>5.9715050595965536E-3</v>
      </c>
      <c r="AW17" t="n">
        <v>0</v>
      </c>
      <c r="AX17" t="n">
        <v>0</v>
      </c>
      <c r="AY17" t="n">
        <v>0</v>
      </c>
      <c r="AZ17" t="n">
        <v>0</v>
      </c>
      <c r="BA17" t="n">
        <v>0</v>
      </c>
      <c r="BB17" t="n">
        <v>536.40297052697633</v>
      </c>
      <c r="BC17" t="n">
        <v>0</v>
      </c>
      <c r="BD17" t="n">
        <v>0</v>
      </c>
      <c r="BE17" t="n">
        <v>6.9854553808698299</v>
      </c>
      <c r="BF17" t="n">
        <v>20.97105815624834</v>
      </c>
      <c r="BG17" t="n">
        <v>2.0758215263375077</v>
      </c>
      <c r="BH17" t="n">
        <v>0</v>
      </c>
      <c r="BI17" t="n">
        <v>0</v>
      </c>
      <c r="BJ17" t="n">
        <v>0</v>
      </c>
      <c r="BK17" t="n">
        <v>0</v>
      </c>
      <c r="BL17" t="n">
        <v>0</v>
      </c>
      <c r="BM17" t="n">
        <v>1.0606994866944528</v>
      </c>
      <c r="BN17" t="n">
        <v>0</v>
      </c>
      <c r="BO17" t="n">
        <v>0</v>
      </c>
      <c r="BP17" t="n">
        <v>0</v>
      </c>
      <c r="BQ17" t="n">
        <v>0</v>
      </c>
      <c r="BR17" t="n">
        <v>0</v>
      </c>
      <c r="BS17" t="n">
        <v>8.6250309262027161E-2</v>
      </c>
      <c r="BT17" t="n">
        <v>0</v>
      </c>
      <c r="BU17" t="n">
        <v>0</v>
      </c>
      <c r="BV17" t="n">
        <v>0</v>
      </c>
      <c r="BW17" t="n">
        <v>0</v>
      </c>
      <c r="BX17" t="n">
        <v>0</v>
      </c>
      <c r="DC17" t="n">
        <f t="shared" si="0"/>
        <v>568.04653815988422</v>
      </c>
    </row>
    <row r="18">
      <c r="B18" t="s">
        <v>32</v>
      </c>
      <c r="AN18" t="n">
        <v>0</v>
      </c>
      <c r="AO18" t="n">
        <v>0</v>
      </c>
      <c r="AP18" t="n">
        <v>0</v>
      </c>
      <c r="AQ18" t="n">
        <v>0</v>
      </c>
      <c r="AR18" t="n">
        <v>0</v>
      </c>
      <c r="AS18" t="n">
        <v>0</v>
      </c>
      <c r="AT18" t="n">
        <v>0</v>
      </c>
      <c r="AU18" t="n">
        <v>0</v>
      </c>
      <c r="AV18" t="n">
        <v>2.526035902964365E-3</v>
      </c>
      <c r="AW18" t="n">
        <v>0</v>
      </c>
      <c r="AX18" t="n">
        <v>0</v>
      </c>
      <c r="AY18" t="n">
        <v>0</v>
      </c>
      <c r="AZ18" t="n">
        <v>0</v>
      </c>
      <c r="BA18" t="n">
        <v>0</v>
      </c>
      <c r="BB18" t="n">
        <v>0.21698414218558859</v>
      </c>
      <c r="BC18" t="n">
        <v>2936.2787588001211</v>
      </c>
      <c r="BD18" t="n">
        <v>0</v>
      </c>
      <c r="BE18" t="n">
        <v>75.168929065993524</v>
      </c>
      <c r="BF18" t="n">
        <v>9.1588760678910225E-3</v>
      </c>
      <c r="BG18" t="n">
        <v>0</v>
      </c>
      <c r="BH18" t="n">
        <v>0</v>
      </c>
      <c r="BI18" t="n">
        <v>0</v>
      </c>
      <c r="BJ18" t="n">
        <v>0</v>
      </c>
      <c r="BK18" t="n">
        <v>0</v>
      </c>
      <c r="BL18" t="n">
        <v>0</v>
      </c>
      <c r="BM18" t="n">
        <v>1.2160968079723575</v>
      </c>
      <c r="BN18" t="n">
        <v>0.38265931111334583</v>
      </c>
      <c r="BO18" t="n">
        <v>0</v>
      </c>
      <c r="BP18" t="n">
        <v>0</v>
      </c>
      <c r="BQ18" t="n">
        <v>0.32260927430001846</v>
      </c>
      <c r="BR18" t="n">
        <v>0</v>
      </c>
      <c r="BS18" t="n">
        <v>0</v>
      </c>
      <c r="BT18" t="n">
        <v>0</v>
      </c>
      <c r="BU18" t="n">
        <v>0</v>
      </c>
      <c r="BV18" t="n">
        <v>0</v>
      </c>
      <c r="BW18" t="n">
        <v>0</v>
      </c>
      <c r="BX18" t="n">
        <v>0</v>
      </c>
      <c r="DC18" t="n">
        <f t="shared" si="0"/>
        <v>3013.5977223136565</v>
      </c>
    </row>
    <row r="19">
      <c r="B19" t="s">
        <v>33</v>
      </c>
      <c r="AN19" t="n">
        <v>0</v>
      </c>
      <c r="AO19" t="n">
        <v>0</v>
      </c>
      <c r="AP19" t="n">
        <v>0</v>
      </c>
      <c r="AQ19" t="n">
        <v>0</v>
      </c>
      <c r="AR19" t="n">
        <v>0</v>
      </c>
      <c r="AS19" t="n">
        <v>0</v>
      </c>
      <c r="AT19" t="n">
        <v>0</v>
      </c>
      <c r="AU19" t="n">
        <v>0</v>
      </c>
      <c r="AV19" t="n">
        <v>0</v>
      </c>
      <c r="AW19" t="n">
        <v>0</v>
      </c>
      <c r="AX19" t="n">
        <v>0</v>
      </c>
      <c r="AY19" t="n">
        <v>0</v>
      </c>
      <c r="AZ19" t="n">
        <v>0</v>
      </c>
      <c r="BA19" t="n">
        <v>0</v>
      </c>
      <c r="BB19" t="n">
        <v>0</v>
      </c>
      <c r="BC19" t="n">
        <v>77.155131858152131</v>
      </c>
      <c r="BD19" t="n">
        <v>568.02657926589893</v>
      </c>
      <c r="BE19" t="n">
        <v>14.597810561146337</v>
      </c>
      <c r="BF19" t="n">
        <v>0</v>
      </c>
      <c r="BG19" t="n">
        <v>0</v>
      </c>
      <c r="BH19" t="n">
        <v>0</v>
      </c>
      <c r="BI19" t="n">
        <v>0</v>
      </c>
      <c r="BJ19" t="n">
        <v>0</v>
      </c>
      <c r="BK19" t="n">
        <v>0</v>
      </c>
      <c r="BL19" t="n">
        <v>0</v>
      </c>
      <c r="BM19" t="n">
        <v>0.19862170134261398</v>
      </c>
      <c r="BN19" t="n">
        <v>0</v>
      </c>
      <c r="BO19" t="n">
        <v>0</v>
      </c>
      <c r="BP19" t="n">
        <v>0</v>
      </c>
      <c r="BQ19" t="n">
        <v>1.0529352074196821</v>
      </c>
      <c r="BR19" t="n">
        <v>0</v>
      </c>
      <c r="BS19" t="n">
        <v>0</v>
      </c>
      <c r="BT19" t="n">
        <v>0</v>
      </c>
      <c r="BU19" t="n">
        <v>0</v>
      </c>
      <c r="BV19" t="n">
        <v>0</v>
      </c>
      <c r="BW19" t="n">
        <v>0.13784184097389848</v>
      </c>
      <c r="BX19" t="n">
        <v>0</v>
      </c>
      <c r="DC19" t="n">
        <f t="shared" si="0"/>
        <v>661.16892043493363</v>
      </c>
    </row>
    <row r="20">
      <c r="B20" t="s">
        <v>34</v>
      </c>
      <c r="AN20" t="n">
        <v>0</v>
      </c>
      <c r="AO20" t="n">
        <v>6.6501397760714926</v>
      </c>
      <c r="AP20" t="n">
        <v>0</v>
      </c>
      <c r="AQ20" t="n">
        <v>0</v>
      </c>
      <c r="AR20" t="n">
        <v>0</v>
      </c>
      <c r="AS20" t="n">
        <v>0</v>
      </c>
      <c r="AT20" t="n">
        <v>0</v>
      </c>
      <c r="AU20" t="n">
        <v>0</v>
      </c>
      <c r="AV20" t="n">
        <v>40.640825723172824</v>
      </c>
      <c r="AW20" t="n">
        <v>0</v>
      </c>
      <c r="AX20" t="n">
        <v>0</v>
      </c>
      <c r="AY20" t="n">
        <v>0</v>
      </c>
      <c r="AZ20" t="n">
        <v>0</v>
      </c>
      <c r="BA20" t="n">
        <v>0</v>
      </c>
      <c r="BB20" t="n">
        <v>0</v>
      </c>
      <c r="BC20" t="n">
        <v>3.6177826324316604</v>
      </c>
      <c r="BD20" t="n">
        <v>0</v>
      </c>
      <c r="BE20" t="n">
        <v>13022.970242877234</v>
      </c>
      <c r="BF20" t="n">
        <v>38.380818048633543</v>
      </c>
      <c r="BG20" t="n">
        <v>3.746442547064456</v>
      </c>
      <c r="BH20" t="n">
        <v>26.254113175732648</v>
      </c>
      <c r="BI20" t="n">
        <v>0</v>
      </c>
      <c r="BJ20" t="n">
        <v>0</v>
      </c>
      <c r="BK20" t="n">
        <v>0</v>
      </c>
      <c r="BL20" t="n">
        <v>0</v>
      </c>
      <c r="BM20" t="n">
        <v>280.4835674919251</v>
      </c>
      <c r="BN20" t="n">
        <v>4.3981149424903139</v>
      </c>
      <c r="BO20" t="n">
        <v>0</v>
      </c>
      <c r="BP20" t="n">
        <v>0</v>
      </c>
      <c r="BQ20" t="n">
        <v>2.1967206376016155</v>
      </c>
      <c r="BR20" t="n">
        <v>0</v>
      </c>
      <c r="BS20" t="n">
        <v>0</v>
      </c>
      <c r="BT20" t="n">
        <v>1.1595695322847805</v>
      </c>
      <c r="BU20" t="n">
        <v>0</v>
      </c>
      <c r="BV20" t="n">
        <v>0</v>
      </c>
      <c r="BW20" t="n">
        <v>0</v>
      </c>
      <c r="BX20" t="n">
        <v>0</v>
      </c>
      <c r="DC20" t="n">
        <f t="shared" si="0"/>
        <v>13430.498337384644</v>
      </c>
    </row>
    <row r="21">
      <c r="B21" t="s">
        <v>35</v>
      </c>
      <c r="AN21" t="n">
        <v>0</v>
      </c>
      <c r="AO21" t="n">
        <v>5.992319459183217</v>
      </c>
      <c r="AP21" t="n">
        <v>9.6016025909882412</v>
      </c>
      <c r="AQ21" t="n">
        <v>4.5933982137629012</v>
      </c>
      <c r="AR21" t="n">
        <v>3.8621605790763915</v>
      </c>
      <c r="AS21" t="n">
        <v>0</v>
      </c>
      <c r="AT21" t="n">
        <v>305.83427153161347</v>
      </c>
      <c r="AU21" t="n">
        <v>0</v>
      </c>
      <c r="AV21" t="n">
        <v>1.7323469092652868</v>
      </c>
      <c r="AW21" t="n">
        <v>12.552878969881718</v>
      </c>
      <c r="AX21" t="n">
        <v>0</v>
      </c>
      <c r="AY21" t="n">
        <v>0.35313666614622585</v>
      </c>
      <c r="AZ21" t="n">
        <v>1.3007769344872777</v>
      </c>
      <c r="BA21" t="n">
        <v>3.2067773388499741</v>
      </c>
      <c r="BB21" t="n">
        <v>3.5918028767722161</v>
      </c>
      <c r="BC21" t="n">
        <v>86.644247666943372</v>
      </c>
      <c r="BD21" t="n">
        <v>0.31913801227144922</v>
      </c>
      <c r="BE21" t="n">
        <v>12.199770072470095</v>
      </c>
      <c r="BF21" t="n">
        <v>14986.528171211099</v>
      </c>
      <c r="BG21" t="n">
        <v>17.878021075796987</v>
      </c>
      <c r="BH21" t="n">
        <v>1.9945250269568078</v>
      </c>
      <c r="BI21" t="n">
        <v>0</v>
      </c>
      <c r="BJ21" t="n">
        <v>0</v>
      </c>
      <c r="BK21" t="n">
        <v>0.94955061080552638</v>
      </c>
      <c r="BL21" t="n">
        <v>4.3984534127306484E-2</v>
      </c>
      <c r="BM21" t="n">
        <v>25.036792061621085</v>
      </c>
      <c r="BN21" t="n">
        <v>0.70160158575378462</v>
      </c>
      <c r="BO21" t="n">
        <v>1.5781836528787566E-2</v>
      </c>
      <c r="BP21" t="n">
        <v>10.946637620345371</v>
      </c>
      <c r="BQ21" t="n">
        <v>5.0569731902014183</v>
      </c>
      <c r="BR21" t="n">
        <v>0.17404712334770406</v>
      </c>
      <c r="BS21" t="n">
        <v>0</v>
      </c>
      <c r="BT21" t="n">
        <v>0.31461804169831264</v>
      </c>
      <c r="BU21" t="n">
        <v>0</v>
      </c>
      <c r="BV21" t="n">
        <v>3.8822778979947035E-2</v>
      </c>
      <c r="BW21" t="n">
        <v>0.66387507846747651</v>
      </c>
      <c r="BX21" t="n">
        <v>0</v>
      </c>
      <c r="DC21" t="n">
        <f t="shared" si="0"/>
        <v>15502.128029597445</v>
      </c>
    </row>
    <row r="22">
      <c r="B22" t="s">
        <v>36</v>
      </c>
      <c r="AN22" t="n">
        <v>0</v>
      </c>
      <c r="AO22" t="n">
        <v>0</v>
      </c>
      <c r="AP22" t="n">
        <v>0</v>
      </c>
      <c r="AQ22" t="n">
        <v>0</v>
      </c>
      <c r="AR22" t="n">
        <v>0</v>
      </c>
      <c r="AS22" t="n">
        <v>0</v>
      </c>
      <c r="AT22" t="n">
        <v>0</v>
      </c>
      <c r="AU22" t="n">
        <v>0</v>
      </c>
      <c r="AV22" t="n">
        <v>0.93150181928210352</v>
      </c>
      <c r="AW22" t="n">
        <v>0</v>
      </c>
      <c r="AX22" t="n">
        <v>0</v>
      </c>
      <c r="AY22" t="n">
        <v>1.4462601087104034</v>
      </c>
      <c r="AZ22" t="n">
        <v>0</v>
      </c>
      <c r="BA22" t="n">
        <v>0</v>
      </c>
      <c r="BB22" t="n">
        <v>3.6272919910372621</v>
      </c>
      <c r="BC22" t="n">
        <v>0</v>
      </c>
      <c r="BD22" t="n">
        <v>0</v>
      </c>
      <c r="BE22" t="n">
        <v>0.21424233800748496</v>
      </c>
      <c r="BF22" t="n">
        <v>114.05574150285014</v>
      </c>
      <c r="BG22" t="n">
        <v>7924.1410488025904</v>
      </c>
      <c r="BH22" t="n">
        <v>3.251267347318449</v>
      </c>
      <c r="BI22" t="n">
        <v>0</v>
      </c>
      <c r="BJ22" t="n">
        <v>1.946678037291296</v>
      </c>
      <c r="BK22" t="n">
        <v>0</v>
      </c>
      <c r="BL22" t="n">
        <v>28.262984564428429</v>
      </c>
      <c r="BM22" t="n">
        <v>64.759108195029327</v>
      </c>
      <c r="BN22" t="n">
        <v>0</v>
      </c>
      <c r="BO22" t="n">
        <v>0</v>
      </c>
      <c r="BP22" t="n">
        <v>0.40056356304266461</v>
      </c>
      <c r="BQ22" t="n">
        <v>17.331584974290518</v>
      </c>
      <c r="BR22" t="n">
        <v>0</v>
      </c>
      <c r="BS22" t="n">
        <v>0.11003669699883875</v>
      </c>
      <c r="BT22" t="n">
        <v>0</v>
      </c>
      <c r="BU22" t="n">
        <v>0</v>
      </c>
      <c r="BV22" t="n">
        <v>0.61877385967451726</v>
      </c>
      <c r="BW22" t="n">
        <v>0</v>
      </c>
      <c r="BX22" t="n">
        <v>0</v>
      </c>
      <c r="DC22" t="n">
        <f t="shared" si="0"/>
        <v>8161.0970838005524</v>
      </c>
    </row>
    <row r="23">
      <c r="B23" t="s">
        <v>37</v>
      </c>
      <c r="AN23" t="n">
        <v>0</v>
      </c>
      <c r="AO23" t="n">
        <v>0</v>
      </c>
      <c r="AP23" t="n">
        <v>5.0596498042390703</v>
      </c>
      <c r="AQ23" t="n">
        <v>0</v>
      </c>
      <c r="AR23" t="n">
        <v>0</v>
      </c>
      <c r="AS23" t="n">
        <v>0</v>
      </c>
      <c r="AT23" t="n">
        <v>0</v>
      </c>
      <c r="AU23" t="n">
        <v>0</v>
      </c>
      <c r="AV23" t="n">
        <v>0</v>
      </c>
      <c r="AW23" t="n">
        <v>0</v>
      </c>
      <c r="AX23" t="n">
        <v>0</v>
      </c>
      <c r="AY23" t="n">
        <v>0</v>
      </c>
      <c r="AZ23" t="n">
        <v>0</v>
      </c>
      <c r="BA23" t="n">
        <v>0</v>
      </c>
      <c r="BB23" t="n">
        <v>0</v>
      </c>
      <c r="BC23" t="n">
        <v>0</v>
      </c>
      <c r="BD23" t="n">
        <v>0</v>
      </c>
      <c r="BE23" t="n">
        <v>20.859193629391239</v>
      </c>
      <c r="BF23" t="n">
        <v>2.367899778818082</v>
      </c>
      <c r="BG23" t="n">
        <v>0</v>
      </c>
      <c r="BH23" t="n">
        <v>4530.5893687237785</v>
      </c>
      <c r="BI23" t="n">
        <v>0</v>
      </c>
      <c r="BJ23" t="n">
        <v>0</v>
      </c>
      <c r="BK23" t="n">
        <v>0</v>
      </c>
      <c r="BL23" t="n">
        <v>0</v>
      </c>
      <c r="BM23" t="n">
        <v>169.83144253484141</v>
      </c>
      <c r="BN23" t="n">
        <v>0</v>
      </c>
      <c r="BO23" t="n">
        <v>0</v>
      </c>
      <c r="BP23" t="n">
        <v>1.0389377050374662</v>
      </c>
      <c r="BQ23" t="n">
        <v>0</v>
      </c>
      <c r="BR23" t="n">
        <v>13.603312823392747</v>
      </c>
      <c r="BS23" t="n">
        <v>0</v>
      </c>
      <c r="BT23" t="n">
        <v>4.1183605963303088E-2</v>
      </c>
      <c r="BU23" t="n">
        <v>0</v>
      </c>
      <c r="BV23" t="n">
        <v>2.8198867376491474</v>
      </c>
      <c r="BW23" t="n">
        <v>0.49939383618005551</v>
      </c>
      <c r="BX23" t="n">
        <v>0</v>
      </c>
      <c r="DC23" t="n">
        <f t="shared" si="0"/>
        <v>4746.7102691792925</v>
      </c>
    </row>
    <row r="24">
      <c r="B24" t="s">
        <v>38</v>
      </c>
      <c r="AN24" t="n">
        <v>0</v>
      </c>
      <c r="AO24" t="n">
        <v>0</v>
      </c>
      <c r="AP24" t="n">
        <v>0</v>
      </c>
      <c r="AQ24" t="n">
        <v>0</v>
      </c>
      <c r="AR24" t="n">
        <v>4.2004374490533436E-3</v>
      </c>
      <c r="AS24" t="n">
        <v>0</v>
      </c>
      <c r="AT24" t="n">
        <v>0</v>
      </c>
      <c r="AU24" t="n">
        <v>0</v>
      </c>
      <c r="AV24" t="n">
        <v>0</v>
      </c>
      <c r="AW24" t="n">
        <v>0</v>
      </c>
      <c r="AX24" t="n">
        <v>0</v>
      </c>
      <c r="AY24" t="n">
        <v>0</v>
      </c>
      <c r="AZ24" t="n">
        <v>0</v>
      </c>
      <c r="BA24" t="n">
        <v>0</v>
      </c>
      <c r="BB24" t="n">
        <v>0</v>
      </c>
      <c r="BC24" t="n">
        <v>0</v>
      </c>
      <c r="BD24" t="n">
        <v>0</v>
      </c>
      <c r="BE24" t="n">
        <v>0</v>
      </c>
      <c r="BF24" t="n">
        <v>0</v>
      </c>
      <c r="BG24" t="n">
        <v>0</v>
      </c>
      <c r="BH24" t="n">
        <v>4.7636873283163856</v>
      </c>
      <c r="BI24" t="n">
        <v>800.65925582690056</v>
      </c>
      <c r="BJ24" t="n">
        <v>41.262716832588055</v>
      </c>
      <c r="BK24" t="n">
        <v>0</v>
      </c>
      <c r="BL24" t="n">
        <v>0</v>
      </c>
      <c r="BM24" t="n">
        <v>1.6303367360221519</v>
      </c>
      <c r="BN24" t="n">
        <v>0</v>
      </c>
      <c r="BO24" t="n">
        <v>0</v>
      </c>
      <c r="BP24" t="n">
        <v>3.7986306242866217</v>
      </c>
      <c r="BQ24" t="n">
        <v>0.93256508196669641</v>
      </c>
      <c r="BR24" t="n">
        <v>0</v>
      </c>
      <c r="BS24" t="n">
        <v>0</v>
      </c>
      <c r="BT24" t="n">
        <v>0</v>
      </c>
      <c r="BU24" t="n">
        <v>0</v>
      </c>
      <c r="BV24" t="n">
        <v>0.58360775688043642</v>
      </c>
      <c r="BW24" t="n">
        <v>0</v>
      </c>
      <c r="BX24" t="n">
        <v>0</v>
      </c>
      <c r="DC24" t="n">
        <f t="shared" si="0"/>
        <v>853.63500062440983</v>
      </c>
    </row>
    <row r="25">
      <c r="B25" t="s">
        <v>39</v>
      </c>
      <c r="AN25" t="n">
        <v>0</v>
      </c>
      <c r="AO25" t="n">
        <v>0</v>
      </c>
      <c r="AP25" t="n">
        <v>0</v>
      </c>
      <c r="AQ25" t="n">
        <v>0</v>
      </c>
      <c r="AR25" t="n">
        <v>0</v>
      </c>
      <c r="AS25" t="n">
        <v>0</v>
      </c>
      <c r="AT25" t="n">
        <v>0</v>
      </c>
      <c r="AU25" t="n">
        <v>0</v>
      </c>
      <c r="AV25" t="n">
        <v>0</v>
      </c>
      <c r="AW25" t="n">
        <v>0</v>
      </c>
      <c r="AX25" t="n">
        <v>0</v>
      </c>
      <c r="AY25" t="n">
        <v>0</v>
      </c>
      <c r="AZ25" t="n">
        <v>0</v>
      </c>
      <c r="BA25" t="n">
        <v>0</v>
      </c>
      <c r="BB25" t="n">
        <v>0</v>
      </c>
      <c r="BC25" t="n">
        <v>0</v>
      </c>
      <c r="BD25" t="n">
        <v>0</v>
      </c>
      <c r="BE25" t="n">
        <v>4.8094660087833088</v>
      </c>
      <c r="BF25" t="n">
        <v>0.21243984376437253</v>
      </c>
      <c r="BG25" t="n">
        <v>0</v>
      </c>
      <c r="BH25" t="n">
        <v>0</v>
      </c>
      <c r="BI25" t="n">
        <v>0.13538889900437023</v>
      </c>
      <c r="BJ25" t="n">
        <v>1655.1675556620248</v>
      </c>
      <c r="BK25" t="n">
        <v>0</v>
      </c>
      <c r="BL25" t="n">
        <v>0</v>
      </c>
      <c r="BM25" t="n">
        <v>4.9060567293484105</v>
      </c>
      <c r="BN25" t="n">
        <v>0</v>
      </c>
      <c r="BO25" t="n">
        <v>0</v>
      </c>
      <c r="BP25" t="n">
        <v>0</v>
      </c>
      <c r="BQ25" t="n">
        <v>1.6363472688648812</v>
      </c>
      <c r="BR25" t="n">
        <v>0</v>
      </c>
      <c r="BS25" t="n">
        <v>0</v>
      </c>
      <c r="BT25" t="n">
        <v>0</v>
      </c>
      <c r="BU25" t="n">
        <v>0</v>
      </c>
      <c r="BV25" t="n">
        <v>0</v>
      </c>
      <c r="BW25" t="n">
        <v>0</v>
      </c>
      <c r="BX25" t="n">
        <v>0</v>
      </c>
      <c r="DC25" t="n">
        <f t="shared" si="0"/>
        <v>1666.8672544117901</v>
      </c>
    </row>
    <row r="26">
      <c r="B26" t="s">
        <v>40</v>
      </c>
      <c r="AN26" t="n">
        <v>0</v>
      </c>
      <c r="AO26" t="n">
        <v>0</v>
      </c>
      <c r="AP26" t="n">
        <v>0</v>
      </c>
      <c r="AQ26" t="n">
        <v>0</v>
      </c>
      <c r="AR26" t="n">
        <v>0</v>
      </c>
      <c r="AS26" t="n">
        <v>0</v>
      </c>
      <c r="AT26" t="n">
        <v>0</v>
      </c>
      <c r="AU26" t="n">
        <v>0</v>
      </c>
      <c r="AV26" t="n">
        <v>0</v>
      </c>
      <c r="AW26" t="n">
        <v>0</v>
      </c>
      <c r="AX26" t="n">
        <v>0</v>
      </c>
      <c r="AY26" t="n">
        <v>0</v>
      </c>
      <c r="AZ26" t="n">
        <v>0</v>
      </c>
      <c r="BA26" t="n">
        <v>0</v>
      </c>
      <c r="BB26" t="n">
        <v>0</v>
      </c>
      <c r="BC26" t="n">
        <v>0</v>
      </c>
      <c r="BD26" t="n">
        <v>0</v>
      </c>
      <c r="BE26" t="n">
        <v>0</v>
      </c>
      <c r="BF26" t="n">
        <v>4.8056310497485351</v>
      </c>
      <c r="BG26" t="n">
        <v>17.592910987522433</v>
      </c>
      <c r="BH26" t="n">
        <v>0</v>
      </c>
      <c r="BI26" t="n">
        <v>0</v>
      </c>
      <c r="BJ26" t="n">
        <v>0</v>
      </c>
      <c r="BK26" t="n">
        <v>1907.7546698536817</v>
      </c>
      <c r="BL26" t="n">
        <v>0</v>
      </c>
      <c r="BM26" t="n">
        <v>3.0664848186886084E-2</v>
      </c>
      <c r="BN26" t="n">
        <v>2.6578071241747758</v>
      </c>
      <c r="BO26" t="n">
        <v>0</v>
      </c>
      <c r="BP26" t="n">
        <v>0.27993764230692086</v>
      </c>
      <c r="BQ26" t="n">
        <v>0.43381379161807693</v>
      </c>
      <c r="BR26" t="n">
        <v>0</v>
      </c>
      <c r="BS26" t="n">
        <v>0</v>
      </c>
      <c r="BT26" t="n">
        <v>0</v>
      </c>
      <c r="BU26" t="n">
        <v>0</v>
      </c>
      <c r="BV26" t="n">
        <v>1.7125722572230146</v>
      </c>
      <c r="BW26" t="n">
        <v>0</v>
      </c>
      <c r="BX26" t="n">
        <v>0</v>
      </c>
      <c r="DC26" t="n">
        <f t="shared" si="0"/>
        <v>1935.2680075544624</v>
      </c>
    </row>
    <row r="27">
      <c r="B27" t="s">
        <v>41</v>
      </c>
      <c r="AN27" t="n">
        <v>0</v>
      </c>
      <c r="AO27" t="n">
        <v>0</v>
      </c>
      <c r="AP27" t="n">
        <v>0</v>
      </c>
      <c r="AQ27" t="n">
        <v>0</v>
      </c>
      <c r="AR27" t="n">
        <v>0</v>
      </c>
      <c r="AS27" t="n">
        <v>0</v>
      </c>
      <c r="AT27" t="n">
        <v>0</v>
      </c>
      <c r="AU27" t="n">
        <v>0</v>
      </c>
      <c r="AV27" t="n">
        <v>0</v>
      </c>
      <c r="AW27" t="n">
        <v>0</v>
      </c>
      <c r="AX27" t="n">
        <v>0</v>
      </c>
      <c r="AY27" t="n">
        <v>0</v>
      </c>
      <c r="AZ27" t="n">
        <v>0</v>
      </c>
      <c r="BA27" t="n">
        <v>0</v>
      </c>
      <c r="BB27" t="n">
        <v>0</v>
      </c>
      <c r="BC27" t="n">
        <v>0</v>
      </c>
      <c r="BD27" t="n">
        <v>0</v>
      </c>
      <c r="BE27" t="n">
        <v>0</v>
      </c>
      <c r="BF27" t="n">
        <v>0</v>
      </c>
      <c r="BG27" t="n">
        <v>0</v>
      </c>
      <c r="BH27" t="n">
        <v>0</v>
      </c>
      <c r="BI27" t="n">
        <v>0</v>
      </c>
      <c r="BJ27" t="n">
        <v>0</v>
      </c>
      <c r="BK27" t="n">
        <v>0</v>
      </c>
      <c r="BL27" t="n">
        <v>4497.8294199513102</v>
      </c>
      <c r="BM27" t="n">
        <v>0</v>
      </c>
      <c r="BN27" t="n">
        <v>0</v>
      </c>
      <c r="BO27" t="n">
        <v>0</v>
      </c>
      <c r="BP27" t="n">
        <v>0</v>
      </c>
      <c r="BQ27" t="n">
        <v>0</v>
      </c>
      <c r="BR27" t="n">
        <v>0</v>
      </c>
      <c r="BS27" t="n">
        <v>0</v>
      </c>
      <c r="BT27" t="n">
        <v>0</v>
      </c>
      <c r="BU27" t="n">
        <v>0</v>
      </c>
      <c r="BV27" t="n">
        <v>0</v>
      </c>
      <c r="BW27" t="n">
        <v>0</v>
      </c>
      <c r="BX27" t="n">
        <v>0</v>
      </c>
      <c r="DC27" t="n">
        <f t="shared" si="0"/>
        <v>4497.8294199513102</v>
      </c>
    </row>
    <row r="28">
      <c r="B28" t="s">
        <v>42</v>
      </c>
      <c r="AN28" t="n">
        <v>0</v>
      </c>
      <c r="AO28" t="n">
        <v>0</v>
      </c>
      <c r="AP28" t="n">
        <v>0</v>
      </c>
      <c r="AQ28" t="n">
        <v>0</v>
      </c>
      <c r="AR28" t="n">
        <v>0</v>
      </c>
      <c r="AS28" t="n">
        <v>0</v>
      </c>
      <c r="AT28" t="n">
        <v>0</v>
      </c>
      <c r="AU28" t="n">
        <v>0</v>
      </c>
      <c r="AV28" t="n">
        <v>0</v>
      </c>
      <c r="AW28" t="n">
        <v>0</v>
      </c>
      <c r="AX28" t="n">
        <v>0</v>
      </c>
      <c r="AY28" t="n">
        <v>0</v>
      </c>
      <c r="AZ28" t="n">
        <v>0</v>
      </c>
      <c r="BA28" t="n">
        <v>0</v>
      </c>
      <c r="BB28" t="n">
        <v>0</v>
      </c>
      <c r="BC28" t="n">
        <v>1.4842895785215104</v>
      </c>
      <c r="BD28" t="n">
        <v>0</v>
      </c>
      <c r="BE28" t="n">
        <v>15.856502362892138</v>
      </c>
      <c r="BF28" t="n">
        <v>94.181949437605013</v>
      </c>
      <c r="BG28" t="n">
        <v>6.8338154668199875</v>
      </c>
      <c r="BH28" t="n">
        <v>10.215401854632171</v>
      </c>
      <c r="BI28" t="n">
        <v>0</v>
      </c>
      <c r="BJ28" t="n">
        <v>0</v>
      </c>
      <c r="BK28" t="n">
        <v>0</v>
      </c>
      <c r="BL28" t="n">
        <v>0</v>
      </c>
      <c r="BM28" t="n">
        <v>7214.9606265516786</v>
      </c>
      <c r="BN28" t="n">
        <v>0</v>
      </c>
      <c r="BO28" t="n">
        <v>0</v>
      </c>
      <c r="BP28" t="n">
        <v>0</v>
      </c>
      <c r="BQ28" t="n">
        <v>4.8050267884025235</v>
      </c>
      <c r="BR28" t="n">
        <v>0</v>
      </c>
      <c r="BS28" t="n">
        <v>0</v>
      </c>
      <c r="BT28" t="n">
        <v>0</v>
      </c>
      <c r="BU28" t="n">
        <v>0</v>
      </c>
      <c r="BV28" t="n">
        <v>5.1083141366361007</v>
      </c>
      <c r="BW28" t="n">
        <v>0</v>
      </c>
      <c r="BX28" t="n">
        <v>0</v>
      </c>
      <c r="DC28" t="n">
        <f t="shared" si="0"/>
        <v>7353.4459261771881</v>
      </c>
    </row>
    <row r="29">
      <c r="B29" t="s">
        <v>43</v>
      </c>
      <c r="AN29" t="n">
        <v>0</v>
      </c>
      <c r="AO29" t="n">
        <v>0</v>
      </c>
      <c r="AP29" t="n">
        <v>0</v>
      </c>
      <c r="AQ29" t="n">
        <v>0</v>
      </c>
      <c r="AR29" t="n">
        <v>0</v>
      </c>
      <c r="AS29" t="n">
        <v>0</v>
      </c>
      <c r="AT29" t="n">
        <v>0</v>
      </c>
      <c r="AU29" t="n">
        <v>0</v>
      </c>
      <c r="AV29" t="n">
        <v>0</v>
      </c>
      <c r="AW29" t="n">
        <v>0</v>
      </c>
      <c r="AX29" t="n">
        <v>0</v>
      </c>
      <c r="AY29" t="n">
        <v>0</v>
      </c>
      <c r="AZ29" t="n">
        <v>0</v>
      </c>
      <c r="BA29" t="n">
        <v>0</v>
      </c>
      <c r="BB29" t="n">
        <v>1.3844991763879517</v>
      </c>
      <c r="BC29" t="n">
        <v>0</v>
      </c>
      <c r="BD29" t="n">
        <v>0</v>
      </c>
      <c r="BE29" t="n">
        <v>3.4335112193551778</v>
      </c>
      <c r="BF29" t="n">
        <v>0</v>
      </c>
      <c r="BG29" t="n">
        <v>0</v>
      </c>
      <c r="BH29" t="n">
        <v>0.1213289389021226</v>
      </c>
      <c r="BI29" t="n">
        <v>0</v>
      </c>
      <c r="BJ29" t="n">
        <v>0</v>
      </c>
      <c r="BK29" t="n">
        <v>0</v>
      </c>
      <c r="BL29" t="n">
        <v>0</v>
      </c>
      <c r="BM29" t="n">
        <v>1.5307239243671318</v>
      </c>
      <c r="BN29" t="n">
        <v>1070.9402747480435</v>
      </c>
      <c r="BO29" t="n">
        <v>0</v>
      </c>
      <c r="BP29" t="n">
        <v>0</v>
      </c>
      <c r="BQ29" t="n">
        <v>0</v>
      </c>
      <c r="BR29" t="n">
        <v>0</v>
      </c>
      <c r="BS29" t="n">
        <v>0</v>
      </c>
      <c r="BT29" t="n">
        <v>0</v>
      </c>
      <c r="BU29" t="n">
        <v>0</v>
      </c>
      <c r="BV29" t="n">
        <v>0</v>
      </c>
      <c r="BW29" t="n">
        <v>0</v>
      </c>
      <c r="BX29" t="n">
        <v>0</v>
      </c>
      <c r="DC29" t="n">
        <f t="shared" si="0"/>
        <v>1077.410338007056</v>
      </c>
    </row>
    <row r="30">
      <c r="B30" t="s">
        <v>44</v>
      </c>
      <c r="AN30" t="n">
        <v>0</v>
      </c>
      <c r="AO30" t="n">
        <v>0</v>
      </c>
      <c r="AP30" t="n">
        <v>0</v>
      </c>
      <c r="AQ30" t="n">
        <v>0</v>
      </c>
      <c r="AR30" t="n">
        <v>0</v>
      </c>
      <c r="AS30" t="n">
        <v>0</v>
      </c>
      <c r="AT30" t="n">
        <v>0</v>
      </c>
      <c r="AU30" t="n">
        <v>0</v>
      </c>
      <c r="AV30" t="n">
        <v>0</v>
      </c>
      <c r="AW30" t="n">
        <v>0</v>
      </c>
      <c r="AX30" t="n">
        <v>0</v>
      </c>
      <c r="AY30" t="n">
        <v>0</v>
      </c>
      <c r="AZ30" t="n">
        <v>0</v>
      </c>
      <c r="BA30" t="n">
        <v>0</v>
      </c>
      <c r="BB30" t="n">
        <v>0</v>
      </c>
      <c r="BC30" t="n">
        <v>0</v>
      </c>
      <c r="BD30" t="n">
        <v>0</v>
      </c>
      <c r="BE30" t="n">
        <v>0</v>
      </c>
      <c r="BF30" t="n">
        <v>0</v>
      </c>
      <c r="BG30" t="n">
        <v>0</v>
      </c>
      <c r="BH30" t="n">
        <v>0</v>
      </c>
      <c r="BI30" t="n">
        <v>0</v>
      </c>
      <c r="BJ30" t="n">
        <v>0</v>
      </c>
      <c r="BK30" t="n">
        <v>0</v>
      </c>
      <c r="BL30" t="n">
        <v>0</v>
      </c>
      <c r="BM30" t="n">
        <v>2.8722506576909775E-2</v>
      </c>
      <c r="BN30" t="n">
        <v>0</v>
      </c>
      <c r="BO30" t="n">
        <v>208.58638061826335</v>
      </c>
      <c r="BP30" t="n">
        <v>0</v>
      </c>
      <c r="BQ30" t="n">
        <v>0</v>
      </c>
      <c r="BR30" t="n">
        <v>0</v>
      </c>
      <c r="BS30" t="n">
        <v>0</v>
      </c>
      <c r="BT30" t="n">
        <v>0</v>
      </c>
      <c r="BU30" t="n">
        <v>0</v>
      </c>
      <c r="BV30" t="n">
        <v>0</v>
      </c>
      <c r="BW30" t="n">
        <v>0</v>
      </c>
      <c r="BX30" t="n">
        <v>0</v>
      </c>
      <c r="DC30" t="n">
        <f t="shared" si="0"/>
        <v>208.61510312484026</v>
      </c>
    </row>
    <row r="31">
      <c r="B31" t="s">
        <v>45</v>
      </c>
      <c r="AN31" t="n">
        <v>0</v>
      </c>
      <c r="AO31" t="n">
        <v>0</v>
      </c>
      <c r="AP31" t="n">
        <v>0</v>
      </c>
      <c r="AQ31" t="n">
        <v>0</v>
      </c>
      <c r="AR31" t="n">
        <v>0</v>
      </c>
      <c r="AS31" t="n">
        <v>0</v>
      </c>
      <c r="AT31" t="n">
        <v>0</v>
      </c>
      <c r="AU31" t="n">
        <v>0</v>
      </c>
      <c r="AV31" t="n">
        <v>0</v>
      </c>
      <c r="AW31" t="n">
        <v>0</v>
      </c>
      <c r="AX31" t="n">
        <v>0</v>
      </c>
      <c r="AY31" t="n">
        <v>0</v>
      </c>
      <c r="AZ31" t="n">
        <v>0</v>
      </c>
      <c r="BA31" t="n">
        <v>0</v>
      </c>
      <c r="BB31" t="n">
        <v>0</v>
      </c>
      <c r="BC31" t="n">
        <v>0</v>
      </c>
      <c r="BD31" t="n">
        <v>0</v>
      </c>
      <c r="BE31" t="n">
        <v>1.0890464929764005</v>
      </c>
      <c r="BF31" t="n">
        <v>29.618897704563043</v>
      </c>
      <c r="BG31" t="n">
        <v>0</v>
      </c>
      <c r="BH31" t="n">
        <v>6.5147789603215975E-2</v>
      </c>
      <c r="BI31" t="n">
        <v>4.0895772649641914E-2</v>
      </c>
      <c r="BJ31" t="n">
        <v>0</v>
      </c>
      <c r="BK31" t="n">
        <v>0</v>
      </c>
      <c r="BL31" t="n">
        <v>0</v>
      </c>
      <c r="BM31" t="n">
        <v>2.9118920452024279E-2</v>
      </c>
      <c r="BN31" t="n">
        <v>0</v>
      </c>
      <c r="BO31" t="n">
        <v>0</v>
      </c>
      <c r="BP31" t="n">
        <v>620.74350454354578</v>
      </c>
      <c r="BQ31" t="n">
        <v>0</v>
      </c>
      <c r="BR31" t="n">
        <v>0</v>
      </c>
      <c r="BS31" t="n">
        <v>0</v>
      </c>
      <c r="BT31" t="n">
        <v>0</v>
      </c>
      <c r="BU31" t="n">
        <v>0</v>
      </c>
      <c r="BV31" t="n">
        <v>0</v>
      </c>
      <c r="BW31" t="n">
        <v>0</v>
      </c>
      <c r="BX31" t="n">
        <v>0</v>
      </c>
      <c r="DC31" t="n">
        <f t="shared" si="0"/>
        <v>651.5866112237901</v>
      </c>
    </row>
    <row r="32">
      <c r="B32" t="s">
        <v>46</v>
      </c>
      <c r="AN32" t="n">
        <v>0</v>
      </c>
      <c r="AO32" t="n">
        <v>0</v>
      </c>
      <c r="AP32" t="n">
        <v>0</v>
      </c>
      <c r="AQ32" t="n">
        <v>0</v>
      </c>
      <c r="AR32" t="n">
        <v>0</v>
      </c>
      <c r="AS32" t="n">
        <v>0</v>
      </c>
      <c r="AT32" t="n">
        <v>0</v>
      </c>
      <c r="AU32" t="n">
        <v>0</v>
      </c>
      <c r="AV32" t="n">
        <v>0</v>
      </c>
      <c r="AW32" t="n">
        <v>0</v>
      </c>
      <c r="AX32" t="n">
        <v>0</v>
      </c>
      <c r="AY32" t="n">
        <v>0</v>
      </c>
      <c r="AZ32" t="n">
        <v>0</v>
      </c>
      <c r="BA32" t="n">
        <v>0</v>
      </c>
      <c r="BB32" t="n">
        <v>0</v>
      </c>
      <c r="BC32" t="n">
        <v>0</v>
      </c>
      <c r="BD32" t="n">
        <v>0</v>
      </c>
      <c r="BE32" t="n">
        <v>36.767352743223398</v>
      </c>
      <c r="BF32" t="n">
        <v>24.888631398355056</v>
      </c>
      <c r="BG32" t="n">
        <v>0.53470638029749629</v>
      </c>
      <c r="BH32" t="n">
        <v>0.73853703511449043</v>
      </c>
      <c r="BI32" t="n">
        <v>0</v>
      </c>
      <c r="BJ32" t="n">
        <v>0</v>
      </c>
      <c r="BK32" t="n">
        <v>102.53789157439704</v>
      </c>
      <c r="BL32" t="n">
        <v>0</v>
      </c>
      <c r="BM32" t="n">
        <v>0.23639904857294541</v>
      </c>
      <c r="BN32" t="n">
        <v>0</v>
      </c>
      <c r="BO32" t="n">
        <v>0</v>
      </c>
      <c r="BP32" t="n">
        <v>0.18701831065609772</v>
      </c>
      <c r="BQ32" t="n">
        <v>897.3046955206479</v>
      </c>
      <c r="BR32" t="n">
        <v>0</v>
      </c>
      <c r="BS32" t="n">
        <v>0</v>
      </c>
      <c r="BT32" t="n">
        <v>0</v>
      </c>
      <c r="BU32" t="n">
        <v>0</v>
      </c>
      <c r="BV32" t="n">
        <v>0</v>
      </c>
      <c r="BW32" t="n">
        <v>0</v>
      </c>
      <c r="BX32" t="n">
        <v>0</v>
      </c>
      <c r="DC32" t="n">
        <f t="shared" si="0"/>
        <v>1063.1952320112644</v>
      </c>
    </row>
    <row r="33">
      <c r="B33" t="s">
        <v>47</v>
      </c>
      <c r="AN33" t="n">
        <v>0</v>
      </c>
      <c r="AO33" t="n">
        <v>0</v>
      </c>
      <c r="AP33" t="n">
        <v>0</v>
      </c>
      <c r="AQ33" t="n">
        <v>0</v>
      </c>
      <c r="AR33" t="n">
        <v>0</v>
      </c>
      <c r="AS33" t="n">
        <v>0</v>
      </c>
      <c r="AT33" t="n">
        <v>0</v>
      </c>
      <c r="AU33" t="n">
        <v>0</v>
      </c>
      <c r="AV33" t="n">
        <v>0</v>
      </c>
      <c r="AW33" t="n">
        <v>0</v>
      </c>
      <c r="AX33" t="n">
        <v>0</v>
      </c>
      <c r="AY33" t="n">
        <v>0</v>
      </c>
      <c r="AZ33" t="n">
        <v>0</v>
      </c>
      <c r="BA33" t="n">
        <v>0</v>
      </c>
      <c r="BB33" t="n">
        <v>0</v>
      </c>
      <c r="BC33" t="n">
        <v>0</v>
      </c>
      <c r="BD33" t="n">
        <v>0</v>
      </c>
      <c r="BE33" t="n">
        <v>0</v>
      </c>
      <c r="BF33" t="n">
        <v>0</v>
      </c>
      <c r="BG33" t="n">
        <v>0</v>
      </c>
      <c r="BH33" t="n">
        <v>0</v>
      </c>
      <c r="BI33" t="n">
        <v>0</v>
      </c>
      <c r="BJ33" t="n">
        <v>0</v>
      </c>
      <c r="BK33" t="n">
        <v>0</v>
      </c>
      <c r="BL33" t="n">
        <v>0</v>
      </c>
      <c r="BM33" t="n">
        <v>0</v>
      </c>
      <c r="BN33" t="n">
        <v>0</v>
      </c>
      <c r="BO33" t="n">
        <v>0</v>
      </c>
      <c r="BP33" t="n">
        <v>0</v>
      </c>
      <c r="BQ33" t="n">
        <v>0</v>
      </c>
      <c r="BR33" t="n">
        <v>5793.2353793724478</v>
      </c>
      <c r="BS33" t="n">
        <v>0</v>
      </c>
      <c r="BT33" t="n">
        <v>0</v>
      </c>
      <c r="BU33" t="n">
        <v>0</v>
      </c>
      <c r="BV33" t="n">
        <v>0</v>
      </c>
      <c r="BW33" t="n">
        <v>0</v>
      </c>
      <c r="BX33" t="n">
        <v>0</v>
      </c>
      <c r="DC33" t="n">
        <f t="shared" si="0"/>
        <v>5793.2353793724478</v>
      </c>
    </row>
    <row r="34">
      <c r="B34" t="s">
        <v>48</v>
      </c>
      <c r="AN34" t="n">
        <v>0</v>
      </c>
      <c r="AO34" t="n">
        <v>0</v>
      </c>
      <c r="AP34" t="n">
        <v>0</v>
      </c>
      <c r="AQ34" t="n">
        <v>0</v>
      </c>
      <c r="AR34" t="n">
        <v>0</v>
      </c>
      <c r="AS34" t="n">
        <v>0</v>
      </c>
      <c r="AT34" t="n">
        <v>0</v>
      </c>
      <c r="AU34" t="n">
        <v>0</v>
      </c>
      <c r="AV34" t="n">
        <v>0</v>
      </c>
      <c r="AW34" t="n">
        <v>0</v>
      </c>
      <c r="AX34" t="n">
        <v>0</v>
      </c>
      <c r="AY34" t="n">
        <v>0</v>
      </c>
      <c r="AZ34" t="n">
        <v>0</v>
      </c>
      <c r="BA34" t="n">
        <v>0</v>
      </c>
      <c r="BB34" t="n">
        <v>1.0725741287164965</v>
      </c>
      <c r="BC34" t="n">
        <v>0</v>
      </c>
      <c r="BD34" t="n">
        <v>0</v>
      </c>
      <c r="BE34" t="n">
        <v>0</v>
      </c>
      <c r="BF34" t="n">
        <v>0.19158371163381296</v>
      </c>
      <c r="BG34" t="n">
        <v>0</v>
      </c>
      <c r="BH34" t="n">
        <v>0.75204271339906303</v>
      </c>
      <c r="BI34" t="n">
        <v>0</v>
      </c>
      <c r="BJ34" t="n">
        <v>0</v>
      </c>
      <c r="BK34" t="n">
        <v>0</v>
      </c>
      <c r="BL34" t="n">
        <v>0</v>
      </c>
      <c r="BM34" t="n">
        <v>1.5107831086524806</v>
      </c>
      <c r="BN34" t="n">
        <v>2.7339969312516203E-3</v>
      </c>
      <c r="BO34" t="n">
        <v>0</v>
      </c>
      <c r="BP34" t="n">
        <v>6.2647982709855094E-3</v>
      </c>
      <c r="BQ34" t="n">
        <v>1.0901423920565879E-2</v>
      </c>
      <c r="BR34" t="n">
        <v>0</v>
      </c>
      <c r="BS34" t="n">
        <v>3370.196646792127</v>
      </c>
      <c r="BT34" t="n">
        <v>0.99397206258105697</v>
      </c>
      <c r="BU34" t="n">
        <v>0</v>
      </c>
      <c r="BV34" t="n">
        <v>0</v>
      </c>
      <c r="BW34" t="n">
        <v>0</v>
      </c>
      <c r="BX34" t="n">
        <v>0</v>
      </c>
      <c r="DC34" t="n">
        <f t="shared" si="0"/>
        <v>3374.7375027362327</v>
      </c>
    </row>
    <row r="35">
      <c r="B35" t="s">
        <v>49</v>
      </c>
      <c r="AN35" t="n">
        <v>0</v>
      </c>
      <c r="AO35" t="n">
        <v>0</v>
      </c>
      <c r="AP35" t="n">
        <v>0</v>
      </c>
      <c r="AQ35" t="n">
        <v>0</v>
      </c>
      <c r="AR35" t="n">
        <v>0</v>
      </c>
      <c r="AS35" t="n">
        <v>0</v>
      </c>
      <c r="AT35" t="n">
        <v>0</v>
      </c>
      <c r="AU35" t="n">
        <v>0</v>
      </c>
      <c r="AV35" t="n">
        <v>0</v>
      </c>
      <c r="AW35" t="n">
        <v>0</v>
      </c>
      <c r="AX35" t="n">
        <v>0</v>
      </c>
      <c r="AY35" t="n">
        <v>0</v>
      </c>
      <c r="AZ35" t="n">
        <v>0</v>
      </c>
      <c r="BA35" t="n">
        <v>0</v>
      </c>
      <c r="BB35" t="n">
        <v>0</v>
      </c>
      <c r="BC35" t="n">
        <v>0</v>
      </c>
      <c r="BD35" t="n">
        <v>0</v>
      </c>
      <c r="BE35" t="n">
        <v>3.6666010058987206</v>
      </c>
      <c r="BF35" t="n">
        <v>17.119822992495603</v>
      </c>
      <c r="BG35" t="n">
        <v>0.61704968544441363</v>
      </c>
      <c r="BH35" t="n">
        <v>0.86442054039322613</v>
      </c>
      <c r="BI35" t="n">
        <v>0</v>
      </c>
      <c r="BJ35" t="n">
        <v>0</v>
      </c>
      <c r="BK35" t="n">
        <v>0</v>
      </c>
      <c r="BL35" t="n">
        <v>0</v>
      </c>
      <c r="BM35" t="n">
        <v>8.9832545389547125</v>
      </c>
      <c r="BN35" t="n">
        <v>0.27716368231338301</v>
      </c>
      <c r="BO35" t="n">
        <v>0.62867372549872069</v>
      </c>
      <c r="BP35" t="n">
        <v>0</v>
      </c>
      <c r="BQ35" t="n">
        <v>1.2724729123488954E-3</v>
      </c>
      <c r="BR35" t="n">
        <v>0</v>
      </c>
      <c r="BS35" t="n">
        <v>1.8977745846298915</v>
      </c>
      <c r="BT35" t="n">
        <v>3784.9365445358872</v>
      </c>
      <c r="BU35" t="n">
        <v>0</v>
      </c>
      <c r="BV35" t="n">
        <v>0</v>
      </c>
      <c r="BW35" t="n">
        <v>6.5871681095927819E-3</v>
      </c>
      <c r="BX35" t="n">
        <v>0</v>
      </c>
      <c r="DC35" t="n">
        <f t="shared" ref="DC35:DC66" si="1">SUM(C35:DA35)</f>
        <v>3818.9991649325375</v>
      </c>
    </row>
    <row r="36">
      <c r="B36" t="s">
        <v>50</v>
      </c>
      <c r="AN36" t="n">
        <v>0</v>
      </c>
      <c r="AO36" t="n">
        <v>0</v>
      </c>
      <c r="AP36" t="n">
        <v>0</v>
      </c>
      <c r="AQ36" t="n">
        <v>0</v>
      </c>
      <c r="AR36" t="n">
        <v>0</v>
      </c>
      <c r="AS36" t="n">
        <v>0</v>
      </c>
      <c r="AT36" t="n">
        <v>0</v>
      </c>
      <c r="AU36" t="n">
        <v>0</v>
      </c>
      <c r="AV36" t="n">
        <v>0</v>
      </c>
      <c r="AW36" t="n">
        <v>0</v>
      </c>
      <c r="AX36" t="n">
        <v>0</v>
      </c>
      <c r="AY36" t="n">
        <v>0</v>
      </c>
      <c r="AZ36" t="n">
        <v>0</v>
      </c>
      <c r="BA36" t="n">
        <v>0</v>
      </c>
      <c r="BB36" t="n">
        <v>0</v>
      </c>
      <c r="BC36" t="n">
        <v>0</v>
      </c>
      <c r="BD36" t="n">
        <v>0</v>
      </c>
      <c r="BE36" t="n">
        <v>0</v>
      </c>
      <c r="BF36" t="n">
        <v>0</v>
      </c>
      <c r="BG36" t="n">
        <v>0</v>
      </c>
      <c r="BH36" t="n">
        <v>0.32912742871960621</v>
      </c>
      <c r="BI36" t="n">
        <v>0</v>
      </c>
      <c r="BJ36" t="n">
        <v>0</v>
      </c>
      <c r="BK36" t="n">
        <v>0</v>
      </c>
      <c r="BL36" t="n">
        <v>0</v>
      </c>
      <c r="BM36" t="n">
        <v>0</v>
      </c>
      <c r="BN36" t="n">
        <v>0</v>
      </c>
      <c r="BO36" t="n">
        <v>0</v>
      </c>
      <c r="BP36" t="n">
        <v>0</v>
      </c>
      <c r="BQ36" t="n">
        <v>0</v>
      </c>
      <c r="BR36" t="n">
        <v>0</v>
      </c>
      <c r="BS36" t="n">
        <v>0</v>
      </c>
      <c r="BT36" t="n">
        <v>0</v>
      </c>
      <c r="BU36" t="n">
        <v>530.27846190686944</v>
      </c>
      <c r="BV36" t="n">
        <v>0</v>
      </c>
      <c r="BW36" t="n">
        <v>0</v>
      </c>
      <c r="BX36" t="n">
        <v>0</v>
      </c>
      <c r="DC36" t="n">
        <f t="shared" si="1"/>
        <v>530.60758933558907</v>
      </c>
    </row>
    <row r="37">
      <c r="B37" t="s">
        <v>51</v>
      </c>
      <c r="AN37" t="n">
        <v>0</v>
      </c>
      <c r="AO37" t="n">
        <v>0</v>
      </c>
      <c r="AP37" t="n">
        <v>0</v>
      </c>
      <c r="AQ37" t="n">
        <v>0</v>
      </c>
      <c r="AR37" t="n">
        <v>0</v>
      </c>
      <c r="AS37" t="n">
        <v>0</v>
      </c>
      <c r="AT37" t="n">
        <v>0</v>
      </c>
      <c r="AU37" t="n">
        <v>0</v>
      </c>
      <c r="AV37" t="n">
        <v>0</v>
      </c>
      <c r="AW37" t="n">
        <v>0</v>
      </c>
      <c r="AX37" t="n">
        <v>0</v>
      </c>
      <c r="AY37" t="n">
        <v>0</v>
      </c>
      <c r="AZ37" t="n">
        <v>0</v>
      </c>
      <c r="BA37" t="n">
        <v>0</v>
      </c>
      <c r="BB37" t="n">
        <v>0</v>
      </c>
      <c r="BC37" t="n">
        <v>0</v>
      </c>
      <c r="BD37" t="n">
        <v>0</v>
      </c>
      <c r="BE37" t="n">
        <v>0</v>
      </c>
      <c r="BF37" t="n">
        <v>0.43080932270154182</v>
      </c>
      <c r="BG37" t="n">
        <v>0</v>
      </c>
      <c r="BH37" t="n">
        <v>0.6747148120171832</v>
      </c>
      <c r="BI37" t="n">
        <v>0</v>
      </c>
      <c r="BJ37" t="n">
        <v>0</v>
      </c>
      <c r="BK37" t="n">
        <v>0</v>
      </c>
      <c r="BL37" t="n">
        <v>0</v>
      </c>
      <c r="BM37" t="n">
        <v>7.9415003773070278</v>
      </c>
      <c r="BN37" t="n">
        <v>0</v>
      </c>
      <c r="BO37" t="n">
        <v>0</v>
      </c>
      <c r="BP37" t="n">
        <v>3.9653898173385587</v>
      </c>
      <c r="BQ37" t="n">
        <v>0</v>
      </c>
      <c r="BR37" t="n">
        <v>0</v>
      </c>
      <c r="BS37" t="n">
        <v>2.0913184305326453</v>
      </c>
      <c r="BT37" t="n">
        <v>0</v>
      </c>
      <c r="BU37" t="n">
        <v>0</v>
      </c>
      <c r="BV37" t="n">
        <v>4211.0250025784726</v>
      </c>
      <c r="BW37" t="n">
        <v>0</v>
      </c>
      <c r="BX37" t="n">
        <v>0</v>
      </c>
      <c r="DC37" t="n">
        <f t="shared" si="1"/>
        <v>4226.1287353383696</v>
      </c>
    </row>
    <row r="38">
      <c r="B38" t="s">
        <v>52</v>
      </c>
      <c r="AN38" t="n">
        <v>0</v>
      </c>
      <c r="AO38" t="n">
        <v>0</v>
      </c>
      <c r="AP38" t="n">
        <v>0</v>
      </c>
      <c r="AQ38" t="n">
        <v>0</v>
      </c>
      <c r="AR38" t="n">
        <v>0</v>
      </c>
      <c r="AS38" t="n">
        <v>0</v>
      </c>
      <c r="AT38" t="n">
        <v>0</v>
      </c>
      <c r="AU38" t="n">
        <v>0</v>
      </c>
      <c r="AV38" t="n">
        <v>0</v>
      </c>
      <c r="AW38" t="n">
        <v>8.2112311791920954E-4</v>
      </c>
      <c r="AX38" t="n">
        <v>0</v>
      </c>
      <c r="AY38" t="n">
        <v>0</v>
      </c>
      <c r="AZ38" t="n">
        <v>0</v>
      </c>
      <c r="BA38" t="n">
        <v>0</v>
      </c>
      <c r="BB38" t="n">
        <v>0</v>
      </c>
      <c r="BC38" t="n">
        <v>0</v>
      </c>
      <c r="BD38" t="n">
        <v>0</v>
      </c>
      <c r="BE38" t="n">
        <v>0</v>
      </c>
      <c r="BF38" t="n">
        <v>12.008796879451387</v>
      </c>
      <c r="BG38" t="n">
        <v>2.4254713636998191E-2</v>
      </c>
      <c r="BH38" t="n">
        <v>1.0143788651536689</v>
      </c>
      <c r="BI38" t="n">
        <v>0</v>
      </c>
      <c r="BJ38" t="n">
        <v>0</v>
      </c>
      <c r="BK38" t="n">
        <v>0</v>
      </c>
      <c r="BL38" t="n">
        <v>0</v>
      </c>
      <c r="BM38" t="n">
        <v>7.0237361650691792</v>
      </c>
      <c r="BN38" t="n">
        <v>0</v>
      </c>
      <c r="BO38" t="n">
        <v>0</v>
      </c>
      <c r="BP38" t="n">
        <v>0</v>
      </c>
      <c r="BQ38" t="n">
        <v>0.71545659562218944</v>
      </c>
      <c r="BR38" t="n">
        <v>0</v>
      </c>
      <c r="BS38" t="n">
        <v>0</v>
      </c>
      <c r="BT38" t="n">
        <v>3.2559780239573417</v>
      </c>
      <c r="BU38" t="n">
        <v>0</v>
      </c>
      <c r="BV38" t="n">
        <v>0</v>
      </c>
      <c r="BW38" t="n">
        <v>985.47752605710957</v>
      </c>
      <c r="BX38" t="n">
        <v>0</v>
      </c>
      <c r="DC38" t="n">
        <f t="shared" si="1"/>
        <v>1009.5209484231183</v>
      </c>
    </row>
    <row r="39">
      <c r="B39" t="s">
        <v>53</v>
      </c>
      <c r="AN39" t="n">
        <v>0</v>
      </c>
      <c r="AO39" t="n">
        <v>0</v>
      </c>
      <c r="AP39" t="n">
        <v>0</v>
      </c>
      <c r="AQ39" t="n">
        <v>0</v>
      </c>
      <c r="AR39" t="n">
        <v>0</v>
      </c>
      <c r="AS39" t="n">
        <v>0</v>
      </c>
      <c r="AT39" t="n">
        <v>0</v>
      </c>
      <c r="AU39" t="n">
        <v>0</v>
      </c>
      <c r="AV39" t="n">
        <v>0</v>
      </c>
      <c r="AW39" t="n">
        <v>0</v>
      </c>
      <c r="AX39" t="n">
        <v>0</v>
      </c>
      <c r="AY39" t="n">
        <v>0</v>
      </c>
      <c r="AZ39" t="n">
        <v>0</v>
      </c>
      <c r="BA39" t="n">
        <v>0</v>
      </c>
      <c r="BB39" t="n">
        <v>0</v>
      </c>
      <c r="BC39" t="n">
        <v>0</v>
      </c>
      <c r="BD39" t="n">
        <v>0</v>
      </c>
      <c r="BE39" t="n">
        <v>0</v>
      </c>
      <c r="BF39" t="n">
        <v>0</v>
      </c>
      <c r="BG39" t="n">
        <v>0</v>
      </c>
      <c r="BH39" t="n">
        <v>0</v>
      </c>
      <c r="BI39" t="n">
        <v>0</v>
      </c>
      <c r="BJ39" t="n">
        <v>0</v>
      </c>
      <c r="BK39" t="n">
        <v>0</v>
      </c>
      <c r="BL39" t="n">
        <v>0</v>
      </c>
      <c r="BM39" t="n">
        <v>0</v>
      </c>
      <c r="BN39" t="n">
        <v>0</v>
      </c>
      <c r="BO39" t="n">
        <v>0</v>
      </c>
      <c r="BP39" t="n">
        <v>0</v>
      </c>
      <c r="BQ39" t="n">
        <v>0</v>
      </c>
      <c r="BR39" t="n">
        <v>0</v>
      </c>
      <c r="BS39" t="n">
        <v>0</v>
      </c>
      <c r="BT39" t="n">
        <v>0</v>
      </c>
      <c r="BU39" t="n">
        <v>0</v>
      </c>
      <c r="BV39" t="n">
        <v>0</v>
      </c>
      <c r="BW39" t="n">
        <v>0</v>
      </c>
      <c r="BX39" t="n">
        <v>71.360067043184898</v>
      </c>
      <c r="DC39" t="n">
        <f t="shared" si="1"/>
        <v>71.360067043184898</v>
      </c>
    </row>
    <row r="40">
      <c r="B40" t="s">
        <v>54</v>
      </c>
      <c r="C40" t="n">
        <v>1193.6367314927884</v>
      </c>
      <c r="D40" t="n">
        <v>0</v>
      </c>
      <c r="E40" t="n">
        <v>3404.351327321539</v>
      </c>
      <c r="F40" t="n">
        <v>1.138291882825573</v>
      </c>
      <c r="G40" t="n">
        <v>0.58552074098458928</v>
      </c>
      <c r="H40" t="n">
        <v>0</v>
      </c>
      <c r="I40" t="n">
        <v>0</v>
      </c>
      <c r="J40" t="n">
        <v>8.6997780237491149</v>
      </c>
      <c r="K40" t="n">
        <v>9.0217751013476057</v>
      </c>
      <c r="L40" t="n">
        <v>0</v>
      </c>
      <c r="M40" t="n">
        <v>0</v>
      </c>
      <c r="N40" t="n">
        <v>0</v>
      </c>
      <c r="O40" t="n">
        <v>0</v>
      </c>
      <c r="P40" t="n">
        <v>0</v>
      </c>
      <c r="Q40" t="n">
        <v>0.88674671852114506</v>
      </c>
      <c r="R40" t="n">
        <v>2.1499961380148966E-2</v>
      </c>
      <c r="S40" t="n">
        <v>1.6519756794312758E-2</v>
      </c>
      <c r="T40" t="n">
        <v>0.84092271680253372</v>
      </c>
      <c r="U40" t="n">
        <v>70.454100381208747</v>
      </c>
      <c r="V40" t="n">
        <v>2.608083230830479E-2</v>
      </c>
      <c r="W40" t="n">
        <v>253.772399964437</v>
      </c>
      <c r="X40" t="n">
        <v>0</v>
      </c>
      <c r="Y40" t="n">
        <v>0</v>
      </c>
      <c r="Z40" t="n">
        <v>3.6423222410168292E-3</v>
      </c>
      <c r="AA40" t="n">
        <v>5.2461491035945811E-3</v>
      </c>
      <c r="AB40" t="n">
        <v>1.9716197824487809</v>
      </c>
      <c r="AC40" t="n">
        <v>0.41537305395838969</v>
      </c>
      <c r="AD40" t="n">
        <v>0.22951965543348241</v>
      </c>
      <c r="AE40" t="n">
        <v>4.900577746104768E-4</v>
      </c>
      <c r="AF40" t="n">
        <v>4.1518667215387612</v>
      </c>
      <c r="AG40" t="n">
        <v>0</v>
      </c>
      <c r="AH40" t="n">
        <v>12.624113072873609</v>
      </c>
      <c r="AI40" t="n">
        <v>5.6297499346833674E-2</v>
      </c>
      <c r="AJ40" t="n">
        <v>4.1535025094706901</v>
      </c>
      <c r="AK40" t="n">
        <v>31.534530494367733</v>
      </c>
      <c r="AL40" t="n">
        <v>0.37730860624234758</v>
      </c>
      <c r="AM40" t="n">
        <v>0</v>
      </c>
      <c r="CK40" s="9" t="n">
        <f>'HH Consumption'!D5</f>
        <v>99.163197911727906</v>
      </c>
      <c r="CL40" s="9" t="n">
        <f>'HH Consumption'!E5</f>
        <v>132.66347927857549</v>
      </c>
      <c r="CM40" s="9" t="n">
        <f>'HH Consumption'!F5</f>
        <v>165.26206673694915</v>
      </c>
      <c r="CN40" s="9" t="n">
        <f>'HH Consumption'!G5</f>
        <v>201.8800088325988</v>
      </c>
      <c r="CO40" s="9" t="n">
        <f>'HH Consumption'!H5</f>
        <v>306.659994978692</v>
      </c>
      <c r="CP40" s="9" t="n">
        <f>'HH Consumption'!I5</f>
        <v>118.30686405583447</v>
      </c>
      <c r="CQ40" s="9" t="n">
        <f>'HH Consumption'!J5</f>
        <v>233.38274886495364</v>
      </c>
      <c r="CR40" s="9" t="n">
        <f>'HH Consumption'!K5</f>
        <v>334.3864811320289</v>
      </c>
      <c r="CS40" s="9" t="n">
        <f>'HH Consumption'!L5</f>
        <v>432.24172543690207</v>
      </c>
      <c r="CT40" s="9" t="n">
        <f>'HH Consumption'!M5</f>
        <v>645.08533262751337</v>
      </c>
      <c r="CU40" t="n">
        <v>0</v>
      </c>
      <c r="CW40" t="n">
        <v>284.148840061214</v>
      </c>
      <c r="CX40" t="n">
        <v>177.35320171321575</v>
      </c>
      <c r="CY40" t="n">
        <v>105.65114182888097</v>
      </c>
      <c r="DA40" t="n">
        <v>990.99743950886875</v>
      </c>
      <c r="DC40" t="n">
        <f t="shared" si="1"/>
        <v>9226.1577277874421</v>
      </c>
    </row>
    <row r="41">
      <c r="B41" t="s">
        <v>55</v>
      </c>
      <c r="C41" t="n">
        <v>7.9900225284495443</v>
      </c>
      <c r="D41" t="n">
        <v>70.689986513613746</v>
      </c>
      <c r="E41" t="n">
        <v>1.3401058587581709E-2</v>
      </c>
      <c r="F41" t="n">
        <v>0</v>
      </c>
      <c r="G41" t="n">
        <v>1.4201756316661374E-3</v>
      </c>
      <c r="H41" t="n">
        <v>132.51902522908318</v>
      </c>
      <c r="I41" t="n">
        <v>0.31832244224100414</v>
      </c>
      <c r="J41" t="n">
        <v>0</v>
      </c>
      <c r="K41" t="n">
        <v>203.46761402932268</v>
      </c>
      <c r="L41" t="n">
        <v>414.79535007673309</v>
      </c>
      <c r="M41" t="n">
        <v>0</v>
      </c>
      <c r="N41" t="n">
        <v>0</v>
      </c>
      <c r="O41" t="n">
        <v>0</v>
      </c>
      <c r="P41" t="n">
        <v>0</v>
      </c>
      <c r="Q41" t="n">
        <v>0</v>
      </c>
      <c r="R41" t="n">
        <v>6.4570260446110363E-4</v>
      </c>
      <c r="S41" t="n">
        <v>1.0468793912745731E-4</v>
      </c>
      <c r="T41" t="n">
        <v>191.30244578635489</v>
      </c>
      <c r="U41" t="n">
        <v>8.7464731614740661</v>
      </c>
      <c r="V41" t="n">
        <v>30.01785196790539</v>
      </c>
      <c r="W41" t="n">
        <v>2.8509075354077502E-2</v>
      </c>
      <c r="X41" t="n">
        <v>0</v>
      </c>
      <c r="Y41" t="n">
        <v>0</v>
      </c>
      <c r="Z41" t="n">
        <v>0</v>
      </c>
      <c r="AA41" t="n">
        <v>1.0098458332232108E-3</v>
      </c>
      <c r="AB41" t="n">
        <v>6.2575379978321921</v>
      </c>
      <c r="AC41" t="n">
        <v>0.25008646247966393</v>
      </c>
      <c r="AD41" t="n">
        <v>0</v>
      </c>
      <c r="AE41" t="n">
        <v>0</v>
      </c>
      <c r="AF41" t="n">
        <v>0</v>
      </c>
      <c r="AG41" t="n">
        <v>0</v>
      </c>
      <c r="AH41" t="n">
        <v>8.2985029037149789E-3</v>
      </c>
      <c r="AI41" t="n">
        <v>0.13971679810423149</v>
      </c>
      <c r="AJ41" t="n">
        <v>0</v>
      </c>
      <c r="AK41" t="n">
        <v>1.0176731601112866E-2</v>
      </c>
      <c r="AL41" t="n">
        <v>1.4150303594339131</v>
      </c>
      <c r="AM41" t="n">
        <v>0</v>
      </c>
      <c r="CK41" s="9" t="n">
        <f>'HH Consumption'!D6</f>
        <v>0</v>
      </c>
      <c r="CL41" s="9" t="n">
        <f>'HH Consumption'!E6</f>
        <v>0</v>
      </c>
      <c r="CM41" s="9" t="n">
        <f>'HH Consumption'!F6</f>
        <v>0</v>
      </c>
      <c r="CN41" s="9" t="n">
        <f>'HH Consumption'!G6</f>
        <v>0</v>
      </c>
      <c r="CO41" s="9" t="n">
        <f>'HH Consumption'!H6</f>
        <v>0</v>
      </c>
      <c r="CP41" s="9" t="n">
        <f>'HH Consumption'!I6</f>
        <v>0</v>
      </c>
      <c r="CQ41" s="9" t="n">
        <f>'HH Consumption'!J6</f>
        <v>0</v>
      </c>
      <c r="CR41" s="9" t="n">
        <f>'HH Consumption'!K6</f>
        <v>0</v>
      </c>
      <c r="CS41" s="9" t="n">
        <f>'HH Consumption'!L6</f>
        <v>0</v>
      </c>
      <c r="CT41" s="9" t="n">
        <f>'HH Consumption'!M6</f>
        <v>0</v>
      </c>
      <c r="CU41" t="n">
        <v>0</v>
      </c>
      <c r="CW41" t="n">
        <v>0</v>
      </c>
      <c r="CX41" t="n">
        <v>0</v>
      </c>
      <c r="CY41" t="n">
        <v>82.006913340129856</v>
      </c>
      <c r="DA41" t="n">
        <v>3910.3783078574247</v>
      </c>
      <c r="DC41" t="n">
        <f t="shared" si="1"/>
        <v>5060.3582503310372</v>
      </c>
    </row>
    <row r="42">
      <c r="B42" t="s">
        <v>56</v>
      </c>
      <c r="C42" t="n">
        <v>440.95236323292477</v>
      </c>
      <c r="D42" t="n">
        <v>0</v>
      </c>
      <c r="E42" t="n">
        <v>3650.3535061065672</v>
      </c>
      <c r="F42" t="n">
        <v>7.5426071676327019E-2</v>
      </c>
      <c r="G42" t="n">
        <v>0</v>
      </c>
      <c r="H42" t="n">
        <v>0</v>
      </c>
      <c r="I42" t="n">
        <v>5.0209765845227572E-2</v>
      </c>
      <c r="J42" t="n">
        <v>1.0240358304637346E-3</v>
      </c>
      <c r="K42" t="n">
        <v>0.18620811672391724</v>
      </c>
      <c r="L42" t="n">
        <v>0</v>
      </c>
      <c r="M42" t="n">
        <v>0</v>
      </c>
      <c r="N42" t="n">
        <v>0</v>
      </c>
      <c r="O42" t="n">
        <v>0</v>
      </c>
      <c r="P42" t="n">
        <v>0</v>
      </c>
      <c r="Q42" t="n">
        <v>4.8009931234796552E-3</v>
      </c>
      <c r="R42" t="n">
        <v>0.13230569523942931</v>
      </c>
      <c r="S42" t="n">
        <v>21.929445956812142</v>
      </c>
      <c r="T42" t="n">
        <v>0.8675632058587035</v>
      </c>
      <c r="U42" t="n">
        <v>145.45986014241441</v>
      </c>
      <c r="V42" t="n">
        <v>0.39885715555523155</v>
      </c>
      <c r="W42" t="n">
        <v>892.7089593180317</v>
      </c>
      <c r="X42" t="n">
        <v>4.5761283382194522</v>
      </c>
      <c r="Y42" t="n">
        <v>0</v>
      </c>
      <c r="Z42" t="n">
        <v>0</v>
      </c>
      <c r="AA42" t="n">
        <v>0.68248171995390527</v>
      </c>
      <c r="AB42" t="n">
        <v>3.3701339047859395</v>
      </c>
      <c r="AC42" t="n">
        <v>0.92652867478253198</v>
      </c>
      <c r="AD42" t="n">
        <v>0</v>
      </c>
      <c r="AE42" t="n">
        <v>1.8978000630600007</v>
      </c>
      <c r="AF42" t="n">
        <v>2.1430207561069455E-2</v>
      </c>
      <c r="AG42" t="n">
        <v>0</v>
      </c>
      <c r="AH42" t="n">
        <v>66.912674706275766</v>
      </c>
      <c r="AI42" t="n">
        <v>2.4252569125962955</v>
      </c>
      <c r="AJ42" t="n">
        <v>160.49447202120859</v>
      </c>
      <c r="AK42" t="n">
        <v>84.866923492570521</v>
      </c>
      <c r="AL42" t="n">
        <v>2.4257069120350874</v>
      </c>
      <c r="AM42" t="n">
        <v>0</v>
      </c>
      <c r="CK42" s="9" t="n">
        <f>'HH Consumption'!D7</f>
        <v>477.92776721081441</v>
      </c>
      <c r="CL42" s="9" t="n">
        <f>'HH Consumption'!E7</f>
        <v>639.38599981888103</v>
      </c>
      <c r="CM42" s="9" t="n">
        <f>'HH Consumption'!F7</f>
        <v>796.49842102251773</v>
      </c>
      <c r="CN42" s="9" t="n">
        <f>'HH Consumption'!G7</f>
        <v>972.98255701425285</v>
      </c>
      <c r="CO42" s="9" t="n">
        <f>'HH Consumption'!H7</f>
        <v>1477.9810431639194</v>
      </c>
      <c r="CP42" s="9" t="n">
        <f>'HH Consumption'!I7</f>
        <v>570.19273858282008</v>
      </c>
      <c r="CQ42" s="9" t="n">
        <f>'HH Consumption'!J7</f>
        <v>1124.8134229176349</v>
      </c>
      <c r="CR42" s="9" t="n">
        <f>'HH Consumption'!K7</f>
        <v>1611.6118447004105</v>
      </c>
      <c r="CS42" s="9" t="n">
        <f>'HH Consumption'!L7</f>
        <v>2083.2357879109554</v>
      </c>
      <c r="CT42" s="9" t="n">
        <f>'HH Consumption'!M7</f>
        <v>3109.0585940719266</v>
      </c>
      <c r="CU42" t="n">
        <v>0</v>
      </c>
      <c r="CW42" t="n">
        <v>0</v>
      </c>
      <c r="CX42" t="n">
        <v>0</v>
      </c>
      <c r="CY42" t="n">
        <v>383.6555460762965</v>
      </c>
      <c r="DA42" t="n">
        <v>5360.9944889066091</v>
      </c>
      <c r="DC42" t="n">
        <f t="shared" si="1"/>
        <v>24090.058278146691</v>
      </c>
    </row>
    <row r="43">
      <c r="B43" t="s">
        <v>57</v>
      </c>
      <c r="C43" t="n">
        <v>8.7730967227363121E-2</v>
      </c>
      <c r="D43" t="n">
        <v>1.6671272494362542E-3</v>
      </c>
      <c r="E43" t="n">
        <v>0.51674901279867791</v>
      </c>
      <c r="F43" t="n">
        <v>513.40769409674726</v>
      </c>
      <c r="G43" t="n">
        <v>0.2095791161091031</v>
      </c>
      <c r="H43" t="n">
        <v>0</v>
      </c>
      <c r="I43" t="n">
        <v>0</v>
      </c>
      <c r="J43" t="n">
        <v>4.21667587358261E-2</v>
      </c>
      <c r="K43" t="n">
        <v>2.948490988848266</v>
      </c>
      <c r="L43" t="n">
        <v>4.4296342528858563</v>
      </c>
      <c r="M43" t="n">
        <v>0</v>
      </c>
      <c r="N43" t="n">
        <v>0</v>
      </c>
      <c r="O43" t="n">
        <v>0</v>
      </c>
      <c r="P43" t="n">
        <v>0</v>
      </c>
      <c r="Q43" t="n">
        <v>9.0411389183914004</v>
      </c>
      <c r="R43" t="n">
        <v>0.23167387466577161</v>
      </c>
      <c r="S43" t="n">
        <v>0.99629911426429019</v>
      </c>
      <c r="T43" t="n">
        <v>5.3426725625747418</v>
      </c>
      <c r="U43" t="n">
        <v>94.733401135660969</v>
      </c>
      <c r="V43" t="n">
        <v>1.1855436463464841</v>
      </c>
      <c r="W43" t="n">
        <v>7.293630968428138</v>
      </c>
      <c r="X43" t="n">
        <v>0.25578092667646574</v>
      </c>
      <c r="Y43" t="n">
        <v>0</v>
      </c>
      <c r="Z43" t="n">
        <v>0.12774567472316928</v>
      </c>
      <c r="AA43" t="n">
        <v>0.45642507047106035</v>
      </c>
      <c r="AB43" t="n">
        <v>3.2862011139593597E-2</v>
      </c>
      <c r="AC43" t="n">
        <v>0.37015626563101695</v>
      </c>
      <c r="AD43" t="n">
        <v>2.6362779999999999E-2</v>
      </c>
      <c r="AE43" t="n">
        <v>2.3150881164742252</v>
      </c>
      <c r="AF43" t="n">
        <v>0.40937859387483794</v>
      </c>
      <c r="AG43" t="n">
        <v>72.254482330000002</v>
      </c>
      <c r="AH43" t="n">
        <v>6.766424809181439</v>
      </c>
      <c r="AI43" t="n">
        <v>5.4310046607517002</v>
      </c>
      <c r="AJ43" t="n">
        <v>6.184360254155799E-2</v>
      </c>
      <c r="AK43" t="n">
        <v>16.293452107459917</v>
      </c>
      <c r="AL43" t="n">
        <v>14.228653319950094</v>
      </c>
      <c r="AM43" t="n">
        <v>0</v>
      </c>
      <c r="CK43" s="9" t="n">
        <f>'HH Consumption'!D8</f>
        <v>53.167970919258444</v>
      </c>
      <c r="CL43" s="9" t="n">
        <f>'HH Consumption'!E8</f>
        <v>97.538832677170987</v>
      </c>
      <c r="CM43" s="9" t="n">
        <f>'HH Consumption'!F8</f>
        <v>114.79964326157133</v>
      </c>
      <c r="CN43" s="9" t="n">
        <f>'HH Consumption'!G8</f>
        <v>135.16389941938149</v>
      </c>
      <c r="CO43" s="9" t="n">
        <f>'HH Consumption'!H8</f>
        <v>184.05751985159796</v>
      </c>
      <c r="CP43" s="9" t="n">
        <f>'HH Consumption'!I8</f>
        <v>67.941995428861716</v>
      </c>
      <c r="CQ43" s="9" t="n">
        <f>'HH Consumption'!J8</f>
        <v>152.25798266253628</v>
      </c>
      <c r="CR43" s="9" t="n">
        <f>'HH Consumption'!K8</f>
        <v>248.45103059305734</v>
      </c>
      <c r="CS43" s="9" t="n">
        <f>'HH Consumption'!L8</f>
        <v>310.16709183632042</v>
      </c>
      <c r="CT43" s="9" t="n">
        <f>'HH Consumption'!M8</f>
        <v>544.84355213402739</v>
      </c>
      <c r="CU43" t="n">
        <v>0</v>
      </c>
      <c r="CW43" t="n">
        <v>0</v>
      </c>
      <c r="CX43" t="n">
        <v>0</v>
      </c>
      <c r="CY43" t="n">
        <v>60.113584938822513</v>
      </c>
      <c r="DA43" t="n">
        <v>1563.308284916837</v>
      </c>
      <c r="DC43" t="n">
        <f t="shared" si="1"/>
        <v>4291.3091214492515</v>
      </c>
    </row>
    <row r="44">
      <c r="B44" t="s">
        <v>58</v>
      </c>
      <c r="C44" t="n">
        <v>32.93190184283069</v>
      </c>
      <c r="D44" t="n">
        <v>6.7358538971424817</v>
      </c>
      <c r="E44" t="n">
        <v>252.2366340052879</v>
      </c>
      <c r="F44" t="n">
        <v>1.7022429804553316</v>
      </c>
      <c r="G44" t="n">
        <v>287.07661077334478</v>
      </c>
      <c r="H44" t="n">
        <v>2.1150428107576955E-3</v>
      </c>
      <c r="I44" t="n">
        <v>0.30226851753373912</v>
      </c>
      <c r="J44" t="n">
        <v>3.4289478877686337</v>
      </c>
      <c r="K44" t="n">
        <v>28.220682575747894</v>
      </c>
      <c r="L44" t="n">
        <v>3.0774983128321183</v>
      </c>
      <c r="M44" t="n">
        <v>8.6536845603611915E-3</v>
      </c>
      <c r="N44" t="n">
        <v>9.7159535666906122E-3</v>
      </c>
      <c r="O44" t="n">
        <v>1.217238993410079E-2</v>
      </c>
      <c r="P44" t="n">
        <v>0.41338263021945232</v>
      </c>
      <c r="Q44" t="n">
        <v>146.88701041021437</v>
      </c>
      <c r="R44" t="n">
        <v>1.1728507836571911</v>
      </c>
      <c r="S44" t="n">
        <v>0.18997490463291225</v>
      </c>
      <c r="T44" t="n">
        <v>87.095271467884999</v>
      </c>
      <c r="U44" t="n">
        <v>115.66038696521969</v>
      </c>
      <c r="V44" t="n">
        <v>21.470358327691642</v>
      </c>
      <c r="W44" t="n">
        <v>32.874353957215355</v>
      </c>
      <c r="X44" t="n">
        <v>47.598600865906</v>
      </c>
      <c r="Y44" t="n">
        <v>0.7212164794896776</v>
      </c>
      <c r="Z44" t="n">
        <v>2.6107155083370532</v>
      </c>
      <c r="AA44" t="n">
        <v>33.755569362976992</v>
      </c>
      <c r="AB44" t="n">
        <v>12.064229718502764</v>
      </c>
      <c r="AC44" t="n">
        <v>4.2845055935122964</v>
      </c>
      <c r="AD44" t="n">
        <v>0.15878799312220093</v>
      </c>
      <c r="AE44" t="n">
        <v>37.47039819952424</v>
      </c>
      <c r="AF44" t="n">
        <v>20.06261191353655</v>
      </c>
      <c r="AG44" t="n">
        <v>11.479936559999999</v>
      </c>
      <c r="AH44" t="n">
        <v>29.551090681330521</v>
      </c>
      <c r="AI44" t="n">
        <v>21.260638418584584</v>
      </c>
      <c r="AJ44" t="n">
        <v>5.1496232953130434</v>
      </c>
      <c r="AK44" t="n">
        <v>36.745127481550576</v>
      </c>
      <c r="AL44" t="n">
        <v>32.034274962681486</v>
      </c>
      <c r="AM44" t="n">
        <v>0</v>
      </c>
      <c r="CK44" s="9" t="n">
        <f>'HH Consumption'!D9</f>
        <v>7.8448465098132161</v>
      </c>
      <c r="CL44" s="9" t="n">
        <f>'HH Consumption'!E9</f>
        <v>17.909710063675536</v>
      </c>
      <c r="CM44" s="9" t="n">
        <f>'HH Consumption'!F9</f>
        <v>22.274305413696073</v>
      </c>
      <c r="CN44" s="9" t="n">
        <f>'HH Consumption'!G9</f>
        <v>32.976844645331482</v>
      </c>
      <c r="CO44" s="9" t="n">
        <f>'HH Consumption'!H9</f>
        <v>71.202150412822306</v>
      </c>
      <c r="CP44" s="9" t="n">
        <f>'HH Consumption'!I9</f>
        <v>13.332430929712011</v>
      </c>
      <c r="CQ44" s="9" t="n">
        <f>'HH Consumption'!J9</f>
        <v>29.707411747539208</v>
      </c>
      <c r="CR44" s="9" t="n">
        <f>'HH Consumption'!K9</f>
        <v>42.653268469480651</v>
      </c>
      <c r="CS44" s="9" t="n">
        <f>'HH Consumption'!L9</f>
        <v>54.841495838160469</v>
      </c>
      <c r="CT44" s="9" t="n">
        <f>'HH Consumption'!M9</f>
        <v>152.83130042763054</v>
      </c>
      <c r="CU44" t="n">
        <v>0</v>
      </c>
      <c r="CW44" t="n">
        <v>0</v>
      </c>
      <c r="CX44" t="n">
        <v>0</v>
      </c>
      <c r="CY44" t="n">
        <v>12.83370054508109</v>
      </c>
      <c r="DA44" t="n">
        <v>370.25035045730704</v>
      </c>
      <c r="DC44" t="n">
        <f t="shared" si="1"/>
        <v>2145.1140298051682</v>
      </c>
    </row>
    <row r="45">
      <c r="B45" t="s">
        <v>59</v>
      </c>
      <c r="C45" t="n">
        <v>78.063856092105297</v>
      </c>
      <c r="D45" t="n">
        <v>214.50987822693779</v>
      </c>
      <c r="E45" t="n">
        <v>86.479857835301573</v>
      </c>
      <c r="F45" t="n">
        <v>1.5159043478937293</v>
      </c>
      <c r="G45" t="n">
        <v>2.7943341973679114</v>
      </c>
      <c r="H45" t="n">
        <v>0</v>
      </c>
      <c r="I45" t="n">
        <v>8.0511411611298875</v>
      </c>
      <c r="J45" t="n">
        <v>1.8208211108943395</v>
      </c>
      <c r="K45" t="n">
        <v>258.70150775168253</v>
      </c>
      <c r="L45" t="n">
        <v>109.64322840165788</v>
      </c>
      <c r="M45" t="n">
        <v>0</v>
      </c>
      <c r="N45" t="n">
        <v>0</v>
      </c>
      <c r="O45" t="n">
        <v>0.35812258707243788</v>
      </c>
      <c r="P45" t="n">
        <v>4.029473903994378E-2</v>
      </c>
      <c r="Q45" t="n">
        <v>1.3497289899824945</v>
      </c>
      <c r="R45" t="n">
        <v>17.53801830036188</v>
      </c>
      <c r="S45" t="n">
        <v>16.201773808690344</v>
      </c>
      <c r="T45" t="n">
        <v>348.65827931243166</v>
      </c>
      <c r="U45" t="n">
        <v>263.60121629251336</v>
      </c>
      <c r="V45" t="n">
        <v>1223.1589971929468</v>
      </c>
      <c r="W45" t="n">
        <v>15.078311166995833</v>
      </c>
      <c r="X45" t="n">
        <v>4.1495397368428995</v>
      </c>
      <c r="Y45" t="n">
        <v>7.3741524902365949</v>
      </c>
      <c r="Z45" t="n">
        <v>1.5900457316656835</v>
      </c>
      <c r="AA45" t="n">
        <v>7.7882552813754495</v>
      </c>
      <c r="AB45" t="n">
        <v>6.1571828309118342</v>
      </c>
      <c r="AC45" t="n">
        <v>12.803782243722392</v>
      </c>
      <c r="AD45" t="n">
        <v>1.3251318658096845</v>
      </c>
      <c r="AE45" t="n">
        <v>2.8370830257133979</v>
      </c>
      <c r="AF45" t="n">
        <v>21.50892124849938</v>
      </c>
      <c r="AG45" t="n">
        <v>180.31973859000001</v>
      </c>
      <c r="AH45" t="n">
        <v>8.1601379679260084</v>
      </c>
      <c r="AI45" t="n">
        <v>19.930137968709385</v>
      </c>
      <c r="AJ45" t="n">
        <v>7.2557754959648406</v>
      </c>
      <c r="AK45" t="n">
        <v>10.256901931504721</v>
      </c>
      <c r="AL45" t="n">
        <v>7.9771329990588438</v>
      </c>
      <c r="AM45" t="n">
        <v>0</v>
      </c>
      <c r="CK45" s="9" t="n">
        <f>'HH Consumption'!D10</f>
        <v>50.75364755461981</v>
      </c>
      <c r="CL45" s="9" t="n">
        <f>'HH Consumption'!E10</f>
        <v>115.87009525809809</v>
      </c>
      <c r="CM45" s="9" t="n">
        <f>'HH Consumption'!F10</f>
        <v>144.10763105135726</v>
      </c>
      <c r="CN45" s="9" t="n">
        <f>'HH Consumption'!G10</f>
        <v>213.34963641404067</v>
      </c>
      <c r="CO45" s="9" t="n">
        <f>'HH Consumption'!H10</f>
        <v>460.65513744123643</v>
      </c>
      <c r="CP45" s="9" t="n">
        <f>'HH Consumption'!I10</f>
        <v>86.256563414779521</v>
      </c>
      <c r="CQ45" s="9" t="n">
        <f>'HH Consumption'!J10</f>
        <v>192.19745137250322</v>
      </c>
      <c r="CR45" s="9" t="n">
        <f>'HH Consumption'!K10</f>
        <v>275.9530033181162</v>
      </c>
      <c r="CS45" s="9" t="n">
        <f>'HH Consumption'!L10</f>
        <v>354.80693569419725</v>
      </c>
      <c r="CT45" s="9" t="n">
        <f>'HH Consumption'!M10</f>
        <v>988.76962697933811</v>
      </c>
      <c r="CU45" t="n">
        <v>0</v>
      </c>
      <c r="CW45" t="n">
        <v>0</v>
      </c>
      <c r="CX45" t="n">
        <v>0</v>
      </c>
      <c r="CY45" t="n">
        <v>75.77561534609589</v>
      </c>
      <c r="DA45" t="n">
        <v>730.42125460263912</v>
      </c>
      <c r="DC45" t="n">
        <f t="shared" si="1"/>
        <v>6635.9157893699685</v>
      </c>
    </row>
    <row r="46">
      <c r="B46" t="s">
        <v>60</v>
      </c>
      <c r="C46" t="n">
        <v>219.6076116855979</v>
      </c>
      <c r="D46" t="n">
        <v>1.1125579437763549</v>
      </c>
      <c r="E46" t="n">
        <v>51.286737113877969</v>
      </c>
      <c r="F46" t="n">
        <v>2.0474830448394603</v>
      </c>
      <c r="G46" t="n">
        <v>26.071614532276048</v>
      </c>
      <c r="H46" t="n">
        <v>0</v>
      </c>
      <c r="I46" t="n">
        <v>178.68123855166868</v>
      </c>
      <c r="J46" t="n">
        <v>22.104277944108663</v>
      </c>
      <c r="K46" t="n">
        <v>219.9291045317627</v>
      </c>
      <c r="L46" t="n">
        <v>4.0347656614407992</v>
      </c>
      <c r="M46" t="n">
        <v>0</v>
      </c>
      <c r="N46" t="n">
        <v>0</v>
      </c>
      <c r="O46" t="n">
        <v>0.38516848629492911</v>
      </c>
      <c r="P46" t="n">
        <v>0.27518244040479606</v>
      </c>
      <c r="Q46" t="n">
        <v>31.504054594351871</v>
      </c>
      <c r="R46" t="n">
        <v>2.9853303884281113</v>
      </c>
      <c r="S46" t="n">
        <v>3.4547910969518538</v>
      </c>
      <c r="T46" t="n">
        <v>72.900501035852869</v>
      </c>
      <c r="U46" t="n">
        <v>147.47292624162998</v>
      </c>
      <c r="V46" t="n">
        <v>16.848135200650315</v>
      </c>
      <c r="W46" t="n">
        <v>52.675243043765008</v>
      </c>
      <c r="X46" t="n">
        <v>0.6668903542566228</v>
      </c>
      <c r="Y46" t="n">
        <v>0</v>
      </c>
      <c r="Z46" t="n">
        <v>5.0724821667108646</v>
      </c>
      <c r="AA46" t="n">
        <v>8.0812916541871349</v>
      </c>
      <c r="AB46" t="n">
        <v>27.319628442944968</v>
      </c>
      <c r="AC46" t="n">
        <v>3.2230635023204672</v>
      </c>
      <c r="AD46" t="n">
        <v>3.4548460000000003E-2</v>
      </c>
      <c r="AE46" t="n">
        <v>1.9346214877832142</v>
      </c>
      <c r="AF46" t="n">
        <v>13.381487169086096</v>
      </c>
      <c r="AG46" t="n">
        <v>24.161855942194649</v>
      </c>
      <c r="AH46" t="n">
        <v>3.3761861370362904</v>
      </c>
      <c r="AI46" t="n">
        <v>19.591647111146802</v>
      </c>
      <c r="AJ46" t="n">
        <v>9.2429892715374553</v>
      </c>
      <c r="AK46" t="n">
        <v>16.046109458058275</v>
      </c>
      <c r="AL46" t="n">
        <v>31.431412437040059</v>
      </c>
      <c r="AM46" t="n">
        <v>0</v>
      </c>
      <c r="CK46" s="9" t="n">
        <f>'HH Consumption'!D11</f>
        <v>24.465018139949656</v>
      </c>
      <c r="CL46" s="9" t="n">
        <f>'HH Consumption'!E11</f>
        <v>55.853404020200955</v>
      </c>
      <c r="CM46" s="9" t="n">
        <f>'HH Consumption'!F11</f>
        <v>69.464875484712095</v>
      </c>
      <c r="CN46" s="9" t="n">
        <f>'HH Consumption'!G11</f>
        <v>102.84192322145836</v>
      </c>
      <c r="CO46" s="9" t="n">
        <f>'HH Consumption'!H11</f>
        <v>222.05175069698049</v>
      </c>
      <c r="CP46" s="9" t="n">
        <f>'HH Consumption'!I11</f>
        <v>41.578654743213896</v>
      </c>
      <c r="CQ46" s="9" t="n">
        <f>'HH Consumption'!J11</f>
        <v>92.645836522785586</v>
      </c>
      <c r="CR46" s="9" t="n">
        <f>'HH Consumption'!K11</f>
        <v>133.01891700859201</v>
      </c>
      <c r="CS46" s="9" t="n">
        <f>'HH Consumption'!L11</f>
        <v>171.02924688510126</v>
      </c>
      <c r="CT46" s="9" t="n">
        <f>'HH Consumption'!M11</f>
        <v>476.62124843830782</v>
      </c>
      <c r="CU46" t="n">
        <v>0</v>
      </c>
      <c r="CW46" t="n">
        <v>0</v>
      </c>
      <c r="CX46" t="n">
        <v>0</v>
      </c>
      <c r="CY46" t="n">
        <v>37.424256530810418</v>
      </c>
      <c r="DA46" t="n">
        <v>2198.3230739319174</v>
      </c>
      <c r="DC46" t="n">
        <f t="shared" si="1"/>
        <v>4842.259142756011</v>
      </c>
    </row>
    <row r="47">
      <c r="B47" t="s">
        <v>61</v>
      </c>
      <c r="C47" t="n">
        <v>19.890184986985236</v>
      </c>
      <c r="D47" t="n">
        <v>0</v>
      </c>
      <c r="E47" t="n">
        <v>5.3782056937238449</v>
      </c>
      <c r="F47" t="n">
        <v>9.685794517685916E-3</v>
      </c>
      <c r="G47" t="n">
        <v>0</v>
      </c>
      <c r="H47" t="n">
        <v>0</v>
      </c>
      <c r="I47" t="n">
        <v>1.0846540305490793</v>
      </c>
      <c r="J47" t="n">
        <v>36.61270880965192</v>
      </c>
      <c r="K47" t="n">
        <v>0</v>
      </c>
      <c r="L47" t="n">
        <v>0</v>
      </c>
      <c r="M47" t="n">
        <v>0</v>
      </c>
      <c r="N47" t="n">
        <v>0</v>
      </c>
      <c r="O47" t="n">
        <v>0</v>
      </c>
      <c r="P47" t="n">
        <v>0</v>
      </c>
      <c r="Q47" t="n">
        <v>0</v>
      </c>
      <c r="R47" t="n">
        <v>2.1887031061297358E-3</v>
      </c>
      <c r="S47" t="n">
        <v>4.9430208328439799E-2</v>
      </c>
      <c r="T47" t="n">
        <v>8.0367238919175459E-3</v>
      </c>
      <c r="U47" t="n">
        <v>20.532948259402012</v>
      </c>
      <c r="V47" t="n">
        <v>5.0739219731203267E-2</v>
      </c>
      <c r="W47" t="n">
        <v>0.98724240563338361</v>
      </c>
      <c r="X47" t="n">
        <v>0</v>
      </c>
      <c r="Y47" t="n">
        <v>0</v>
      </c>
      <c r="Z47" t="n">
        <v>0</v>
      </c>
      <c r="AA47" t="n">
        <v>6.4804098159719405E-3</v>
      </c>
      <c r="AB47" t="n">
        <v>2.5208013977281643</v>
      </c>
      <c r="AC47" t="n">
        <v>0.61944557762990382</v>
      </c>
      <c r="AD47" t="n">
        <v>2.3968453022018305E-2</v>
      </c>
      <c r="AE47" t="n">
        <v>4.1839592263704599</v>
      </c>
      <c r="AF47" t="n">
        <v>1.9891806663654234E-2</v>
      </c>
      <c r="AG47" t="n">
        <v>0</v>
      </c>
      <c r="AH47" t="n">
        <v>-0.85173718374086094</v>
      </c>
      <c r="AI47" t="n">
        <v>649.02989560626031</v>
      </c>
      <c r="AJ47" t="n">
        <v>33.06111522508013</v>
      </c>
      <c r="AK47" t="n">
        <v>0.2694141167390971</v>
      </c>
      <c r="AL47" t="n">
        <v>29.268691468705384</v>
      </c>
      <c r="AM47" t="n">
        <v>0</v>
      </c>
      <c r="CK47" s="9" t="n">
        <f>'HH Consumption'!D12</f>
        <v>34.943897558078561</v>
      </c>
      <c r="CL47" s="9" t="n">
        <f>'HH Consumption'!E12</f>
        <v>79.776586192872188</v>
      </c>
      <c r="CM47" s="9" t="n">
        <f>'HH Consumption'!F12</f>
        <v>99.218135827119283</v>
      </c>
      <c r="CN47" s="9" t="n">
        <f>'HH Consumption'!G12</f>
        <v>146.89127182203742</v>
      </c>
      <c r="CO47" s="9" t="n">
        <f>'HH Consumption'!H12</f>
        <v>317.16116393458975</v>
      </c>
      <c r="CP47" s="9" t="n">
        <f>'HH Consumption'!I12</f>
        <v>59.387662974059545</v>
      </c>
      <c r="CQ47" s="9" t="n">
        <f>'HH Consumption'!J12</f>
        <v>132.32798774623652</v>
      </c>
      <c r="CR47" s="9" t="n">
        <f>'HH Consumption'!K12</f>
        <v>189.99370377104319</v>
      </c>
      <c r="CS47" s="9" t="n">
        <f>'HH Consumption'!L12</f>
        <v>244.28465363895305</v>
      </c>
      <c r="CT47" s="9" t="n">
        <f>'HH Consumption'!M12</f>
        <v>680.76810669660972</v>
      </c>
      <c r="CU47" t="n">
        <v>0</v>
      </c>
      <c r="CW47" t="n">
        <v>0</v>
      </c>
      <c r="CX47" t="n">
        <v>0</v>
      </c>
      <c r="CY47" t="n">
        <v>111.2325398229206</v>
      </c>
      <c r="DA47" t="n">
        <v>449.32717369859864</v>
      </c>
      <c r="DC47" t="n">
        <f t="shared" si="1"/>
        <v>3348.070834622913</v>
      </c>
    </row>
    <row r="48">
      <c r="B48" t="s">
        <v>62</v>
      </c>
      <c r="C48" t="n">
        <v>5.3683233506619361</v>
      </c>
      <c r="D48" t="n">
        <v>41.079764369012004</v>
      </c>
      <c r="E48" t="n">
        <v>438.10922966910061</v>
      </c>
      <c r="F48" t="n">
        <v>31.479649274790997</v>
      </c>
      <c r="G48" t="n">
        <v>2.1932241937371799</v>
      </c>
      <c r="H48" t="n">
        <v>0</v>
      </c>
      <c r="I48" t="n">
        <v>36.984462623155089</v>
      </c>
      <c r="J48" t="n">
        <v>2.621996602117973</v>
      </c>
      <c r="K48" t="n">
        <v>871.42354167604071</v>
      </c>
      <c r="L48" t="n">
        <v>92.786221843694122</v>
      </c>
      <c r="M48" t="n">
        <v>0</v>
      </c>
      <c r="N48" t="n">
        <v>86.330705747569681</v>
      </c>
      <c r="O48" t="n">
        <v>3.1205538728779603</v>
      </c>
      <c r="P48" t="n">
        <v>0.22483292796022569</v>
      </c>
      <c r="Q48" t="n">
        <v>10.859460812778233</v>
      </c>
      <c r="R48" t="n">
        <v>6.1411381145061021</v>
      </c>
      <c r="S48" t="n">
        <v>8.2492632004974276</v>
      </c>
      <c r="T48" t="n">
        <v>2900.3362093988967</v>
      </c>
      <c r="U48" t="n">
        <v>234.12225423969295</v>
      </c>
      <c r="V48" t="n">
        <v>10.927515191241794</v>
      </c>
      <c r="W48" t="n">
        <v>74.200238461415381</v>
      </c>
      <c r="X48" t="n">
        <v>4.7355161380595456</v>
      </c>
      <c r="Y48" t="n">
        <v>6.0175723245054803E-2</v>
      </c>
      <c r="Z48" t="n">
        <v>5.6268721871405303</v>
      </c>
      <c r="AA48" t="n">
        <v>12.396932579512191</v>
      </c>
      <c r="AB48" t="n">
        <v>66.553073226464505</v>
      </c>
      <c r="AC48" t="n">
        <v>11.541297419941936</v>
      </c>
      <c r="AD48" t="n">
        <v>1.9678191037849527E-2</v>
      </c>
      <c r="AE48" t="n">
        <v>6.4720661897143161</v>
      </c>
      <c r="AF48" t="n">
        <v>5.357335661196303</v>
      </c>
      <c r="AG48" t="n">
        <v>0</v>
      </c>
      <c r="AH48" t="n">
        <v>2.7594855470224715</v>
      </c>
      <c r="AI48" t="n">
        <v>5.9163014419687867</v>
      </c>
      <c r="AJ48" t="n">
        <v>6.4373338414767058</v>
      </c>
      <c r="AK48" t="n">
        <v>22.574171306656567</v>
      </c>
      <c r="AL48" t="n">
        <v>9.4051867738671806</v>
      </c>
      <c r="AM48" t="n">
        <v>0</v>
      </c>
      <c r="CK48" s="9" t="n">
        <f>'HH Consumption'!D13</f>
        <v>25.7131829217034</v>
      </c>
      <c r="CL48" s="9" t="n">
        <f>'HH Consumption'!E13</f>
        <v>58.702952360622547</v>
      </c>
      <c r="CM48" s="9" t="n">
        <f>'HH Consumption'!F13</f>
        <v>73.008858597781838</v>
      </c>
      <c r="CN48" s="9" t="n">
        <f>'HH Consumption'!G13</f>
        <v>108.08874813360661</v>
      </c>
      <c r="CO48" s="9" t="n">
        <f>'HH Consumption'!H13</f>
        <v>233.38046393811862</v>
      </c>
      <c r="CP48" s="9" t="n">
        <f>'HH Consumption'!I13</f>
        <v>43.699928973476311</v>
      </c>
      <c r="CQ48" s="9" t="n">
        <f>'HH Consumption'!J13</f>
        <v>97.372473946978943</v>
      </c>
      <c r="CR48" s="9" t="n">
        <f>'HH Consumption'!K13</f>
        <v>139.80532225740043</v>
      </c>
      <c r="CS48" s="9" t="n">
        <f>'HH Consumption'!L13</f>
        <v>179.75487632836186</v>
      </c>
      <c r="CT48" s="9" t="n">
        <f>'HH Consumption'!M13</f>
        <v>500.93767661886835</v>
      </c>
      <c r="CU48" t="n">
        <v>0</v>
      </c>
      <c r="CW48" t="n">
        <v>0</v>
      </c>
      <c r="CX48" t="n">
        <v>0</v>
      </c>
      <c r="CY48" t="n">
        <v>234.02539785371653</v>
      </c>
      <c r="DA48" t="n">
        <v>427.79549188376154</v>
      </c>
      <c r="DC48" t="n">
        <f t="shared" si="1"/>
        <v>7138.6993856114477</v>
      </c>
    </row>
    <row r="49">
      <c r="B49" t="s">
        <v>63</v>
      </c>
      <c r="C49" t="n">
        <v>21.305168527582335</v>
      </c>
      <c r="D49" t="n">
        <v>19.688381295822097</v>
      </c>
      <c r="E49" t="n">
        <v>119.86895177359334</v>
      </c>
      <c r="F49" t="n">
        <v>8.5794639570776656</v>
      </c>
      <c r="G49" t="n">
        <v>11.762980658731335</v>
      </c>
      <c r="H49" t="n">
        <v>0</v>
      </c>
      <c r="I49" t="n">
        <v>1.5644761967248844E-3</v>
      </c>
      <c r="J49" t="n">
        <v>0.18152815834107217</v>
      </c>
      <c r="K49" t="n">
        <v>72.320364407882764</v>
      </c>
      <c r="L49" t="n">
        <v>817.33688486066751</v>
      </c>
      <c r="M49" t="n">
        <v>5.354199611742902E-4</v>
      </c>
      <c r="N49" t="n">
        <v>72.745640502324761</v>
      </c>
      <c r="O49" t="n">
        <v>7.0545953598165614</v>
      </c>
      <c r="P49" t="n">
        <v>9.8405527539857971</v>
      </c>
      <c r="Q49" t="n">
        <v>93.333442386677703</v>
      </c>
      <c r="R49" t="n">
        <v>11.020199533784506</v>
      </c>
      <c r="S49" t="n">
        <v>14.949112033750747</v>
      </c>
      <c r="T49" t="n">
        <v>1204.5211769966268</v>
      </c>
      <c r="U49" t="n">
        <v>173.79400272078755</v>
      </c>
      <c r="V49" t="n">
        <v>11.191721106291329</v>
      </c>
      <c r="W49" t="n">
        <v>2.5105729638982419</v>
      </c>
      <c r="X49" t="n">
        <v>1.2336787910418883</v>
      </c>
      <c r="Y49" t="n">
        <v>5.1899025726534924E-2</v>
      </c>
      <c r="Z49" t="n">
        <v>1.4940925177355531</v>
      </c>
      <c r="AA49" t="n">
        <v>2.5853507044067037</v>
      </c>
      <c r="AB49" t="n">
        <v>33.86167624216931</v>
      </c>
      <c r="AC49" t="n">
        <v>13.340311048869289</v>
      </c>
      <c r="AD49" t="n">
        <v>5.7622534455943351</v>
      </c>
      <c r="AE49" t="n">
        <v>58.298580617780352</v>
      </c>
      <c r="AF49" t="n">
        <v>15.209696491506099</v>
      </c>
      <c r="AG49" t="n">
        <v>18.302087240000002</v>
      </c>
      <c r="AH49" t="n">
        <v>1.173821601231416</v>
      </c>
      <c r="AI49" t="n">
        <v>1.0408840896451883</v>
      </c>
      <c r="AJ49" t="n">
        <v>0.35297810529798557</v>
      </c>
      <c r="AK49" t="n">
        <v>2.5305052236956485</v>
      </c>
      <c r="AL49" t="n">
        <v>1.1632826557917124</v>
      </c>
      <c r="AM49" t="n">
        <v>0</v>
      </c>
      <c r="CK49" s="9" t="n">
        <f>'HH Consumption'!D14</f>
        <v>7.2364431204322308</v>
      </c>
      <c r="CL49" s="9" t="n">
        <f>'HH Consumption'!E14</f>
        <v>16.520730904944948</v>
      </c>
      <c r="CM49" s="9" t="n">
        <f>'HH Consumption'!F14</f>
        <v>20.546832110955496</v>
      </c>
      <c r="CN49" s="9" t="n">
        <f>'HH Consumption'!G14</f>
        <v>30.419340935321024</v>
      </c>
      <c r="CO49" s="9" t="n">
        <f>'HH Consumption'!H14</f>
        <v>65.680101053642773</v>
      </c>
      <c r="CP49" s="9" t="n">
        <f>'HH Consumption'!I14</f>
        <v>12.298440506039871</v>
      </c>
      <c r="CQ49" s="9" t="n">
        <f>'HH Consumption'!J14</f>
        <v>27.403467371530031</v>
      </c>
      <c r="CR49" s="9" t="n">
        <f>'HH Consumption'!K14</f>
        <v>39.345314251058724</v>
      </c>
      <c r="CS49" s="9" t="n">
        <f>'HH Consumption'!L14</f>
        <v>50.588289366252781</v>
      </c>
      <c r="CT49" s="9" t="n">
        <f>'HH Consumption'!M14</f>
        <v>140.97854064866476</v>
      </c>
      <c r="CU49" t="n">
        <v>0</v>
      </c>
      <c r="CW49" t="n">
        <v>0</v>
      </c>
      <c r="CX49" t="n">
        <v>0</v>
      </c>
      <c r="CY49" t="n">
        <v>687.10028441611212</v>
      </c>
      <c r="DA49" t="n">
        <v>2585.0467838336294</v>
      </c>
      <c r="DC49" t="n">
        <f t="shared" si="1"/>
        <v>6511.5725062128768</v>
      </c>
    </row>
    <row r="50">
      <c r="B50" t="s">
        <v>64</v>
      </c>
      <c r="C50" t="n">
        <v>2.4616785316033094E-2</v>
      </c>
      <c r="D50" t="n">
        <v>7.6897203444246725E-3</v>
      </c>
      <c r="E50" t="n">
        <v>0.96271385139673982</v>
      </c>
      <c r="F50" t="n">
        <v>2.0991700655187694E-2</v>
      </c>
      <c r="G50" t="n">
        <v>0.11752394105430636</v>
      </c>
      <c r="H50" t="n">
        <v>0</v>
      </c>
      <c r="I50" t="n">
        <v>3.9912225236973346E-2</v>
      </c>
      <c r="J50" t="n">
        <v>0.39044178349285741</v>
      </c>
      <c r="K50" t="n">
        <v>0.15545358573983406</v>
      </c>
      <c r="L50" t="n">
        <v>0.92508032614012747</v>
      </c>
      <c r="M50" t="n">
        <v>1.5606656956676122</v>
      </c>
      <c r="N50" t="n">
        <v>0</v>
      </c>
      <c r="O50" t="n">
        <v>7.9337844383669365E-2</v>
      </c>
      <c r="P50" t="n">
        <v>3.4536985776364962E-3</v>
      </c>
      <c r="Q50" t="n">
        <v>5.7906424482930582E-2</v>
      </c>
      <c r="R50" t="n">
        <v>6.7887486182346359</v>
      </c>
      <c r="S50" t="n">
        <v>3.20843664823727E-2</v>
      </c>
      <c r="T50" t="n">
        <v>17.668977962216392</v>
      </c>
      <c r="U50" t="n">
        <v>63.59153723217716</v>
      </c>
      <c r="V50" t="n">
        <v>1.8506234148939935</v>
      </c>
      <c r="W50" t="n">
        <v>6.2662353681486334</v>
      </c>
      <c r="X50" t="n">
        <v>0.95391280515011845</v>
      </c>
      <c r="Y50" t="n">
        <v>57.847691416513101</v>
      </c>
      <c r="Z50" t="n">
        <v>21.232620956794847</v>
      </c>
      <c r="AA50" t="n">
        <v>16.15604869187381</v>
      </c>
      <c r="AB50" t="n">
        <v>0.78803373475782756</v>
      </c>
      <c r="AC50" t="n">
        <v>7.5843236798307192</v>
      </c>
      <c r="AD50" t="n">
        <v>2.5855592374904431E-2</v>
      </c>
      <c r="AE50" t="n">
        <v>0.22414719851856416</v>
      </c>
      <c r="AF50" t="n">
        <v>4.1331408225123223</v>
      </c>
      <c r="AG50" t="n">
        <v>0</v>
      </c>
      <c r="AH50" t="n">
        <v>7.3965704980566809</v>
      </c>
      <c r="AI50" t="n">
        <v>3.5912638681985372</v>
      </c>
      <c r="AJ50" t="n">
        <v>2.1604682871641976</v>
      </c>
      <c r="AK50" t="n">
        <v>15.933019718494011</v>
      </c>
      <c r="AL50" t="n">
        <v>24.098280424131548</v>
      </c>
      <c r="AM50" t="n">
        <v>0</v>
      </c>
      <c r="CK50" s="9" t="n">
        <f>'HH Consumption'!D15</f>
        <v>16.930775413994695</v>
      </c>
      <c r="CL50" s="9" t="n">
        <f>'HH Consumption'!E15</f>
        <v>38.652799444647243</v>
      </c>
      <c r="CM50" s="9" t="n">
        <f>'HH Consumption'!F15</f>
        <v>48.07248452729683</v>
      </c>
      <c r="CN50" s="9" t="n">
        <f>'HH Consumption'!G15</f>
        <v>71.170742455430698</v>
      </c>
      <c r="CO50" s="9" t="n">
        <f>'HH Consumption'!H15</f>
        <v>153.66873222120785</v>
      </c>
      <c r="CP50" s="9" t="n">
        <f>'HH Consumption'!I15</f>
        <v>28.774099469146282</v>
      </c>
      <c r="CQ50" s="9" t="n">
        <f>'HH Consumption'!J15</f>
        <v>64.114640840898943</v>
      </c>
      <c r="CR50" s="9" t="n">
        <f>'HH Consumption'!K15</f>
        <v>92.054434491006035</v>
      </c>
      <c r="CS50" s="9" t="n">
        <f>'HH Consumption'!L15</f>
        <v>118.35910979799745</v>
      </c>
      <c r="CT50" s="9" t="n">
        <f>'HH Consumption'!M15</f>
        <v>329.84105176973981</v>
      </c>
      <c r="CU50" t="n">
        <v>0</v>
      </c>
      <c r="CW50" t="n">
        <v>895.93238016322027</v>
      </c>
      <c r="CX50" t="n">
        <v>559.20156530027759</v>
      </c>
      <c r="CY50" t="n">
        <v>2.8711172800940492</v>
      </c>
      <c r="DA50" t="n">
        <v>257.53484356458608</v>
      </c>
      <c r="DC50" t="n">
        <f t="shared" si="1"/>
        <v>2939.8481489785568</v>
      </c>
    </row>
    <row r="51">
      <c r="B51" t="s">
        <v>65</v>
      </c>
      <c r="C51" t="n">
        <v>0.60217600678056882</v>
      </c>
      <c r="D51" t="n">
        <v>0</v>
      </c>
      <c r="E51" t="n">
        <v>3.3446965019692732</v>
      </c>
      <c r="F51" t="n">
        <v>1.1504167408857005</v>
      </c>
      <c r="G51" t="n">
        <v>0.10964685726099442</v>
      </c>
      <c r="H51" t="n">
        <v>0</v>
      </c>
      <c r="I51" t="n">
        <v>1.1981875940338397E-2</v>
      </c>
      <c r="J51" t="n">
        <v>0.89035229675295458</v>
      </c>
      <c r="K51" t="n">
        <v>0.7300532549347829</v>
      </c>
      <c r="L51" t="n">
        <v>4.8876694307507327</v>
      </c>
      <c r="M51" t="n">
        <v>0</v>
      </c>
      <c r="N51" t="n">
        <v>23.459785919498273</v>
      </c>
      <c r="O51" t="n">
        <v>16.643521156415009</v>
      </c>
      <c r="P51" t="n">
        <v>0.72451811353479734</v>
      </c>
      <c r="Q51" t="n">
        <v>2.5558764122793356</v>
      </c>
      <c r="R51" t="n">
        <v>26.399946574916068</v>
      </c>
      <c r="S51" t="n">
        <v>6.292860676948103</v>
      </c>
      <c r="T51" t="n">
        <v>150.49680463200022</v>
      </c>
      <c r="U51" t="n">
        <v>90.576390756999416</v>
      </c>
      <c r="V51" t="n">
        <v>6.824109281439247</v>
      </c>
      <c r="W51" t="n">
        <v>13.498504094997223</v>
      </c>
      <c r="X51" t="n">
        <v>0.73959550397659979</v>
      </c>
      <c r="Y51" t="n">
        <v>2.2951203818912931</v>
      </c>
      <c r="Z51" t="n">
        <v>14.469580675801556</v>
      </c>
      <c r="AA51" t="n">
        <v>4.9274534764737332</v>
      </c>
      <c r="AB51" t="n">
        <v>2.2887372285255645</v>
      </c>
      <c r="AC51" t="n">
        <v>0.57475141785363171</v>
      </c>
      <c r="AD51" t="n">
        <v>8.7524499134094096E-3</v>
      </c>
      <c r="AE51" t="n">
        <v>0.24339462719852156</v>
      </c>
      <c r="AF51" t="n">
        <v>8.9242945925053672</v>
      </c>
      <c r="AG51" t="n">
        <v>0</v>
      </c>
      <c r="AH51" t="n">
        <v>2.6602406559000333</v>
      </c>
      <c r="AI51" t="n">
        <v>5.8282532557207212</v>
      </c>
      <c r="AJ51" t="n">
        <v>3.4033690336787159</v>
      </c>
      <c r="AK51" t="n">
        <v>24.571573351756772</v>
      </c>
      <c r="AL51" t="n">
        <v>2.4013705291704408</v>
      </c>
      <c r="AM51" t="n">
        <v>0</v>
      </c>
      <c r="CK51" s="9" t="n">
        <f>'HH Consumption'!D16</f>
        <v>22.037043398709709</v>
      </c>
      <c r="CL51" s="9" t="n">
        <f>'HH Consumption'!E16</f>
        <v>50.310360749291831</v>
      </c>
      <c r="CM51" s="9" t="n">
        <f>'HH Consumption'!F16</f>
        <v>62.570992875859623</v>
      </c>
      <c r="CN51" s="9" t="n">
        <f>'HH Consumption'!G16</f>
        <v>92.635611887705451</v>
      </c>
      <c r="CO51" s="9" t="n">
        <f>'HH Consumption'!H16</f>
        <v>200.01473282696276</v>
      </c>
      <c r="CP51" s="9" t="n">
        <f>'HH Consumption'!I16</f>
        <v>37.4522762989481</v>
      </c>
      <c r="CQ51" s="9" t="n">
        <f>'HH Consumption'!J16</f>
        <v>83.451412481421201</v>
      </c>
      <c r="CR51" s="9" t="n">
        <f>'HH Consumption'!K16</f>
        <v>119.81775898138528</v>
      </c>
      <c r="CS51" s="9" t="n">
        <f>'HH Consumption'!L16</f>
        <v>154.05584064951648</v>
      </c>
      <c r="CT51" s="9" t="n">
        <f>'HH Consumption'!M16</f>
        <v>429.32006330422467</v>
      </c>
      <c r="CU51" t="n">
        <v>0</v>
      </c>
      <c r="CW51" t="n">
        <v>357.05994761362348</v>
      </c>
      <c r="CX51" t="n">
        <v>222.86110652145186</v>
      </c>
      <c r="CY51" t="n">
        <v>17.174942451451301</v>
      </c>
      <c r="DA51" t="n">
        <v>298.64982061467344</v>
      </c>
      <c r="DC51" t="n">
        <f t="shared" si="1"/>
        <v>2569.9477084198948</v>
      </c>
    </row>
    <row r="52">
      <c r="B52" t="s">
        <v>66</v>
      </c>
      <c r="C52" t="n">
        <v>1.1284420362193119</v>
      </c>
      <c r="D52" t="n">
        <v>265.19689079140755</v>
      </c>
      <c r="E52" t="n">
        <v>9.6355778211115712</v>
      </c>
      <c r="F52" t="n">
        <v>0.44685301708807829</v>
      </c>
      <c r="G52" t="n">
        <v>3.7580694854689018</v>
      </c>
      <c r="H52" t="n">
        <v>0</v>
      </c>
      <c r="I52" t="n">
        <v>0</v>
      </c>
      <c r="J52" t="n">
        <v>4.2930685307833594</v>
      </c>
      <c r="K52" t="n">
        <v>3.835408548706484</v>
      </c>
      <c r="L52" t="n">
        <v>254.56129019467537</v>
      </c>
      <c r="M52" t="n">
        <v>0</v>
      </c>
      <c r="N52" t="n">
        <v>0</v>
      </c>
      <c r="O52" t="n">
        <v>0.41345963900178473</v>
      </c>
      <c r="P52" t="n">
        <v>0.13881086284999886</v>
      </c>
      <c r="Q52" t="n">
        <v>11.1783174027779</v>
      </c>
      <c r="R52" t="n">
        <v>2.4378352281779432E-2</v>
      </c>
      <c r="S52" t="n">
        <v>4.4383147063768718</v>
      </c>
      <c r="T52" t="n">
        <v>49.441703409790918</v>
      </c>
      <c r="U52" t="n">
        <v>81.264685370340459</v>
      </c>
      <c r="V52" t="n">
        <v>47.224410104233996</v>
      </c>
      <c r="W52" t="n">
        <v>12.186902337110322</v>
      </c>
      <c r="X52" t="n">
        <v>1.2801286858127277</v>
      </c>
      <c r="Y52" t="n">
        <v>0.17758852066569253</v>
      </c>
      <c r="Z52" t="n">
        <v>0</v>
      </c>
      <c r="AA52" t="n">
        <v>6.3928805435296923</v>
      </c>
      <c r="AB52" t="n">
        <v>0.50299102875428614</v>
      </c>
      <c r="AC52" t="n">
        <v>1.4940072997957363</v>
      </c>
      <c r="AD52" t="n">
        <v>0.37434536000000002</v>
      </c>
      <c r="AE52" t="n">
        <v>4.1510746502129479</v>
      </c>
      <c r="AF52" t="n">
        <v>0.22015971044685664</v>
      </c>
      <c r="AG52" t="n">
        <v>19.934885380000004</v>
      </c>
      <c r="AH52" t="n">
        <v>11.982285669437728</v>
      </c>
      <c r="AI52" t="n">
        <v>26.356898333079815</v>
      </c>
      <c r="AJ52" t="n">
        <v>0.2448547933465178</v>
      </c>
      <c r="AK52" t="n">
        <v>7.0738440715337108</v>
      </c>
      <c r="AL52" t="n">
        <v>3.6962019546841809</v>
      </c>
      <c r="AM52" t="n">
        <v>0</v>
      </c>
      <c r="CK52" s="9" t="n">
        <f>'HH Consumption'!D17</f>
        <v>16.868219858471466</v>
      </c>
      <c r="CL52" s="9" t="n">
        <f>'HH Consumption'!E17</f>
        <v>38.509985705603178</v>
      </c>
      <c r="CM52" s="9" t="n">
        <f>'HH Consumption'!F17</f>
        <v>47.894867087962005</v>
      </c>
      <c r="CN52" s="9" t="n">
        <f>'HH Consumption'!G17</f>
        <v>70.907781945800409</v>
      </c>
      <c r="CO52" s="9" t="n">
        <f>'HH Consumption'!H17</f>
        <v>153.10095947154974</v>
      </c>
      <c r="CP52" s="9" t="n">
        <f>'HH Consumption'!I17</f>
        <v>28.667785391204809</v>
      </c>
      <c r="CQ52" s="9" t="n">
        <f>'HH Consumption'!J17</f>
        <v>63.877751101539488</v>
      </c>
      <c r="CR52" s="9" t="n">
        <f>'HH Consumption'!K17</f>
        <v>91.71431325336907</v>
      </c>
      <c r="CS52" s="9" t="n">
        <f>'HH Consumption'!L17</f>
        <v>117.92179847092568</v>
      </c>
      <c r="CT52" s="9" t="n">
        <f>'HH Consumption'!M17</f>
        <v>328.62236037945854</v>
      </c>
      <c r="CU52" t="n">
        <v>0</v>
      </c>
      <c r="CW52" t="n">
        <v>299.67261807026398</v>
      </c>
      <c r="CX52" t="n">
        <v>187.04246080713671</v>
      </c>
      <c r="CY52" t="n">
        <v>73.417958141284032</v>
      </c>
      <c r="DA52" t="n">
        <v>350.29210645084879</v>
      </c>
      <c r="DC52" t="n">
        <f t="shared" si="1"/>
        <v>2701.5596947469426</v>
      </c>
    </row>
    <row r="53">
      <c r="B53" t="s">
        <v>67</v>
      </c>
      <c r="C53" t="n">
        <v>5.8090432442162703</v>
      </c>
      <c r="D53" t="n">
        <v>11.981678562477061</v>
      </c>
      <c r="E53" t="n">
        <v>4.0530907171286046</v>
      </c>
      <c r="F53" t="n">
        <v>8.439061447186702E-2</v>
      </c>
      <c r="G53" t="n">
        <v>0.13429281200368773</v>
      </c>
      <c r="H53" t="n">
        <v>0</v>
      </c>
      <c r="I53" t="n">
        <v>0.34067961349494674</v>
      </c>
      <c r="J53" t="n">
        <v>0.33077368612254249</v>
      </c>
      <c r="K53" t="n">
        <v>10.733272116851278</v>
      </c>
      <c r="L53" t="n">
        <v>63.960977899792901</v>
      </c>
      <c r="M53" t="n">
        <v>0</v>
      </c>
      <c r="N53" t="n">
        <v>0</v>
      </c>
      <c r="O53" t="n">
        <v>6.881343645522342E-2</v>
      </c>
      <c r="P53" t="n">
        <v>1.5322105095809481E-2</v>
      </c>
      <c r="Q53" t="n">
        <v>2.6697313263338716</v>
      </c>
      <c r="R53" t="n">
        <v>0.24075030404370462</v>
      </c>
      <c r="S53" t="n">
        <v>11.039815967829009</v>
      </c>
      <c r="T53" t="n">
        <v>51.061011352679458</v>
      </c>
      <c r="U53" t="n">
        <v>220.45937407515825</v>
      </c>
      <c r="V53" t="n">
        <v>245.27034473639691</v>
      </c>
      <c r="W53" t="n">
        <v>27.09889556516486</v>
      </c>
      <c r="X53" t="n">
        <v>0.34393780233018056</v>
      </c>
      <c r="Y53" t="n">
        <v>0.18498730987340445</v>
      </c>
      <c r="Z53" t="n">
        <v>0.93368120206779215</v>
      </c>
      <c r="AA53" t="n">
        <v>9.9680544283630663</v>
      </c>
      <c r="AB53" t="n">
        <v>0.16450083208583946</v>
      </c>
      <c r="AC53" t="n">
        <v>2.0267857139305367</v>
      </c>
      <c r="AD53" t="n">
        <v>0.38349655917278086</v>
      </c>
      <c r="AE53" t="n">
        <v>1.2213987578040357</v>
      </c>
      <c r="AF53" t="n">
        <v>10.25912448600538</v>
      </c>
      <c r="AG53" t="n">
        <v>25.358289309999996</v>
      </c>
      <c r="AH53" t="n">
        <v>3.1864795586914343</v>
      </c>
      <c r="AI53" t="n">
        <v>3.3135039284076706</v>
      </c>
      <c r="AJ53" t="n">
        <v>0.15574042256815804</v>
      </c>
      <c r="AK53" t="n">
        <v>1.3864443228872467</v>
      </c>
      <c r="AL53" t="n">
        <v>0.53435419224319936</v>
      </c>
      <c r="AM53" t="n">
        <v>0</v>
      </c>
      <c r="CK53" s="9" t="n">
        <f>'HH Consumption'!D18</f>
        <v>18.232820070367644</v>
      </c>
      <c r="CL53" s="9" t="n">
        <f>'HH Consumption'!E18</f>
        <v>41.625355027019346</v>
      </c>
      <c r="CM53" s="9" t="n">
        <f>'HH Consumption'!F18</f>
        <v>51.76945174036377</v>
      </c>
      <c r="CN53" s="9" t="n">
        <f>'HH Consumption'!G18</f>
        <v>76.64405851085435</v>
      </c>
      <c r="CO53" s="9" t="n">
        <f>'HH Consumption'!H18</f>
        <v>165.48647516255261</v>
      </c>
      <c r="CP53" s="9" t="n">
        <f>'HH Consumption'!I18</f>
        <v>30.986943331263646</v>
      </c>
      <c r="CQ53" s="9" t="n">
        <f>'HH Consumption'!J18</f>
        <v>69.045314331090069</v>
      </c>
      <c r="CR53" s="9" t="n">
        <f>'HH Consumption'!K18</f>
        <v>99.133790373629978</v>
      </c>
      <c r="CS53" s="9" t="n">
        <f>'HH Consumption'!L18</f>
        <v>127.46140090264221</v>
      </c>
      <c r="CT53" s="9" t="n">
        <f>'HH Consumption'!M18</f>
        <v>355.20715393622612</v>
      </c>
      <c r="CU53" t="n">
        <v>0</v>
      </c>
      <c r="CW53" t="n">
        <v>1499.6883447025837</v>
      </c>
      <c r="CX53" t="n">
        <v>936.03946948260341</v>
      </c>
      <c r="CY53" t="n">
        <v>171.08605155751744</v>
      </c>
      <c r="DA53" t="n">
        <v>3686.2151162154901</v>
      </c>
      <c r="DC53" t="n">
        <f t="shared" si="1"/>
        <v>8043.3947823063518</v>
      </c>
    </row>
    <row r="54">
      <c r="B54" t="s">
        <v>68</v>
      </c>
      <c r="C54" t="n">
        <v>2.3726214420360665</v>
      </c>
      <c r="D54" t="n">
        <v>3.2135418605896069</v>
      </c>
      <c r="E54" t="n">
        <v>12.414767188093929</v>
      </c>
      <c r="F54" t="n">
        <v>1.0505827660271891</v>
      </c>
      <c r="G54" t="n">
        <v>1.2870141550149421</v>
      </c>
      <c r="H54" t="n">
        <v>0</v>
      </c>
      <c r="I54" t="n">
        <v>1.3205883501658846</v>
      </c>
      <c r="J54" t="n">
        <v>3.9533279378108297</v>
      </c>
      <c r="K54" t="n">
        <v>4.5018791053652141</v>
      </c>
      <c r="L54" t="n">
        <v>8.7416717013759744</v>
      </c>
      <c r="M54" t="n">
        <v>0</v>
      </c>
      <c r="N54" t="n">
        <v>0</v>
      </c>
      <c r="O54" t="n">
        <v>1.2622836009568061</v>
      </c>
      <c r="P54" t="n">
        <v>5.4949149564942679E-2</v>
      </c>
      <c r="Q54" t="n">
        <v>17.54934160862906</v>
      </c>
      <c r="R54" t="n">
        <v>23.038012859740295</v>
      </c>
      <c r="S54" t="n">
        <v>31.776617086830775</v>
      </c>
      <c r="T54" t="n">
        <v>187.27614101720314</v>
      </c>
      <c r="U54" t="n">
        <v>127.69714867264997</v>
      </c>
      <c r="V54" t="n">
        <v>33.654330329494258</v>
      </c>
      <c r="W54" t="n">
        <v>72.930968092684608</v>
      </c>
      <c r="X54" t="n">
        <v>2.9880187306803885</v>
      </c>
      <c r="Y54" t="n">
        <v>1.8530976069463566E-3</v>
      </c>
      <c r="Z54" t="n">
        <v>0.69908302198256023</v>
      </c>
      <c r="AA54" t="n">
        <v>26.170791687362463</v>
      </c>
      <c r="AB54" t="n">
        <v>1.9580008655804817</v>
      </c>
      <c r="AC54" t="n">
        <v>22.263499275323401</v>
      </c>
      <c r="AD54" t="n">
        <v>1.3755643096671535</v>
      </c>
      <c r="AE54" t="n">
        <v>3.3811498923032315</v>
      </c>
      <c r="AF54" t="n">
        <v>2.3052784581979258</v>
      </c>
      <c r="AG54" t="n">
        <v>365.68320887311296</v>
      </c>
      <c r="AH54" t="n">
        <v>24.381305722374371</v>
      </c>
      <c r="AI54" t="n">
        <v>26.748264860715839</v>
      </c>
      <c r="AJ54" t="n">
        <v>3.4324157965870801</v>
      </c>
      <c r="AK54" t="n">
        <v>82.056402674371938</v>
      </c>
      <c r="AL54" t="n">
        <v>4.959618534707336</v>
      </c>
      <c r="AM54" t="n">
        <v>0</v>
      </c>
      <c r="CK54" s="9" t="n">
        <f>'HH Consumption'!D19</f>
        <v>14.745672591914653</v>
      </c>
      <c r="CL54" s="9" t="n">
        <f>'HH Consumption'!E19</f>
        <v>33.66423045813886</v>
      </c>
      <c r="CM54" s="9" t="n">
        <f>'HH Consumption'!F19</f>
        <v>41.868201555226435</v>
      </c>
      <c r="CN54" s="9" t="n">
        <f>'HH Consumption'!G19</f>
        <v>61.985375194558117</v>
      </c>
      <c r="CO54" s="9" t="n">
        <f>'HH Consumption'!H19</f>
        <v>133.83609182338699</v>
      </c>
      <c r="CP54" s="9" t="n">
        <f>'HH Consumption'!I19</f>
        <v>25.06048538973014</v>
      </c>
      <c r="CQ54" s="9" t="n">
        <f>'HH Consumption'!J19</f>
        <v>55.839941117323697</v>
      </c>
      <c r="CR54" s="9" t="n">
        <f>'HH Consumption'!K19</f>
        <v>80.173797032132555</v>
      </c>
      <c r="CS54" s="9" t="n">
        <f>'HH Consumption'!L19</f>
        <v>103.083564613888</v>
      </c>
      <c r="CT54" s="9" t="n">
        <f>'HH Consumption'!M19</f>
        <v>287.27143546828216</v>
      </c>
      <c r="CU54" t="n">
        <v>0</v>
      </c>
      <c r="CW54" t="n">
        <v>0</v>
      </c>
      <c r="CX54" t="n">
        <v>0</v>
      </c>
      <c r="CY54" t="n">
        <v>-7.5536431708143823</v>
      </c>
      <c r="DA54" t="n">
        <v>447.08078144412212</v>
      </c>
      <c r="DC54" t="n">
        <f t="shared" si="1"/>
        <v>2379.5561762426969</v>
      </c>
    </row>
    <row r="55">
      <c r="B55" t="s">
        <v>69</v>
      </c>
      <c r="C55" t="n">
        <v>34.01541556692046</v>
      </c>
      <c r="D55" t="n">
        <v>105.81208844424324</v>
      </c>
      <c r="E55" t="n">
        <v>244.59072644864725</v>
      </c>
      <c r="F55" t="n">
        <v>17.293833221110951</v>
      </c>
      <c r="G55" t="n">
        <v>8.5517071598042236</v>
      </c>
      <c r="H55" t="n">
        <v>1.7726865463468366</v>
      </c>
      <c r="I55" t="n">
        <v>286.57571249518418</v>
      </c>
      <c r="J55" t="n">
        <v>4.7941695920368774</v>
      </c>
      <c r="K55" t="n">
        <v>118.77151911957154</v>
      </c>
      <c r="L55" t="n">
        <v>427.74222052598043</v>
      </c>
      <c r="M55" t="n">
        <v>7.5238752714034242E-4</v>
      </c>
      <c r="N55" t="n">
        <v>3.1699671862400707</v>
      </c>
      <c r="O55" t="n">
        <v>3.1665779697713936</v>
      </c>
      <c r="P55" t="n">
        <v>2.3567117386732579</v>
      </c>
      <c r="Q55" t="n">
        <v>3.0360810580440929</v>
      </c>
      <c r="R55" t="n">
        <v>398.23078203104274</v>
      </c>
      <c r="S55" t="n">
        <v>39.343327369410076</v>
      </c>
      <c r="T55" t="n">
        <v>78.834413020839278</v>
      </c>
      <c r="U55" t="n">
        <v>490.89061702202832</v>
      </c>
      <c r="V55" t="n">
        <v>224.16119781652716</v>
      </c>
      <c r="W55" t="n">
        <v>347.84468435659721</v>
      </c>
      <c r="X55" t="n">
        <v>10.843362302787092</v>
      </c>
      <c r="Y55" t="n">
        <v>44.08842540767877</v>
      </c>
      <c r="Z55" t="n">
        <v>71.030324566630156</v>
      </c>
      <c r="AA55" t="n">
        <v>96.461144882502182</v>
      </c>
      <c r="AB55" t="n">
        <v>194.01143543179961</v>
      </c>
      <c r="AC55" t="n">
        <v>8.6325164811258617</v>
      </c>
      <c r="AD55" t="n">
        <v>3.2208171985204443</v>
      </c>
      <c r="AE55" t="n">
        <v>4.5487184163361309</v>
      </c>
      <c r="AF55" t="n">
        <v>10.960343107467422</v>
      </c>
      <c r="AG55" t="n">
        <v>235.23394600156701</v>
      </c>
      <c r="AH55" t="n">
        <v>61.43036596561835</v>
      </c>
      <c r="AI55" t="n">
        <v>74.026806979746752</v>
      </c>
      <c r="AJ55" t="n">
        <v>44.599262994688296</v>
      </c>
      <c r="AK55" t="n">
        <v>128.83302372436447</v>
      </c>
      <c r="AL55" t="n">
        <v>27.597365300871733</v>
      </c>
      <c r="AM55" t="n">
        <v>0</v>
      </c>
      <c r="CK55" s="9" t="n">
        <f>'HH Consumption'!D20</f>
        <v>37.451418030527485</v>
      </c>
      <c r="CL55" s="9" t="n">
        <f>'HH Consumption'!E20</f>
        <v>47.496386770752508</v>
      </c>
      <c r="CM55" s="9" t="n">
        <f>'HH Consumption'!F20</f>
        <v>54.381668582604362</v>
      </c>
      <c r="CN55" s="9" t="n">
        <f>'HH Consumption'!G20</f>
        <v>72.65583695034907</v>
      </c>
      <c r="CO55" s="9" t="n">
        <f>'HH Consumption'!H20</f>
        <v>120.49509837188916</v>
      </c>
      <c r="CP55" s="9" t="n">
        <f>'HH Consumption'!I20</f>
        <v>79.083761005937433</v>
      </c>
      <c r="CQ55" s="9" t="n">
        <f>'HH Consumption'!J20</f>
        <v>128.91463095681524</v>
      </c>
      <c r="CR55" s="9" t="n">
        <f>'HH Consumption'!K20</f>
        <v>154.98926103789174</v>
      </c>
      <c r="CS55" s="9" t="n">
        <f>'HH Consumption'!L20</f>
        <v>191.13123686624041</v>
      </c>
      <c r="CT55" s="9" t="n">
        <f>'HH Consumption'!M20</f>
        <v>269.64322554036966</v>
      </c>
      <c r="CU55" t="n">
        <v>0</v>
      </c>
      <c r="CW55" t="n">
        <v>0</v>
      </c>
      <c r="CX55" t="n">
        <v>0</v>
      </c>
      <c r="CY55" t="n">
        <v>0</v>
      </c>
      <c r="DA55" t="n">
        <v>253.65111043338371</v>
      </c>
      <c r="DC55" t="n">
        <f t="shared" si="1"/>
        <v>5266.3666843850115</v>
      </c>
    </row>
    <row r="56">
      <c r="B56" t="s">
        <v>70</v>
      </c>
      <c r="C56" t="n">
        <v>14.506488431433851</v>
      </c>
      <c r="D56" t="n">
        <v>0.75468559390455536</v>
      </c>
      <c r="E56" t="n">
        <v>16.00018378342401</v>
      </c>
      <c r="F56" t="n">
        <v>1.580516576815769</v>
      </c>
      <c r="G56" t="n">
        <v>0.43988569766002739</v>
      </c>
      <c r="H56" t="n">
        <v>3.2224590083614772E-2</v>
      </c>
      <c r="I56" t="n">
        <v>0.34805788834191553</v>
      </c>
      <c r="J56" t="n">
        <v>9.3650191086790013E-2</v>
      </c>
      <c r="K56" t="n">
        <v>2.0965079771996331</v>
      </c>
      <c r="L56" t="n">
        <v>1.4293362304187422</v>
      </c>
      <c r="M56" t="n">
        <v>0</v>
      </c>
      <c r="N56" t="n">
        <v>0</v>
      </c>
      <c r="O56" t="n">
        <v>0</v>
      </c>
      <c r="P56" t="n">
        <v>1.0254788252413523</v>
      </c>
      <c r="Q56" t="n">
        <v>0.28106499465014323</v>
      </c>
      <c r="R56" t="n">
        <v>1.1657037918991311</v>
      </c>
      <c r="S56" t="n">
        <v>5.6002592061625647</v>
      </c>
      <c r="T56" t="n">
        <v>7.4557812331890174</v>
      </c>
      <c r="U56" t="n">
        <v>22.589958034281153</v>
      </c>
      <c r="V56" t="n">
        <v>6.677530927257906</v>
      </c>
      <c r="W56" t="n">
        <v>27.650646185031455</v>
      </c>
      <c r="X56" t="n">
        <v>1.5061393734118063</v>
      </c>
      <c r="Y56" t="n">
        <v>7.4353057917945581E-2</v>
      </c>
      <c r="Z56" t="n">
        <v>1.1192784797418198</v>
      </c>
      <c r="AA56" t="n">
        <v>3.8248358402063465</v>
      </c>
      <c r="AB56" t="n">
        <v>9.8982141992955963</v>
      </c>
      <c r="AC56" t="n">
        <v>0.90333632316495827</v>
      </c>
      <c r="AD56" t="n">
        <v>1.0608196851776805</v>
      </c>
      <c r="AE56" t="n">
        <v>0.13250796886788871</v>
      </c>
      <c r="AF56" t="n">
        <v>3.4989273356725197</v>
      </c>
      <c r="AG56" t="n">
        <v>31.276535260000017</v>
      </c>
      <c r="AH56" t="n">
        <v>8.1308052717090824</v>
      </c>
      <c r="AI56" t="n">
        <v>9.8102087861700866</v>
      </c>
      <c r="AJ56" t="n">
        <v>2.9620859859270654</v>
      </c>
      <c r="AK56" t="n">
        <v>10.884095863624903</v>
      </c>
      <c r="AL56" t="n">
        <v>6.3495977144077287</v>
      </c>
      <c r="AM56" t="n">
        <v>0</v>
      </c>
      <c r="CK56" s="9" t="n">
        <f>'HH Consumption'!D21</f>
        <v>9.9184804063184355</v>
      </c>
      <c r="CL56" s="9" t="n">
        <f>'HH Consumption'!E21</f>
        <v>12.578748851982946</v>
      </c>
      <c r="CM56" s="9" t="n">
        <f>'HH Consumption'!F21</f>
        <v>14.402218732006377</v>
      </c>
      <c r="CN56" s="9" t="n">
        <f>'HH Consumption'!G21</f>
        <v>19.241874756499161</v>
      </c>
      <c r="CO56" s="9" t="n">
        <f>'HH Consumption'!H21</f>
        <v>31.911429128926962</v>
      </c>
      <c r="CP56" s="9" t="n">
        <f>'HH Consumption'!I21</f>
        <v>20.94421987856337</v>
      </c>
      <c r="CQ56" s="9" t="n">
        <f>'HH Consumption'!J21</f>
        <v>34.1412237098926</v>
      </c>
      <c r="CR56" s="9" t="n">
        <f>'HH Consumption'!K21</f>
        <v>41.046722117198584</v>
      </c>
      <c r="CS56" s="9" t="n">
        <f>'HH Consumption'!L21</f>
        <v>50.61841520521228</v>
      </c>
      <c r="CT56" s="9" t="n">
        <f>'HH Consumption'!M21</f>
        <v>71.411209237488819</v>
      </c>
      <c r="CU56" t="n">
        <v>108.78690118887253</v>
      </c>
      <c r="CW56" t="n">
        <v>0</v>
      </c>
      <c r="CX56" t="n">
        <v>0</v>
      </c>
      <c r="CY56" t="n">
        <v>5.2851944830639184</v>
      </c>
      <c r="DA56" t="n">
        <v>169.76348115974704</v>
      </c>
      <c r="DC56" t="n">
        <f t="shared" si="1"/>
        <v>791.20982015915013</v>
      </c>
    </row>
    <row r="57">
      <c r="B57" t="s">
        <v>71</v>
      </c>
      <c r="C57" t="n">
        <v>4.9745964135976886</v>
      </c>
      <c r="D57" t="n">
        <v>3.5186526924416341</v>
      </c>
      <c r="E57" t="n">
        <v>53.834800137875916</v>
      </c>
      <c r="F57" t="n">
        <v>2.671313593722239</v>
      </c>
      <c r="G57" t="n">
        <v>0.26228486272650886</v>
      </c>
      <c r="H57" t="n">
        <v>0</v>
      </c>
      <c r="I57" t="n">
        <v>6.1353349214984011E-2</v>
      </c>
      <c r="J57" t="n">
        <v>0.21631343467697706</v>
      </c>
      <c r="K57" t="n">
        <v>48.972696385313306</v>
      </c>
      <c r="L57" t="n">
        <v>4.9675949176189436</v>
      </c>
      <c r="M57" t="n">
        <v>0</v>
      </c>
      <c r="N57" t="n">
        <v>0.91955834864536801</v>
      </c>
      <c r="O57" t="n">
        <v>0.26741032876915921</v>
      </c>
      <c r="P57" t="n">
        <v>1.148023886793339</v>
      </c>
      <c r="Q57" t="n">
        <v>1.9961914057721819</v>
      </c>
      <c r="R57" t="n">
        <v>34.926910157813602</v>
      </c>
      <c r="S57" t="n">
        <v>10.225651728171641</v>
      </c>
      <c r="T57" t="n">
        <v>2037.6195803182047</v>
      </c>
      <c r="U57" t="n">
        <v>89.938330157413446</v>
      </c>
      <c r="V57" t="n">
        <v>28.222543199007738</v>
      </c>
      <c r="W57" t="n">
        <v>88.244533094787073</v>
      </c>
      <c r="X57" t="n">
        <v>4.4153948942272585</v>
      </c>
      <c r="Y57" t="n">
        <v>25.95278696805509</v>
      </c>
      <c r="Z57" t="n">
        <v>6.1070005682605331</v>
      </c>
      <c r="AA57" t="n">
        <v>17.207400986095081</v>
      </c>
      <c r="AB57" t="n">
        <v>162.39134420128798</v>
      </c>
      <c r="AC57" t="n">
        <v>28.224129690301556</v>
      </c>
      <c r="AD57" t="n">
        <v>0.62749134396471007</v>
      </c>
      <c r="AE57" t="n">
        <v>0.8174417855093995</v>
      </c>
      <c r="AF57" t="n">
        <v>4.7580024533234724</v>
      </c>
      <c r="AG57" t="n">
        <v>30.92869572</v>
      </c>
      <c r="AH57" t="n">
        <v>33.969128191416374</v>
      </c>
      <c r="AI57" t="n">
        <v>32.869645950761736</v>
      </c>
      <c r="AJ57" t="n">
        <v>21.076197688613938</v>
      </c>
      <c r="AK57" t="n">
        <v>41.655067250838684</v>
      </c>
      <c r="AL57" t="n">
        <v>2.6737150662911993</v>
      </c>
      <c r="AM57" t="n">
        <v>0</v>
      </c>
      <c r="CK57" s="9" t="n">
        <f>'HH Consumption'!D22</f>
        <v>18.786663610618149</v>
      </c>
      <c r="CL57" s="9" t="n">
        <f>'HH Consumption'!E22</f>
        <v>42.889774568449269</v>
      </c>
      <c r="CM57" s="9" t="n">
        <f>'HH Consumption'!F22</f>
        <v>53.342010253970194</v>
      </c>
      <c r="CN57" s="9" t="n">
        <f>'HH Consumption'!G22</f>
        <v>78.972212715250151</v>
      </c>
      <c r="CO57" s="9" t="n">
        <f>'HH Consumption'!H22</f>
        <v>170.51332317146611</v>
      </c>
      <c r="CP57" s="9" t="n">
        <f>'HH Consumption'!I22</f>
        <v>31.928208496492839</v>
      </c>
      <c r="CQ57" s="9" t="n">
        <f>'HH Consumption'!J22</f>
        <v>71.142647666210777</v>
      </c>
      <c r="CR57" s="9" t="n">
        <f>'HH Consumption'!K22</f>
        <v>102.14509686418296</v>
      </c>
      <c r="CS57" s="9" t="n">
        <f>'HH Consumption'!L22</f>
        <v>131.33319216964094</v>
      </c>
      <c r="CT57" s="9" t="n">
        <f>'HH Consumption'!M22</f>
        <v>365.99699263913055</v>
      </c>
      <c r="CU57" t="n">
        <v>12.583233988271335</v>
      </c>
      <c r="CW57" t="n">
        <v>5394.3156446408639</v>
      </c>
      <c r="CX57" t="n">
        <v>3366.8944431469272</v>
      </c>
      <c r="CY57" t="n">
        <v>1060.8950883172286</v>
      </c>
      <c r="DA57" t="n">
        <v>6.6678375443993865</v>
      </c>
      <c r="DC57" t="n">
        <f t="shared" si="1"/>
        <v>13735.068150964617</v>
      </c>
    </row>
    <row r="58">
      <c r="B58" t="s">
        <v>72</v>
      </c>
      <c r="C58" t="n">
        <v>8.311551492764977</v>
      </c>
      <c r="D58" t="n">
        <v>23.652956080591707</v>
      </c>
      <c r="E58" t="n">
        <v>82.739120644439851</v>
      </c>
      <c r="F58" t="n">
        <v>1.5470240058045623</v>
      </c>
      <c r="G58" t="n">
        <v>2.3289919521030553</v>
      </c>
      <c r="H58" t="n">
        <v>0.43261845973585955</v>
      </c>
      <c r="I58" t="n">
        <v>1.502863264891279</v>
      </c>
      <c r="J58" t="n">
        <v>1.4067634966407134E-2</v>
      </c>
      <c r="K58" t="n">
        <v>25.899153082290098</v>
      </c>
      <c r="L58" t="n">
        <v>16.890869933787982</v>
      </c>
      <c r="M58" t="n">
        <v>0</v>
      </c>
      <c r="N58" t="n">
        <v>3.4602479189600626</v>
      </c>
      <c r="O58" t="n">
        <v>5.1398390917864897E-2</v>
      </c>
      <c r="P58" t="n">
        <v>2.2374511304768144E-3</v>
      </c>
      <c r="Q58" t="n">
        <v>6.4185476622593924</v>
      </c>
      <c r="R58" t="n">
        <v>8.2955984649054404</v>
      </c>
      <c r="S58" t="n">
        <v>3.6271732247528234</v>
      </c>
      <c r="T58" t="n">
        <v>92.138963635800252</v>
      </c>
      <c r="U58" t="n">
        <v>324.90332204312517</v>
      </c>
      <c r="V58" t="n">
        <v>223.05293200963519</v>
      </c>
      <c r="W58" t="n">
        <v>5.5754917844410814</v>
      </c>
      <c r="X58" t="n">
        <v>1.0712882196286797</v>
      </c>
      <c r="Y58" t="n">
        <v>0.37705983447948077</v>
      </c>
      <c r="Z58" t="n">
        <v>3.1256456430616639</v>
      </c>
      <c r="AA58" t="n">
        <v>6.9679031877983677</v>
      </c>
      <c r="AB58" t="n">
        <v>2.9734646071151043</v>
      </c>
      <c r="AC58" t="n">
        <v>3.7800052453083421</v>
      </c>
      <c r="AD58" t="n">
        <v>0.36062194713547258</v>
      </c>
      <c r="AE58" t="n">
        <v>1.651357616597499</v>
      </c>
      <c r="AF58" t="n">
        <v>9.9461342275614424</v>
      </c>
      <c r="AG58" t="n">
        <v>47.711990429999993</v>
      </c>
      <c r="AH58" t="n">
        <v>2.8760351872875058</v>
      </c>
      <c r="AI58" t="n">
        <v>14.841772458349713</v>
      </c>
      <c r="AJ58" t="n">
        <v>6.2760121071755099</v>
      </c>
      <c r="AK58" t="n">
        <v>24.715122330405411</v>
      </c>
      <c r="AL58" t="n">
        <v>3.621716927965335</v>
      </c>
      <c r="AM58" t="n">
        <v>0</v>
      </c>
      <c r="AN58" t="n">
        <v>690.67162293300794</v>
      </c>
      <c r="AO58" t="n">
        <v>612.73806098746479</v>
      </c>
      <c r="AP58" t="n">
        <v>4433.3791069384115</v>
      </c>
      <c r="AQ58" t="n">
        <v>768.20193376301086</v>
      </c>
      <c r="AR58" t="n">
        <v>196.19480389661632</v>
      </c>
      <c r="AS58" t="n">
        <v>1156.9715126650822</v>
      </c>
      <c r="AT58" t="n">
        <v>756.793853647687</v>
      </c>
      <c r="AU58" t="n">
        <v>1258.4633108876442</v>
      </c>
      <c r="AV58" t="n">
        <v>1469.0237422437683</v>
      </c>
      <c r="AW58" t="n">
        <v>600.2570398918366</v>
      </c>
      <c r="AX58" t="n">
        <v>476.43425679285679</v>
      </c>
      <c r="AY58" t="n">
        <v>580.12258418325519</v>
      </c>
      <c r="AZ58" t="n">
        <v>278.42900953675104</v>
      </c>
      <c r="BA58" t="n">
        <v>1500.7051550656981</v>
      </c>
      <c r="BB58" t="n">
        <v>423.11392233186285</v>
      </c>
      <c r="BC58" t="n">
        <v>517.68551169102591</v>
      </c>
      <c r="BD58" t="n">
        <v>74.163019036750043</v>
      </c>
      <c r="BE58" t="n">
        <v>0</v>
      </c>
      <c r="BF58" t="n">
        <v>0</v>
      </c>
      <c r="BG58" t="n">
        <v>0</v>
      </c>
      <c r="BH58" t="n">
        <v>0</v>
      </c>
      <c r="BI58" t="n">
        <v>64.799026208294222</v>
      </c>
      <c r="BJ58" t="n">
        <v>0</v>
      </c>
      <c r="BK58" t="n">
        <v>0</v>
      </c>
      <c r="BL58" t="n">
        <v>0</v>
      </c>
      <c r="BM58" t="n">
        <v>0</v>
      </c>
      <c r="BN58" t="n">
        <v>0</v>
      </c>
      <c r="BO58" t="n">
        <v>0</v>
      </c>
      <c r="BP58" t="n">
        <v>0</v>
      </c>
      <c r="BQ58" t="n">
        <v>0</v>
      </c>
      <c r="BR58" t="n">
        <v>0</v>
      </c>
      <c r="BS58" t="n">
        <v>0</v>
      </c>
      <c r="BT58" t="n">
        <v>0</v>
      </c>
      <c r="BU58" t="n">
        <v>0</v>
      </c>
      <c r="BV58" t="n">
        <v>0</v>
      </c>
      <c r="BW58" t="n">
        <v>0</v>
      </c>
      <c r="BX58" t="n">
        <v>0</v>
      </c>
      <c r="CK58" s="9" t="n">
        <f>'HH Consumption'!D23</f>
        <v>5.4527763345172069</v>
      </c>
      <c r="CL58" s="9" t="n">
        <f>'HH Consumption'!E23</f>
        <v>12.448636575758808</v>
      </c>
      <c r="CM58" s="9" t="n">
        <f>'HH Consumption'!F23</f>
        <v>15.48236861940876</v>
      </c>
      <c r="CN58" s="9" t="n">
        <f>'HH Consumption'!G23</f>
        <v>22.921462879379568</v>
      </c>
      <c r="CO58" s="9" t="n">
        <f>'HH Consumption'!H23</f>
        <v>49.491013017540375</v>
      </c>
      <c r="CP58" s="9" t="n">
        <f>'HH Consumption'!I23</f>
        <v>9.2670728183373789</v>
      </c>
      <c r="CQ58" s="9" t="n">
        <f>'HH Consumption'!J23</f>
        <v>20.648953619947516</v>
      </c>
      <c r="CR58" s="9" t="n">
        <f>'HH Consumption'!K23</f>
        <v>29.647327402678616</v>
      </c>
      <c r="CS58" s="9" t="n">
        <f>'HH Consumption'!L23</f>
        <v>38.119090065277177</v>
      </c>
      <c r="CT58" s="9" t="n">
        <f>'HH Consumption'!M23</f>
        <v>106.22959889690885</v>
      </c>
      <c r="CU58" t="n">
        <v>0</v>
      </c>
      <c r="CW58" t="n">
        <v>0</v>
      </c>
      <c r="CX58" t="n">
        <v>0</v>
      </c>
      <c r="CY58" t="n">
        <v>0</v>
      </c>
      <c r="DA58" t="n">
        <v>0</v>
      </c>
      <c r="DC58" t="n">
        <f t="shared" si="1"/>
        <v>17128.997032037947</v>
      </c>
    </row>
    <row r="59">
      <c r="B59" t="s">
        <v>73</v>
      </c>
      <c r="C59" t="n">
        <v>274.3988943092636</v>
      </c>
      <c r="D59" t="n">
        <v>44.1958223799259</v>
      </c>
      <c r="E59" t="n">
        <v>225.4035886348143</v>
      </c>
      <c r="F59" t="n">
        <v>7.9656673447650377</v>
      </c>
      <c r="G59" t="n">
        <v>8.2134249876235508</v>
      </c>
      <c r="H59" t="n">
        <v>5.8746080177951612</v>
      </c>
      <c r="I59" t="n">
        <v>9.1077536536520523</v>
      </c>
      <c r="J59" t="n">
        <v>6.5306381495437869</v>
      </c>
      <c r="K59" t="n">
        <v>107.69480456211055</v>
      </c>
      <c r="L59" t="n">
        <v>140.22317016300624</v>
      </c>
      <c r="M59" t="n">
        <v>0</v>
      </c>
      <c r="N59" t="n">
        <v>0.66949931658520623</v>
      </c>
      <c r="O59" t="n">
        <v>3.4067456807726514E-2</v>
      </c>
      <c r="P59" t="n">
        <v>0.369641176131904</v>
      </c>
      <c r="Q59" t="n">
        <v>8.5563755540328224</v>
      </c>
      <c r="R59" t="n">
        <v>35.035881383029007</v>
      </c>
      <c r="S59" t="n">
        <v>3.9646107386179894</v>
      </c>
      <c r="T59" t="n">
        <v>156.95746670475009</v>
      </c>
      <c r="U59" t="n">
        <v>1264.4825613890007</v>
      </c>
      <c r="V59" t="n">
        <v>1311.4333141873735</v>
      </c>
      <c r="W59" t="n">
        <v>24.677309263957238</v>
      </c>
      <c r="X59" t="n">
        <v>12.018367283422311</v>
      </c>
      <c r="Y59" t="n">
        <v>1.2395107963503917</v>
      </c>
      <c r="Z59" t="n">
        <v>15.445558611764689</v>
      </c>
      <c r="AA59" t="n">
        <v>54.584899528957777</v>
      </c>
      <c r="AB59" t="n">
        <v>14.58784497680354</v>
      </c>
      <c r="AC59" t="n">
        <v>15.771900254994826</v>
      </c>
      <c r="AD59" t="n">
        <v>0.27793897111204846</v>
      </c>
      <c r="AE59" t="n">
        <v>8.9601570887755067</v>
      </c>
      <c r="AF59" t="n">
        <v>55.130189604403071</v>
      </c>
      <c r="AG59" t="n">
        <v>54.638660697499994</v>
      </c>
      <c r="AH59" t="n">
        <v>55.665480919335444</v>
      </c>
      <c r="AI59" t="n">
        <v>11.42161015998197</v>
      </c>
      <c r="AJ59" t="n">
        <v>16.922740457426109</v>
      </c>
      <c r="AK59" t="n">
        <v>97.158078115007982</v>
      </c>
      <c r="AL59" t="n">
        <v>13.485566028883586</v>
      </c>
      <c r="AM59" t="n">
        <v>0</v>
      </c>
      <c r="AN59" t="n">
        <v>137.02909740629343</v>
      </c>
      <c r="AO59" t="n">
        <v>121.56709593342987</v>
      </c>
      <c r="AP59" t="n">
        <v>879.58143539164143</v>
      </c>
      <c r="AQ59" t="n">
        <v>152.41109394692029</v>
      </c>
      <c r="AR59" t="n">
        <v>38.925005749607493</v>
      </c>
      <c r="AS59" t="n">
        <v>229.54289251386794</v>
      </c>
      <c r="AT59" t="n">
        <v>150.14773337232037</v>
      </c>
      <c r="AU59" t="n">
        <v>249.6788428595915</v>
      </c>
      <c r="AV59" t="n">
        <v>291.45398592350176</v>
      </c>
      <c r="AW59" t="n">
        <v>119.09086410537236</v>
      </c>
      <c r="AX59" t="n">
        <v>94.524451293542967</v>
      </c>
      <c r="AY59" t="n">
        <v>115.0961925409066</v>
      </c>
      <c r="AZ59" t="n">
        <v>55.240253981377073</v>
      </c>
      <c r="BA59" t="n">
        <v>297.73957122829472</v>
      </c>
      <c r="BB59" t="n">
        <v>83.945708716044066</v>
      </c>
      <c r="BC59" t="n">
        <v>102.70869115208619</v>
      </c>
      <c r="BD59" t="n">
        <v>14.713926592749752</v>
      </c>
      <c r="BE59" t="n">
        <v>0</v>
      </c>
      <c r="BF59" t="n">
        <v>0</v>
      </c>
      <c r="BG59" t="n">
        <v>0</v>
      </c>
      <c r="BH59" t="n">
        <v>0</v>
      </c>
      <c r="BI59" t="n">
        <v>12.856112484283383</v>
      </c>
      <c r="BJ59" t="n">
        <v>0</v>
      </c>
      <c r="BK59" t="n">
        <v>0</v>
      </c>
      <c r="BL59" t="n">
        <v>0</v>
      </c>
      <c r="BM59" t="n">
        <v>0</v>
      </c>
      <c r="BN59" t="n">
        <v>0</v>
      </c>
      <c r="BO59" t="n">
        <v>0</v>
      </c>
      <c r="BP59" t="n">
        <v>0</v>
      </c>
      <c r="BQ59" t="n">
        <v>0</v>
      </c>
      <c r="BR59" t="n">
        <v>0</v>
      </c>
      <c r="BS59" t="n">
        <v>0</v>
      </c>
      <c r="BT59" t="n">
        <v>0</v>
      </c>
      <c r="BU59" t="n">
        <v>0</v>
      </c>
      <c r="BV59" t="n">
        <v>0</v>
      </c>
      <c r="BW59" t="n">
        <v>0</v>
      </c>
      <c r="BX59" t="n">
        <v>0</v>
      </c>
      <c r="CK59" s="9" t="n">
        <f>'HH Consumption'!D24</f>
        <v>22.075928830028381</v>
      </c>
      <c r="CL59" s="9" t="n">
        <f>'HH Consumption'!E24</f>
        <v>45.702915164831559</v>
      </c>
      <c r="CM59" s="9" t="n">
        <f>'HH Consumption'!F24</f>
        <v>69.673176169780518</v>
      </c>
      <c r="CN59" s="9" t="n">
        <f>'HH Consumption'!G24</f>
        <v>116.18991286784836</v>
      </c>
      <c r="CO59" s="9" t="n">
        <f>'HH Consumption'!H24</f>
        <v>193.69959227824</v>
      </c>
      <c r="CP59" s="9" t="n">
        <f>'HH Consumption'!I24</f>
        <v>25.647736972329092</v>
      </c>
      <c r="CQ59" s="9" t="n">
        <f>'HH Consumption'!J24</f>
        <v>69.549332762324781</v>
      </c>
      <c r="CR59" s="9" t="n">
        <f>'HH Consumption'!K24</f>
        <v>138.77985616584098</v>
      </c>
      <c r="CS59" s="9" t="n">
        <f>'HH Consumption'!L24</f>
        <v>232.5496091345627</v>
      </c>
      <c r="CT59" s="9" t="n">
        <f>'HH Consumption'!M24</f>
        <v>409.52002895178515</v>
      </c>
      <c r="CU59" t="n">
        <v>0</v>
      </c>
      <c r="CW59" t="n">
        <v>0</v>
      </c>
      <c r="CX59" t="n">
        <v>0</v>
      </c>
      <c r="CY59" t="n">
        <v>0</v>
      </c>
      <c r="DA59" t="n">
        <v>5661.9024092254513</v>
      </c>
      <c r="DC59" t="n">
        <f t="shared" si="1"/>
        <v>14194.641056582361</v>
      </c>
    </row>
    <row r="60">
      <c r="B60" t="s">
        <v>74</v>
      </c>
      <c r="C60" t="n">
        <v>4.4622069846628936</v>
      </c>
      <c r="D60" t="n">
        <v>2.8702135050045103</v>
      </c>
      <c r="E60" t="n">
        <v>12.024239874223746</v>
      </c>
      <c r="F60" t="n">
        <v>9.447581895897299</v>
      </c>
      <c r="G60" t="n">
        <v>0.58785899413547127</v>
      </c>
      <c r="H60" t="n">
        <v>0</v>
      </c>
      <c r="I60" t="n">
        <v>1.9859573946370441</v>
      </c>
      <c r="J60" t="n">
        <v>1.1319080388119707</v>
      </c>
      <c r="K60" t="n">
        <v>6.928852714863126</v>
      </c>
      <c r="L60" t="n">
        <v>4.3889451934383512</v>
      </c>
      <c r="M60" t="n">
        <v>0</v>
      </c>
      <c r="N60" t="n">
        <v>0.85475454892901914</v>
      </c>
      <c r="O60" t="n">
        <v>2.4744902306810979E-2</v>
      </c>
      <c r="P60" t="n">
        <v>0.49999040253738142</v>
      </c>
      <c r="Q60" t="n">
        <v>1.1994327047501765</v>
      </c>
      <c r="R60" t="n">
        <v>4.6942420391262649</v>
      </c>
      <c r="S60" t="n">
        <v>0.58557630436331565</v>
      </c>
      <c r="T60" t="n">
        <v>21.984471146724776</v>
      </c>
      <c r="U60" t="n">
        <v>89.112673084501196</v>
      </c>
      <c r="V60" t="n">
        <v>122.86336122058377</v>
      </c>
      <c r="W60" t="n">
        <v>44.617196440447636</v>
      </c>
      <c r="X60" t="n">
        <v>11.3154944704524</v>
      </c>
      <c r="Y60" t="n">
        <v>2.9295472224792958</v>
      </c>
      <c r="Z60" t="n">
        <v>4.7632361073758087</v>
      </c>
      <c r="AA60" t="n">
        <v>62.176365567777125</v>
      </c>
      <c r="AB60" t="n">
        <v>3.3283345829204665</v>
      </c>
      <c r="AC60" t="n">
        <v>10.524191516026335</v>
      </c>
      <c r="AD60" t="n">
        <v>1.2393143116180387</v>
      </c>
      <c r="AE60" t="n">
        <v>2.0511151106839458</v>
      </c>
      <c r="AF60" t="n">
        <v>44.567676174104896</v>
      </c>
      <c r="AG60" t="n">
        <v>154.30081868529672</v>
      </c>
      <c r="AH60" t="n">
        <v>67.197664961461371</v>
      </c>
      <c r="AI60" t="n">
        <v>8.0503628340769851</v>
      </c>
      <c r="AJ60" t="n">
        <v>58.605132223686297</v>
      </c>
      <c r="AK60" t="n">
        <v>85.538229124545197</v>
      </c>
      <c r="AL60" t="n">
        <v>34.007378178489006</v>
      </c>
      <c r="AM60" t="n">
        <v>0</v>
      </c>
      <c r="CK60" s="9" t="n">
        <f>'HH Consumption'!D25</f>
        <v>52.119868337408406</v>
      </c>
      <c r="CL60" s="9" t="n">
        <f>'HH Consumption'!E25</f>
        <v>69.727512008405114</v>
      </c>
      <c r="CM60" s="9" t="n">
        <f>'HH Consumption'!F25</f>
        <v>86.861228166171216</v>
      </c>
      <c r="CN60" s="9" t="n">
        <f>'HH Consumption'!G25</f>
        <v>106.10750461755202</v>
      </c>
      <c r="CO60" s="9" t="n">
        <f>'HH Consumption'!H25</f>
        <v>161.17953937777807</v>
      </c>
      <c r="CP60" s="9" t="n">
        <f>'HH Consumption'!I25</f>
        <v>62.181719709066634</v>
      </c>
      <c r="CQ60" s="9" t="n">
        <f>'HH Consumption'!J25</f>
        <v>122.66524677725454</v>
      </c>
      <c r="CR60" s="9" t="n">
        <f>'HH Consumption'!K25</f>
        <v>175.75249424614853</v>
      </c>
      <c r="CS60" s="9" t="n">
        <f>'HH Consumption'!L25</f>
        <v>227.18490623668322</v>
      </c>
      <c r="CT60" s="9" t="n">
        <f>'HH Consumption'!M25</f>
        <v>339.05484404474714</v>
      </c>
      <c r="CU60" t="n">
        <v>0</v>
      </c>
      <c r="CW60" t="n">
        <v>0</v>
      </c>
      <c r="CX60" t="n">
        <v>0</v>
      </c>
      <c r="CY60" t="n">
        <v>0</v>
      </c>
      <c r="DA60" t="n">
        <v>2958.0040964579784</v>
      </c>
      <c r="DC60" t="n">
        <f t="shared" si="1"/>
        <v>5241.6980284401325</v>
      </c>
    </row>
    <row r="61">
      <c r="B61" t="s">
        <v>75</v>
      </c>
      <c r="C61" t="n">
        <v>0</v>
      </c>
      <c r="D61" t="n">
        <v>0</v>
      </c>
      <c r="E61" t="n">
        <v>14.28247633630105</v>
      </c>
      <c r="F61" t="n">
        <v>0</v>
      </c>
      <c r="G61" t="n">
        <v>6.6376822140619421E-2</v>
      </c>
      <c r="H61" t="n">
        <v>0</v>
      </c>
      <c r="I61" t="n">
        <v>0</v>
      </c>
      <c r="J61" t="n">
        <v>5.2092257462720403E-3</v>
      </c>
      <c r="K61" t="n">
        <v>0</v>
      </c>
      <c r="L61" t="n">
        <v>0</v>
      </c>
      <c r="M61" t="n">
        <v>0</v>
      </c>
      <c r="N61" t="n">
        <v>9.3313894710722198E-2</v>
      </c>
      <c r="O61" t="n">
        <v>0</v>
      </c>
      <c r="P61" t="n">
        <v>0</v>
      </c>
      <c r="Q61" t="n">
        <v>1.3527140288626589E-3</v>
      </c>
      <c r="R61" t="n">
        <v>0</v>
      </c>
      <c r="S61" t="n">
        <v>1.6143852727718584E-2</v>
      </c>
      <c r="T61" t="n">
        <v>2.6858973674797396E-2</v>
      </c>
      <c r="U61" t="n">
        <v>44.895221298159292</v>
      </c>
      <c r="V61" t="n">
        <v>1.5921404170703722E-2</v>
      </c>
      <c r="W61" t="n">
        <v>0.44965262852935894</v>
      </c>
      <c r="X61" t="n">
        <v>146.69376860498875</v>
      </c>
      <c r="Y61" t="n">
        <v>16.477860594502832</v>
      </c>
      <c r="Z61" t="n">
        <v>12.138850301576953</v>
      </c>
      <c r="AA61" t="n">
        <v>36.081045759751909</v>
      </c>
      <c r="AB61" t="n">
        <v>2.1637252890947346E-2</v>
      </c>
      <c r="AC61" t="n">
        <v>0.24809634675042669</v>
      </c>
      <c r="AD61" t="n">
        <v>2.3240608076071507</v>
      </c>
      <c r="AE61" t="n">
        <v>14.817573062081468</v>
      </c>
      <c r="AF61" t="n">
        <v>3.2631221359485631E-2</v>
      </c>
      <c r="AG61" t="n">
        <v>39.684520543125508</v>
      </c>
      <c r="AH61" t="n">
        <v>14.631780734168331</v>
      </c>
      <c r="AI61" t="n">
        <v>12.672316737574874</v>
      </c>
      <c r="AJ61" t="n">
        <v>2.0463928682467585</v>
      </c>
      <c r="AK61" t="n">
        <v>6.2396862280679972</v>
      </c>
      <c r="AL61" t="n">
        <v>1.6140194402736225</v>
      </c>
      <c r="AM61" t="n">
        <v>0</v>
      </c>
      <c r="CK61" s="9" t="n">
        <f>'HH Consumption'!D26</f>
        <v>8.8482241490028386</v>
      </c>
      <c r="CL61" s="9" t="n">
        <f>'HH Consumption'!E26</f>
        <v>12.244675264564455</v>
      </c>
      <c r="CM61" s="9" t="n">
        <f>'HH Consumption'!F26</f>
        <v>13.454967810941117</v>
      </c>
      <c r="CN61" s="9" t="n">
        <f>'HH Consumption'!G26</f>
        <v>17.332256273478066</v>
      </c>
      <c r="CO61" s="9" t="n">
        <f>'HH Consumption'!H26</f>
        <v>28.814390626547606</v>
      </c>
      <c r="CP61" s="9" t="n">
        <f>'HH Consumption'!I26</f>
        <v>13.464520801005436</v>
      </c>
      <c r="CQ61" s="9" t="n">
        <f>'HH Consumption'!J26</f>
        <v>27.117421102173605</v>
      </c>
      <c r="CR61" s="9" t="n">
        <f>'HH Consumption'!K26</f>
        <v>39.484938429148471</v>
      </c>
      <c r="CS61" s="9" t="n">
        <f>'HH Consumption'!L26</f>
        <v>56.134427483662328</v>
      </c>
      <c r="CT61" s="9" t="n">
        <f>'HH Consumption'!M26</f>
        <v>111.58926563959106</v>
      </c>
      <c r="CU61" t="n">
        <v>65.90477618221189</v>
      </c>
      <c r="CW61" t="n">
        <v>0</v>
      </c>
      <c r="CX61" t="n">
        <v>0</v>
      </c>
      <c r="CY61" t="n">
        <v>4.0474633846031329</v>
      </c>
      <c r="DA61" t="n">
        <v>230.1411080469322</v>
      </c>
      <c r="DC61" t="n">
        <f t="shared" si="1"/>
        <v>994.1552028470187</v>
      </c>
    </row>
    <row r="62">
      <c r="B62" t="s">
        <v>76</v>
      </c>
      <c r="C62" t="n">
        <v>0.3104554681277335</v>
      </c>
      <c r="D62" t="n">
        <v>0.22149888924394012</v>
      </c>
      <c r="E62" t="n">
        <v>7.4931808397222524</v>
      </c>
      <c r="F62" t="n">
        <v>0.6897018232995803</v>
      </c>
      <c r="G62" t="n">
        <v>0.22894241203749688</v>
      </c>
      <c r="H62" t="n">
        <v>3.3636003409791733E-3</v>
      </c>
      <c r="I62" t="n">
        <v>0.46017571129132279</v>
      </c>
      <c r="J62" t="n">
        <v>0.47550631453862202</v>
      </c>
      <c r="K62" t="n">
        <v>1.5543821509867763</v>
      </c>
      <c r="L62" t="n">
        <v>0.63216198264382983</v>
      </c>
      <c r="M62" t="n">
        <v>0</v>
      </c>
      <c r="N62" t="n">
        <v>0.17112819335084989</v>
      </c>
      <c r="O62" t="n">
        <v>2.5586973920754652E-2</v>
      </c>
      <c r="P62" t="n">
        <v>0.48718040140114338</v>
      </c>
      <c r="Q62" t="n">
        <v>0.38682748331189876</v>
      </c>
      <c r="R62" t="n">
        <v>27.540614307983724</v>
      </c>
      <c r="S62" t="n">
        <v>0.93283740310027818</v>
      </c>
      <c r="T62" t="n">
        <v>6.3330574038186409</v>
      </c>
      <c r="U62" t="n">
        <v>18.993851032454739</v>
      </c>
      <c r="V62" t="n">
        <v>5.3773509677199938</v>
      </c>
      <c r="W62" t="n">
        <v>7.473526833907763</v>
      </c>
      <c r="X62" t="n">
        <v>8.505231256823043</v>
      </c>
      <c r="Y62" t="n">
        <v>125.84399876487909</v>
      </c>
      <c r="Z62" t="n">
        <v>10.684421792342238</v>
      </c>
      <c r="AA62" t="n">
        <v>58.106380310368095</v>
      </c>
      <c r="AB62" t="n">
        <v>8.7221776629897807</v>
      </c>
      <c r="AC62" t="n">
        <v>4.0570930393408169</v>
      </c>
      <c r="AD62" t="n">
        <v>0.42667103411761309</v>
      </c>
      <c r="AE62" t="n">
        <v>0.58035842028221085</v>
      </c>
      <c r="AF62" t="n">
        <v>1.5828362024305611</v>
      </c>
      <c r="AG62" t="n">
        <v>37.572714669999982</v>
      </c>
      <c r="AH62" t="n">
        <v>11.462317362687118</v>
      </c>
      <c r="AI62" t="n">
        <v>5.7011724788968081</v>
      </c>
      <c r="AJ62" t="n">
        <v>2.3357145989682473</v>
      </c>
      <c r="AK62" t="n">
        <v>8.5009554781187227</v>
      </c>
      <c r="AL62" t="n">
        <v>5.5835987948500536</v>
      </c>
      <c r="AM62" t="n">
        <v>0</v>
      </c>
      <c r="CK62" s="9" t="n">
        <f>'HH Consumption'!D27</f>
        <v>32.351275169503602</v>
      </c>
      <c r="CL62" s="9" t="n">
        <f>'HH Consumption'!E27</f>
        <v>44.769532527019152</v>
      </c>
      <c r="CM62" s="9" t="n">
        <f>'HH Consumption'!F27</f>
        <v>49.194658579894195</v>
      </c>
      <c r="CN62" s="9" t="n">
        <f>'HH Consumption'!G27</f>
        <v>63.370975075810534</v>
      </c>
      <c r="CO62" s="9" t="n">
        <f>'HH Consumption'!H27</f>
        <v>105.35247121944352</v>
      </c>
      <c r="CP62" s="9" t="n">
        <f>'HH Consumption'!I27</f>
        <v>49.229586651907063</v>
      </c>
      <c r="CQ62" s="9" t="n">
        <f>'HH Consumption'!J27</f>
        <v>99.147934906530182</v>
      </c>
      <c r="CR62" s="9" t="n">
        <f>'HH Consumption'!K27</f>
        <v>144.36660810816437</v>
      </c>
      <c r="CS62" s="9" t="n">
        <f>'HH Consumption'!L27</f>
        <v>205.24121896382607</v>
      </c>
      <c r="CT62" s="9" t="n">
        <f>'HH Consumption'!M27</f>
        <v>407.99769285637763</v>
      </c>
      <c r="CU62" t="n">
        <v>0</v>
      </c>
      <c r="CW62" t="n">
        <v>0</v>
      </c>
      <c r="CX62" t="n">
        <v>0</v>
      </c>
      <c r="CY62" t="n">
        <v>0</v>
      </c>
      <c r="DA62" t="n">
        <v>435.69512572320258</v>
      </c>
      <c r="DC62" t="n">
        <f t="shared" si="1"/>
        <v>2006.1740518419756</v>
      </c>
    </row>
    <row r="63">
      <c r="B63" t="s">
        <v>77</v>
      </c>
      <c r="C63" t="n">
        <v>0.13836964367893159</v>
      </c>
      <c r="D63" t="n">
        <v>2.2756356642189282</v>
      </c>
      <c r="E63" t="n">
        <v>4.0353922901758956</v>
      </c>
      <c r="F63" t="n">
        <v>0.18821971799673418</v>
      </c>
      <c r="G63" t="n">
        <v>8.9004151300807761E-3</v>
      </c>
      <c r="H63" t="n">
        <v>0</v>
      </c>
      <c r="I63" t="n">
        <v>4.8298701755254525E-2</v>
      </c>
      <c r="J63" t="n">
        <v>0.25190293796998331</v>
      </c>
      <c r="K63" t="n">
        <v>0.43971282474272982</v>
      </c>
      <c r="L63" t="n">
        <v>5.8003824025590817E-2</v>
      </c>
      <c r="M63" t="n">
        <v>0</v>
      </c>
      <c r="N63" t="n">
        <v>3.8978320934673703E-2</v>
      </c>
      <c r="O63" t="n">
        <v>5.4689893569673798E-3</v>
      </c>
      <c r="P63" t="n">
        <v>2.3807353111241405E-4</v>
      </c>
      <c r="Q63" t="n">
        <v>6.7159231983096521E-2</v>
      </c>
      <c r="R63" t="n">
        <v>33.863936429637633</v>
      </c>
      <c r="S63" t="n">
        <v>3.5621297984504488E-2</v>
      </c>
      <c r="T63" t="n">
        <v>76.682970317892313</v>
      </c>
      <c r="U63" t="n">
        <v>11.677923601518501</v>
      </c>
      <c r="V63" t="n">
        <v>4.2503097893949047</v>
      </c>
      <c r="W63" t="n">
        <v>4.0645986905845914</v>
      </c>
      <c r="X63" t="n">
        <v>0.58772430639229212</v>
      </c>
      <c r="Y63" t="n">
        <v>6.3130228779844505E-2</v>
      </c>
      <c r="Z63" t="n">
        <v>83.699715437713706</v>
      </c>
      <c r="AA63" t="n">
        <v>69.429584534305278</v>
      </c>
      <c r="AB63" t="n">
        <v>2.3997265470740317</v>
      </c>
      <c r="AC63" t="n">
        <v>3.6183469832179846</v>
      </c>
      <c r="AD63" t="n">
        <v>6.6765606996135023E-3</v>
      </c>
      <c r="AE63" t="n">
        <v>0.21490878489950815</v>
      </c>
      <c r="AF63" t="n">
        <v>0.84839047190124728</v>
      </c>
      <c r="AG63" t="n">
        <v>0</v>
      </c>
      <c r="AH63" t="n">
        <v>1.7155432675307085</v>
      </c>
      <c r="AI63" t="n">
        <v>1.9812187719043515</v>
      </c>
      <c r="AJ63" t="n">
        <v>3.6776125104182655E-2</v>
      </c>
      <c r="AK63" t="n">
        <v>8.6619092272385174</v>
      </c>
      <c r="AL63" t="n">
        <v>0.89046538311906609</v>
      </c>
      <c r="AM63" t="n">
        <v>0</v>
      </c>
      <c r="CK63" s="9" t="n">
        <f>'HH Consumption'!D28</f>
        <v>4.8768725625126388</v>
      </c>
      <c r="CL63" s="9" t="n">
        <f>'HH Consumption'!E28</f>
        <v>6.7488933179163748</v>
      </c>
      <c r="CM63" s="9" t="n">
        <f>'HH Consumption'!F28</f>
        <v>7.4159698309704751</v>
      </c>
      <c r="CN63" s="9" t="n">
        <f>'HH Consumption'!G28</f>
        <v>9.5530135361781703</v>
      </c>
      <c r="CO63" s="9" t="n">
        <f>'HH Consumption'!H28</f>
        <v>15.881617450657359</v>
      </c>
      <c r="CP63" s="9" t="n">
        <f>'HH Consumption'!I28</f>
        <v>7.4212351491122961</v>
      </c>
      <c r="CQ63" s="9" t="n">
        <f>'HH Consumption'!J28</f>
        <v>14.946299360442348</v>
      </c>
      <c r="CR63" s="9" t="n">
        <f>'HH Consumption'!K28</f>
        <v>21.762899494280571</v>
      </c>
      <c r="CS63" s="9" t="n">
        <f>'HH Consumption'!L28</f>
        <v>30.939592464808872</v>
      </c>
      <c r="CT63" s="9" t="n">
        <f>'HH Consumption'!M28</f>
        <v>61.504615921149096</v>
      </c>
      <c r="CU63" t="n">
        <v>0</v>
      </c>
      <c r="CW63" t="n">
        <v>0</v>
      </c>
      <c r="CX63" t="n">
        <v>0</v>
      </c>
      <c r="CY63" t="n">
        <v>20.074315188444743</v>
      </c>
      <c r="DA63" t="n">
        <v>1839.4172519900362</v>
      </c>
      <c r="DC63" t="n">
        <f t="shared" si="1"/>
        <v>2352.828333658902</v>
      </c>
    </row>
    <row r="64">
      <c r="B64" t="s">
        <v>78</v>
      </c>
      <c r="C64" t="n">
        <v>212.72263423576774</v>
      </c>
      <c r="D64" t="n">
        <v>40.023312364495823</v>
      </c>
      <c r="E64" t="n">
        <v>176.99929523522474</v>
      </c>
      <c r="F64" t="n">
        <v>24.769663032045948</v>
      </c>
      <c r="G64" t="n">
        <v>16.481487959757601</v>
      </c>
      <c r="H64" t="n">
        <v>3.9177926939438645</v>
      </c>
      <c r="I64" t="n">
        <v>31.760376329837595</v>
      </c>
      <c r="J64" t="n">
        <v>9.8320180302324509</v>
      </c>
      <c r="K64" t="n">
        <v>69.816100179545629</v>
      </c>
      <c r="L64" t="n">
        <v>94.359646155043606</v>
      </c>
      <c r="M64" t="n">
        <v>4.8002885222181955E-2</v>
      </c>
      <c r="N64" t="n">
        <v>6.5077847150636039</v>
      </c>
      <c r="O64" t="n">
        <v>1.2098527490657598</v>
      </c>
      <c r="P64" t="n">
        <v>1.4468912142859049</v>
      </c>
      <c r="Q64" t="n">
        <v>15.3007404415727</v>
      </c>
      <c r="R64" t="n">
        <v>86.262636731235418</v>
      </c>
      <c r="S64" t="n">
        <v>14.512103567158924</v>
      </c>
      <c r="T64" t="n">
        <v>334.69676667872289</v>
      </c>
      <c r="U64" t="n">
        <v>376.52282826170381</v>
      </c>
      <c r="V64" t="n">
        <v>195.16000048363881</v>
      </c>
      <c r="W64" t="n">
        <v>68.154410773767211</v>
      </c>
      <c r="X64" t="n">
        <v>18.465485519948039</v>
      </c>
      <c r="Y64" t="n">
        <v>43.984986728847105</v>
      </c>
      <c r="Z64" t="n">
        <v>52.961108437243027</v>
      </c>
      <c r="AA64" t="n">
        <v>201.06785576820232</v>
      </c>
      <c r="AB64" t="n">
        <v>343.11374536890105</v>
      </c>
      <c r="AC64" t="n">
        <v>29.795319172145589</v>
      </c>
      <c r="AD64" t="n">
        <v>1.670199714816182</v>
      </c>
      <c r="AE64" t="n">
        <v>17.511432999511623</v>
      </c>
      <c r="AF64" t="n">
        <v>29.654969355464942</v>
      </c>
      <c r="AG64" t="n">
        <v>91.92644679606299</v>
      </c>
      <c r="AH64" t="n">
        <v>21.829862171525644</v>
      </c>
      <c r="AI64" t="n">
        <v>76.856148812726957</v>
      </c>
      <c r="AJ64" t="n">
        <v>1.7998801676173213E-3</v>
      </c>
      <c r="AK64" t="n">
        <v>104.84853259968622</v>
      </c>
      <c r="AL64" t="n">
        <v>6.3772111324509044</v>
      </c>
      <c r="AM64" t="n">
        <v>0</v>
      </c>
      <c r="AN64" t="n">
        <v>10.821658459668448</v>
      </c>
      <c r="AO64" t="n">
        <v>9.6005710978645524</v>
      </c>
      <c r="AP64" t="n">
        <v>69.463566946301071</v>
      </c>
      <c r="AQ64" t="n">
        <v>12.036427557190216</v>
      </c>
      <c r="AR64" t="n">
        <v>3.0740413951200463</v>
      </c>
      <c r="AS64" t="n">
        <v>18.127790605408883</v>
      </c>
      <c r="AT64" t="n">
        <v>11.857682198919512</v>
      </c>
      <c r="AU64" t="n">
        <v>19.717995762757127</v>
      </c>
      <c r="AV64" t="n">
        <v>23.017122290614282</v>
      </c>
      <c r="AW64" t="n">
        <v>9.4050145655848034</v>
      </c>
      <c r="AX64" t="n">
        <v>7.4649205705072941</v>
      </c>
      <c r="AY64" t="n">
        <v>9.0895416321170792</v>
      </c>
      <c r="AZ64" t="n">
        <v>4.3625125840196022</v>
      </c>
      <c r="BA64" t="n">
        <v>23.513516550483761</v>
      </c>
      <c r="BB64" t="n">
        <v>6.6294809356171056</v>
      </c>
      <c r="BC64" t="n">
        <v>8.1112581015687244</v>
      </c>
      <c r="BD64" t="n">
        <v>1.1620093191977625</v>
      </c>
      <c r="BE64" t="n">
        <v>0</v>
      </c>
      <c r="BF64" t="n">
        <v>0</v>
      </c>
      <c r="BG64" t="n">
        <v>0</v>
      </c>
      <c r="BH64" t="n">
        <v>0</v>
      </c>
      <c r="BI64" t="n">
        <v>1.0152913582396901</v>
      </c>
      <c r="BJ64" t="n">
        <v>0</v>
      </c>
      <c r="BK64" t="n">
        <v>0</v>
      </c>
      <c r="BL64" t="n">
        <v>0</v>
      </c>
      <c r="BM64" t="n">
        <v>0</v>
      </c>
      <c r="BN64" t="n">
        <v>0</v>
      </c>
      <c r="BO64" t="n">
        <v>0</v>
      </c>
      <c r="BP64" t="n">
        <v>0</v>
      </c>
      <c r="BQ64" t="n">
        <v>0</v>
      </c>
      <c r="BR64" t="n">
        <v>0</v>
      </c>
      <c r="BS64" t="n">
        <v>0</v>
      </c>
      <c r="BT64" t="n">
        <v>0</v>
      </c>
      <c r="BU64" t="n">
        <v>0</v>
      </c>
      <c r="BV64" t="n">
        <v>0</v>
      </c>
      <c r="BW64" t="n">
        <v>0</v>
      </c>
      <c r="BX64" t="n">
        <v>0</v>
      </c>
      <c r="CK64" s="9" t="n">
        <f>'HH Consumption'!D29</f>
        <v>47.137610378373388</v>
      </c>
      <c r="CL64" s="9" t="n">
        <f>'HH Consumption'!E29</f>
        <v>65.231703233443952</v>
      </c>
      <c r="CM64" s="9" t="n">
        <f>'HH Consumption'!F29</f>
        <v>71.679358439079977</v>
      </c>
      <c r="CN64" s="9" t="n">
        <f>'HH Consumption'!G29</f>
        <v>92.335041409343091</v>
      </c>
      <c r="CO64" s="9" t="n">
        <f>'HH Consumption'!H29</f>
        <v>153.50442029630585</v>
      </c>
      <c r="CP64" s="9" t="n">
        <f>'HH Consumption'!I29</f>
        <v>71.730250586025761</v>
      </c>
      <c r="CQ64" s="9" t="n">
        <f>'HH Consumption'!J29</f>
        <v>144.46406520167031</v>
      </c>
      <c r="CR64" s="9" t="n">
        <f>'HH Consumption'!K29</f>
        <v>210.35019142197206</v>
      </c>
      <c r="CS64" s="9" t="n">
        <f>'HH Consumption'!L29</f>
        <v>299.04789107723138</v>
      </c>
      <c r="CT64" s="9" t="n">
        <f>'HH Consumption'!M29</f>
        <v>594.47537014765157</v>
      </c>
      <c r="CU64" t="n">
        <v>0</v>
      </c>
      <c r="CW64" t="n">
        <v>0</v>
      </c>
      <c r="CX64" t="n">
        <v>0</v>
      </c>
      <c r="CY64" t="n">
        <v>0</v>
      </c>
      <c r="DA64" t="n">
        <v>394.21346203121612</v>
      </c>
      <c r="DC64" t="n">
        <f t="shared" si="1"/>
        <v>5213.2092153285257</v>
      </c>
    </row>
    <row r="65">
      <c r="B65" t="s">
        <v>79</v>
      </c>
      <c r="C65" t="n">
        <v>2.9971411408845476</v>
      </c>
      <c r="D65" t="n">
        <v>3.2154599865453526</v>
      </c>
      <c r="E65" t="n">
        <v>50.723833903011034</v>
      </c>
      <c r="F65" t="n">
        <v>13.09953343618238</v>
      </c>
      <c r="G65" t="n">
        <v>8.2614434917674107</v>
      </c>
      <c r="H65" t="n">
        <v>3.2014982589792018E-2</v>
      </c>
      <c r="I65" t="n">
        <v>32.135411958174245</v>
      </c>
      <c r="J65" t="n">
        <v>1.9273191193224972</v>
      </c>
      <c r="K65" t="n">
        <v>22.854412525530201</v>
      </c>
      <c r="L65" t="n">
        <v>10.408270748295742</v>
      </c>
      <c r="M65" t="n">
        <v>0</v>
      </c>
      <c r="N65" t="n">
        <v>1.8592988236939785</v>
      </c>
      <c r="O65" t="n">
        <v>0.19677954801332398</v>
      </c>
      <c r="P65" t="n">
        <v>0.8675715008390541</v>
      </c>
      <c r="Q65" t="n">
        <v>12.269647038589628</v>
      </c>
      <c r="R65" t="n">
        <v>7.5894446578845356</v>
      </c>
      <c r="S65" t="n">
        <v>2.5645408242767398</v>
      </c>
      <c r="T65" t="n">
        <v>125.57591418160591</v>
      </c>
      <c r="U65" t="n">
        <v>941.89506472128733</v>
      </c>
      <c r="V65" t="n">
        <v>146.57411729312682</v>
      </c>
      <c r="W65" t="n">
        <v>187.55754884163994</v>
      </c>
      <c r="X65" t="n">
        <v>20.917579176895416</v>
      </c>
      <c r="Y65" t="n">
        <v>19.232455379867552</v>
      </c>
      <c r="Z65" t="n">
        <v>74.987279188292675</v>
      </c>
      <c r="AA65" t="n">
        <v>312.55249752219464</v>
      </c>
      <c r="AB65" t="n">
        <v>207.72288064962294</v>
      </c>
      <c r="AC65" t="n">
        <v>31.125534961381291</v>
      </c>
      <c r="AD65" t="n">
        <v>2.9209721995875102E-2</v>
      </c>
      <c r="AE65" t="n">
        <v>11.997010629450164</v>
      </c>
      <c r="AF65" t="n">
        <v>103.40470241803061</v>
      </c>
      <c r="AG65" t="n">
        <v>141.31124054</v>
      </c>
      <c r="AH65" t="n">
        <v>23.310871782192965</v>
      </c>
      <c r="AI65" t="n">
        <v>64.235521503775914</v>
      </c>
      <c r="AJ65" t="n">
        <v>8.7269087326988419</v>
      </c>
      <c r="AK65" t="n">
        <v>125.3452721017407</v>
      </c>
      <c r="AL65" t="n">
        <v>106.73811128485674</v>
      </c>
      <c r="AM65" t="n">
        <v>0</v>
      </c>
      <c r="CK65" s="9" t="n">
        <f>'HH Consumption'!D30</f>
        <v>146.01535686114255</v>
      </c>
      <c r="CL65" s="9" t="n">
        <f>'HH Consumption'!E30</f>
        <v>202.06434627966274</v>
      </c>
      <c r="CM65" s="9" t="n">
        <f>'HH Consumption'!F30</f>
        <v>222.03686224327396</v>
      </c>
      <c r="CN65" s="9" t="n">
        <f>'HH Consumption'!G30</f>
        <v>286.02073617968693</v>
      </c>
      <c r="CO65" s="9" t="n">
        <f>'HH Consumption'!H30</f>
        <v>475.50146325642766</v>
      </c>
      <c r="CP65" s="9" t="n">
        <f>'HH Consumption'!I30</f>
        <v>222.19450780354038</v>
      </c>
      <c r="CQ65" s="9" t="n">
        <f>'HH Consumption'!J30</f>
        <v>447.49769588895231</v>
      </c>
      <c r="CR65" s="9" t="n">
        <f>'HH Consumption'!K30</f>
        <v>651.5892091208035</v>
      </c>
      <c r="CS65" s="9" t="n">
        <f>'HH Consumption'!L30</f>
        <v>926.34276926026962</v>
      </c>
      <c r="CT65" s="9" t="n">
        <f>'HH Consumption'!M30</f>
        <v>1841.4708047460535</v>
      </c>
      <c r="CU65" t="n">
        <v>1.9131159397511335</v>
      </c>
      <c r="CW65" t="n">
        <v>0</v>
      </c>
      <c r="CX65" t="n">
        <v>0</v>
      </c>
      <c r="CY65" t="n">
        <v>0</v>
      </c>
      <c r="DA65" t="n">
        <v>3.2808123747644999</v>
      </c>
      <c r="DC65" t="n">
        <f t="shared" si="1"/>
        <v>8250.1695242705846</v>
      </c>
    </row>
    <row r="66">
      <c r="B66" t="s">
        <v>80</v>
      </c>
      <c r="C66" t="n">
        <v>1.5574154648689098</v>
      </c>
      <c r="D66" t="n">
        <v>2.9925715387928111</v>
      </c>
      <c r="E66" t="n">
        <v>17.85968551565351</v>
      </c>
      <c r="F66" t="n">
        <v>0.82278837941798155</v>
      </c>
      <c r="G66" t="n">
        <v>0.24472374333398561</v>
      </c>
      <c r="H66" t="n">
        <v>6.1404468699416972E-2</v>
      </c>
      <c r="I66" t="n">
        <v>0.39906622306849793</v>
      </c>
      <c r="J66" t="n">
        <v>1.4799114265381819</v>
      </c>
      <c r="K66" t="n">
        <v>10.213438978274761</v>
      </c>
      <c r="L66" t="n">
        <v>2.0275466458478144</v>
      </c>
      <c r="M66" t="n">
        <v>0</v>
      </c>
      <c r="N66" t="n">
        <v>0.48254354705493807</v>
      </c>
      <c r="O66" t="n">
        <v>3.6319750391335261E-2</v>
      </c>
      <c r="P66" t="n">
        <v>8.1803684754952677</v>
      </c>
      <c r="Q66" t="n">
        <v>0.16845885884575612</v>
      </c>
      <c r="R66" t="n">
        <v>115.19671962886031</v>
      </c>
      <c r="S66" t="n">
        <v>1.8573461521494341</v>
      </c>
      <c r="T66" t="n">
        <v>69.060218708895931</v>
      </c>
      <c r="U66" t="n">
        <v>34.266060445739043</v>
      </c>
      <c r="V66" t="n">
        <v>77.274830175283185</v>
      </c>
      <c r="W66" t="n">
        <v>11.156325913643476</v>
      </c>
      <c r="X66" t="n">
        <v>1.2914431080019315</v>
      </c>
      <c r="Y66" t="n">
        <v>19.999852713741891</v>
      </c>
      <c r="Z66" t="n">
        <v>32.968241528201212</v>
      </c>
      <c r="AA66" t="n">
        <v>55.624856896729213</v>
      </c>
      <c r="AB66" t="n">
        <v>24.823165199902466</v>
      </c>
      <c r="AC66" t="n">
        <v>120.16043741982153</v>
      </c>
      <c r="AD66" t="n">
        <v>0.12736653460251104</v>
      </c>
      <c r="AE66" t="n">
        <v>3.6390706016578287</v>
      </c>
      <c r="AF66" t="n">
        <v>3.7415552674309014</v>
      </c>
      <c r="AG66" t="n">
        <v>1.3022482300000005</v>
      </c>
      <c r="AH66" t="n">
        <v>5.5406910331575947</v>
      </c>
      <c r="AI66" t="n">
        <v>2.1687979613450312</v>
      </c>
      <c r="AJ66" t="n">
        <v>0.67972490618301973</v>
      </c>
      <c r="AK66" t="n">
        <v>44.327613399271513</v>
      </c>
      <c r="AL66" t="n">
        <v>0.95822092803389958</v>
      </c>
      <c r="AM66" t="n">
        <v>0</v>
      </c>
      <c r="CK66" s="9" t="n">
        <f>'HH Consumption'!D31</f>
        <v>9.7766376603188281</v>
      </c>
      <c r="CL66" s="9" t="n">
        <f>'HH Consumption'!E31</f>
        <v>13.529466626747505</v>
      </c>
      <c r="CM66" s="9" t="n">
        <f>'HH Consumption'!F31</f>
        <v>14.866750977782253</v>
      </c>
      <c r="CN66" s="9" t="n">
        <f>'HH Consumption'!G31</f>
        <v>19.150869888471281</v>
      </c>
      <c r="CO66" s="9" t="n">
        <f>'HH Consumption'!H31</f>
        <v>31.837784827183718</v>
      </c>
      <c r="CP66" s="9" t="n">
        <f>'HH Consumption'!I31</f>
        <v>14.877306330004203</v>
      </c>
      <c r="CQ66" s="9" t="n">
        <f>'HH Consumption'!J31</f>
        <v>29.96275816861089</v>
      </c>
      <c r="CR66" s="9" t="n">
        <f>'HH Consumption'!K31</f>
        <v>43.627956249874977</v>
      </c>
      <c r="CS66" s="9" t="n">
        <f>'HH Consumption'!L31</f>
        <v>62.024418520077582</v>
      </c>
      <c r="CT66" s="9" t="n">
        <f>'HH Consumption'!M31</f>
        <v>123.29794075823628</v>
      </c>
      <c r="CU66" t="n">
        <v>0</v>
      </c>
      <c r="CW66" t="n">
        <v>3.5650245413158095E-2</v>
      </c>
      <c r="CX66" t="n">
        <v>2.2251314362301738E-2</v>
      </c>
      <c r="CY66" t="n">
        <v>7.6793732479622827</v>
      </c>
      <c r="DA66" t="n">
        <v>346.65274363886721</v>
      </c>
      <c r="DC66" t="n">
        <f t="shared" si="1"/>
        <v>1390.0329382228476</v>
      </c>
    </row>
    <row r="67">
      <c r="B67" t="s">
        <v>81</v>
      </c>
      <c r="C67" t="n">
        <v>0</v>
      </c>
      <c r="D67" t="n">
        <v>0</v>
      </c>
      <c r="E67" t="n">
        <v>0</v>
      </c>
      <c r="F67" t="n">
        <v>0</v>
      </c>
      <c r="G67" t="n">
        <v>0</v>
      </c>
      <c r="H67" t="n">
        <v>0</v>
      </c>
      <c r="I67" t="n">
        <v>0</v>
      </c>
      <c r="J67" t="n">
        <v>0</v>
      </c>
      <c r="K67" t="n">
        <v>0</v>
      </c>
      <c r="L67" t="n">
        <v>0</v>
      </c>
      <c r="M67" t="n">
        <v>0</v>
      </c>
      <c r="N67" t="n">
        <v>0</v>
      </c>
      <c r="O67" t="n">
        <v>0</v>
      </c>
      <c r="P67" t="n">
        <v>0</v>
      </c>
      <c r="Q67" t="n">
        <v>0</v>
      </c>
      <c r="R67" t="n">
        <v>0</v>
      </c>
      <c r="S67" t="n">
        <v>0</v>
      </c>
      <c r="T67" t="n">
        <v>0</v>
      </c>
      <c r="U67" t="n">
        <v>0</v>
      </c>
      <c r="V67" t="n">
        <v>0</v>
      </c>
      <c r="W67" t="n">
        <v>0</v>
      </c>
      <c r="X67" t="n">
        <v>0</v>
      </c>
      <c r="Y67" t="n">
        <v>0</v>
      </c>
      <c r="Z67" t="n">
        <v>0</v>
      </c>
      <c r="AA67" t="n">
        <v>0</v>
      </c>
      <c r="AB67" t="n">
        <v>0</v>
      </c>
      <c r="AC67" t="n">
        <v>0</v>
      </c>
      <c r="AD67" t="n">
        <v>10.0602476230485</v>
      </c>
      <c r="AE67" t="n">
        <v>0</v>
      </c>
      <c r="AF67" t="n">
        <v>0</v>
      </c>
      <c r="AG67" t="n">
        <v>0</v>
      </c>
      <c r="AH67" t="n">
        <v>4.0911286540587548E-4</v>
      </c>
      <c r="AI67" t="n">
        <v>0</v>
      </c>
      <c r="AJ67" t="n">
        <v>0</v>
      </c>
      <c r="AK67" t="n">
        <v>0</v>
      </c>
      <c r="AL67" t="n">
        <v>0</v>
      </c>
      <c r="AM67" t="n">
        <v>0</v>
      </c>
      <c r="CK67" s="9" t="n">
        <f>'HH Consumption'!D32</f>
        <v>0</v>
      </c>
      <c r="CL67" s="9" t="n">
        <f>'HH Consumption'!E32</f>
        <v>0</v>
      </c>
      <c r="CM67" s="9" t="n">
        <f>'HH Consumption'!F32</f>
        <v>0</v>
      </c>
      <c r="CN67" s="9" t="n">
        <f>'HH Consumption'!G32</f>
        <v>0</v>
      </c>
      <c r="CO67" s="9" t="n">
        <f>'HH Consumption'!H32</f>
        <v>0</v>
      </c>
      <c r="CP67" s="9" t="n">
        <f>'HH Consumption'!I32</f>
        <v>0</v>
      </c>
      <c r="CQ67" s="9" t="n">
        <f>'HH Consumption'!J32</f>
        <v>0</v>
      </c>
      <c r="CR67" s="9" t="n">
        <f>'HH Consumption'!K32</f>
        <v>0</v>
      </c>
      <c r="CS67" s="9" t="n">
        <f>'HH Consumption'!L32</f>
        <v>0</v>
      </c>
      <c r="CT67" s="9" t="n">
        <f>'HH Consumption'!M32</f>
        <v>0</v>
      </c>
      <c r="CU67" t="n">
        <v>0</v>
      </c>
      <c r="CW67" t="n">
        <v>126.16686507861156</v>
      </c>
      <c r="CX67" t="n">
        <v>78.747805083387291</v>
      </c>
      <c r="CY67" t="n">
        <v>0.20908357227871849</v>
      </c>
      <c r="DA67" t="n">
        <v>12.102081736531659</v>
      </c>
      <c r="DC67" t="n">
        <f t="shared" ref="DC67:DC88" si="2">SUM(C67:DA67)</f>
        <v>227.28649220672312</v>
      </c>
    </row>
    <row r="68">
      <c r="B68" t="s">
        <v>82</v>
      </c>
      <c r="C68" t="n">
        <v>8.9402258966500039</v>
      </c>
      <c r="D68" t="n">
        <v>0.16932821228163511</v>
      </c>
      <c r="E68" t="n">
        <v>74.56148640900058</v>
      </c>
      <c r="F68" t="n">
        <v>0.42774327217554314</v>
      </c>
      <c r="G68" t="n">
        <v>0.71897178836947695</v>
      </c>
      <c r="H68" t="n">
        <v>0</v>
      </c>
      <c r="I68" t="n">
        <v>5.1201115566576059</v>
      </c>
      <c r="J68" t="n">
        <v>60.61268739922108</v>
      </c>
      <c r="K68" t="n">
        <v>3.1456217347881656</v>
      </c>
      <c r="L68" t="n">
        <v>2.2338135702112081</v>
      </c>
      <c r="M68" t="n">
        <v>0</v>
      </c>
      <c r="N68" t="n">
        <v>3.0893752712137412E-3</v>
      </c>
      <c r="O68" t="n">
        <v>1.8802809988834222E-3</v>
      </c>
      <c r="P68" t="n">
        <v>0.21422748888043228</v>
      </c>
      <c r="Q68" t="n">
        <v>0.81465119474219727</v>
      </c>
      <c r="R68" t="n">
        <v>7.6837026463993841</v>
      </c>
      <c r="S68" t="n">
        <v>0.31178473660597572</v>
      </c>
      <c r="T68" t="n">
        <v>15.162429924150093</v>
      </c>
      <c r="U68" t="n">
        <v>136.20586749792378</v>
      </c>
      <c r="V68" t="n">
        <v>4.7059151953110279</v>
      </c>
      <c r="W68" t="n">
        <v>11.000932982382858</v>
      </c>
      <c r="X68" t="n">
        <v>7.1067493291439447</v>
      </c>
      <c r="Y68" t="n">
        <v>6.3237720797891841</v>
      </c>
      <c r="Z68" t="n">
        <v>13.231020024860506</v>
      </c>
      <c r="AA68" t="n">
        <v>122.81371401830607</v>
      </c>
      <c r="AB68" t="n">
        <v>11.094700749857431</v>
      </c>
      <c r="AC68" t="n">
        <v>14.09494032346058</v>
      </c>
      <c r="AD68" t="n">
        <v>0.63946660474074835</v>
      </c>
      <c r="AE68" t="n">
        <v>95.460223022568471</v>
      </c>
      <c r="AF68" t="n">
        <v>2.644455649736277</v>
      </c>
      <c r="AG68" t="n">
        <v>27.243659099999991</v>
      </c>
      <c r="AH68" t="n">
        <v>7.1701052038339164</v>
      </c>
      <c r="AI68" t="n">
        <v>10.627005297545823</v>
      </c>
      <c r="AJ68" t="n">
        <v>1.510436600322896</v>
      </c>
      <c r="AK68" t="n">
        <v>50.503052243421244</v>
      </c>
      <c r="AL68" t="n">
        <v>9.2237728748827319</v>
      </c>
      <c r="AM68" t="n">
        <v>0</v>
      </c>
      <c r="CK68" s="9" t="n">
        <f>'HH Consumption'!D33</f>
        <v>0.57280059867404887</v>
      </c>
      <c r="CL68" s="9" t="n">
        <f>'HH Consumption'!E33</f>
        <v>0.79267401051342712</v>
      </c>
      <c r="CM68" s="9" t="n">
        <f>'HH Consumption'!F33</f>
        <v>0.87102377691411426</v>
      </c>
      <c r="CN68" s="9" t="n">
        <f>'HH Consumption'!G33</f>
        <v>1.1220247817681148</v>
      </c>
      <c r="CO68" s="9" t="n">
        <f>'HH Consumption'!H33</f>
        <v>1.8653347749078451</v>
      </c>
      <c r="CP68" s="9" t="n">
        <f>'HH Consumption'!I33</f>
        <v>0.87164220139521043</v>
      </c>
      <c r="CQ68" s="9" t="n">
        <f>'HH Consumption'!J33</f>
        <v>1.7554793798450306</v>
      </c>
      <c r="CR68" s="9" t="n">
        <f>'HH Consumption'!K33</f>
        <v>2.5561057213240974</v>
      </c>
      <c r="CS68" s="9" t="n">
        <f>'HH Consumption'!L33</f>
        <v>3.6339307331506037</v>
      </c>
      <c r="CT68" s="9" t="n">
        <f>'HH Consumption'!M33</f>
        <v>7.2238674210303078</v>
      </c>
      <c r="CU68" t="n">
        <v>0</v>
      </c>
      <c r="CW68" t="n">
        <v>0</v>
      </c>
      <c r="CX68" t="n">
        <v>0</v>
      </c>
      <c r="CY68" t="n">
        <v>0</v>
      </c>
      <c r="DA68" t="n">
        <v>1.249257995690168E-2</v>
      </c>
      <c r="DC68" t="n">
        <f t="shared" si="2"/>
        <v>732.99892026397049</v>
      </c>
    </row>
    <row r="69">
      <c r="B69" t="s">
        <v>83</v>
      </c>
      <c r="C69" t="n">
        <v>1.3048817972031124</v>
      </c>
      <c r="D69" t="n">
        <v>3.9371376919587506</v>
      </c>
      <c r="E69" t="n">
        <v>42.591448763710801</v>
      </c>
      <c r="F69" t="n">
        <v>1.0713334204666169</v>
      </c>
      <c r="G69" t="n">
        <v>0.7063858322569333</v>
      </c>
      <c r="H69" t="n">
        <v>0</v>
      </c>
      <c r="I69" t="n">
        <v>4.4014601055830598</v>
      </c>
      <c r="J69" t="n">
        <v>5.5241258635163879</v>
      </c>
      <c r="K69" t="n">
        <v>7.5567792746608164</v>
      </c>
      <c r="L69" t="n">
        <v>3.7428723765247076</v>
      </c>
      <c r="M69" t="n">
        <v>0</v>
      </c>
      <c r="N69" t="n">
        <v>4.7492554830595543E-2</v>
      </c>
      <c r="O69" t="n">
        <v>4.905915961065186E-2</v>
      </c>
      <c r="P69" t="n">
        <v>2.5117241561896302</v>
      </c>
      <c r="Q69" t="n">
        <v>4.182189542882579</v>
      </c>
      <c r="R69" t="n">
        <v>23.606057583807807</v>
      </c>
      <c r="S69" t="n">
        <v>1.785184871077784</v>
      </c>
      <c r="T69" t="n">
        <v>34.184004138084994</v>
      </c>
      <c r="U69" t="n">
        <v>132.93262943538855</v>
      </c>
      <c r="V69" t="n">
        <v>43.484890153379418</v>
      </c>
      <c r="W69" t="n">
        <v>38.293970147615752</v>
      </c>
      <c r="X69" t="n">
        <v>11.634567704834206</v>
      </c>
      <c r="Y69" t="n">
        <v>14.829270277125254</v>
      </c>
      <c r="Z69" t="n">
        <v>47.863152340975681</v>
      </c>
      <c r="AA69" t="n">
        <v>49.171942099146413</v>
      </c>
      <c r="AB69" t="n">
        <v>34.251250345674123</v>
      </c>
      <c r="AC69" t="n">
        <v>22.221848356853023</v>
      </c>
      <c r="AD69" t="n">
        <v>0.3992891138679131</v>
      </c>
      <c r="AE69" t="n">
        <v>11.124883553071919</v>
      </c>
      <c r="AF69" t="n">
        <v>32.545007067530371</v>
      </c>
      <c r="AG69" t="n">
        <v>57.689524720000001</v>
      </c>
      <c r="AH69" t="n">
        <v>15.843812425790201</v>
      </c>
      <c r="AI69" t="n">
        <v>34.676532615545405</v>
      </c>
      <c r="AJ69" t="n">
        <v>6.941636158245343</v>
      </c>
      <c r="AK69" t="n">
        <v>91.578554733839852</v>
      </c>
      <c r="AL69" t="n">
        <v>9.8936535657156526</v>
      </c>
      <c r="AM69" t="n">
        <v>0</v>
      </c>
      <c r="CK69" s="9" t="n">
        <f>'HH Consumption'!D34</f>
        <v>11.476354644816578</v>
      </c>
      <c r="CL69" s="9" t="n">
        <f>'HH Consumption'!E34</f>
        <v>15.881631554574877</v>
      </c>
      <c r="CM69" s="9" t="n">
        <f>'HH Consumption'!F34</f>
        <v>17.451409427772408</v>
      </c>
      <c r="CN69" s="9" t="n">
        <f>'HH Consumption'!G34</f>
        <v>22.480343675707825</v>
      </c>
      <c r="CO69" s="9" t="n">
        <f>'HH Consumption'!H34</f>
        <v>37.372941749198986</v>
      </c>
      <c r="CP69" s="9" t="n">
        <f>'HH Consumption'!I34</f>
        <v>17.463799880370615</v>
      </c>
      <c r="CQ69" s="9" t="n">
        <f>'HH Consumption'!J34</f>
        <v>35.171932399163872</v>
      </c>
      <c r="CR69" s="9" t="n">
        <f>'HH Consumption'!K34</f>
        <v>51.212892995338748</v>
      </c>
      <c r="CS69" s="9" t="n">
        <f>'HH Consumption'!L34</f>
        <v>72.80767154376943</v>
      </c>
      <c r="CT69" s="9" t="n">
        <f>'HH Consumption'!M34</f>
        <v>144.73389975986478</v>
      </c>
      <c r="CU69" t="n">
        <v>0</v>
      </c>
      <c r="CW69" t="n">
        <v>0</v>
      </c>
      <c r="CX69" t="n">
        <v>0</v>
      </c>
      <c r="CY69" t="n">
        <v>0</v>
      </c>
      <c r="DA69" t="n">
        <v>84.484709093080042</v>
      </c>
      <c r="DC69" t="n">
        <f t="shared" si="2"/>
        <v>1303.1161386706224</v>
      </c>
    </row>
    <row r="70">
      <c r="B70" t="s">
        <v>84</v>
      </c>
      <c r="C70" t="n">
        <v>0</v>
      </c>
      <c r="D70" t="n">
        <v>0</v>
      </c>
      <c r="E70" t="n">
        <v>0.202035919525788</v>
      </c>
      <c r="F70" t="n">
        <v>0</v>
      </c>
      <c r="G70" t="n">
        <v>0</v>
      </c>
      <c r="H70" t="n">
        <v>0</v>
      </c>
      <c r="I70" t="n">
        <v>0</v>
      </c>
      <c r="J70" t="n">
        <v>0</v>
      </c>
      <c r="K70" t="n">
        <v>0.13136078226676501</v>
      </c>
      <c r="L70" t="n">
        <v>0.17405418607675202</v>
      </c>
      <c r="M70" t="n">
        <v>0</v>
      </c>
      <c r="N70" t="n">
        <v>0</v>
      </c>
      <c r="O70" t="n">
        <v>0</v>
      </c>
      <c r="P70" t="n">
        <v>0</v>
      </c>
      <c r="Q70" t="n">
        <v>5.1190019870227976E-2</v>
      </c>
      <c r="R70" t="n">
        <v>0.30295927915369503</v>
      </c>
      <c r="S70" t="n">
        <v>0</v>
      </c>
      <c r="T70" t="n">
        <v>6.6090414261856134E-2</v>
      </c>
      <c r="U70" t="n">
        <v>15.867760798077573</v>
      </c>
      <c r="V70" t="n">
        <v>2.1559434267540203</v>
      </c>
      <c r="W70" t="n">
        <v>0.15763104875894904</v>
      </c>
      <c r="X70" t="n">
        <v>1.6725428364058874E-2</v>
      </c>
      <c r="Y70" t="n">
        <v>0</v>
      </c>
      <c r="Z70" t="n">
        <v>0</v>
      </c>
      <c r="AA70" t="n">
        <v>4.7573950352263221</v>
      </c>
      <c r="AB70" t="n">
        <v>0</v>
      </c>
      <c r="AC70" t="n">
        <v>0</v>
      </c>
      <c r="AD70" t="n">
        <v>0.10444875000000001</v>
      </c>
      <c r="AE70" t="n">
        <v>0</v>
      </c>
      <c r="AF70" t="n">
        <v>5.6047664211311909</v>
      </c>
      <c r="AG70" t="n">
        <v>7.3583518300000001</v>
      </c>
      <c r="AH70" t="n">
        <v>0.4405463876910119</v>
      </c>
      <c r="AI70" t="n">
        <v>5.6954919389580139E-2</v>
      </c>
      <c r="AJ70" t="n">
        <v>0</v>
      </c>
      <c r="AK70" t="n">
        <v>0.25183761055646925</v>
      </c>
      <c r="AL70" t="n">
        <v>4.171630188212986E-2</v>
      </c>
      <c r="AM70" t="n">
        <v>0</v>
      </c>
      <c r="CK70" s="9" t="n">
        <f>'HH Consumption'!D35</f>
        <v>24.498375916091096</v>
      </c>
      <c r="CL70" s="9" t="n">
        <f>'HH Consumption'!E35</f>
        <v>33.902244399580248</v>
      </c>
      <c r="CM70" s="9" t="n">
        <f>'HH Consumption'!F35</f>
        <v>37.253222095248141</v>
      </c>
      <c r="CN70" s="9" t="n">
        <f>'HH Consumption'!G35</f>
        <v>47.988401119963257</v>
      </c>
      <c r="CO70" s="9" t="n">
        <f>'HH Consumption'!H35</f>
        <v>79.77937284079853</v>
      </c>
      <c r="CP70" s="9" t="n">
        <f>'HH Consumption'!I35</f>
        <v>37.279671780267115</v>
      </c>
      <c r="CQ70" s="9" t="n">
        <f>'HH Consumption'!J35</f>
        <v>75.080916221008948</v>
      </c>
      <c r="CR70" s="9" t="n">
        <f>'HH Consumption'!K35</f>
        <v>109.32327757203161</v>
      </c>
      <c r="CS70" s="9" t="n">
        <f>'HH Consumption'!L35</f>
        <v>155.42127811989201</v>
      </c>
      <c r="CT70" s="9" t="n">
        <f>'HH Consumption'!M35</f>
        <v>308.96095440205738</v>
      </c>
      <c r="CU70" t="n">
        <v>4882.7550416838985</v>
      </c>
      <c r="CW70" t="n">
        <v>0</v>
      </c>
      <c r="CX70" t="n">
        <v>0</v>
      </c>
      <c r="CY70" t="n">
        <v>0</v>
      </c>
      <c r="DA70" t="n">
        <v>0</v>
      </c>
      <c r="DC70" t="n">
        <f t="shared" si="2"/>
        <v>5829.9845247098228</v>
      </c>
    </row>
    <row r="71">
      <c r="B71" t="s">
        <v>85</v>
      </c>
      <c r="C71" t="n">
        <v>2.9749600699915817E-2</v>
      </c>
      <c r="D71" t="n">
        <v>0</v>
      </c>
      <c r="E71" t="n">
        <v>0.27181633136760236</v>
      </c>
      <c r="F71" t="n">
        <v>2.3778546279097975E-3</v>
      </c>
      <c r="G71" t="n">
        <v>0.10858977521128917</v>
      </c>
      <c r="H71" t="n">
        <v>0</v>
      </c>
      <c r="I71" t="n">
        <v>0</v>
      </c>
      <c r="J71" t="n">
        <v>0</v>
      </c>
      <c r="K71" t="n">
        <v>1.256999974960519</v>
      </c>
      <c r="L71" t="n">
        <v>0</v>
      </c>
      <c r="M71" t="n">
        <v>0</v>
      </c>
      <c r="N71" t="n">
        <v>0</v>
      </c>
      <c r="O71" t="n">
        <v>0</v>
      </c>
      <c r="P71" t="n">
        <v>0</v>
      </c>
      <c r="Q71" t="n">
        <v>6.4037953757558339E-3</v>
      </c>
      <c r="R71" t="n">
        <v>0.41489823181527008</v>
      </c>
      <c r="S71" t="n">
        <v>4.4799999999999994E-4</v>
      </c>
      <c r="T71" t="n">
        <v>1.405973478855459</v>
      </c>
      <c r="U71" t="n">
        <v>1.2104330843168765</v>
      </c>
      <c r="V71" t="n">
        <v>1.3059838012946954</v>
      </c>
      <c r="W71" t="n">
        <v>0.72381999894904858</v>
      </c>
      <c r="X71" t="n">
        <v>1.8093370075674342</v>
      </c>
      <c r="Y71" t="n">
        <v>3.0995611594589307E-3</v>
      </c>
      <c r="Z71" t="n">
        <v>11.805429542500343</v>
      </c>
      <c r="AA71" t="n">
        <v>12.33024109886982</v>
      </c>
      <c r="AB71" t="n">
        <v>0.81902055410157215</v>
      </c>
      <c r="AC71" t="n">
        <v>1.7405443731767483</v>
      </c>
      <c r="AD71" t="n">
        <v>3.7163844682882169E-2</v>
      </c>
      <c r="AE71" t="n">
        <v>0.8013034692170774</v>
      </c>
      <c r="AF71" t="n">
        <v>0.36180093907333538</v>
      </c>
      <c r="AG71" t="n">
        <v>4.6598312799999997</v>
      </c>
      <c r="AH71" t="n">
        <v>10.337605745854766</v>
      </c>
      <c r="AI71" t="n">
        <v>1.6116037478605676</v>
      </c>
      <c r="AJ71" t="n">
        <v>37.800074115212915</v>
      </c>
      <c r="AK71" t="n">
        <v>0.19352089699504535</v>
      </c>
      <c r="AL71" t="n">
        <v>1.0448690016654769</v>
      </c>
      <c r="AM71" t="n">
        <v>0</v>
      </c>
      <c r="CK71" s="9" t="n">
        <f>'HH Consumption'!D36</f>
        <v>14.014438152935831</v>
      </c>
      <c r="CL71" s="9" t="n">
        <f>'HH Consumption'!E36</f>
        <v>24.925533621632884</v>
      </c>
      <c r="CM71" s="9" t="n">
        <f>'HH Consumption'!F36</f>
        <v>46.254172147529694</v>
      </c>
      <c r="CN71" s="9" t="n">
        <f>'HH Consumption'!G36</f>
        <v>85.096518440256546</v>
      </c>
      <c r="CO71" s="9" t="n">
        <f>'HH Consumption'!H36</f>
        <v>101.5654061542761</v>
      </c>
      <c r="CP71" s="9" t="n">
        <f>'HH Consumption'!I36</f>
        <v>50.401258941987642</v>
      </c>
      <c r="CQ71" s="9" t="n">
        <f>'HH Consumption'!J36</f>
        <v>71.906538675328875</v>
      </c>
      <c r="CR71" s="9" t="n">
        <f>'HH Consumption'!K36</f>
        <v>154.2049972003131</v>
      </c>
      <c r="CS71" s="9" t="n">
        <f>'HH Consumption'!L36</f>
        <v>398.56891691688702</v>
      </c>
      <c r="CT71" s="9" t="n">
        <f>'HH Consumption'!M36</f>
        <v>812.8046911038366</v>
      </c>
      <c r="CU71" t="n">
        <v>1710.0056673249337</v>
      </c>
      <c r="CW71" t="n">
        <v>0</v>
      </c>
      <c r="CX71" t="n">
        <v>0</v>
      </c>
      <c r="CY71" t="n">
        <v>0</v>
      </c>
      <c r="DA71" t="n">
        <v>58.979236200672077</v>
      </c>
      <c r="DC71" t="n">
        <f t="shared" si="2"/>
        <v>3620.8203139860016</v>
      </c>
    </row>
    <row r="72">
      <c r="B72" t="s">
        <v>86</v>
      </c>
      <c r="C72" t="n">
        <v>0</v>
      </c>
      <c r="D72" t="n">
        <v>9.6109049625514089</v>
      </c>
      <c r="E72" t="n">
        <v>0.53500107281737874</v>
      </c>
      <c r="F72" t="n">
        <v>4.6691553473636786E-2</v>
      </c>
      <c r="G72" t="n">
        <v>3.3358401867169318E-2</v>
      </c>
      <c r="H72" t="n">
        <v>0</v>
      </c>
      <c r="I72" t="n">
        <v>5.5850954920955717E-3</v>
      </c>
      <c r="J72" t="n">
        <v>0.12214448609934934</v>
      </c>
      <c r="K72" t="n">
        <v>2.4448800471497978</v>
      </c>
      <c r="L72" t="n">
        <v>0.27035409645900871</v>
      </c>
      <c r="M72" t="n">
        <v>0</v>
      </c>
      <c r="N72" t="n">
        <v>0</v>
      </c>
      <c r="O72" t="n">
        <v>3.1054963594461676E-2</v>
      </c>
      <c r="P72" t="n">
        <v>1.3518704021762199E-3</v>
      </c>
      <c r="Q72" t="n">
        <v>8.1779889162656751E-3</v>
      </c>
      <c r="R72" t="n">
        <v>1.7392712211254717</v>
      </c>
      <c r="S72" t="n">
        <v>4.2987930000000008E-2</v>
      </c>
      <c r="T72" t="n">
        <v>3.1113614542145029</v>
      </c>
      <c r="U72" t="n">
        <v>0.90107651406643186</v>
      </c>
      <c r="V72" t="n">
        <v>4.4217589779078024</v>
      </c>
      <c r="W72" t="n">
        <v>5.993165630759961</v>
      </c>
      <c r="X72" t="n">
        <v>5.1580000000000003E-3</v>
      </c>
      <c r="Y72" t="n">
        <v>8.4108272546884064E-2</v>
      </c>
      <c r="Z72" t="n">
        <v>0</v>
      </c>
      <c r="AA72" t="n">
        <v>0.30561974296667238</v>
      </c>
      <c r="AB72" t="n">
        <v>0.15851129266758893</v>
      </c>
      <c r="AC72" t="n">
        <v>1.7675472254420499</v>
      </c>
      <c r="AD72" t="n">
        <v>3.104136E-2</v>
      </c>
      <c r="AE72" t="n">
        <v>0</v>
      </c>
      <c r="AF72" t="n">
        <v>0.23818038569568561</v>
      </c>
      <c r="AG72" t="n">
        <v>25.160249520000001</v>
      </c>
      <c r="AH72" t="n">
        <v>8.3813781976462387</v>
      </c>
      <c r="AI72" t="n">
        <v>293.9057177206995</v>
      </c>
      <c r="AJ72" t="n">
        <v>0.31898087108452777</v>
      </c>
      <c r="AK72" t="n">
        <v>1.7183696665149835</v>
      </c>
      <c r="AL72" t="n">
        <v>0</v>
      </c>
      <c r="AM72" t="n">
        <v>0</v>
      </c>
      <c r="CK72" s="9" t="n">
        <f>'HH Consumption'!D37</f>
        <v>53.130674804497744</v>
      </c>
      <c r="CL72" s="9" t="n">
        <f>'HH Consumption'!E37</f>
        <v>79.520484502459908</v>
      </c>
      <c r="CM72" s="9" t="n">
        <f>'HH Consumption'!F37</f>
        <v>113.11876928217426</v>
      </c>
      <c r="CN72" s="9" t="n">
        <f>'HH Consumption'!G37</f>
        <v>124.578614070282</v>
      </c>
      <c r="CO72" s="9" t="n">
        <f>'HH Consumption'!H37</f>
        <v>171.60294861649405</v>
      </c>
      <c r="CP72" s="9" t="n">
        <f>'HH Consumption'!I37</f>
        <v>69.347046691384364</v>
      </c>
      <c r="CQ72" s="9" t="n">
        <f>'HH Consumption'!J37</f>
        <v>107.62797594194389</v>
      </c>
      <c r="CR72" s="9" t="n">
        <f>'HH Consumption'!K37</f>
        <v>157.93103960350959</v>
      </c>
      <c r="CS72" s="9" t="n">
        <f>'HH Consumption'!L37</f>
        <v>222.79226001368724</v>
      </c>
      <c r="CT72" s="9" t="n">
        <f>'HH Consumption'!M37</f>
        <v>319.67862638300875</v>
      </c>
      <c r="CU72" t="n">
        <v>2077.1184345027282</v>
      </c>
      <c r="CW72" t="n">
        <v>0</v>
      </c>
      <c r="CX72" t="n">
        <v>0</v>
      </c>
      <c r="CY72" t="n">
        <v>0</v>
      </c>
      <c r="DA72" t="n">
        <v>18.476001337344243</v>
      </c>
      <c r="DC72" t="n">
        <f t="shared" si="2"/>
        <v>3876.3168642716755</v>
      </c>
    </row>
    <row r="73">
      <c r="B73" t="s">
        <v>87</v>
      </c>
      <c r="C73" t="n">
        <v>0</v>
      </c>
      <c r="D73" t="n">
        <v>0</v>
      </c>
      <c r="E73" t="n">
        <v>0</v>
      </c>
      <c r="F73" t="n">
        <v>0</v>
      </c>
      <c r="G73" t="n">
        <v>0</v>
      </c>
      <c r="H73" t="n">
        <v>0</v>
      </c>
      <c r="I73" t="n">
        <v>0</v>
      </c>
      <c r="J73" t="n">
        <v>0</v>
      </c>
      <c r="K73" t="n">
        <v>0</v>
      </c>
      <c r="L73" t="n">
        <v>0</v>
      </c>
      <c r="M73" t="n">
        <v>0</v>
      </c>
      <c r="N73" t="n">
        <v>0</v>
      </c>
      <c r="O73" t="n">
        <v>0</v>
      </c>
      <c r="P73" t="n">
        <v>0</v>
      </c>
      <c r="Q73" t="n">
        <v>0</v>
      </c>
      <c r="R73" t="n">
        <v>0</v>
      </c>
      <c r="S73" t="n">
        <v>0</v>
      </c>
      <c r="T73" t="n">
        <v>0</v>
      </c>
      <c r="U73" t="n">
        <v>0</v>
      </c>
      <c r="V73" t="n">
        <v>0</v>
      </c>
      <c r="W73" t="n">
        <v>0</v>
      </c>
      <c r="X73" t="n">
        <v>0</v>
      </c>
      <c r="Y73" t="n">
        <v>0</v>
      </c>
      <c r="Z73" t="n">
        <v>0</v>
      </c>
      <c r="AA73" t="n">
        <v>0</v>
      </c>
      <c r="AB73" t="n">
        <v>0</v>
      </c>
      <c r="AC73" t="n">
        <v>0</v>
      </c>
      <c r="AD73" t="n">
        <v>0</v>
      </c>
      <c r="AE73" t="n">
        <v>0</v>
      </c>
      <c r="AF73" t="n">
        <v>0</v>
      </c>
      <c r="AG73" t="n">
        <v>0</v>
      </c>
      <c r="AH73" t="n">
        <v>0</v>
      </c>
      <c r="AI73" t="n">
        <v>0</v>
      </c>
      <c r="AJ73" t="n">
        <v>0</v>
      </c>
      <c r="AK73" t="n">
        <v>0</v>
      </c>
      <c r="AL73" t="n">
        <v>0</v>
      </c>
      <c r="AM73" t="n">
        <v>0</v>
      </c>
      <c r="CK73" s="9" t="n">
        <f>'HH Consumption'!D38</f>
        <v>14.164372913112864</v>
      </c>
      <c r="CL73" s="9" t="n">
        <f>'HH Consumption'!E38</f>
        <v>19.601463946503394</v>
      </c>
      <c r="CM73" s="9" t="n">
        <f>'HH Consumption'!F38</f>
        <v>21.538918815656089</v>
      </c>
      <c r="CN73" s="9" t="n">
        <f>'HH Consumption'!G38</f>
        <v>27.745741648153221</v>
      </c>
      <c r="CO73" s="9" t="n">
        <f>'HH Consumption'!H38</f>
        <v>46.126518409292295</v>
      </c>
      <c r="CP73" s="9" t="n">
        <f>'HH Consumption'!I38</f>
        <v>21.554211388654654</v>
      </c>
      <c r="CQ73" s="9" t="n">
        <f>'HH Consumption'!J38</f>
        <v>43.409983570137037</v>
      </c>
      <c r="CR73" s="9" t="n">
        <f>'HH Consumption'!K38</f>
        <v>63.208094974039319</v>
      </c>
      <c r="CS73" s="9" t="n">
        <f>'HH Consumption'!L38</f>
        <v>89.860852387231915</v>
      </c>
      <c r="CT73" s="9" t="n">
        <f>'HH Consumption'!M38</f>
        <v>178.63380775652098</v>
      </c>
      <c r="CU73" t="n">
        <v>4.4344960975677994</v>
      </c>
      <c r="CW73" t="n">
        <v>0</v>
      </c>
      <c r="CX73" t="n">
        <v>0</v>
      </c>
      <c r="CY73" t="n">
        <v>0</v>
      </c>
      <c r="DA73" t="n">
        <v>0</v>
      </c>
      <c r="DC73" t="n">
        <f t="shared" si="2"/>
        <v>530.27846190686967</v>
      </c>
    </row>
    <row r="74">
      <c r="B74" t="s">
        <v>88</v>
      </c>
      <c r="C74" t="n">
        <v>0</v>
      </c>
      <c r="D74" t="n">
        <v>0</v>
      </c>
      <c r="E74" t="n">
        <v>0.28204494484925857</v>
      </c>
      <c r="F74" t="n">
        <v>0</v>
      </c>
      <c r="G74" t="n">
        <v>0</v>
      </c>
      <c r="H74" t="n">
        <v>0</v>
      </c>
      <c r="I74" t="n">
        <v>0</v>
      </c>
      <c r="J74" t="n">
        <v>0</v>
      </c>
      <c r="K74" t="n">
        <v>0</v>
      </c>
      <c r="L74" t="n">
        <v>0</v>
      </c>
      <c r="M74" t="n">
        <v>0</v>
      </c>
      <c r="N74" t="n">
        <v>0</v>
      </c>
      <c r="O74" t="n">
        <v>0</v>
      </c>
      <c r="P74" t="n">
        <v>0</v>
      </c>
      <c r="Q74" t="n">
        <v>0</v>
      </c>
      <c r="R74" t="n">
        <v>7.7030385363803924E-2</v>
      </c>
      <c r="S74" t="n">
        <v>6.6562759999999999E-2</v>
      </c>
      <c r="T74" t="n">
        <v>3.7199200000000003E-3</v>
      </c>
      <c r="U74" t="n">
        <v>4.350344827092828E-2</v>
      </c>
      <c r="V74" t="n">
        <v>1.2919913777214634E-3</v>
      </c>
      <c r="W74" t="n">
        <v>0.46609440698529403</v>
      </c>
      <c r="X74" t="n">
        <v>18.232809890015783</v>
      </c>
      <c r="Y74" t="n">
        <v>0</v>
      </c>
      <c r="Z74" t="n">
        <v>0</v>
      </c>
      <c r="AA74" t="n">
        <v>2.6427846681082996</v>
      </c>
      <c r="AB74" t="n">
        <v>6.8612937426265983</v>
      </c>
      <c r="AC74" t="n">
        <v>0.31425027986428078</v>
      </c>
      <c r="AD74" t="n">
        <v>0.31194653999999999</v>
      </c>
      <c r="AE74" t="n">
        <v>1.9577263587050087E-2</v>
      </c>
      <c r="AF74" t="n">
        <v>0.40938681884288258</v>
      </c>
      <c r="AG74" t="n">
        <v>46.126903030000008</v>
      </c>
      <c r="AH74" t="n">
        <v>6.2326926083479162</v>
      </c>
      <c r="AI74" t="n">
        <v>0.13050086243282455</v>
      </c>
      <c r="AJ74" t="n">
        <v>5.9671000000000004E-3</v>
      </c>
      <c r="AK74" t="n">
        <v>456.32281866346534</v>
      </c>
      <c r="AL74" t="n">
        <v>0.74551473155001224</v>
      </c>
      <c r="AM74" t="n">
        <v>0</v>
      </c>
      <c r="CK74" s="9" t="n">
        <f>'HH Consumption'!D39</f>
        <v>43.359323086658904</v>
      </c>
      <c r="CL74" s="9" t="n">
        <f>'HH Consumption'!E39</f>
        <v>60.003094626315885</v>
      </c>
      <c r="CM74" s="9" t="n">
        <f>'HH Consumption'!F39</f>
        <v>65.933941840853834</v>
      </c>
      <c r="CN74" s="9" t="n">
        <f>'HH Consumption'!G39</f>
        <v>84.93398075445441</v>
      </c>
      <c r="CO74" s="9" t="n">
        <f>'HH Consumption'!H39</f>
        <v>141.20036424059995</v>
      </c>
      <c r="CP74" s="9" t="n">
        <f>'HH Consumption'!I39</f>
        <v>65.98075475784907</v>
      </c>
      <c r="CQ74" s="9" t="n">
        <f>'HH Consumption'!J39</f>
        <v>132.88463346383858</v>
      </c>
      <c r="CR74" s="9" t="n">
        <f>'HH Consumption'!K39</f>
        <v>193.48969618940123</v>
      </c>
      <c r="CS74" s="9" t="n">
        <f>'HH Consumption'!L39</f>
        <v>275.07788416764248</v>
      </c>
      <c r="CT74" s="9" t="n">
        <f>'HH Consumption'!M39</f>
        <v>546.8255483124608</v>
      </c>
      <c r="CU74" t="n">
        <v>263.9225962754121</v>
      </c>
      <c r="CW74" t="n">
        <v>2.9442906073051889</v>
      </c>
      <c r="CX74" t="n">
        <v>1.837696630636362</v>
      </c>
      <c r="CY74" t="n">
        <v>0</v>
      </c>
      <c r="DA74" t="n">
        <v>2043.5082990561348</v>
      </c>
      <c r="DC74" t="n">
        <f t="shared" si="2"/>
        <v>4461.1987980652511</v>
      </c>
    </row>
    <row r="75">
      <c r="B75" t="s">
        <v>89</v>
      </c>
      <c r="C75" t="n">
        <v>0.30381160708953064</v>
      </c>
      <c r="D75" t="n">
        <v>0.47983367675976496</v>
      </c>
      <c r="E75" t="n">
        <v>2.276186468312217</v>
      </c>
      <c r="F75" t="n">
        <v>0.69896368402111064</v>
      </c>
      <c r="G75" t="n">
        <v>8.0377732622081022E-3</v>
      </c>
      <c r="H75" t="n">
        <v>0</v>
      </c>
      <c r="I75" t="n">
        <v>0.21862346787915474</v>
      </c>
      <c r="J75" t="n">
        <v>3.3035724529879816E-2</v>
      </c>
      <c r="K75" t="n">
        <v>5.3692732714171194E-2</v>
      </c>
      <c r="L75" t="n">
        <v>8.599466227148303E-2</v>
      </c>
      <c r="M75" t="n">
        <v>0</v>
      </c>
      <c r="N75" t="n">
        <v>0</v>
      </c>
      <c r="O75" t="n">
        <v>0</v>
      </c>
      <c r="P75" t="n">
        <v>2.0804304146908242E-2</v>
      </c>
      <c r="Q75" t="n">
        <v>9.8081065583632956E-2</v>
      </c>
      <c r="R75" t="n">
        <v>33.762001875002881</v>
      </c>
      <c r="S75" t="n">
        <v>0.41721247461242661</v>
      </c>
      <c r="T75" t="n">
        <v>0.81505889942650755</v>
      </c>
      <c r="U75" t="n">
        <v>51.106758134301536</v>
      </c>
      <c r="V75" t="n">
        <v>0.82776408578760552</v>
      </c>
      <c r="W75" t="n">
        <v>10.586660268130275</v>
      </c>
      <c r="X75" t="n">
        <v>0.14160910624364903</v>
      </c>
      <c r="Y75" t="n">
        <v>9.0718545725445698E-3</v>
      </c>
      <c r="Z75" t="n">
        <v>40.38162927679673</v>
      </c>
      <c r="AA75" t="n">
        <v>51.341018060106983</v>
      </c>
      <c r="AB75" t="n">
        <v>1.5091538583973669</v>
      </c>
      <c r="AC75" t="n">
        <v>1.97633480878326</v>
      </c>
      <c r="AD75" t="n">
        <v>6.1987992643758112</v>
      </c>
      <c r="AE75" t="n">
        <v>0.1531151421921664</v>
      </c>
      <c r="AF75" t="n">
        <v>0.3223474971377116</v>
      </c>
      <c r="AG75" t="n">
        <v>9.6984846799999982</v>
      </c>
      <c r="AH75" t="n">
        <v>3.8981233589179123</v>
      </c>
      <c r="AI75" t="n">
        <v>10.168082922602396</v>
      </c>
      <c r="AJ75" t="n">
        <v>2.9210032843692037E-2</v>
      </c>
      <c r="AK75" t="n">
        <v>11.740026114949927</v>
      </c>
      <c r="AL75" t="n">
        <v>10.990005924489211</v>
      </c>
      <c r="AM75" t="n">
        <v>0</v>
      </c>
      <c r="CK75" s="9" t="n">
        <f>'HH Consumption'!D40</f>
        <v>18.287810067564759</v>
      </c>
      <c r="CL75" s="9" t="n">
        <f>'HH Consumption'!E40</f>
        <v>25.307710542414192</v>
      </c>
      <c r="CM75" s="9" t="n">
        <f>'HH Consumption'!F40</f>
        <v>27.809184266587433</v>
      </c>
      <c r="CN75" s="9" t="n">
        <f>'HH Consumption'!G40</f>
        <v>35.822895694549707</v>
      </c>
      <c r="CO75" s="9" t="n">
        <f>'HH Consumption'!H40</f>
        <v>59.554560792891571</v>
      </c>
      <c r="CP75" s="9" t="n">
        <f>'HH Consumption'!I40</f>
        <v>27.828928710775514</v>
      </c>
      <c r="CQ75" s="9" t="n">
        <f>'HH Consumption'!J40</f>
        <v>56.047206567954269</v>
      </c>
      <c r="CR75" s="9" t="n">
        <f>'HH Consumption'!K40</f>
        <v>81.608811255435157</v>
      </c>
      <c r="CS75" s="9" t="n">
        <f>'HH Consumption'!L40</f>
        <v>116.02054048194461</v>
      </c>
      <c r="CT75" s="9" t="n">
        <f>'HH Consumption'!M40</f>
        <v>230.63648266933353</v>
      </c>
      <c r="CU75" t="n">
        <v>1.4841096533024969</v>
      </c>
      <c r="CW75" t="n">
        <v>0</v>
      </c>
      <c r="CX75" t="n">
        <v>0</v>
      </c>
      <c r="CY75" t="n">
        <v>0</v>
      </c>
      <c r="DA75" t="n">
        <v>92.5438402073258</v>
      </c>
      <c r="DC75" t="n">
        <f t="shared" si="2"/>
        <v>1023.3016137163197</v>
      </c>
    </row>
    <row r="76">
      <c r="B76" t="s">
        <v>90</v>
      </c>
      <c r="C76" t="n">
        <v>0</v>
      </c>
      <c r="D76" t="n">
        <v>0</v>
      </c>
      <c r="E76" t="n">
        <v>0</v>
      </c>
      <c r="F76" t="n">
        <v>0</v>
      </c>
      <c r="G76" t="n">
        <v>0</v>
      </c>
      <c r="H76" t="n">
        <v>0</v>
      </c>
      <c r="I76" t="n">
        <v>0</v>
      </c>
      <c r="J76" t="n">
        <v>0</v>
      </c>
      <c r="K76" t="n">
        <v>0</v>
      </c>
      <c r="L76" t="n">
        <v>0</v>
      </c>
      <c r="M76" t="n">
        <v>0</v>
      </c>
      <c r="N76" t="n">
        <v>0</v>
      </c>
      <c r="O76" t="n">
        <v>0</v>
      </c>
      <c r="P76" t="n">
        <v>0</v>
      </c>
      <c r="Q76" t="n">
        <v>0</v>
      </c>
      <c r="R76" t="n">
        <v>0</v>
      </c>
      <c r="S76" t="n">
        <v>0</v>
      </c>
      <c r="T76" t="n">
        <v>0</v>
      </c>
      <c r="U76" t="n">
        <v>0</v>
      </c>
      <c r="V76" t="n">
        <v>0</v>
      </c>
      <c r="W76" t="n">
        <v>0</v>
      </c>
      <c r="X76" t="n">
        <v>0</v>
      </c>
      <c r="Y76" t="n">
        <v>0</v>
      </c>
      <c r="Z76" t="n">
        <v>0</v>
      </c>
      <c r="AA76" t="n">
        <v>0</v>
      </c>
      <c r="AB76" t="n">
        <v>0</v>
      </c>
      <c r="AC76" t="n">
        <v>0</v>
      </c>
      <c r="AD76" t="n">
        <v>0</v>
      </c>
      <c r="AE76" t="n">
        <v>0</v>
      </c>
      <c r="AF76" t="n">
        <v>0</v>
      </c>
      <c r="AG76" t="n">
        <v>0</v>
      </c>
      <c r="AH76" t="n">
        <v>0</v>
      </c>
      <c r="AI76" t="n">
        <v>0</v>
      </c>
      <c r="AJ76" t="n">
        <v>0</v>
      </c>
      <c r="AK76" t="n">
        <v>0</v>
      </c>
      <c r="AL76" t="n">
        <v>0</v>
      </c>
      <c r="AM76" t="n">
        <v>0</v>
      </c>
      <c r="CK76" s="9" t="n">
        <f>'HH Consumption'!D41</f>
        <v>1.9221873149172237</v>
      </c>
      <c r="CL76" s="9" t="n">
        <f>'HH Consumption'!E41</f>
        <v>2.6600320100931181</v>
      </c>
      <c r="CM76" s="9" t="n">
        <f>'HH Consumption'!F41</f>
        <v>2.9229558398704487</v>
      </c>
      <c r="CN76" s="9" t="n">
        <f>'HH Consumption'!G41</f>
        <v>3.765257591437551</v>
      </c>
      <c r="CO76" s="9" t="n">
        <f>'HH Consumption'!H41</f>
        <v>6.2596352914117146</v>
      </c>
      <c r="CP76" s="9" t="n">
        <f>'HH Consumption'!I41</f>
        <v>2.9250311304611869</v>
      </c>
      <c r="CQ76" s="9" t="n">
        <f>'HH Consumption'!J41</f>
        <v>5.8909858043934165</v>
      </c>
      <c r="CR76" s="9" t="n">
        <f>'HH Consumption'!K41</f>
        <v>8.5777040116405896</v>
      </c>
      <c r="CS76" s="9" t="n">
        <f>'HH Consumption'!L41</f>
        <v>12.194637321817453</v>
      </c>
      <c r="CT76" s="9" t="n">
        <f>'HH Consumption'!M41</f>
        <v>24.241640727142201</v>
      </c>
      <c r="CU76" t="n">
        <v>0</v>
      </c>
      <c r="CW76" t="n">
        <v>0</v>
      </c>
      <c r="CX76" t="n">
        <v>0</v>
      </c>
      <c r="CY76" t="n">
        <v>0</v>
      </c>
      <c r="DA76" t="n">
        <v>0</v>
      </c>
      <c r="DC76" t="n">
        <f t="shared" si="2"/>
        <v>71.360067043184898</v>
      </c>
    </row>
    <row r="77">
      <c r="A77" s="13" t="s">
        <v>124</v>
      </c>
      <c r="B77" s="10" t="s">
        <v>107</v>
      </c>
      <c r="C77" s="11" t="n">
        <f>'factor payments'!C15</f>
        <v>66.66538369428676</v>
      </c>
      <c r="D77" s="11" t="n">
        <f>'factor payments'!D15</f>
        <v>12.637066940435009</v>
      </c>
      <c r="E77" s="11" t="n">
        <f>'factor payments'!E15</f>
        <v>19.619036898919301</v>
      </c>
      <c r="F77" s="11" t="n">
        <f>'factor payments'!F15</f>
        <v>8.3329174313239633</v>
      </c>
      <c r="G77" s="11" t="n">
        <f>'factor payments'!G15</f>
        <v>0</v>
      </c>
      <c r="H77" s="12" t="n">
        <f>SUM('SAM_temporary 2022'!H77:H78)*'SAM GTAP_2017'!AG198/(SUM('SAM GTAP_2017'!AG158:AG198))</f>
        <v>2.6199168113406319</v>
      </c>
      <c r="I77" s="11" t="n">
        <f>'factor payments'!I15</f>
        <v>0</v>
      </c>
      <c r="J77" s="11" t="n">
        <f>'factor payments'!J15</f>
        <v>0</v>
      </c>
      <c r="K77" s="11" t="n">
        <f>'factor payments'!K15</f>
        <v>0</v>
      </c>
      <c r="L77" s="11" t="n">
        <f>'factor payments'!L15</f>
        <v>0</v>
      </c>
      <c r="M77" s="12" t="n">
        <f>SUM('SAM_temporary 2022'!M77:M78)*'SAM GTAP_2017'!AO198/(SUM('SAM GTAP_2017'!AO158:AO198))</f>
        <v>1.5022587697431545E-2</v>
      </c>
      <c r="N77" s="11" t="n">
        <f>'factor payments'!N15</f>
        <v>0</v>
      </c>
      <c r="O77" s="11" t="n">
        <f>'factor payments'!O15</f>
        <v>0</v>
      </c>
      <c r="P77" s="11" t="n">
        <f>'factor payments'!P15</f>
        <v>0</v>
      </c>
      <c r="Q77" s="11" t="n">
        <f>'factor payments'!Q15</f>
        <v>0</v>
      </c>
      <c r="R77" s="11" t="n">
        <f>'factor payments'!R15</f>
        <v>0</v>
      </c>
      <c r="S77" s="11" t="n">
        <f>'factor payments'!S15</f>
        <v>18.093385758068663</v>
      </c>
      <c r="T77" s="11" t="n">
        <f>'factor payments'!T15</f>
        <v>1.1247184056825652</v>
      </c>
      <c r="U77" s="11" t="n">
        <f>'factor payments'!U15</f>
        <v>53.092812121812365</v>
      </c>
      <c r="V77" s="11" t="n">
        <f>'factor payments'!V15</f>
        <v>0</v>
      </c>
      <c r="W77" s="11" t="n">
        <f>'factor payments'!W15</f>
        <v>32.628367552269729</v>
      </c>
      <c r="X77" s="11" t="n">
        <f>'factor payments'!X15</f>
        <v>0</v>
      </c>
      <c r="Y77" s="11" t="n">
        <f>'factor payments'!Y15</f>
        <v>0</v>
      </c>
      <c r="Z77" s="11" t="n">
        <f>'factor payments'!Z15</f>
        <v>0</v>
      </c>
      <c r="AA77" s="11" t="n">
        <f>'factor payments'!AA15</f>
        <v>4.5220525556728672</v>
      </c>
      <c r="AB77" s="11" t="n">
        <f>'factor payments'!AB15</f>
        <v>0</v>
      </c>
      <c r="AC77" s="11" t="n">
        <f>'factor payments'!AC15</f>
        <v>0</v>
      </c>
      <c r="AD77" s="11" t="n">
        <f>'factor payments'!AD15</f>
        <v>0</v>
      </c>
      <c r="AE77" s="11" t="n">
        <f>'factor payments'!AE15</f>
        <v>0</v>
      </c>
      <c r="AF77" s="11" t="n">
        <f>'factor payments'!AF15</f>
        <v>2.7629030061531479</v>
      </c>
      <c r="AG77" s="11" t="n">
        <f>'factor payments'!AG15</f>
        <v>6.9836948942071722</v>
      </c>
      <c r="AH77" s="11" t="n">
        <f>'factor payments'!AH15</f>
        <v>7.0851000107768218</v>
      </c>
      <c r="AI77" s="11" t="n">
        <f>'factor payments'!AI15</f>
        <v>4.8156090510923546</v>
      </c>
      <c r="AJ77" s="11" t="n">
        <f>'factor payments'!AJ15</f>
        <v>0.43697800349092869</v>
      </c>
      <c r="AK77" s="11" t="n">
        <f>'factor payments'!AK15</f>
        <v>10.880081706203928</v>
      </c>
      <c r="AL77" s="11" t="n">
        <f>'factor payments'!AL15</f>
        <v>17.426339670773519</v>
      </c>
      <c r="AM77" s="11" t="n">
        <f>'factor payments'!AM15</f>
        <v>3.1312679009949878</v>
      </c>
      <c r="DC77" t="n">
        <f t="shared" si="2"/>
        <v>272.87265500120213</v>
      </c>
    </row>
    <row r="78">
      <c r="A78" s="13" t="s">
        <v>125</v>
      </c>
      <c r="B78" s="10" t="s">
        <v>108</v>
      </c>
      <c r="C78" s="11" t="n">
        <f>'factor payments'!C16</f>
        <v>615.44354334234413</v>
      </c>
      <c r="D78" s="11" t="n">
        <f>'factor payments'!D16</f>
        <v>62.312097500221057</v>
      </c>
      <c r="E78" s="11" t="n">
        <f>'factor payments'!E16</f>
        <v>624.57652233300325</v>
      </c>
      <c r="F78" s="11" t="n">
        <f>'factor payments'!F16</f>
        <v>130.24054218105115</v>
      </c>
      <c r="G78" s="11" t="n">
        <f>'factor payments'!G16</f>
        <v>42.002304863631281</v>
      </c>
      <c r="H78" s="12" t="n">
        <f>SUM('SAM_temporary 2022'!H77:H78)*('SAM GTAP_2017'!AG192+'SAM GTAP_2017'!AG194)/(SUM('SAM GTAP_2017'!AG158:AG198))</f>
        <v>1.0225662080243385</v>
      </c>
      <c r="I78" s="11" t="n">
        <f>'factor payments'!I16</f>
        <v>44.057089543286708</v>
      </c>
      <c r="J78" s="11" t="n">
        <f>'factor payments'!J16</f>
        <v>0</v>
      </c>
      <c r="K78" s="11" t="n">
        <f>'factor payments'!K16</f>
        <v>18.323731249743176</v>
      </c>
      <c r="L78" s="11" t="n">
        <f>'factor payments'!L16</f>
        <v>10.008997078785796</v>
      </c>
      <c r="M78" s="12" t="n">
        <f>SUM('SAM_temporary 2022'!M77:M78)*('SAM GTAP_2017'!AO192+'SAM GTAP_2017'!AO194)/(SUM('SAM GTAP_2017'!AO158:AO198))</f>
        <v>5.8744516626019518E-3</v>
      </c>
      <c r="N78" s="11" t="n">
        <f>'factor payments'!N16</f>
        <v>3.5246048854295911</v>
      </c>
      <c r="O78" s="11" t="n">
        <f>'factor payments'!O16</f>
        <v>0</v>
      </c>
      <c r="P78" s="11" t="n">
        <f>'factor payments'!P16</f>
        <v>0</v>
      </c>
      <c r="Q78" s="11" t="n">
        <f>'factor payments'!Q16</f>
        <v>10.911538852723858</v>
      </c>
      <c r="R78" s="11" t="n">
        <f>'factor payments'!R16</f>
        <v>167.47221566120749</v>
      </c>
      <c r="S78" s="11" t="n">
        <f>'factor payments'!S16</f>
        <v>82.640025757949957</v>
      </c>
      <c r="T78" s="11" t="n">
        <f>'factor payments'!T16</f>
        <v>58.14927333128194</v>
      </c>
      <c r="U78" s="11" t="n">
        <f>'factor payments'!U16</f>
        <v>1364.3217424552913</v>
      </c>
      <c r="V78" s="11" t="n">
        <f>'factor payments'!V16</f>
        <v>98.014318547752367</v>
      </c>
      <c r="W78" s="11" t="n">
        <f>'factor payments'!W16</f>
        <v>775.4588752970526</v>
      </c>
      <c r="X78" s="11" t="n">
        <f>'factor payments'!X16</f>
        <v>32.321216847853684</v>
      </c>
      <c r="Y78" s="11" t="n">
        <f>'factor payments'!Y16</f>
        <v>88.885917574315044</v>
      </c>
      <c r="Z78" s="11" t="n">
        <f>'factor payments'!Z16</f>
        <v>0</v>
      </c>
      <c r="AA78" s="11" t="n">
        <f>'factor payments'!AA16</f>
        <v>252.90374074533582</v>
      </c>
      <c r="AB78" s="11" t="n">
        <f>'factor payments'!AB16</f>
        <v>385.02981632938719</v>
      </c>
      <c r="AC78" s="11" t="n">
        <f>'factor payments'!AC16</f>
        <v>3.4892439297960407</v>
      </c>
      <c r="AD78" s="11" t="n">
        <f>'factor payments'!AD16</f>
        <v>0</v>
      </c>
      <c r="AE78" s="11" t="n">
        <f>'factor payments'!AE16</f>
        <v>8.1290357794659638</v>
      </c>
      <c r="AF78" s="11" t="n">
        <f>'factor payments'!AF16</f>
        <v>56.416061466998471</v>
      </c>
      <c r="AG78" s="11" t="n">
        <f>'factor payments'!AG16</f>
        <v>165.46969353145013</v>
      </c>
      <c r="AH78" s="11" t="n">
        <f>'factor payments'!AH16</f>
        <v>326.41588078091297</v>
      </c>
      <c r="AI78" s="11" t="n">
        <f>'factor payments'!AI16</f>
        <v>481.86336113665834</v>
      </c>
      <c r="AJ78" s="11" t="n">
        <f>'factor payments'!AJ16</f>
        <v>16.288690388932611</v>
      </c>
      <c r="AK78" s="11" t="n">
        <f>'factor payments'!AK16</f>
        <v>714.13137777295537</v>
      </c>
      <c r="AL78" s="11" t="n">
        <f>'factor payments'!AL16</f>
        <v>87.243776094340731</v>
      </c>
      <c r="AM78" s="11" t="n">
        <f>'factor payments'!AM16</f>
        <v>25.323674481834917</v>
      </c>
      <c r="DC78" t="n">
        <f t="shared" si="2"/>
        <v>6752.3973504006808</v>
      </c>
    </row>
    <row r="79">
      <c r="A79" s="13" t="s">
        <v>126</v>
      </c>
      <c r="B79" s="10" t="s">
        <v>109</v>
      </c>
      <c r="C79" s="11" t="n">
        <f>'factor payments'!C17</f>
        <v>182.63309850581481</v>
      </c>
      <c r="D79" s="11" t="n">
        <f>'factor payments'!D17</f>
        <v>17.956390289052031</v>
      </c>
      <c r="E79" s="11" t="n">
        <f>'factor payments'!E17</f>
        <v>315.56644880677806</v>
      </c>
      <c r="F79" s="11" t="n">
        <f>'factor payments'!F17</f>
        <v>86.715635358597908</v>
      </c>
      <c r="G79" s="11" t="n">
        <f>'factor payments'!G17</f>
        <v>91.309728681444412</v>
      </c>
      <c r="H79" s="12" t="n">
        <f>SUM('SAM_temporary 2022'!H77:H78)*('SAM GTAP_2017'!AG190+'SAM GTAP_2017'!AG196)/(SUM('SAM GTAP_2017'!AG158:AG198))</f>
        <v>1.1512115265902951</v>
      </c>
      <c r="I79" s="11" t="n">
        <f>'factor payments'!I17</f>
        <v>153.00187345244822</v>
      </c>
      <c r="J79" s="11" t="n">
        <f>'factor payments'!J17</f>
        <v>0</v>
      </c>
      <c r="K79" s="11" t="n">
        <f>'factor payments'!K17</f>
        <v>38.153029694542802</v>
      </c>
      <c r="L79" s="11" t="n">
        <f>'factor payments'!L17</f>
        <v>129.45586037870586</v>
      </c>
      <c r="M79" s="12" t="n">
        <f>SUM('SAM_temporary 2022'!M77:M78)*('SAM GTAP_2017'!AO190+'SAM GTAP_2017'!AO196)/(SUM('SAM GTAP_2017'!AO158:AO198))</f>
        <v>6.613173081273834E-3</v>
      </c>
      <c r="N79" s="11" t="n">
        <f>'factor payments'!N17</f>
        <v>0</v>
      </c>
      <c r="O79" s="11" t="n">
        <f>'factor payments'!O17</f>
        <v>0</v>
      </c>
      <c r="P79" s="11" t="n">
        <f>'factor payments'!P17</f>
        <v>3.6561378141917107</v>
      </c>
      <c r="Q79" s="11" t="n">
        <f>'factor payments'!Q17</f>
        <v>1.1729590676979924</v>
      </c>
      <c r="R79" s="11" t="n">
        <f>'factor payments'!R17</f>
        <v>236.11208823679178</v>
      </c>
      <c r="S79" s="11" t="n">
        <f>'factor payments'!S17</f>
        <v>21.881550473414851</v>
      </c>
      <c r="T79" s="11" t="n">
        <f>'factor payments'!T17</f>
        <v>196.52426297730327</v>
      </c>
      <c r="U79" s="11" t="n">
        <f>'factor payments'!U17</f>
        <v>1254.8652237400647</v>
      </c>
      <c r="V79" s="11" t="n">
        <f>'factor payments'!V17</f>
        <v>245.27168924888446</v>
      </c>
      <c r="W79" s="11" t="n">
        <f>'factor payments'!W17</f>
        <v>350.17538207783815</v>
      </c>
      <c r="X79" s="11" t="n">
        <f>'factor payments'!X17</f>
        <v>135.58829359818969</v>
      </c>
      <c r="Y79" s="11" t="n">
        <f>'factor payments'!Y17</f>
        <v>218.28480882265836</v>
      </c>
      <c r="Z79" s="11" t="n">
        <f>'factor payments'!Z17</f>
        <v>199.08473157915063</v>
      </c>
      <c r="AA79" s="11" t="n">
        <f>'factor payments'!AA17</f>
        <v>1512.4594044202365</v>
      </c>
      <c r="AB79" s="11" t="n">
        <f>'factor payments'!AB17</f>
        <v>188.27244477406447</v>
      </c>
      <c r="AC79" s="11" t="n">
        <f>'factor payments'!AC17</f>
        <v>164.0674426418332</v>
      </c>
      <c r="AD79" s="11" t="n">
        <f>'factor payments'!AD17</f>
        <v>20.481342781400947</v>
      </c>
      <c r="AE79" s="11" t="n">
        <f>'factor payments'!AE17</f>
        <v>52.476325040330259</v>
      </c>
      <c r="AF79" s="11" t="n">
        <f>'factor payments'!AF17</f>
        <v>70.249740310779742</v>
      </c>
      <c r="AG79" s="11" t="n">
        <f>'factor payments'!AG17</f>
        <v>1177.8207985078957</v>
      </c>
      <c r="AH79" s="11" t="n">
        <f>'factor payments'!AH17</f>
        <v>1778.327086274252</v>
      </c>
      <c r="AI79" s="11" t="n">
        <f>'factor payments'!AI17</f>
        <v>910.48042159303463</v>
      </c>
      <c r="AJ79" s="11" t="n">
        <f>'factor payments'!AJ17</f>
        <v>34.734998732068625</v>
      </c>
      <c r="AK79" s="11" t="n">
        <f>'factor payments'!AK17</f>
        <v>559.80830448421125</v>
      </c>
      <c r="AL79" s="11" t="n">
        <f>'factor payments'!AL17</f>
        <v>117.96565630054744</v>
      </c>
      <c r="AM79" s="11" t="n">
        <f>'factor payments'!AM17</f>
        <v>22.532630776639184</v>
      </c>
      <c r="DC79" t="n">
        <f t="shared" si="2"/>
        <v>10488.243614140536</v>
      </c>
    </row>
    <row r="80">
      <c r="A80" s="13" t="s">
        <v>127</v>
      </c>
      <c r="B80" s="10" t="s">
        <v>110</v>
      </c>
      <c r="C80" s="11" t="n">
        <f>'factor payments'!C18</f>
        <v>226.09184299797266</v>
      </c>
      <c r="D80" s="11" t="n">
        <f>'factor payments'!D18</f>
        <v>24.737025298936217</v>
      </c>
      <c r="E80" s="11" t="n">
        <f>'factor payments'!E18</f>
        <v>13.301816269908478</v>
      </c>
      <c r="F80" s="11" t="n">
        <f>'factor payments'!F18</f>
        <v>0</v>
      </c>
      <c r="G80" s="11" t="n">
        <f>'factor payments'!G18</f>
        <v>0</v>
      </c>
      <c r="H80" s="12" t="n">
        <f>SUM('SAM_temporary 2022'!H77:H78)*'SAM GTAP_2017'!AG197/(SUM('SAM GTAP_2017'!AG158:AG198))</f>
        <v>4.6903757085765809</v>
      </c>
      <c r="I80" s="11" t="n">
        <f>'factor payments'!I18</f>
        <v>0</v>
      </c>
      <c r="J80" s="11" t="n">
        <f>'factor payments'!J18</f>
        <v>0</v>
      </c>
      <c r="K80" s="11" t="n">
        <f>'factor payments'!K18</f>
        <v>45.287750419900462</v>
      </c>
      <c r="L80" s="11" t="n">
        <f>'factor payments'!L18</f>
        <v>4.5756868271744242</v>
      </c>
      <c r="M80" s="12" t="n">
        <f>SUM('SAM_temporary 2022'!M77:M78)*'SAM GTAP_2017'!AO197/(SUM('SAM GTAP_2017'!$AO$158:$AO$198))</f>
        <v>2.6969081674299591E-2</v>
      </c>
      <c r="N80" s="11" t="n">
        <f>'factor payments'!N18</f>
        <v>0</v>
      </c>
      <c r="O80" s="11" t="n">
        <f>'factor payments'!O18</f>
        <v>0</v>
      </c>
      <c r="P80" s="11" t="n">
        <f>'factor payments'!P18</f>
        <v>0</v>
      </c>
      <c r="Q80" s="11" t="n">
        <f>'factor payments'!Q18</f>
        <v>0</v>
      </c>
      <c r="R80" s="11" t="n">
        <f>'factor payments'!R18</f>
        <v>1.1921082882030727</v>
      </c>
      <c r="S80" s="11" t="n">
        <f>'factor payments'!S18</f>
        <v>42.607107269405041</v>
      </c>
      <c r="T80" s="11" t="n">
        <f>'factor payments'!T18</f>
        <v>101.42249953112972</v>
      </c>
      <c r="U80" s="11" t="n">
        <f>'factor payments'!U18</f>
        <v>55.418942401714979</v>
      </c>
      <c r="V80" s="11" t="n">
        <f>'factor payments'!V18</f>
        <v>39.672126507284815</v>
      </c>
      <c r="W80" s="11" t="n">
        <f>'factor payments'!W18</f>
        <v>21.368069589264788</v>
      </c>
      <c r="X80" s="11" t="n">
        <f>'factor payments'!X18</f>
        <v>0</v>
      </c>
      <c r="Y80" s="11" t="n">
        <f>'factor payments'!Y18</f>
        <v>5.68998742524529</v>
      </c>
      <c r="Z80" s="11" t="n">
        <f>'factor payments'!Z18</f>
        <v>0</v>
      </c>
      <c r="AA80" s="11" t="n">
        <f>'factor payments'!AA18</f>
        <v>0</v>
      </c>
      <c r="AB80" s="11" t="n">
        <f>'factor payments'!AB18</f>
        <v>0</v>
      </c>
      <c r="AC80" s="11" t="n">
        <f>'factor payments'!AC18</f>
        <v>0</v>
      </c>
      <c r="AD80" s="11" t="n">
        <f>'factor payments'!AD18</f>
        <v>0</v>
      </c>
      <c r="AE80" s="11" t="n">
        <f>'factor payments'!AE18</f>
        <v>0</v>
      </c>
      <c r="AF80" s="11" t="n">
        <f>'factor payments'!AF18</f>
        <v>9.042806917060858</v>
      </c>
      <c r="AG80" s="11" t="n">
        <f>'factor payments'!AG18</f>
        <v>18.112948734146613</v>
      </c>
      <c r="AH80" s="11" t="n">
        <f>'factor payments'!AH18</f>
        <v>8.6806067667786771E-2</v>
      </c>
      <c r="AI80" s="11" t="n">
        <f>'factor payments'!AI18</f>
        <v>0</v>
      </c>
      <c r="AJ80" s="11" t="n">
        <f>'factor payments'!AJ18</f>
        <v>0</v>
      </c>
      <c r="AK80" s="11" t="n">
        <f>'factor payments'!AK18</f>
        <v>3.6185121275338901</v>
      </c>
      <c r="AL80" s="11" t="n">
        <f>'factor payments'!AL18</f>
        <v>0.91642891327832443</v>
      </c>
      <c r="AM80" s="11" t="n">
        <f>'factor payments'!AM18</f>
        <v>8.1486393353000036E-2</v>
      </c>
      <c r="DC80" t="n">
        <f t="shared" si="2"/>
        <v>617.94129676943123</v>
      </c>
    </row>
    <row r="81">
      <c r="A81" s="13" t="s">
        <v>128</v>
      </c>
      <c r="B81" s="10" t="s">
        <v>111</v>
      </c>
      <c r="C81" s="11" t="n">
        <f>'factor payments'!C19</f>
        <v>1952.2716612788563</v>
      </c>
      <c r="D81" s="11" t="n">
        <f>'factor payments'!D19</f>
        <v>487.09105898708447</v>
      </c>
      <c r="E81" s="11" t="n">
        <f>'factor payments'!E19</f>
        <v>1167.3473855916322</v>
      </c>
      <c r="F81" s="11" t="n">
        <f>'factor payments'!F19</f>
        <v>35.458288523915094</v>
      </c>
      <c r="G81" s="11" t="n">
        <f>'factor payments'!G19</f>
        <v>50.75173560345555</v>
      </c>
      <c r="H81" s="12" t="n">
        <f>SUM('SAM_temporary 2022'!H77:H78)*('SAM GTAP_2017'!AG191+'SAM GTAP_2017'!AG193)/(SUM('SAM GTAP_2017'!AG158:AG198))</f>
        <v>0.56388259312095856</v>
      </c>
      <c r="I81" s="11" t="n">
        <f>'factor payments'!I19</f>
        <v>95.128479804996005</v>
      </c>
      <c r="J81" s="11" t="n">
        <f>'factor payments'!J19</f>
        <v>233.24760615230423</v>
      </c>
      <c r="K81" s="11" t="n">
        <f>'factor payments'!K19</f>
        <v>366.65741643636517</v>
      </c>
      <c r="L81" s="11" t="n">
        <f>'factor payments'!L19</f>
        <v>614.62656741962826</v>
      </c>
      <c r="M81" s="12" t="n">
        <f>SUM('SAM_temporary 2022'!M77:M78)*('SAM GTAP_2017'!AO191+'SAM GTAP_2017'!AO193)/(SUM('SAM GTAP_2017'!AO158:AO198))</f>
        <v>3.239164146253963E-3</v>
      </c>
      <c r="N81" s="11" t="n">
        <f>'factor payments'!N19</f>
        <v>0</v>
      </c>
      <c r="O81" s="11" t="n">
        <f>'factor payments'!O19</f>
        <v>0</v>
      </c>
      <c r="P81" s="11" t="n">
        <f>'factor payments'!P19</f>
        <v>14.32254824899773</v>
      </c>
      <c r="Q81" s="11" t="n">
        <f>'factor payments'!Q19</f>
        <v>79.554380077927974</v>
      </c>
      <c r="R81" s="11" t="n">
        <f>'factor payments'!R19</f>
        <v>509.04898991340053</v>
      </c>
      <c r="S81" s="11" t="n">
        <f>'factor payments'!S19</f>
        <v>168.23035250674312</v>
      </c>
      <c r="T81" s="11" t="n">
        <f>'factor payments'!T19</f>
        <v>1742.1841968062647</v>
      </c>
      <c r="U81" s="11" t="n">
        <f>'factor payments'!U19</f>
        <v>1801.4851809233305</v>
      </c>
      <c r="V81" s="11" t="n">
        <f>'factor payments'!V19</f>
        <v>1397.9865854215127</v>
      </c>
      <c r="W81" s="11" t="n">
        <f>'factor payments'!W19</f>
        <v>408.45624063374555</v>
      </c>
      <c r="X81" s="11" t="n">
        <f>'factor payments'!X19</f>
        <v>105.90914613918642</v>
      </c>
      <c r="Y81" s="11" t="n">
        <f>'factor payments'!Y19</f>
        <v>256.68499181948073</v>
      </c>
      <c r="Z81" s="11" t="n">
        <f>'factor payments'!Z19</f>
        <v>370.60678840027532</v>
      </c>
      <c r="AA81" s="11" t="n">
        <f>'factor payments'!AA19</f>
        <v>429.87621151560552</v>
      </c>
      <c r="AB81" s="11" t="n">
        <f>'factor payments'!AB19</f>
        <v>2151.2328949125103</v>
      </c>
      <c r="AC81" s="11" t="n">
        <f>'factor payments'!AC19</f>
        <v>47.305453533058689</v>
      </c>
      <c r="AD81" s="11" t="n">
        <f>'factor payments'!AD19</f>
        <v>35.116148060153094</v>
      </c>
      <c r="AE81" s="11" t="n">
        <f>'factor payments'!AE19</f>
        <v>51.69606633748441</v>
      </c>
      <c r="AF81" s="11" t="n">
        <f>'factor payments'!AF19</f>
        <v>245.55987645395038</v>
      </c>
      <c r="AG81" s="11" t="n">
        <f>'factor payments'!AG19</f>
        <v>837.54638151303129</v>
      </c>
      <c r="AH81" s="11" t="n">
        <f>'factor payments'!AH19</f>
        <v>115.38806295155447</v>
      </c>
      <c r="AI81" s="11" t="n">
        <f>'factor payments'!AI19</f>
        <v>67.460659549419972</v>
      </c>
      <c r="AJ81" s="11" t="n">
        <f>'factor payments'!AJ19</f>
        <v>1.2989355273982779</v>
      </c>
      <c r="AK81" s="11" t="n">
        <f>'factor payments'!AK19</f>
        <v>267.12225173258526</v>
      </c>
      <c r="AL81" s="11" t="n">
        <f>'factor payments'!AL19</f>
        <v>32.686182168234133</v>
      </c>
      <c r="AM81" s="11" t="n">
        <f>'factor payments'!AM19</f>
        <v>7.6228795444898134</v>
      </c>
      <c r="DC81" t="n">
        <f t="shared" si="2"/>
        <v>16147.528726245851</v>
      </c>
    </row>
    <row r="82">
      <c r="A82" s="13" t="s">
        <v>129</v>
      </c>
      <c r="B82" s="10" t="s">
        <v>112</v>
      </c>
      <c r="C82" s="11" t="n">
        <f>'factor payments'!C20</f>
        <v>878.18871979540472</v>
      </c>
      <c r="D82" s="11" t="n">
        <f>'factor payments'!D20</f>
        <v>179.13077308519962</v>
      </c>
      <c r="E82" s="11" t="n">
        <f>'factor payments'!E20</f>
        <v>616.12744375934074</v>
      </c>
      <c r="F82" s="11" t="n">
        <f>'factor payments'!F20</f>
        <v>2.0526050553854636</v>
      </c>
      <c r="G82" s="11" t="n">
        <f>'factor payments'!G20</f>
        <v>6.038133735849053</v>
      </c>
      <c r="H82" s="12" t="n">
        <f>SUM('SAM_temporary 2022'!H77:H78)*('SAM GTAP_2017'!AG189+'SAM GTAP_2017'!AG195)/(SUM('SAM GTAP_2017'!AG158:AG198))</f>
        <v>1.7217836713499379</v>
      </c>
      <c r="I82" s="11" t="n">
        <f>'factor payments'!I20</f>
        <v>86.554056878219058</v>
      </c>
      <c r="J82" s="11" t="n">
        <f>'factor payments'!J20</f>
        <v>0</v>
      </c>
      <c r="K82" s="11" t="n">
        <f>'factor payments'!K20</f>
        <v>89.507786685144353</v>
      </c>
      <c r="L82" s="11" t="n">
        <f>'factor payments'!L20</f>
        <v>216.59569747746681</v>
      </c>
      <c r="M82" s="12" t="n">
        <f>SUM('SAM_temporary 2022'!M77:M78)*('SAM GTAP_2017'!AO189+'SAM GTAP_2017'!AO195)/(SUM('SAM GTAP_2017'!AO158:AO198))</f>
        <v>9.8907439577425732E-3</v>
      </c>
      <c r="N82" s="11" t="n">
        <f>'factor payments'!N20</f>
        <v>39.810697768960949</v>
      </c>
      <c r="O82" s="11" t="n">
        <f>'factor payments'!O20</f>
        <v>11.011452361269365</v>
      </c>
      <c r="P82" s="11" t="n">
        <f>'factor payments'!P20</f>
        <v>4.4243359151328514</v>
      </c>
      <c r="Q82" s="11" t="n">
        <f>'factor payments'!Q20</f>
        <v>3.4641516199933142</v>
      </c>
      <c r="R82" s="11" t="n">
        <f>'factor payments'!R20</f>
        <v>1029.03499195376</v>
      </c>
      <c r="S82" s="11" t="n">
        <f>'factor payments'!S20</f>
        <v>102.500492144414</v>
      </c>
      <c r="T82" s="11" t="n">
        <f>'factor payments'!T20</f>
        <v>1006.3868382733763</v>
      </c>
      <c r="U82" s="11" t="n">
        <f>'factor payments'!U20</f>
        <v>1422.9501581203535</v>
      </c>
      <c r="V82" s="11" t="n">
        <f>'factor payments'!V20</f>
        <v>784.75905665617813</v>
      </c>
      <c r="W82" s="11" t="n">
        <f>'factor payments'!W20</f>
        <v>412.35319312576479</v>
      </c>
      <c r="X82" s="11" t="n">
        <f>'factor payments'!X20</f>
        <v>123.87676817771032</v>
      </c>
      <c r="Y82" s="11" t="n">
        <f>'factor payments'!Y20</f>
        <v>691.36435310917113</v>
      </c>
      <c r="Z82" s="11" t="n">
        <f>'factor payments'!Z20</f>
        <v>711.58667650174687</v>
      </c>
      <c r="AA82" s="11" t="n">
        <f>'factor payments'!AA20</f>
        <v>829.07757162730456</v>
      </c>
      <c r="AB82" s="11" t="n">
        <f>'factor payments'!AB20</f>
        <v>1299.0508860413127</v>
      </c>
      <c r="AC82" s="11" t="n">
        <f>'factor payments'!AC20</f>
        <v>215.68989580362728</v>
      </c>
      <c r="AD82" s="11" t="n">
        <f>'factor payments'!AD20</f>
        <v>113.85323299605524</v>
      </c>
      <c r="AE82" s="11" t="n">
        <f>'factor payments'!AE20</f>
        <v>133.39088383540118</v>
      </c>
      <c r="AF82" s="11" t="n">
        <f>'factor payments'!AF20</f>
        <v>119.42377141815406</v>
      </c>
      <c r="AG82" s="11" t="n">
        <f>'factor payments'!AG20</f>
        <v>1791.5317891228592</v>
      </c>
      <c r="AH82" s="11" t="n">
        <f>'factor payments'!AH20</f>
        <v>486.68573701153537</v>
      </c>
      <c r="AI82" s="11" t="n">
        <f>'factor payments'!AI20</f>
        <v>777.09684698335093</v>
      </c>
      <c r="AJ82" s="11" t="n">
        <f>'factor payments'!AJ20</f>
        <v>31.336400421390032</v>
      </c>
      <c r="AK82" s="11" t="n">
        <f>'factor payments'!AK20</f>
        <v>703.91801607951027</v>
      </c>
      <c r="AL82" s="11" t="n">
        <f>'factor payments'!AL20</f>
        <v>54.766820806304501</v>
      </c>
      <c r="AM82" s="11" t="n">
        <f>'factor payments'!AM20</f>
        <v>6.5062483657113948</v>
      </c>
      <c r="DC82" t="n">
        <f t="shared" si="2"/>
        <v>14981.778157127663</v>
      </c>
    </row>
    <row r="83">
      <c r="A83" s="13" t="s">
        <v>130</v>
      </c>
      <c r="B83" s="10" t="s">
        <v>113</v>
      </c>
      <c r="C83" s="11" t="n">
        <f>'factor payments'!C21</f>
        <v>916.23517193017472</v>
      </c>
      <c r="D83" s="11" t="n">
        <f>'factor payments'!D21</f>
        <v>11.640519379747339</v>
      </c>
      <c r="E83" s="11" t="n">
        <f>'factor payments'!E21</f>
        <v>342.26125788537695</v>
      </c>
      <c r="F83" s="11" t="n">
        <f>'factor payments'!F21</f>
        <v>105.06630857508995</v>
      </c>
      <c r="G83" s="11" t="n">
        <f>'factor payments'!G21</f>
        <v>98.646702960063593</v>
      </c>
      <c r="H83" s="12" t="n">
        <f>SUM('SAM_temporary 2022'!H77:H78)*'SAM GTAP_2017'!AG163/(SUM('SAM GTAP_2017'!AG158:AG198))</f>
        <v>8.070767287494915</v>
      </c>
      <c r="I83" s="11" t="n">
        <f>'factor payments'!I21</f>
        <v>341.2973967260985</v>
      </c>
      <c r="J83" s="11" t="n">
        <f>'factor payments'!J21</f>
        <v>0</v>
      </c>
      <c r="K83" s="11" t="n">
        <f>'factor payments'!K21</f>
        <v>244.27814118445229</v>
      </c>
      <c r="L83" s="11" t="n">
        <f>'factor payments'!L21</f>
        <v>259.94694970187464</v>
      </c>
      <c r="M83" s="12" t="n">
        <f>SUM('SAM_temporary 2022'!M77:M78)*'SAM GTAP_2017'!AO163/(SUM('SAM GTAP_2017'!AO158:AO198))</f>
        <v>6.9098049870569903E-2</v>
      </c>
      <c r="N83" s="11" t="n">
        <f>'factor payments'!N21</f>
        <v>0</v>
      </c>
      <c r="O83" s="11" t="n">
        <f>'factor payments'!O21</f>
        <v>0</v>
      </c>
      <c r="P83" s="11" t="n">
        <f>'factor payments'!P21</f>
        <v>0</v>
      </c>
      <c r="Q83" s="11" t="n">
        <f>'factor payments'!Q21</f>
        <v>88.780631725123243</v>
      </c>
      <c r="R83" s="11" t="n">
        <f>'factor payments'!R21</f>
        <v>73.239636370322145</v>
      </c>
      <c r="S83" s="11" t="n">
        <f>'factor payments'!S21</f>
        <v>0</v>
      </c>
      <c r="T83" s="11" t="n">
        <f>'factor payments'!T21</f>
        <v>1923.068096527312</v>
      </c>
      <c r="U83" s="11" t="n">
        <f>'factor payments'!U21</f>
        <v>3595.7785930251703</v>
      </c>
      <c r="V83" s="11" t="n">
        <f>'factor payments'!V21</f>
        <v>1499.6541922129952</v>
      </c>
      <c r="W83" s="11" t="n">
        <f>'factor payments'!W21</f>
        <v>361.1375585394938</v>
      </c>
      <c r="X83" s="11" t="n">
        <f>'factor payments'!X21</f>
        <v>107.51491509019509</v>
      </c>
      <c r="Y83" s="11" t="n">
        <f>'factor payments'!Y21</f>
        <v>0</v>
      </c>
      <c r="Z83" s="11" t="n">
        <f>'factor payments'!Z21</f>
        <v>116.97862571053371</v>
      </c>
      <c r="AA83" s="11" t="n">
        <f>'factor payments'!AA21</f>
        <v>95.368409948695117</v>
      </c>
      <c r="AB83" s="11" t="n">
        <f>'factor payments'!AB21</f>
        <v>2071.6319990741399</v>
      </c>
      <c r="AC83" s="11" t="n">
        <f>'factor payments'!AC21</f>
        <v>262.91137305572681</v>
      </c>
      <c r="AD83" s="11" t="n">
        <f>'factor payments'!AD21</f>
        <v>0</v>
      </c>
      <c r="AE83" s="11" t="n">
        <f>'factor payments'!AE21</f>
        <v>105.31509430909554</v>
      </c>
      <c r="AF83" s="11" t="n">
        <f>'factor payments'!AF21</f>
        <v>136.16445562021099</v>
      </c>
      <c r="AG83" s="11" t="n">
        <f>'factor payments'!AG21</f>
        <v>0</v>
      </c>
      <c r="AH83" s="11" t="n">
        <f>'factor payments'!AH21</f>
        <v>115.14725394044861</v>
      </c>
      <c r="AI83" s="11" t="n">
        <f>'factor payments'!AI21</f>
        <v>118.44231332437192</v>
      </c>
      <c r="AJ83" s="11" t="n">
        <f>'factor payments'!AJ21</f>
        <v>0</v>
      </c>
      <c r="AK83" s="11" t="n">
        <f>'factor payments'!AK21</f>
        <v>222.94973873287549</v>
      </c>
      <c r="AL83" s="11" t="n">
        <f>'factor payments'!AL21</f>
        <v>290.25587399710366</v>
      </c>
      <c r="AM83" s="11" t="n">
        <f>'factor payments'!AM21</f>
        <v>6.1618795801615942</v>
      </c>
      <c r="DC83" t="n">
        <f t="shared" si="2"/>
        <v>13518.012954464219</v>
      </c>
    </row>
    <row r="84">
      <c r="B84" t="s">
        <v>93</v>
      </c>
      <c r="C84" t="n">
        <v>-5.1954438862667178</v>
      </c>
      <c r="D84" t="n">
        <v>7.3081554253590602</v>
      </c>
      <c r="E84" t="n">
        <v>26.660515941012338</v>
      </c>
      <c r="F84" t="n">
        <v>1.4282091956729337</v>
      </c>
      <c r="G84" t="n">
        <v>1.8631480899865764</v>
      </c>
      <c r="H84" t="n">
        <v>0.17260499639779606</v>
      </c>
      <c r="I84" t="n">
        <v>2.9955733503337041</v>
      </c>
      <c r="J84" t="n">
        <v>0.79100196255286326</v>
      </c>
      <c r="K84" t="n">
        <v>11.0314124846374</v>
      </c>
      <c r="L84" t="n">
        <v>9.2136723763326582</v>
      </c>
      <c r="M84" t="n">
        <v>5.6440248824645343E-2</v>
      </c>
      <c r="N84" t="n">
        <v>0.48300702362454279</v>
      </c>
      <c r="O84" t="n">
        <v>0.15340391070905796</v>
      </c>
      <c r="P84" t="n">
        <v>1.3427908708051062</v>
      </c>
      <c r="Q84" t="n">
        <v>1.44274706266264</v>
      </c>
      <c r="R84" t="n">
        <v>81.371613276935861</v>
      </c>
      <c r="S84" t="n">
        <v>19.710226510637039</v>
      </c>
      <c r="T84" t="n">
        <v>71.705633398116291</v>
      </c>
      <c r="U84" t="n">
        <v>47.612231158853568</v>
      </c>
      <c r="V84" t="n">
        <v>43.672540393291513</v>
      </c>
      <c r="W84" t="n">
        <v>36.333416289666289</v>
      </c>
      <c r="X84" t="n">
        <v>2.3246971091737265</v>
      </c>
      <c r="Y84" t="n">
        <v>15.729221472899198</v>
      </c>
      <c r="Z84" t="n">
        <v>0.83873155021750456</v>
      </c>
      <c r="AA84" t="n">
        <v>26.80027202560569</v>
      </c>
      <c r="AB84" t="n">
        <v>63.728974577212476</v>
      </c>
      <c r="AC84" t="n">
        <v>3.2726390122724576</v>
      </c>
      <c r="AD84" t="n">
        <v>0.26252323999999999</v>
      </c>
      <c r="AE84" t="n">
        <v>1.4671988764908455</v>
      </c>
      <c r="AF84" t="n">
        <v>7.3586963165281567</v>
      </c>
      <c r="AG84" t="n">
        <v>34.450767109999994</v>
      </c>
      <c r="AH84" t="n">
        <v>5.4489778635471549</v>
      </c>
      <c r="AI84" t="n">
        <v>2.3680070199855816</v>
      </c>
      <c r="AJ84" t="n">
        <v>3.0051114477525814E-2</v>
      </c>
      <c r="AK84" t="n">
        <v>92.536090846592984</v>
      </c>
      <c r="AL84" t="n">
        <v>1.0068657621151946</v>
      </c>
      <c r="AM84" t="n">
        <v>0</v>
      </c>
      <c r="DC84" t="n">
        <f t="shared" si="2"/>
        <v>617.77661397726365</v>
      </c>
    </row>
    <row r="85">
      <c r="B85" t="s">
        <v>94</v>
      </c>
      <c r="CK85" s="3"/>
      <c r="CL85" s="3"/>
      <c r="CM85" s="3"/>
      <c r="CN85" s="3"/>
      <c r="CO85" s="3"/>
      <c r="CP85" s="4" t="n">
        <v>5034</v>
      </c>
      <c r="CQ85" s="3"/>
      <c r="CR85" s="3"/>
      <c r="CS85" s="3"/>
      <c r="CT85" s="3"/>
      <c r="DC85" t="n">
        <f t="shared" si="2"/>
        <v>5034</v>
      </c>
    </row>
    <row r="86">
      <c r="B86" t="s">
        <v>95</v>
      </c>
      <c r="M86" s="11"/>
      <c r="CV86" t="n">
        <v>2270.5857277827872</v>
      </c>
      <c r="DC86" t="n">
        <f t="shared" si="2"/>
        <v>2270.5857277827872</v>
      </c>
    </row>
    <row r="87">
      <c r="B87" t="s">
        <v>96</v>
      </c>
      <c r="D87" s="11"/>
      <c r="H87" s="11"/>
      <c r="AN87" t="n">
        <v>297.32322452357391</v>
      </c>
      <c r="AO87" t="n">
        <v>245.63274879847935</v>
      </c>
      <c r="AP87" t="n">
        <v>2915.2742822228147</v>
      </c>
      <c r="AQ87" t="n">
        <v>318.39857325569147</v>
      </c>
      <c r="AR87" t="n">
        <v>123.22061028642804</v>
      </c>
      <c r="AS87" t="n">
        <v>1130.7182825199975</v>
      </c>
      <c r="AT87" t="n">
        <v>251.52180078156891</v>
      </c>
      <c r="AU87" t="n">
        <v>50.661487821170084</v>
      </c>
      <c r="AV87" t="n">
        <v>422.22870171609014</v>
      </c>
      <c r="AW87" t="n">
        <v>246.14479368685119</v>
      </c>
      <c r="AX87" t="n">
        <v>177.15589530225546</v>
      </c>
      <c r="AY87" t="n">
        <v>310.52666868704381</v>
      </c>
      <c r="AZ87" t="n">
        <v>164.81074823062701</v>
      </c>
      <c r="BA87" t="n">
        <v>302.00969212661533</v>
      </c>
      <c r="BB87" t="n">
        <v>181.61545238506071</v>
      </c>
      <c r="BC87" t="n">
        <v>316.07358479080239</v>
      </c>
      <c r="BD87" t="n">
        <v>65.100097654209165</v>
      </c>
      <c r="BE87" t="n">
        <v>415.20114554068937</v>
      </c>
      <c r="BF87" t="n">
        <v>27.842246944963861</v>
      </c>
      <c r="BG87" t="n">
        <v>383.92039341295072</v>
      </c>
      <c r="BH87" t="n">
        <v>231.95232080317854</v>
      </c>
      <c r="BI87" t="n">
        <v>49.593846480381302</v>
      </c>
      <c r="BJ87" t="n">
        <v>187.59276652056644</v>
      </c>
      <c r="BK87" t="n">
        <v>77.960437349170505</v>
      </c>
      <c r="BL87" t="n">
        <v>0</v>
      </c>
      <c r="BM87" t="n">
        <v>389.02260062341514</v>
      </c>
      <c r="BN87" t="n">
        <v>72.252707596560072</v>
      </c>
      <c r="BO87" t="n">
        <v>8.726108927926953</v>
      </c>
      <c r="BP87" t="n">
        <v>84.302376681857368</v>
      </c>
      <c r="BQ87" t="n">
        <v>91.651145674739411</v>
      </c>
      <c r="BR87" t="n">
        <v>22.971785390635137</v>
      </c>
      <c r="BS87" t="n">
        <v>0</v>
      </c>
      <c r="BT87" t="n">
        <v>0</v>
      </c>
      <c r="BU87" t="n">
        <v>0</v>
      </c>
      <c r="BV87" t="n">
        <v>217.47380112028119</v>
      </c>
      <c r="BW87" t="n">
        <v>5.1427988533987863</v>
      </c>
      <c r="BX87" t="n">
        <v>0</v>
      </c>
      <c r="DC87" t="n">
        <f t="shared" si="2"/>
        <v>9784.0231267099971</v>
      </c>
    </row>
    <row r="88" ht="15.75" customHeight="1">
      <c r="B88" t="s">
        <v>97</v>
      </c>
      <c r="D88" s="11"/>
      <c r="M88" s="11"/>
      <c r="AN88" t="n">
        <v>-212.82539434215781</v>
      </c>
      <c r="AO88" t="n">
        <v>0</v>
      </c>
      <c r="AP88" t="n">
        <v>-49.852258883317191</v>
      </c>
      <c r="AQ88" t="n">
        <v>0</v>
      </c>
      <c r="AR88" t="n">
        <v>0</v>
      </c>
      <c r="AS88" t="n">
        <v>0</v>
      </c>
      <c r="AT88" t="n">
        <v>0</v>
      </c>
      <c r="AU88" t="n">
        <v>0</v>
      </c>
      <c r="AV88" t="n">
        <v>0</v>
      </c>
      <c r="AW88" t="n">
        <v>0</v>
      </c>
      <c r="AX88" t="n">
        <v>0</v>
      </c>
      <c r="AY88" t="n">
        <v>0</v>
      </c>
      <c r="AZ88" t="n">
        <v>0</v>
      </c>
      <c r="BA88" t="n">
        <v>0</v>
      </c>
      <c r="BB88" t="n">
        <v>0</v>
      </c>
      <c r="BC88" t="n">
        <v>-15.81452271345554</v>
      </c>
      <c r="BD88" t="n">
        <v>-2.0257425428027878</v>
      </c>
      <c r="BE88" t="n">
        <v>0</v>
      </c>
      <c r="BF88" t="n">
        <v>0</v>
      </c>
      <c r="BG88" t="n">
        <v>-39.997549988317992</v>
      </c>
      <c r="BH88" t="n">
        <v>0</v>
      </c>
      <c r="BI88" t="n">
        <v>0</v>
      </c>
      <c r="BJ88" t="n">
        <v>0</v>
      </c>
      <c r="BK88" t="n">
        <v>0</v>
      </c>
      <c r="BL88" t="n">
        <v>0</v>
      </c>
      <c r="BM88" t="n">
        <v>0</v>
      </c>
      <c r="BN88" t="n">
        <v>0</v>
      </c>
      <c r="BO88" t="n">
        <v>0</v>
      </c>
      <c r="BP88" t="n">
        <v>0</v>
      </c>
      <c r="BQ88" t="n">
        <v>0</v>
      </c>
      <c r="BR88" t="n">
        <v>0</v>
      </c>
      <c r="BS88" t="n">
        <v>0</v>
      </c>
      <c r="BT88" t="n">
        <v>0</v>
      </c>
      <c r="BU88" t="n">
        <v>0</v>
      </c>
      <c r="BV88" t="n">
        <v>0</v>
      </c>
      <c r="BW88" t="n">
        <v>0</v>
      </c>
      <c r="BX88" t="n">
        <v>0</v>
      </c>
      <c r="DC88" t="n">
        <f t="shared" si="2"/>
        <v>-320.5154684700513</v>
      </c>
    </row>
    <row r="89" ht="15.75" customHeight="1">
      <c r="A89" s="7" t="s">
        <v>131</v>
      </c>
      <c r="B89" t="s">
        <v>114</v>
      </c>
      <c r="D89" s="6"/>
      <c r="BY89" t="n">
        <f>'factor income'!D6</f>
        <v>30.587164636965184</v>
      </c>
      <c r="BZ89" t="n">
        <f>'factor income'!E6</f>
        <v>368.37906219548734</v>
      </c>
      <c r="CA89" t="n">
        <f>'factor income'!F6</f>
        <v>158.21544018142816</v>
      </c>
      <c r="CB89" t="n">
        <f>'factor income'!G6</f>
        <v>72.979013269286938</v>
      </c>
      <c r="CC89" t="n">
        <f>'factor income'!H6</f>
        <v>933.55511845721821</v>
      </c>
      <c r="CD89" t="n">
        <f>'factor income'!I6</f>
        <v>185.50103124617604</v>
      </c>
      <c r="CE89" t="n">
        <f>'SAM_temporary 2022_V3'!CE89/SUM('SAM_temporary 2022_V3'!$CE$89:$CE$98)*'Macro SAM_V4'!$F$29</f>
        <v>68.290436963321056</v>
      </c>
      <c r="CU89" s="3"/>
      <c r="DA89" s="3"/>
    </row>
    <row r="90" ht="15.75" customHeight="1">
      <c r="A90" s="7" t="s">
        <v>132</v>
      </c>
      <c r="B90" t="s">
        <v>115</v>
      </c>
      <c r="BY90" t="n">
        <f>'factor income'!D7</f>
        <v>13.568231254673421</v>
      </c>
      <c r="BZ90" t="n">
        <f>'factor income'!E7</f>
        <v>344.58976500830795</v>
      </c>
      <c r="CA90" t="n">
        <f>'factor income'!F7</f>
        <v>243.2456948969344</v>
      </c>
      <c r="CB90" t="n">
        <f>'factor income'!G7</f>
        <v>117.75963753409832</v>
      </c>
      <c r="CC90" t="n">
        <f>'factor income'!H7</f>
        <v>1155.8488970642097</v>
      </c>
      <c r="CD90" t="n">
        <f>'factor income'!I7</f>
        <v>227.00018024495586</v>
      </c>
      <c r="CE90" t="n">
        <f>'SAM_temporary 2022_V3'!CE90/SUM('SAM_temporary 2022_V3'!$CE$89:$CE$98)*'Macro SAM_V4'!$F$29</f>
        <v>91.864187281302662</v>
      </c>
      <c r="CU90" s="3"/>
      <c r="DA90" s="3"/>
    </row>
    <row r="91" ht="15.75" customHeight="1">
      <c r="A91" s="7" t="s">
        <v>133</v>
      </c>
      <c r="B91" t="s">
        <v>116</v>
      </c>
      <c r="BY91" t="n">
        <f>'factor income'!D8</f>
        <v>14.640034274123787</v>
      </c>
      <c r="BZ91" t="n">
        <f>'factor income'!E8</f>
        <v>339.26982879759782</v>
      </c>
      <c r="CA91" t="n">
        <f>'factor income'!F8</f>
        <v>243.13808602401446</v>
      </c>
      <c r="CB91" t="n">
        <f>'factor income'!G8</f>
        <v>53.998875751796753</v>
      </c>
      <c r="CC91" t="n">
        <f>'factor income'!H8</f>
        <v>1132.5611071761307</v>
      </c>
      <c r="CD91" t="n">
        <f>'factor income'!I8</f>
        <v>275.53221651940663</v>
      </c>
      <c r="CE91" t="n">
        <f>'SAM_temporary 2022_V3'!CE91/SUM('SAM_temporary 2022_V3'!$CE$89:$CE$98)*'Macro SAM_V4'!$F$29</f>
        <v>123.71135012461943</v>
      </c>
      <c r="CU91" s="3"/>
      <c r="DA91" s="3"/>
    </row>
    <row r="92" ht="15.75" customHeight="1">
      <c r="A92" s="7" t="s">
        <v>134</v>
      </c>
      <c r="B92" t="s">
        <v>117</v>
      </c>
      <c r="BY92" t="n">
        <f>'factor income'!D9</f>
        <v>12.560312700870268</v>
      </c>
      <c r="BZ92" t="n">
        <f>'factor income'!E9</f>
        <v>447.23321416571935</v>
      </c>
      <c r="CA92" t="n">
        <f>'factor income'!F9</f>
        <v>393.94226766559478</v>
      </c>
      <c r="CB92" t="n">
        <f>'factor income'!G9</f>
        <v>50.384131190739325</v>
      </c>
      <c r="CC92" t="n">
        <f>'factor income'!H9</f>
        <v>1515.598909808577</v>
      </c>
      <c r="CD92" t="n">
        <f>'factor income'!I9</f>
        <v>540.25877119838935</v>
      </c>
      <c r="CE92" t="n">
        <f>'SAM_temporary 2022_V3'!CE92/SUM('SAM_temporary 2022_V3'!$CE$89:$CE$98)*'Macro SAM_V4'!$F$29</f>
        <v>145.88057538532044</v>
      </c>
      <c r="CU92" s="3"/>
      <c r="DA92" s="3"/>
    </row>
    <row r="93" ht="15.75" customHeight="1">
      <c r="A93" s="7" t="s">
        <v>135</v>
      </c>
      <c r="B93" t="s">
        <v>118</v>
      </c>
      <c r="BY93" t="n">
        <f>'factor income'!D10</f>
        <v>17.208511083167096</v>
      </c>
      <c r="BZ93" t="n">
        <f>'factor income'!E10</f>
        <v>335.60089803367617</v>
      </c>
      <c r="CA93" t="n">
        <f>'factor income'!F10</f>
        <v>824.91788580974151</v>
      </c>
      <c r="CB93" t="n">
        <f>'factor income'!G10</f>
        <v>33.217001337915903</v>
      </c>
      <c r="CC93" t="n">
        <f>'factor income'!H10</f>
        <v>1201.487531980526</v>
      </c>
      <c r="CD93" t="n">
        <f>'factor income'!I10</f>
        <v>1071.9931033855219</v>
      </c>
      <c r="CE93" t="n">
        <f>'SAM_temporary 2022_V3'!CE93/SUM('SAM_temporary 2022_V3'!$CE$89:$CE$98)*'Macro SAM_V4'!$F$29</f>
        <v>224.22958587516999</v>
      </c>
      <c r="CU93" s="4" t="n">
        <v>3763.4968246170483</v>
      </c>
      <c r="DA93" s="4" t="n">
        <v>9598.7218630203715</v>
      </c>
    </row>
    <row r="94" ht="15.75" customHeight="1">
      <c r="A94" s="7" t="s">
        <v>136</v>
      </c>
      <c r="B94" t="s">
        <v>119</v>
      </c>
      <c r="BY94" t="n">
        <f>'factor income'!D11</f>
        <v>43.715062810990069</v>
      </c>
      <c r="BZ94" t="n">
        <f>'factor income'!E11</f>
        <v>701.29688460154682</v>
      </c>
      <c r="CA94" t="n">
        <f>'factor income'!F11</f>
        <v>290.2452910491964</v>
      </c>
      <c r="CB94" t="n">
        <f>'factor income'!G11</f>
        <v>54.124733071631894</v>
      </c>
      <c r="CC94" t="n">
        <f>'factor income'!H11</f>
        <v>1034.9916384779824</v>
      </c>
      <c r="CD94" t="n">
        <f>'factor income'!I11</f>
        <v>260.46149587914783</v>
      </c>
      <c r="CE94" t="n">
        <f>'SAM_temporary 2022_V3'!CE94/SUM('SAM_temporary 2022_V3'!$CE$89:$CE$98)*'Macro SAM_V4'!$F$29</f>
        <v>104.92242293022548</v>
      </c>
      <c r="CU94" s="3"/>
      <c r="DA94" s="3"/>
    </row>
    <row r="95" ht="15.75" customHeight="1">
      <c r="A95" s="7" t="s">
        <v>137</v>
      </c>
      <c r="B95" t="s">
        <v>120</v>
      </c>
      <c r="BY95" t="n">
        <f>'factor income'!D12</f>
        <v>64.815009959972144</v>
      </c>
      <c r="BZ95" t="n">
        <f>'factor income'!E12</f>
        <v>716.04600902178743</v>
      </c>
      <c r="CA95" t="n">
        <f>'factor income'!F12</f>
        <v>697.05229249887873</v>
      </c>
      <c r="CB95" t="n">
        <f>'factor income'!G12</f>
        <v>130.2970570869285</v>
      </c>
      <c r="CC95" t="n">
        <f>'factor income'!H12</f>
        <v>1687.0940970222634</v>
      </c>
      <c r="CD95" t="n">
        <f>'factor income'!I12</f>
        <v>889.60679175397695</v>
      </c>
      <c r="CE95" t="n">
        <f>'SAM_temporary 2022_V3'!CE95/SUM('SAM_temporary 2022_V3'!$CE$89:$CE$98)*'Macro SAM_V4'!$F$29</f>
        <v>195.86929921365589</v>
      </c>
      <c r="CU95" s="3"/>
      <c r="DA95" s="3"/>
    </row>
    <row r="96" ht="15.75" customHeight="1">
      <c r="A96" s="7" t="s">
        <v>138</v>
      </c>
      <c r="B96" t="s">
        <v>121</v>
      </c>
      <c r="BY96" t="n">
        <f>'factor income'!D13</f>
        <v>16.764671641219024</v>
      </c>
      <c r="BZ96" t="n">
        <f>'factor income'!E13</f>
        <v>1251.3392079031282</v>
      </c>
      <c r="CA96" t="n">
        <f>'factor income'!F13</f>
        <v>1366.9889633574244</v>
      </c>
      <c r="CB96" t="n">
        <f>'factor income'!G13</f>
        <v>30.592429504847743</v>
      </c>
      <c r="CC96" t="n">
        <f>'factor income'!H13</f>
        <v>2251.4995172944</v>
      </c>
      <c r="CD96" t="n">
        <f>'factor income'!I13</f>
        <v>2049.9595691822865</v>
      </c>
      <c r="CE96" t="n">
        <f>'SAM_temporary 2022_V3'!CE96/SUM('SAM_temporary 2022_V3'!$CE$89:$CE$98)*'Macro SAM_V4'!$F$29</f>
        <v>336.06142439040264</v>
      </c>
      <c r="CU96" s="3"/>
      <c r="DA96" s="3"/>
    </row>
    <row r="97" ht="15.75" customHeight="1">
      <c r="A97" s="7" t="s">
        <v>139</v>
      </c>
      <c r="B97" t="s">
        <v>122</v>
      </c>
      <c r="BY97" t="n">
        <f>'factor income'!D14</f>
        <v>13.496975561756507</v>
      </c>
      <c r="BZ97" t="n">
        <f>'factor income'!E14</f>
        <v>1176.8566011303528</v>
      </c>
      <c r="CA97" t="n">
        <f>'factor income'!F14</f>
        <v>2056.1373349457731</v>
      </c>
      <c r="CB97" t="n">
        <f>'factor income'!G14</f>
        <v>16.461998722982145</v>
      </c>
      <c r="CC97" t="n">
        <f>'factor income'!H14</f>
        <v>2830.0911332740025</v>
      </c>
      <c r="CD97" t="n">
        <f>'factor income'!I14</f>
        <v>3026.6051272464388</v>
      </c>
      <c r="CE97" t="n">
        <f>'SAM_temporary 2022_V3'!CE97/SUM('SAM_temporary 2022_V3'!$CE$89:$CE$98)*'Macro SAM_V4'!$F$29</f>
        <v>435.45764116710461</v>
      </c>
      <c r="CU97" s="3"/>
      <c r="DA97" s="3"/>
    </row>
    <row r="98" ht="15.75" customHeight="1">
      <c r="A98" s="7" t="s">
        <v>140</v>
      </c>
      <c r="B98" t="s">
        <v>123</v>
      </c>
      <c r="BY98" t="n">
        <f>'factor income'!D15</f>
        <v>45.516681077464632</v>
      </c>
      <c r="BZ98" t="n">
        <f>'factor income'!E15</f>
        <v>1071.7858795430757</v>
      </c>
      <c r="CA98" t="n">
        <f>'factor income'!F15</f>
        <v>4214.3603577115491</v>
      </c>
      <c r="CB98" t="n">
        <f>'factor income'!G15</f>
        <v>58.126419299203725</v>
      </c>
      <c r="CC98" t="n">
        <f>'factor income'!H15</f>
        <v>2404.8007756905386</v>
      </c>
      <c r="CD98" t="n">
        <f>'factor income'!I15</f>
        <v>6454.8598704713631</v>
      </c>
      <c r="CE98" t="n">
        <f>'SAM_temporary 2022_V3'!CE98/SUM('SAM_temporary 2022_V3'!$CE$89:$CE$98)*'Macro SAM_V4'!$F$29</f>
        <v>800.33030110445452</v>
      </c>
      <c r="CU98" s="3"/>
      <c r="DA98" s="3"/>
    </row>
    <row r="99">
      <c r="B99" t="s">
        <v>99</v>
      </c>
      <c r="CF99" t="n">
        <v>617.77661397726365</v>
      </c>
      <c r="CG99" t="n">
        <v>5034</v>
      </c>
      <c r="CH99" t="n">
        <v>2270.5857277827872</v>
      </c>
      <c r="CI99" t="n">
        <v>9784.0231267099971</v>
      </c>
      <c r="CJ99" t="n">
        <v>-320.5154684700513</v>
      </c>
      <c r="CV99" t="n">
        <v>1351.8464689335196</v>
      </c>
      <c r="CZ99" t="n">
        <v>1865</v>
      </c>
      <c r="DA99" t="n">
        <v>540.88353106648117</v>
      </c>
      <c r="DC99" t="n">
        <f t="shared" ref="DC99:DC105" si="3">SUM(C99:DA99)</f>
        <v>21143.599999999999</v>
      </c>
    </row>
    <row r="100">
      <c r="B100" t="s">
        <v>100</v>
      </c>
      <c r="CE100" s="11" t="n">
        <f>SUM(C83:AM83)-SUM(CE89:CE98)</f>
        <v>10991.395730028642</v>
      </c>
      <c r="CU100" t="n">
        <v>1193.328314923132</v>
      </c>
      <c r="CZ100" t="n">
        <v>524.72837305999997</v>
      </c>
      <c r="DA100" t="n">
        <v>3670.667426490003</v>
      </c>
      <c r="DC100" t="n">
        <f t="shared" si="3"/>
        <v>16380.119844501776</v>
      </c>
    </row>
    <row r="101">
      <c r="B101" t="s">
        <v>101</v>
      </c>
      <c r="CK101" s="3"/>
      <c r="CL101" s="3"/>
      <c r="CM101" s="3"/>
      <c r="CN101" s="3"/>
      <c r="CO101" s="3"/>
      <c r="CP101" s="4" t="n">
        <f>(Data_HH_exp!N239-Data_HH_inc!N204)/Data_HH_exp!N226*SUM('SAM_temporary 2022_V4'!CK40:CT76)</f>
        <v>6014.1814801640776</v>
      </c>
      <c r="CQ101" s="3"/>
      <c r="CR101" s="3"/>
      <c r="CS101" s="3"/>
      <c r="CT101" s="3"/>
      <c r="CV101" t="n">
        <f>'SAM_temporary 2022_V3'!CP101-'SAM_temporary 2022_V4'!CP101</f>
        <v>2941.4537918178721</v>
      </c>
      <c r="DA101" t="n">
        <v>3049.335234353131</v>
      </c>
      <c r="DC101" t="n">
        <f t="shared" si="3"/>
        <v>12004.970506335081</v>
      </c>
    </row>
    <row r="102">
      <c r="B102" t="s">
        <v>106</v>
      </c>
      <c r="CU102" t="n">
        <v>5530</v>
      </c>
      <c r="DC102" t="n">
        <f t="shared" si="3"/>
        <v>5530</v>
      </c>
    </row>
    <row r="103">
      <c r="B103" t="s">
        <v>103</v>
      </c>
      <c r="CW103" t="n">
        <v>3145.0059251519806</v>
      </c>
      <c r="DC103" t="n">
        <f t="shared" si="3"/>
        <v>3145.0059251519806</v>
      </c>
    </row>
    <row r="104">
      <c r="B104" t="s">
        <v>104</v>
      </c>
      <c r="CK104" s="3"/>
      <c r="CL104" s="3"/>
      <c r="CM104" s="3"/>
      <c r="CN104" s="3"/>
      <c r="CO104" s="3"/>
      <c r="CP104" s="17"/>
      <c r="CQ104" s="3"/>
      <c r="CR104" s="3"/>
      <c r="CS104" s="3"/>
      <c r="CT104" s="3"/>
      <c r="CU104" t="n">
        <v>761.08970909000004</v>
      </c>
      <c r="CV104" t="n">
        <v>1412</v>
      </c>
      <c r="DA104" t="n">
        <v>453</v>
      </c>
      <c r="DC104" t="n">
        <f t="shared" si="3"/>
        <v>2626.0897090899998</v>
      </c>
    </row>
    <row r="105">
      <c r="B105" t="s">
        <v>105</v>
      </c>
      <c r="AN105" t="n">
        <v>872.05890887313228</v>
      </c>
      <c r="AO105" t="n">
        <v>2518.911345337508</v>
      </c>
      <c r="AP105" t="n">
        <v>4114.9549471812552</v>
      </c>
      <c r="AQ105" t="n">
        <v>2041.8562782987838</v>
      </c>
      <c r="AR105" t="n">
        <v>1163.5983276587513</v>
      </c>
      <c r="AS105" t="n">
        <v>3944.0093877764971</v>
      </c>
      <c r="AT105" t="n">
        <v>2102.6844942760645</v>
      </c>
      <c r="AU105" t="n">
        <v>1353.6078174867298</v>
      </c>
      <c r="AV105" t="n">
        <v>2215.9591041915269</v>
      </c>
      <c r="AW105" t="n">
        <v>2824.8805859382855</v>
      </c>
      <c r="AX105" t="n">
        <v>2181.1520084371978</v>
      </c>
      <c r="AY105" t="n">
        <v>1310.4874253188952</v>
      </c>
      <c r="AZ105" t="n">
        <v>2153.8523618843042</v>
      </c>
      <c r="BA105" t="n">
        <v>5862.0692941491106</v>
      </c>
      <c r="BB105" t="n">
        <v>1125.8851874357472</v>
      </c>
      <c r="BC105" t="n">
        <v>1231.9932207031493</v>
      </c>
      <c r="BD105" t="n">
        <v>68.996551677483936</v>
      </c>
      <c r="BE105" t="n">
        <v>23.545089612332674</v>
      </c>
      <c r="BF105" t="n">
        <v>0</v>
      </c>
      <c r="BG105" t="n">
        <v>5859.935031753701</v>
      </c>
      <c r="BH105" t="n">
        <v>413.2891758780188</v>
      </c>
      <c r="BI105" t="n">
        <v>65.055385817265375</v>
      </c>
      <c r="BJ105" t="n">
        <v>120.20433478950498</v>
      </c>
      <c r="BK105" t="n">
        <v>263.62006394757304</v>
      </c>
      <c r="BL105" t="n">
        <v>687.07282627865527</v>
      </c>
      <c r="BM105" t="n">
        <v>9.9665180069605199</v>
      </c>
      <c r="BN105" t="n">
        <v>237.62932785645052</v>
      </c>
      <c r="BO105" t="n">
        <v>9.3295470985053228</v>
      </c>
      <c r="BP105" t="n">
        <v>5.5385876268799681</v>
      </c>
      <c r="BQ105" t="n">
        <v>164.47043380999688</v>
      </c>
      <c r="BR105" t="n">
        <v>0</v>
      </c>
      <c r="BS105" t="n">
        <v>246.43731410459907</v>
      </c>
      <c r="BT105" t="n">
        <v>85.548789273341754</v>
      </c>
      <c r="BU105" t="n">
        <v>0</v>
      </c>
      <c r="BV105" t="n">
        <v>21.818016839454366</v>
      </c>
      <c r="BW105" t="n">
        <v>30.566851082029181</v>
      </c>
      <c r="BX105" t="n">
        <v>0</v>
      </c>
      <c r="CK105" s="3"/>
      <c r="CL105" s="3"/>
      <c r="CM105" s="3"/>
      <c r="CN105" s="3"/>
      <c r="CO105" s="3"/>
      <c r="CP105" s="17" t="n">
        <v>810.3629607241736</v>
      </c>
      <c r="CQ105" s="3"/>
      <c r="CR105" s="3"/>
      <c r="CS105" s="3"/>
      <c r="CT105" s="3"/>
      <c r="CU105" t="n">
        <v>766.77677853286832</v>
      </c>
      <c r="CV105" t="n">
        <v>8404.2338559675936</v>
      </c>
      <c r="CZ105" t="n">
        <v>236.36133602999999</v>
      </c>
      <c r="DC105" t="n">
        <f t="shared" si="3"/>
        <v>55548.719471654316</v>
      </c>
    </row>
    <row r="107">
      <c r="C107" t="n">
        <f t="shared" ref="C107:AH107" si="4">SUM(C3:C105)</f>
        <v>7431.0786099339239</v>
      </c>
      <c r="D107" t="n">
        <f t="shared" si="4"/>
        <v>1680.7610788973675</v>
      </c>
      <c r="E107" t="n">
        <f t="shared" si="4"/>
        <v>12191.172416709145</v>
      </c>
      <c r="F107" t="n">
        <f t="shared" si="4"/>
        <v>1014.3265354228122</v>
      </c>
      <c r="G107" t="n">
        <f t="shared" si="4"/>
        <v>673.96495764260328</v>
      </c>
      <c r="H107" t="n">
        <f t="shared" si="4"/>
        <v>164.66096243432489</v>
      </c>
      <c r="I107" t="n">
        <f t="shared" si="4"/>
        <v>1324.3523005842001</v>
      </c>
      <c r="J107" t="n">
        <f t="shared" si="4"/>
        <v>412.45442924985514</v>
      </c>
      <c r="K107" t="n">
        <f t="shared" si="4"/>
        <v>2929.2455389927104</v>
      </c>
      <c r="L107" t="n">
        <f t="shared" si="4"/>
        <v>3733.2385594342659</v>
      </c>
      <c r="M107" t="n">
        <f t="shared" si="4"/>
        <v>1.8117575738532883</v>
      </c>
      <c r="N107" t="n">
        <f t="shared" si="4"/>
        <v>244.64181454524478</v>
      </c>
      <c r="O107" t="n">
        <f t="shared" si="4"/>
        <v>45.663086108712008</v>
      </c>
      <c r="P107" t="n">
        <f t="shared" si="4"/>
        <v>54.609553236040135</v>
      </c>
      <c r="Q107" t="n">
        <f t="shared" si="4"/>
        <v>568.04653815988434</v>
      </c>
      <c r="R107" t="n">
        <f t="shared" si="4"/>
        <v>3013.597722313657</v>
      </c>
      <c r="S107" t="n">
        <f t="shared" si="4"/>
        <v>661.16892043493374</v>
      </c>
      <c r="T107" t="n">
        <f t="shared" si="4"/>
        <v>13430.498337384644</v>
      </c>
      <c r="U107" t="n">
        <f t="shared" si="4"/>
        <v>15502.128029597476</v>
      </c>
      <c r="V107" t="n">
        <f t="shared" si="4"/>
        <v>8161.0970838005587</v>
      </c>
      <c r="W107" t="n">
        <f t="shared" si="4"/>
        <v>4746.7102691792907</v>
      </c>
      <c r="X107" t="n">
        <f t="shared" si="4"/>
        <v>853.63500062440994</v>
      </c>
      <c r="Y107" t="n">
        <f t="shared" si="4"/>
        <v>1666.8672544117906</v>
      </c>
      <c r="Z107" t="n">
        <f t="shared" si="4"/>
        <v>1935.2680075544622</v>
      </c>
      <c r="AA107" t="n">
        <f t="shared" si="4"/>
        <v>4497.8294199513139</v>
      </c>
      <c r="AB107" t="n">
        <f t="shared" si="4"/>
        <v>7353.4459261771881</v>
      </c>
      <c r="AC107" t="n">
        <f t="shared" si="4"/>
        <v>1077.410338007056</v>
      </c>
      <c r="AD107" t="n">
        <f t="shared" si="4"/>
        <v>208.61510312484029</v>
      </c>
      <c r="AE107" t="n">
        <f t="shared" si="4"/>
        <v>651.58661122379021</v>
      </c>
      <c r="AF107" t="n">
        <f t="shared" si="4"/>
        <v>1063.1952320112644</v>
      </c>
      <c r="AG107" t="n">
        <f t="shared" si="4"/>
        <v>5793.2353793724506</v>
      </c>
      <c r="AH107" t="n">
        <f t="shared" si="4"/>
        <v>3374.7375027362332</v>
      </c>
      <c r="AI107" t="n">
        <f t="shared" ref="AI107:BN107" si="5">SUM(AI3:AI105)</f>
        <v>3818.999164932538</v>
      </c>
      <c r="AJ107" t="n">
        <f t="shared" si="5"/>
        <v>530.60758933558895</v>
      </c>
      <c r="AK107" t="n">
        <f t="shared" si="5"/>
        <v>4226.1287353383696</v>
      </c>
      <c r="AL107" t="n">
        <f t="shared" si="5"/>
        <v>1009.5209484231184</v>
      </c>
      <c r="AM107" t="n">
        <f t="shared" si="5"/>
        <v>71.360067043184898</v>
      </c>
      <c r="AN107" t="n">
        <f t="shared" si="5"/>
        <v>9226.1577277874403</v>
      </c>
      <c r="AO107" t="n">
        <f t="shared" si="5"/>
        <v>5060.3582503310363</v>
      </c>
      <c r="AP107" t="n">
        <f t="shared" si="5"/>
        <v>24090.058278146687</v>
      </c>
      <c r="AQ107" t="n">
        <f t="shared" si="5"/>
        <v>4291.3091214492506</v>
      </c>
      <c r="AR107" t="n">
        <f t="shared" si="5"/>
        <v>2145.1140298051687</v>
      </c>
      <c r="AS107" t="n">
        <f t="shared" si="5"/>
        <v>6635.9157893699685</v>
      </c>
      <c r="AT107" t="n">
        <f t="shared" si="5"/>
        <v>4842.2591427560101</v>
      </c>
      <c r="AU107" t="n">
        <f t="shared" si="5"/>
        <v>3348.070834622913</v>
      </c>
      <c r="AV107" t="n">
        <f t="shared" si="5"/>
        <v>7138.6993856114495</v>
      </c>
      <c r="AW107" t="n">
        <f t="shared" si="5"/>
        <v>6511.5725062128768</v>
      </c>
      <c r="AX107" t="n">
        <f t="shared" si="5"/>
        <v>2939.8481489785563</v>
      </c>
      <c r="AY107" t="n">
        <f t="shared" si="5"/>
        <v>2569.9477084198943</v>
      </c>
      <c r="AZ107" t="n">
        <f t="shared" si="5"/>
        <v>2701.5596947469421</v>
      </c>
      <c r="BA107" t="n">
        <f t="shared" si="5"/>
        <v>8043.3947823063518</v>
      </c>
      <c r="BB107" t="n">
        <f t="shared" si="5"/>
        <v>2379.5561762426969</v>
      </c>
      <c r="BC107" t="n">
        <f t="shared" si="5"/>
        <v>5266.3666843850115</v>
      </c>
      <c r="BD107" t="n">
        <f t="shared" si="5"/>
        <v>791.20982015915013</v>
      </c>
      <c r="BE107" t="n">
        <f t="shared" si="5"/>
        <v>13735.068150964617</v>
      </c>
      <c r="BF107" t="n">
        <f t="shared" si="5"/>
        <v>17128.997032037918</v>
      </c>
      <c r="BG107" t="n">
        <f t="shared" si="5"/>
        <v>14194.641056582353</v>
      </c>
      <c r="BH107" t="n">
        <f t="shared" si="5"/>
        <v>5241.6980284401334</v>
      </c>
      <c r="BI107" t="n">
        <f t="shared" si="5"/>
        <v>994.15520284701847</v>
      </c>
      <c r="BJ107" t="n">
        <f t="shared" si="5"/>
        <v>2006.1740518419756</v>
      </c>
      <c r="BK107" t="n">
        <f t="shared" si="5"/>
        <v>2352.828333658902</v>
      </c>
      <c r="BL107" t="n">
        <f t="shared" si="5"/>
        <v>5213.2092153285212</v>
      </c>
      <c r="BM107" t="n">
        <f t="shared" si="5"/>
        <v>8250.1695242705846</v>
      </c>
      <c r="BN107" t="n">
        <f t="shared" si="5"/>
        <v>1390.0329382228476</v>
      </c>
      <c r="BO107" t="n">
        <f t="shared" ref="BO107:CJ107" si="6">SUM(BO3:BO105)</f>
        <v>227.28649220672312</v>
      </c>
      <c r="BP107" t="n">
        <f t="shared" si="6"/>
        <v>732.9989202639706</v>
      </c>
      <c r="BQ107" t="n">
        <f t="shared" si="6"/>
        <v>1303.1161386706228</v>
      </c>
      <c r="BR107" t="n">
        <f t="shared" si="6"/>
        <v>5829.9845247098228</v>
      </c>
      <c r="BS107" t="n">
        <f t="shared" si="6"/>
        <v>3620.8203139860025</v>
      </c>
      <c r="BT107" t="n">
        <f t="shared" si="6"/>
        <v>3876.316864271676</v>
      </c>
      <c r="BU107" t="n">
        <f t="shared" si="6"/>
        <v>530.27846190686944</v>
      </c>
      <c r="BV107" t="n">
        <f t="shared" si="6"/>
        <v>4461.1987980652511</v>
      </c>
      <c r="BW107" t="n">
        <f t="shared" si="6"/>
        <v>1023.3016137163198</v>
      </c>
      <c r="BX107" t="n">
        <f t="shared" si="6"/>
        <v>71.360067043184898</v>
      </c>
      <c r="BY107" t="n">
        <f t="shared" si="6"/>
        <v>272.87265500120213</v>
      </c>
      <c r="BZ107" t="n">
        <f t="shared" si="6"/>
        <v>6752.3973504006799</v>
      </c>
      <c r="CA107" t="n">
        <f t="shared" si="6"/>
        <v>10488.243614140534</v>
      </c>
      <c r="CB107" t="n">
        <f t="shared" si="6"/>
        <v>617.94129676943123</v>
      </c>
      <c r="CC107" t="n">
        <f t="shared" si="6"/>
        <v>16147.528726245848</v>
      </c>
      <c r="CD107" t="n">
        <f t="shared" si="6"/>
        <v>14981.778157127665</v>
      </c>
      <c r="CE107" t="n">
        <f t="shared" si="6"/>
        <v>13518.012954464219</v>
      </c>
      <c r="CF107" t="n">
        <f t="shared" si="6"/>
        <v>617.77661397726365</v>
      </c>
      <c r="CG107" t="n">
        <f t="shared" si="6"/>
        <v>5034</v>
      </c>
      <c r="CH107" t="n">
        <f t="shared" si="6"/>
        <v>2270.5857277827872</v>
      </c>
      <c r="CI107" t="n">
        <f t="shared" si="6"/>
        <v>9784.0231267099971</v>
      </c>
      <c r="CJ107" t="n">
        <f t="shared" si="6"/>
        <v>-320.5154684700513</v>
      </c>
      <c r="CU107" t="n">
        <f t="shared" ref="CU107:DA107" si="7">SUM(CU3:CU105)</f>
        <v>21143.599999999999</v>
      </c>
      <c r="CV107" t="n">
        <f t="shared" si="7"/>
        <v>16380.119844501773</v>
      </c>
      <c r="CW107" t="n">
        <f t="shared" si="7"/>
        <v>12004.970506335081</v>
      </c>
      <c r="CX107" t="n">
        <f t="shared" si="7"/>
        <v>5529.9999999999982</v>
      </c>
      <c r="CY107" t="n">
        <f t="shared" si="7"/>
        <v>3145.0059251519806</v>
      </c>
      <c r="CZ107" t="n">
        <f t="shared" si="7"/>
        <v>2626.0897090900003</v>
      </c>
      <c r="DA107" t="n">
        <f t="shared" si="7"/>
        <v>55548.719471654316</v>
      </c>
    </row>
    <row r="108">
      <c r="C108" t="n">
        <f t="array" ref="C108:DA108">TRANSPOSE(DC3:DC105)</f>
        <v>7431.0786099339239</v>
      </c>
      <c r="D108" t="n">
        <v>1680.7610788973668</v>
      </c>
      <c r="E108" t="n">
        <v>12191.172416709151</v>
      </c>
      <c r="F108" t="n">
        <v>1014.3265354228117</v>
      </c>
      <c r="G108" t="n">
        <v>673.96495764260305</v>
      </c>
      <c r="H108" t="n">
        <v>164.66096243432494</v>
      </c>
      <c r="I108" t="n">
        <v>1324.3523005842001</v>
      </c>
      <c r="J108" t="n">
        <v>412.45442924985525</v>
      </c>
      <c r="K108" t="n">
        <v>2929.2455389927109</v>
      </c>
      <c r="L108" t="n">
        <v>3733.2385594342663</v>
      </c>
      <c r="M108" t="n">
        <v>1.8117575738532889</v>
      </c>
      <c r="N108" t="n">
        <v>244.64181454524476</v>
      </c>
      <c r="O108" t="n">
        <v>45.663086108711994</v>
      </c>
      <c r="P108" t="n">
        <v>54.609553236040149</v>
      </c>
      <c r="Q108" t="n">
        <v>568.04653815988422</v>
      </c>
      <c r="R108" t="n">
        <v>3013.5977223136565</v>
      </c>
      <c r="S108" t="n">
        <v>661.16892043493363</v>
      </c>
      <c r="T108" t="n">
        <v>13430.498337384644</v>
      </c>
      <c r="U108" t="n">
        <v>15502.128029597445</v>
      </c>
      <c r="V108" t="n">
        <v>8161.0970838005524</v>
      </c>
      <c r="W108" t="n">
        <v>4746.7102691792925</v>
      </c>
      <c r="X108" t="n">
        <v>853.63500062440983</v>
      </c>
      <c r="Y108" t="n">
        <v>1666.8672544117901</v>
      </c>
      <c r="Z108" t="n">
        <v>1935.2680075544624</v>
      </c>
      <c r="AA108" t="n">
        <v>4497.8294199513102</v>
      </c>
      <c r="AB108" t="n">
        <v>7353.4459261771881</v>
      </c>
      <c r="AC108" t="n">
        <v>1077.410338007056</v>
      </c>
      <c r="AD108" t="n">
        <v>208.61510312484026</v>
      </c>
      <c r="AE108" t="n">
        <v>651.5866112237901</v>
      </c>
      <c r="AF108" t="n">
        <v>1063.1952320112644</v>
      </c>
      <c r="AG108" t="n">
        <v>5793.2353793724478</v>
      </c>
      <c r="AH108" t="n">
        <v>3374.7375027362327</v>
      </c>
      <c r="AI108" t="n">
        <v>3818.9991649325375</v>
      </c>
      <c r="AJ108" t="n">
        <v>530.60758933558907</v>
      </c>
      <c r="AK108" t="n">
        <v>4226.1287353383696</v>
      </c>
      <c r="AL108" t="n">
        <v>1009.5209484231183</v>
      </c>
      <c r="AM108" t="n">
        <v>71.360067043184898</v>
      </c>
      <c r="AN108" t="n">
        <v>9226.1577277874421</v>
      </c>
      <c r="AO108" t="n">
        <v>5060.3582503310372</v>
      </c>
      <c r="AP108" t="n">
        <v>24090.058278146691</v>
      </c>
      <c r="AQ108" t="n">
        <v>4291.3091214492515</v>
      </c>
      <c r="AR108" t="n">
        <v>2145.1140298051682</v>
      </c>
      <c r="AS108" t="n">
        <v>6635.9157893699685</v>
      </c>
      <c r="AT108" t="n">
        <v>4842.259142756011</v>
      </c>
      <c r="AU108" t="n">
        <v>3348.070834622913</v>
      </c>
      <c r="AV108" t="n">
        <v>7138.6993856114477</v>
      </c>
      <c r="AW108" t="n">
        <v>6511.5725062128768</v>
      </c>
      <c r="AX108" t="n">
        <v>2939.8481489785568</v>
      </c>
      <c r="AY108" t="n">
        <v>2569.9477084198948</v>
      </c>
      <c r="AZ108" t="n">
        <v>2701.5596947469426</v>
      </c>
      <c r="BA108" t="n">
        <v>8043.3947823063518</v>
      </c>
      <c r="BB108" t="n">
        <v>2379.5561762426969</v>
      </c>
      <c r="BC108" t="n">
        <v>5266.3666843850115</v>
      </c>
      <c r="BD108" t="n">
        <v>791.20982015915013</v>
      </c>
      <c r="BE108" t="n">
        <v>13735.068150964617</v>
      </c>
      <c r="BF108" t="n">
        <v>17128.997032037947</v>
      </c>
      <c r="BG108" t="n">
        <v>14194.641056582361</v>
      </c>
      <c r="BH108" t="n">
        <v>5241.6980284401325</v>
      </c>
      <c r="BI108" t="n">
        <v>994.1552028470187</v>
      </c>
      <c r="BJ108" t="n">
        <v>2006.1740518419756</v>
      </c>
      <c r="BK108" t="n">
        <v>2352.828333658902</v>
      </c>
      <c r="BL108" t="n">
        <v>5213.2092153285257</v>
      </c>
      <c r="BM108" t="n">
        <v>8250.1695242705846</v>
      </c>
      <c r="BN108" t="n">
        <v>1390.0329382228476</v>
      </c>
      <c r="BO108" t="n">
        <v>227.28649220672312</v>
      </c>
      <c r="BP108" t="n">
        <v>732.99892026397049</v>
      </c>
      <c r="BQ108" t="n">
        <v>1303.1161386706224</v>
      </c>
      <c r="BR108" t="n">
        <v>5829.9845247098228</v>
      </c>
      <c r="BS108" t="n">
        <v>3620.8203139860016</v>
      </c>
      <c r="BT108" t="n">
        <v>3876.3168642716755</v>
      </c>
      <c r="BU108" t="n">
        <v>530.27846190686967</v>
      </c>
      <c r="BV108" t="n">
        <v>4461.1987980652511</v>
      </c>
      <c r="BW108" t="n">
        <v>1023.3016137163197</v>
      </c>
      <c r="BX108" t="n">
        <v>71.360067043184898</v>
      </c>
      <c r="BY108" t="n">
        <v>272.87265500120213</v>
      </c>
      <c r="BZ108" t="n">
        <v>6752.3973504006808</v>
      </c>
      <c r="CA108" t="n">
        <v>10488.243614140536</v>
      </c>
      <c r="CB108" t="n">
        <v>617.94129676943123</v>
      </c>
      <c r="CC108" t="n">
        <v>16147.528726245851</v>
      </c>
      <c r="CD108" t="n">
        <v>14981.778157127663</v>
      </c>
      <c r="CE108" t="n">
        <v>13518.012954464219</v>
      </c>
      <c r="CF108" t="n">
        <v>617.77661397726365</v>
      </c>
      <c r="CG108" t="n">
        <v>5034</v>
      </c>
      <c r="CH108" t="n">
        <v>2270.5857277827872</v>
      </c>
      <c r="CI108" t="n">
        <v>9784.0231267099971</v>
      </c>
      <c r="CJ108" t="n">
        <v>-320.5154684700513</v>
      </c>
      <c r="CK108" t="n">
        <v>0</v>
      </c>
      <c r="CL108" t="n">
        <v>0</v>
      </c>
      <c r="CM108" t="n">
        <v>0</v>
      </c>
      <c r="CN108" t="n">
        <v>0</v>
      </c>
      <c r="CO108" t="n">
        <v>0</v>
      </c>
      <c r="CP108" t="n">
        <v>0</v>
      </c>
      <c r="CQ108" t="n">
        <v>0</v>
      </c>
      <c r="CR108" t="n">
        <v>0</v>
      </c>
      <c r="CS108" t="n">
        <v>0</v>
      </c>
      <c r="CT108" t="n">
        <v>0</v>
      </c>
      <c r="CU108" t="n">
        <v>21143.599999999999</v>
      </c>
      <c r="CV108" t="n">
        <v>16380.119844501776</v>
      </c>
      <c r="CW108" t="n">
        <v>12004.970506335081</v>
      </c>
      <c r="CX108" t="n">
        <v>5530</v>
      </c>
      <c r="CY108" t="n">
        <v>3145.0059251519806</v>
      </c>
      <c r="CZ108" t="n">
        <v>2626.0897090899998</v>
      </c>
      <c r="DA108" t="n">
        <v>55548.719471654316</v>
      </c>
    </row>
    <row r="109">
      <c r="C109" t="n">
        <f>C107-C108</f>
        <v>0</v>
      </c>
      <c r="D109" t="n">
        <f t="shared" ref="D109:BO109" si="8">D107-D108</f>
        <v>0</v>
      </c>
      <c r="E109" t="n">
        <f t="shared" si="8"/>
        <v>0</v>
      </c>
      <c r="F109" t="n">
        <f t="shared" si="8"/>
        <v>0</v>
      </c>
      <c r="G109" t="n">
        <f t="shared" si="8"/>
        <v>0</v>
      </c>
      <c r="H109" t="n">
        <f t="shared" si="8"/>
        <v>0</v>
      </c>
      <c r="I109" t="n">
        <f t="shared" si="8"/>
        <v>0</v>
      </c>
      <c r="J109" t="n">
        <f t="shared" si="8"/>
        <v>0</v>
      </c>
      <c r="K109" t="n">
        <f t="shared" si="8"/>
        <v>0</v>
      </c>
      <c r="L109" t="n">
        <f t="shared" si="8"/>
        <v>0</v>
      </c>
      <c r="M109" t="n">
        <f t="shared" si="8"/>
        <v>0</v>
      </c>
      <c r="N109" t="n">
        <f t="shared" si="8"/>
        <v>0</v>
      </c>
      <c r="O109" t="n">
        <f t="shared" si="8"/>
        <v>0</v>
      </c>
      <c r="P109" t="n">
        <f t="shared" si="8"/>
        <v>0</v>
      </c>
      <c r="Q109" t="n">
        <f t="shared" si="8"/>
        <v>0</v>
      </c>
      <c r="R109" t="n">
        <f t="shared" si="8"/>
        <v>0</v>
      </c>
      <c r="S109" t="n">
        <f t="shared" si="8"/>
        <v>0</v>
      </c>
      <c r="T109" t="n">
        <f t="shared" si="8"/>
        <v>0</v>
      </c>
      <c r="U109" t="n">
        <f t="shared" si="8"/>
        <v>3.092281986027956E-11</v>
      </c>
      <c r="V109" t="n">
        <f t="shared" si="8"/>
        <v>0</v>
      </c>
      <c r="W109" t="n">
        <f t="shared" si="8"/>
        <v>0</v>
      </c>
      <c r="X109" t="n">
        <f t="shared" si="8"/>
        <v>0</v>
      </c>
      <c r="Y109" t="n">
        <f t="shared" si="8"/>
        <v>0</v>
      </c>
      <c r="Z109" t="n">
        <f t="shared" si="8"/>
        <v>0</v>
      </c>
      <c r="AA109" t="n">
        <f t="shared" si="8"/>
        <v>0</v>
      </c>
      <c r="AB109" t="n">
        <f t="shared" si="8"/>
        <v>0</v>
      </c>
      <c r="AC109" t="n">
        <f t="shared" si="8"/>
        <v>0</v>
      </c>
      <c r="AD109" t="n">
        <f t="shared" si="8"/>
        <v>0</v>
      </c>
      <c r="AE109" t="n">
        <f t="shared" si="8"/>
        <v>0</v>
      </c>
      <c r="AF109" t="n">
        <f t="shared" si="8"/>
        <v>0</v>
      </c>
      <c r="AG109" t="n">
        <f t="shared" si="8"/>
        <v>0</v>
      </c>
      <c r="AH109" t="n">
        <f t="shared" si="8"/>
        <v>0</v>
      </c>
      <c r="AI109" t="n">
        <f t="shared" si="8"/>
        <v>0</v>
      </c>
      <c r="AJ109" t="n">
        <f t="shared" si="8"/>
        <v>0</v>
      </c>
      <c r="AK109" t="n">
        <f t="shared" si="8"/>
        <v>0</v>
      </c>
      <c r="AL109" t="n">
        <f t="shared" si="8"/>
        <v>0</v>
      </c>
      <c r="AM109" t="n">
        <f t="shared" si="8"/>
        <v>0</v>
      </c>
      <c r="AN109" t="n">
        <f t="shared" si="8"/>
        <v>0</v>
      </c>
      <c r="AO109" t="n">
        <f t="shared" si="8"/>
        <v>0</v>
      </c>
      <c r="AP109" t="n">
        <f t="shared" si="8"/>
        <v>0</v>
      </c>
      <c r="AQ109" t="n">
        <f t="shared" si="8"/>
        <v>0</v>
      </c>
      <c r="AR109" t="n">
        <f t="shared" si="8"/>
        <v>0</v>
      </c>
      <c r="AS109" t="n">
        <f t="shared" si="8"/>
        <v>0</v>
      </c>
      <c r="AT109" t="n">
        <f t="shared" si="8"/>
        <v>0</v>
      </c>
      <c r="AU109" t="n">
        <f t="shared" si="8"/>
        <v>0</v>
      </c>
      <c r="AV109" t="n">
        <f t="shared" si="8"/>
        <v>0</v>
      </c>
      <c r="AW109" t="n">
        <f t="shared" si="8"/>
        <v>0</v>
      </c>
      <c r="AX109" t="n">
        <f t="shared" si="8"/>
        <v>0</v>
      </c>
      <c r="AY109" t="n">
        <f t="shared" si="8"/>
        <v>0</v>
      </c>
      <c r="AZ109" t="n">
        <f t="shared" si="8"/>
        <v>0</v>
      </c>
      <c r="BA109" t="n">
        <f t="shared" si="8"/>
        <v>0</v>
      </c>
      <c r="BB109" t="n">
        <f t="shared" si="8"/>
        <v>0</v>
      </c>
      <c r="BC109" t="n">
        <f t="shared" si="8"/>
        <v>0</v>
      </c>
      <c r="BD109" t="n">
        <f t="shared" si="8"/>
        <v>0</v>
      </c>
      <c r="BE109" t="n">
        <f t="shared" si="8"/>
        <v>0</v>
      </c>
      <c r="BF109" t="n">
        <f t="shared" si="8"/>
        <v>-2.9103830456733704E-11</v>
      </c>
      <c r="BG109" t="n">
        <f t="shared" si="8"/>
        <v>0</v>
      </c>
      <c r="BH109" t="n">
        <f t="shared" si="8"/>
        <v>0</v>
      </c>
      <c r="BI109" t="n">
        <f t="shared" si="8"/>
        <v>0</v>
      </c>
      <c r="BJ109" t="n">
        <f t="shared" si="8"/>
        <v>0</v>
      </c>
      <c r="BK109" t="n">
        <f t="shared" si="8"/>
        <v>0</v>
      </c>
      <c r="BL109" t="n">
        <f t="shared" si="8"/>
        <v>0</v>
      </c>
      <c r="BM109" t="n">
        <f t="shared" si="8"/>
        <v>0</v>
      </c>
      <c r="BN109" t="n">
        <f t="shared" si="8"/>
        <v>0</v>
      </c>
      <c r="BO109" t="n">
        <f t="shared" si="8"/>
        <v>0</v>
      </c>
      <c r="BP109" t="n">
        <f t="shared" ref="BP109:DA109" si="9">BP107-BP108</f>
        <v>0</v>
      </c>
      <c r="BQ109" t="n">
        <f t="shared" si="9"/>
        <v>0</v>
      </c>
      <c r="BR109" t="n">
        <f t="shared" si="9"/>
        <v>0</v>
      </c>
      <c r="BS109" t="n">
        <f t="shared" si="9"/>
        <v>0</v>
      </c>
      <c r="BT109" t="n">
        <f t="shared" si="9"/>
        <v>0</v>
      </c>
      <c r="BU109" t="n">
        <f t="shared" si="9"/>
        <v>0</v>
      </c>
      <c r="BV109" t="n">
        <f t="shared" si="9"/>
        <v>0</v>
      </c>
      <c r="BW109" t="n">
        <f t="shared" si="9"/>
        <v>0</v>
      </c>
      <c r="BX109" t="n">
        <f t="shared" si="9"/>
        <v>0</v>
      </c>
      <c r="BY109" t="n">
        <f t="shared" si="9"/>
        <v>0</v>
      </c>
      <c r="BZ109" t="n">
        <f t="shared" si="9"/>
        <v>0</v>
      </c>
      <c r="CA109" t="n">
        <f t="shared" si="9"/>
        <v>0</v>
      </c>
      <c r="CB109" t="n">
        <f t="shared" si="9"/>
        <v>0</v>
      </c>
      <c r="CC109" t="n">
        <f t="shared" si="9"/>
        <v>0</v>
      </c>
      <c r="CD109" t="n">
        <f t="shared" si="9"/>
        <v>0</v>
      </c>
      <c r="CE109" t="n">
        <f t="shared" si="9"/>
        <v>0</v>
      </c>
      <c r="CF109" t="n">
        <f t="shared" si="9"/>
        <v>0</v>
      </c>
      <c r="CG109" t="n">
        <f t="shared" si="9"/>
        <v>0</v>
      </c>
      <c r="CH109" t="n">
        <f t="shared" si="9"/>
        <v>0</v>
      </c>
      <c r="CI109" t="n">
        <f t="shared" si="9"/>
        <v>0</v>
      </c>
      <c r="CJ109" t="n">
        <f t="shared" si="9"/>
        <v>0</v>
      </c>
      <c r="CU109" t="n">
        <f t="shared" si="9"/>
        <v>0</v>
      </c>
      <c r="CV109" t="n">
        <f t="shared" si="9"/>
        <v>0</v>
      </c>
      <c r="CW109" t="n">
        <f t="shared" si="9"/>
        <v>0</v>
      </c>
      <c r="CX109" t="n">
        <f t="shared" si="9"/>
        <v>0</v>
      </c>
      <c r="CY109" t="n">
        <f t="shared" si="9"/>
        <v>0</v>
      </c>
      <c r="CZ109" t="n">
        <f t="shared" si="9"/>
        <v>0</v>
      </c>
      <c r="DA109" t="n">
        <f t="shared" si="9"/>
        <v>0</v>
      </c>
    </row>
    <row r="114">
      <c r="C114" t="s">
        <v>141</v>
      </c>
      <c r="D114" s="11" t="n">
        <f>SUM(C77:AM82)</f>
        <v>49260.761799685373</v>
      </c>
      <c r="F114" t="n">
        <v>1596.1</v>
      </c>
      <c r="G114" t="n">
        <f>F114*12</f>
        <v>19153.199999999997</v>
      </c>
    </row>
    <row r="115">
      <c r="C115" t="s">
        <v>142</v>
      </c>
      <c r="D115" s="16" t="n">
        <f>1283.70644482971/1000</f>
        <v>1.2837064448297102</v>
      </c>
    </row>
    <row r="116">
      <c r="D116" s="11" t="n">
        <f>D114/D115/12</f>
        <v>3197.8210437758385</v>
      </c>
    </row>
    <row r="118">
      <c r="BW118" s="15" t="n">
        <v>1204.3282345558398</v>
      </c>
      <c r="BX118" t="n">
        <f>BW118*12</f>
        <v>14451.938814670077</v>
      </c>
    </row>
    <row r="119">
      <c r="D119" t="n">
        <f>SUM(C107:AM107)</f>
        <v>116117.67078190309</v>
      </c>
      <c r="CL119" s="11" t="n">
        <f>SUM(C77:AM82)</f>
        <v>49260.761799685373</v>
      </c>
    </row>
    <row r="120">
      <c r="D120" s="11" t="n">
        <f>SUM(C77:AM82)</f>
        <v>49260.761799685373</v>
      </c>
      <c r="CL120" s="11" t="n">
        <f>CL119/CM120</f>
        <v>38.374045181650985</v>
      </c>
      <c r="CM120" t="n">
        <v>1283.7</v>
      </c>
    </row>
    <row r="121">
      <c r="D121" s="11" t="n">
        <f>D120/D119</f>
        <v>0.42423139792572084</v>
      </c>
      <c r="BW121" s="14" t="n">
        <v>1596.0700162850208</v>
      </c>
      <c r="BX121" t="n">
        <f>12*BW121</f>
        <v>19152.840195420249</v>
      </c>
    </row>
  </sheetData>
  <pageMargins left="0.7" right="0.7" top="0.75" bottom="0.75" header="0.3" footer="0.3"/>
  <pageSetup orientation="portrai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selection activeCell="J8" sqref="J8"/>
    </sheetView>
  </sheetViews>
  <sheetFormatPr defaultRowHeight="15.0" baseColWidth="10"/>
  <cols>
    <col min="2" max="2" width="13.28515625" hidden="0" customWidth="1"/>
    <col min="3" max="3" width="10.140625" hidden="0" customWidth="1"/>
    <col min="4" max="4" width="10.85546875" hidden="0" customWidth="1"/>
    <col min="5" max="5" width="9.85546875" hidden="0" customWidth="1"/>
    <col min="6" max="6" width="9.140625" hidden="0" customWidth="1"/>
    <col min="7" max="7" width="9.85546875" hidden="0" customWidth="1"/>
    <col min="8" max="8" width="10.85546875" hidden="0" customWidth="1"/>
    <col min="9" max="9" width="9.85546875" hidden="0" customWidth="1"/>
    <col min="10" max="10" width="9.85546875" hidden="0" customWidth="1"/>
    <col min="11" max="11" width="10.140625" hidden="0" customWidth="1"/>
    <col min="12" max="12" width="9.85546875" hidden="0" customWidth="1"/>
    <col min="13" max="13" width="9.85546875" hidden="0" customWidth="1"/>
    <col min="14" max="14" width="8.85546875" hidden="0" customWidth="1"/>
    <col min="15" max="15" width="9.85546875" hidden="0" customWidth="1"/>
    <col min="16" max="16" width="10.85546875" hidden="0" customWidth="1"/>
  </cols>
  <sheetData>
    <row r="2">
      <c r="B2" s="13"/>
      <c r="C2" s="13" t="s">
        <v>143</v>
      </c>
      <c r="D2" s="20" t="s">
        <v>144</v>
      </c>
      <c r="E2" s="20" t="s">
        <v>145</v>
      </c>
      <c r="F2" s="20" t="s">
        <v>146</v>
      </c>
      <c r="G2" s="20" t="s">
        <v>147</v>
      </c>
      <c r="H2" s="20" t="s">
        <v>148</v>
      </c>
      <c r="I2" s="20" t="s">
        <v>149</v>
      </c>
      <c r="J2" s="20" t="s">
        <v>150</v>
      </c>
      <c r="K2" s="20" t="s">
        <v>151</v>
      </c>
      <c r="L2" s="20" t="s">
        <v>152</v>
      </c>
      <c r="M2" s="13" t="s">
        <v>103</v>
      </c>
      <c r="N2" s="20" t="s">
        <v>153</v>
      </c>
      <c r="O2" s="20" t="s">
        <v>154</v>
      </c>
      <c r="P2" s="21" t="s">
        <v>155</v>
      </c>
    </row>
    <row r="3">
      <c r="B3" s="13" t="s">
        <v>143</v>
      </c>
      <c r="C3" s="13"/>
      <c r="D3" s="23" t="n">
        <f>SUM('SAM_temporary 2022_V4'!AN3:BX40)</f>
        <v>116117.67078190307</v>
      </c>
      <c r="E3" s="13"/>
      <c r="F3" s="13"/>
      <c r="G3" s="13"/>
      <c r="H3" s="13"/>
      <c r="I3" s="13"/>
      <c r="J3" s="13"/>
      <c r="K3" s="13"/>
      <c r="L3" s="13"/>
      <c r="M3" s="13"/>
      <c r="N3" s="13"/>
      <c r="O3" s="13"/>
      <c r="P3" s="13" t="n">
        <f t="shared" ref="P3:P15" si="0">SUM(C3:O3)</f>
        <v>116117.67078190307</v>
      </c>
    </row>
    <row r="4">
      <c r="B4" s="13" t="s">
        <v>144</v>
      </c>
      <c r="C4" s="23" t="n">
        <f>SUM('SAM_temporary 2022_V4'!C40:AM76)</f>
        <v>52721.119413776229</v>
      </c>
      <c r="D4" s="23" t="n">
        <f>SUM('SAM_temporary 2022_V4'!AN40:BX76)</f>
        <v>19252.870829824034</v>
      </c>
      <c r="E4" s="13"/>
      <c r="F4" s="13"/>
      <c r="G4" s="13"/>
      <c r="H4" s="23" t="n">
        <f>SUM('SAM_temporary 2022_V4'!CK40:CT76)</f>
        <v>53291.053270870092</v>
      </c>
      <c r="I4" s="23"/>
      <c r="J4" s="23" t="n">
        <f>SUM('SAM_temporary 2022_V4'!CU40:CU76)</f>
        <v>9128.9083728369496</v>
      </c>
      <c r="K4" s="23" t="n">
        <f>SUM('SAM_temporary 2022_V4'!CX40:CX76)</f>
        <v>5529.9999999999982</v>
      </c>
      <c r="L4" s="23" t="n">
        <f>SUM('SAM_temporary 2022_V4'!CW40:CW76)</f>
        <v>8859.9645811830997</v>
      </c>
      <c r="M4" s="23" t="n">
        <f>SUM('SAM_temporary 2022_V4'!CY40:CY76)</f>
        <v>3145.0059251519806</v>
      </c>
      <c r="N4" s="22"/>
      <c r="O4" s="23" t="n">
        <f>SUM('SAM_temporary 2022_V4'!DA40:DA76)</f>
        <v>38236.111416724329</v>
      </c>
      <c r="P4" s="13" t="n">
        <f t="shared" si="0"/>
        <v>190165.03381036673</v>
      </c>
    </row>
    <row r="5">
      <c r="B5" s="20" t="s">
        <v>145</v>
      </c>
      <c r="C5" s="23" t="n">
        <f>SUM('SAM_temporary 2022_V4'!C77:AM82)</f>
        <v>49260.761799685373</v>
      </c>
      <c r="D5" s="13"/>
      <c r="E5" s="13"/>
      <c r="F5" s="13"/>
      <c r="G5" s="13"/>
      <c r="H5" s="13"/>
      <c r="I5" s="13"/>
      <c r="J5" s="13"/>
      <c r="K5" s="13"/>
      <c r="L5" s="13"/>
      <c r="M5" s="13"/>
      <c r="N5" s="13"/>
      <c r="O5" s="13"/>
      <c r="P5" s="13" t="n">
        <f t="shared" si="0"/>
        <v>49260.761799685373</v>
      </c>
    </row>
    <row r="6">
      <c r="B6" s="20" t="s">
        <v>146</v>
      </c>
      <c r="C6" s="23" t="n">
        <f>SUM('SAM_temporary 2022_V4'!C83:AM83)</f>
        <v>13518.012954464219</v>
      </c>
      <c r="D6" s="13"/>
      <c r="E6" s="13"/>
      <c r="F6" s="13"/>
      <c r="G6" s="13"/>
      <c r="H6" s="13"/>
      <c r="I6" s="13"/>
      <c r="J6" s="13"/>
      <c r="K6" s="13"/>
      <c r="L6" s="13"/>
      <c r="M6" s="13"/>
      <c r="N6" s="13"/>
      <c r="O6" s="13"/>
      <c r="P6" s="13" t="n">
        <f t="shared" si="0"/>
        <v>13518.012954464219</v>
      </c>
    </row>
    <row r="7">
      <c r="B7" s="13" t="s">
        <v>147</v>
      </c>
      <c r="C7" s="23" t="n">
        <f>SUM('SAM_temporary 2022_V4'!C84:AM88)</f>
        <v>617.77661397726365</v>
      </c>
      <c r="D7" s="23" t="n">
        <f>SUM('SAM_temporary 2022_V4'!AN85:BX88)</f>
        <v>9463.5076582399452</v>
      </c>
      <c r="E7" s="13"/>
      <c r="F7" s="13"/>
      <c r="G7" s="13"/>
      <c r="H7" s="24" t="n">
        <f>SUM('SAM_temporary 2022_V4'!CK85:CT85)</f>
        <v>5034</v>
      </c>
      <c r="I7" s="23" t="n">
        <f>SUM('SAM_temporary 2022_V4'!CV86)</f>
        <v>2270.5857277827872</v>
      </c>
      <c r="J7" s="13"/>
      <c r="K7" s="13"/>
      <c r="L7" s="13"/>
      <c r="M7" s="13"/>
      <c r="N7" s="13"/>
      <c r="O7" s="13"/>
      <c r="P7" s="13" t="n">
        <f t="shared" si="0"/>
        <v>17385.869999999995</v>
      </c>
    </row>
    <row r="8">
      <c r="B8" s="13" t="s">
        <v>148</v>
      </c>
      <c r="C8" s="13"/>
      <c r="D8" s="13"/>
      <c r="E8" s="23" t="n">
        <f>SUM('SAM_temporary 2022_V4'!BY89:CD98)</f>
        <v>49260.761799685351</v>
      </c>
      <c r="F8" s="26" t="n">
        <f>SUM('SAM_temporary 2022_V4'!CE89:CE98)</f>
        <v>2526.6172244355766</v>
      </c>
      <c r="G8" s="13"/>
      <c r="H8" s="13"/>
      <c r="I8" s="13"/>
      <c r="J8" s="24" t="n">
        <f>SUM('SAM_temporary 2022_V4'!CU88:CU98)</f>
        <v>3763.4968246170483</v>
      </c>
      <c r="K8" s="13"/>
      <c r="L8" s="13"/>
      <c r="M8" s="13"/>
      <c r="N8" s="23"/>
      <c r="O8" s="24" t="n">
        <f>SUM('SAM_temporary 2022_V4'!DA88:DA98)</f>
        <v>9598.7218630203715</v>
      </c>
      <c r="P8" s="13" t="n">
        <f t="shared" si="0"/>
        <v>65149.597711758346</v>
      </c>
    </row>
    <row r="9">
      <c r="B9" s="13" t="s">
        <v>149</v>
      </c>
      <c r="C9" s="13"/>
      <c r="D9" s="13"/>
      <c r="E9" s="22"/>
      <c r="F9" s="26" t="n">
        <f>SUM('SAM_temporary 2022_V4'!CE100)</f>
        <v>10991.395730028642</v>
      </c>
      <c r="G9" s="13"/>
      <c r="H9" s="13"/>
      <c r="I9" s="13"/>
      <c r="J9" s="23" t="n">
        <f>'SAM_temporary 2022_V4'!CU100</f>
        <v>1193.328314923132</v>
      </c>
      <c r="K9" s="13"/>
      <c r="L9" s="13"/>
      <c r="M9" s="13"/>
      <c r="N9" s="23" t="n">
        <f>'SAM_temporary 2022_V4'!CZ100</f>
        <v>524.72837305999997</v>
      </c>
      <c r="O9" s="23" t="n">
        <f>'SAM_temporary 2022_V4'!DA100</f>
        <v>3670.667426490003</v>
      </c>
      <c r="P9" s="13" t="n">
        <f t="shared" si="0"/>
        <v>16380.119844501776</v>
      </c>
    </row>
    <row r="10">
      <c r="B10" s="13" t="s">
        <v>150</v>
      </c>
      <c r="C10" s="13"/>
      <c r="D10" s="13"/>
      <c r="E10" s="13"/>
      <c r="F10" s="13"/>
      <c r="G10" s="23" t="n">
        <f>SUM('SAM_temporary 2022_V4'!CF99:CJ99)</f>
        <v>17385.87</v>
      </c>
      <c r="H10" s="13"/>
      <c r="I10" s="26" t="n">
        <f>SUM('SAM_temporary 2022_V4'!CV99)</f>
        <v>1351.8464689335196</v>
      </c>
      <c r="J10" s="13"/>
      <c r="K10" s="13"/>
      <c r="L10" s="13"/>
      <c r="M10" s="13"/>
      <c r="N10" s="23" t="n">
        <f>'SAM_temporary 2022_V4'!CZ99</f>
        <v>1865</v>
      </c>
      <c r="O10" s="23" t="n">
        <f>'SAM_temporary 2022_V4'!DA99</f>
        <v>540.88353106648117</v>
      </c>
      <c r="P10" s="13" t="n">
        <f t="shared" si="0"/>
        <v>21143.599999999999</v>
      </c>
    </row>
    <row r="11">
      <c r="B11" s="20" t="s">
        <v>151</v>
      </c>
      <c r="C11" s="13"/>
      <c r="D11" s="13"/>
      <c r="E11" s="13"/>
      <c r="F11" s="13"/>
      <c r="G11" s="13"/>
      <c r="H11" s="13"/>
      <c r="I11" s="13"/>
      <c r="J11" s="23" t="n">
        <f>'SAM_temporary 2022_V4'!CU102</f>
        <v>5530</v>
      </c>
      <c r="K11" s="13"/>
      <c r="L11" s="13"/>
      <c r="M11" s="13"/>
      <c r="N11" s="13"/>
      <c r="O11" s="23"/>
      <c r="P11" s="13" t="n">
        <f t="shared" si="0"/>
        <v>5530</v>
      </c>
    </row>
    <row r="12">
      <c r="B12" s="20" t="s">
        <v>152</v>
      </c>
      <c r="C12" s="13"/>
      <c r="D12" s="13"/>
      <c r="E12" s="13"/>
      <c r="F12" s="13"/>
      <c r="G12" s="13"/>
      <c r="H12" s="24" t="n">
        <f>SUM('SAM_temporary 2022_V4'!CK101:CS101)</f>
        <v>6014.1814801640776</v>
      </c>
      <c r="I12" s="23" t="n">
        <f>'SAM_temporary 2022_V4'!CV101</f>
        <v>2941.4537918178721</v>
      </c>
      <c r="J12" s="13"/>
      <c r="K12" s="13"/>
      <c r="L12" s="13"/>
      <c r="M12" s="13"/>
      <c r="N12" s="13"/>
      <c r="O12" s="23" t="n">
        <f>'SAM_temporary 2022_V4'!DA101</f>
        <v>3049.335234353131</v>
      </c>
      <c r="P12" s="13" t="n">
        <f t="shared" si="0"/>
        <v>12004.970506335081</v>
      </c>
    </row>
    <row r="13">
      <c r="B13" s="13" t="s">
        <v>103</v>
      </c>
      <c r="C13" s="13"/>
      <c r="D13" s="13"/>
      <c r="E13" s="13"/>
      <c r="F13" s="13"/>
      <c r="G13" s="13"/>
      <c r="H13" s="13"/>
      <c r="I13" s="13"/>
      <c r="J13" s="13"/>
      <c r="K13" s="23"/>
      <c r="L13" s="23" t="n">
        <f>'SAM_temporary 2022_V4'!CW103</f>
        <v>3145.0059251519806</v>
      </c>
      <c r="M13" s="13"/>
      <c r="N13" s="13"/>
      <c r="O13" s="13"/>
      <c r="P13" s="13" t="n">
        <f t="shared" si="0"/>
        <v>3145.0059251519806</v>
      </c>
    </row>
    <row r="14">
      <c r="B14" s="20" t="s">
        <v>153</v>
      </c>
      <c r="C14" s="13"/>
      <c r="D14" s="13"/>
      <c r="E14" s="13"/>
      <c r="F14" s="13"/>
      <c r="G14" s="13"/>
      <c r="H14" s="23"/>
      <c r="I14" s="23" t="n">
        <f>'SAM_temporary 2022_V4'!CV104</f>
        <v>1412</v>
      </c>
      <c r="J14" s="23" t="n">
        <f>'SAM_temporary 2022_V4'!CU104</f>
        <v>761.08970909000004</v>
      </c>
      <c r="K14" s="13"/>
      <c r="L14" s="13"/>
      <c r="M14" s="13"/>
      <c r="N14" s="13"/>
      <c r="O14" s="23" t="n">
        <f>'SAM_temporary 2022_V4'!DA104</f>
        <v>453</v>
      </c>
      <c r="P14" s="13" t="n">
        <f t="shared" si="0"/>
        <v>2626.0897090899998</v>
      </c>
    </row>
    <row r="15">
      <c r="B15" s="20" t="s">
        <v>154</v>
      </c>
      <c r="C15" s="13"/>
      <c r="D15" s="23" t="n">
        <f>SUM('SAM_temporary 2022_V4'!AN105:BX105)</f>
        <v>45330.984540399681</v>
      </c>
      <c r="E15" s="13"/>
      <c r="F15" s="13"/>
      <c r="G15" s="13"/>
      <c r="H15" s="24" t="n">
        <f>SUM('SAM_temporary 2022_V4'!CK105:CT105)</f>
        <v>810.3629607241736</v>
      </c>
      <c r="I15" s="23" t="n">
        <f>SUM('SAM_temporary 2022_V4'!CV105)</f>
        <v>8404.2338559675936</v>
      </c>
      <c r="J15" s="23" t="n">
        <f>'SAM_temporary 2022_V4'!CU105</f>
        <v>766.77677853286832</v>
      </c>
      <c r="K15" s="13"/>
      <c r="L15" s="13"/>
      <c r="M15" s="13"/>
      <c r="N15" s="23" t="n">
        <f>'SAM_temporary 2022_V4'!CZ105</f>
        <v>236.36133602999999</v>
      </c>
      <c r="O15" s="13"/>
      <c r="P15" s="13" t="n">
        <f t="shared" si="0"/>
        <v>55548.719471654316</v>
      </c>
    </row>
    <row r="16">
      <c r="B16" s="21" t="s">
        <v>155</v>
      </c>
      <c r="C16" s="13" t="n">
        <f>SUM(C3:C15)</f>
        <v>116117.67078190307</v>
      </c>
      <c r="D16" s="13" t="n">
        <f t="shared" ref="D16:O16" si="1">SUM(D3:D15)</f>
        <v>190165.03381036673</v>
      </c>
      <c r="E16" s="13" t="n">
        <f t="shared" si="1"/>
        <v>49260.761799685351</v>
      </c>
      <c r="F16" s="13" t="n">
        <f t="shared" si="1"/>
        <v>13518.012954464219</v>
      </c>
      <c r="G16" s="13" t="n">
        <f t="shared" si="1"/>
        <v>17385.87</v>
      </c>
      <c r="H16" s="13" t="n">
        <f t="shared" si="1"/>
        <v>65149.597711758346</v>
      </c>
      <c r="I16" s="13" t="n">
        <f t="shared" si="1"/>
        <v>16380.119844501773</v>
      </c>
      <c r="J16" s="13" t="n">
        <f t="shared" si="1"/>
        <v>21143.599999999999</v>
      </c>
      <c r="K16" s="13" t="n">
        <f t="shared" si="1"/>
        <v>5529.9999999999982</v>
      </c>
      <c r="L16" s="13" t="n">
        <f t="shared" si="1"/>
        <v>12004.970506335081</v>
      </c>
      <c r="M16" s="13" t="n">
        <f t="shared" si="1"/>
        <v>3145.0059251519806</v>
      </c>
      <c r="N16" s="13" t="n">
        <f t="shared" si="1"/>
        <v>2626.0897090900003</v>
      </c>
      <c r="O16" s="13" t="n">
        <f t="shared" si="1"/>
        <v>55548.719471654309</v>
      </c>
      <c r="P16" s="13"/>
    </row>
    <row r="17">
      <c r="C17" t="n">
        <f t="array" ref="C17:O17">TRANSPOSE(P3:P15)</f>
        <v>116117.67078190307</v>
      </c>
      <c r="D17" t="n">
        <v>190165.03381036673</v>
      </c>
      <c r="E17" t="n">
        <v>49260.761799685373</v>
      </c>
      <c r="F17" t="n">
        <v>13518.012954464219</v>
      </c>
      <c r="G17" t="n">
        <v>17385.869999999995</v>
      </c>
      <c r="H17" t="n">
        <v>65149.597711758346</v>
      </c>
      <c r="I17" t="n">
        <v>16380.119844501776</v>
      </c>
      <c r="J17" t="n">
        <v>21143.599999999999</v>
      </c>
      <c r="K17" t="n">
        <v>5530</v>
      </c>
      <c r="L17" t="n">
        <v>12004.970506335081</v>
      </c>
      <c r="M17" t="n">
        <v>3145.0059251519806</v>
      </c>
      <c r="N17" t="n">
        <v>2626.0897090899998</v>
      </c>
      <c r="O17" t="n">
        <v>55548.719471654316</v>
      </c>
    </row>
    <row r="18">
      <c r="C18" t="n">
        <f>C16-C17</f>
        <v>0</v>
      </c>
      <c r="D18" t="n">
        <f t="shared" ref="D18:O18" si="2">D16-D17</f>
        <v>0</v>
      </c>
      <c r="E18" t="n">
        <f t="shared" si="2"/>
        <v>0</v>
      </c>
      <c r="F18" t="n">
        <f t="shared" si="2"/>
        <v>0</v>
      </c>
      <c r="G18" t="n">
        <f t="shared" si="2"/>
        <v>0</v>
      </c>
      <c r="H18" t="n">
        <f t="shared" si="2"/>
        <v>0</v>
      </c>
      <c r="I18" t="n">
        <f t="shared" si="2"/>
        <v>0</v>
      </c>
      <c r="J18" t="n">
        <f t="shared" si="2"/>
        <v>0</v>
      </c>
      <c r="K18" t="n">
        <f t="shared" si="2"/>
        <v>0</v>
      </c>
      <c r="L18" t="n">
        <f t="shared" si="2"/>
        <v>0</v>
      </c>
      <c r="M18" t="n">
        <f t="shared" si="2"/>
        <v>0</v>
      </c>
      <c r="N18" t="n">
        <f t="shared" si="2"/>
        <v>0</v>
      </c>
      <c r="O18" t="n">
        <f t="shared" si="2"/>
        <v>0</v>
      </c>
    </row>
    <row r="20">
      <c r="B20" s="3" t="s">
        <v>156</v>
      </c>
    </row>
    <row r="21">
      <c r="D21" t="n">
        <f>SUM(H4:O4)-D15</f>
        <v>72860.059026366769</v>
      </c>
    </row>
    <row r="23">
      <c r="B23" s="13"/>
      <c r="C23" s="13" t="s">
        <v>143</v>
      </c>
      <c r="D23" s="20" t="s">
        <v>144</v>
      </c>
      <c r="E23" s="20" t="s">
        <v>145</v>
      </c>
      <c r="F23" s="20" t="s">
        <v>146</v>
      </c>
      <c r="G23" s="20" t="s">
        <v>147</v>
      </c>
      <c r="H23" s="20" t="s">
        <v>148</v>
      </c>
      <c r="I23" s="20" t="s">
        <v>149</v>
      </c>
      <c r="J23" s="20" t="s">
        <v>150</v>
      </c>
      <c r="K23" s="20" t="s">
        <v>151</v>
      </c>
      <c r="L23" s="20" t="s">
        <v>152</v>
      </c>
      <c r="M23" s="13" t="s">
        <v>103</v>
      </c>
      <c r="N23" s="20" t="s">
        <v>153</v>
      </c>
      <c r="O23" s="20" t="s">
        <v>154</v>
      </c>
      <c r="P23" s="21" t="s">
        <v>155</v>
      </c>
    </row>
    <row r="24">
      <c r="B24" s="13" t="s">
        <v>143</v>
      </c>
      <c r="C24" s="13"/>
      <c r="D24" s="23" t="n">
        <v>116117.67078190307</v>
      </c>
      <c r="E24" s="13"/>
      <c r="F24" s="13"/>
      <c r="G24" s="13"/>
      <c r="H24" s="13"/>
      <c r="I24" s="13"/>
      <c r="J24" s="13"/>
      <c r="K24" s="13"/>
      <c r="L24" s="13"/>
      <c r="M24" s="13"/>
      <c r="N24" s="13"/>
      <c r="O24" s="13"/>
      <c r="P24" s="13" t="n">
        <f t="shared" ref="P24:P36" si="3">SUM(C24:O24)</f>
        <v>116117.67078190307</v>
      </c>
    </row>
    <row r="25">
      <c r="B25" s="13" t="s">
        <v>144</v>
      </c>
      <c r="C25" s="23" t="n">
        <v>52721.119413776229</v>
      </c>
      <c r="D25" s="23" t="n">
        <v>19252.870829824034</v>
      </c>
      <c r="E25" s="13"/>
      <c r="F25" s="13"/>
      <c r="G25" s="13"/>
      <c r="H25" s="23" t="n">
        <v>53291.053270870092</v>
      </c>
      <c r="I25" s="23"/>
      <c r="J25" s="23" t="n">
        <v>9128.9083728369496</v>
      </c>
      <c r="K25" s="23" t="n">
        <v>5529.9999999999982</v>
      </c>
      <c r="L25" s="23" t="n">
        <v>8859.9645811830997</v>
      </c>
      <c r="M25" s="23" t="n">
        <v>3145.0059251519806</v>
      </c>
      <c r="N25" s="22"/>
      <c r="O25" s="23" t="n">
        <v>38236.111416724329</v>
      </c>
      <c r="P25" s="13" t="n">
        <f t="shared" si="3"/>
        <v>190165.03381036673</v>
      </c>
    </row>
    <row r="26">
      <c r="B26" s="20" t="s">
        <v>145</v>
      </c>
      <c r="C26" s="23" t="n">
        <v>49260.761799685373</v>
      </c>
      <c r="D26" s="13"/>
      <c r="E26" s="13"/>
      <c r="F26" s="13"/>
      <c r="G26" s="13"/>
      <c r="H26" s="13"/>
      <c r="I26" s="13"/>
      <c r="J26" s="13"/>
      <c r="K26" s="13"/>
      <c r="L26" s="13"/>
      <c r="M26" s="13"/>
      <c r="N26" s="13"/>
      <c r="O26" s="13"/>
      <c r="P26" s="13" t="n">
        <f t="shared" si="3"/>
        <v>49260.761799685373</v>
      </c>
    </row>
    <row r="27">
      <c r="B27" s="20" t="s">
        <v>146</v>
      </c>
      <c r="C27" s="23" t="n">
        <v>13518.012954464219</v>
      </c>
      <c r="D27" s="13"/>
      <c r="E27" s="13"/>
      <c r="F27" s="13"/>
      <c r="G27" s="13"/>
      <c r="H27" s="13"/>
      <c r="I27" s="13"/>
      <c r="J27" s="13"/>
      <c r="K27" s="13"/>
      <c r="L27" s="13"/>
      <c r="M27" s="13"/>
      <c r="N27" s="13"/>
      <c r="O27" s="13"/>
      <c r="P27" s="13" t="n">
        <f t="shared" si="3"/>
        <v>13518.012954464219</v>
      </c>
    </row>
    <row r="28">
      <c r="B28" s="13" t="s">
        <v>147</v>
      </c>
      <c r="C28" s="23" t="n">
        <v>617.77661397726365</v>
      </c>
      <c r="D28" s="23" t="n">
        <v>9463.5076582399452</v>
      </c>
      <c r="E28" s="13"/>
      <c r="F28" s="13"/>
      <c r="G28" s="13"/>
      <c r="H28" s="23" t="n">
        <v>5034</v>
      </c>
      <c r="I28" s="23" t="n">
        <v>2270.5857277827872</v>
      </c>
      <c r="J28" s="13"/>
      <c r="K28" s="13"/>
      <c r="L28" s="13"/>
      <c r="M28" s="13"/>
      <c r="N28" s="13"/>
      <c r="O28" s="13"/>
      <c r="P28" s="13" t="n">
        <f t="shared" si="3"/>
        <v>17385.869999999995</v>
      </c>
    </row>
    <row r="29">
      <c r="B29" s="13" t="s">
        <v>148</v>
      </c>
      <c r="C29" s="13"/>
      <c r="D29" s="13"/>
      <c r="E29" s="23" t="n">
        <v>49260.761799685351</v>
      </c>
      <c r="F29" s="26" t="n">
        <v>2526.6172244355766</v>
      </c>
      <c r="G29" s="13"/>
      <c r="H29" s="13"/>
      <c r="I29" s="13"/>
      <c r="J29" s="23" t="n">
        <v>3763.4968246170483</v>
      </c>
      <c r="K29" s="13"/>
      <c r="L29" s="13"/>
      <c r="M29" s="13"/>
      <c r="N29" s="23"/>
      <c r="O29" s="23" t="n">
        <v>9598.7218630203715</v>
      </c>
      <c r="P29" s="13" t="n">
        <f t="shared" si="3"/>
        <v>65149.597711758346</v>
      </c>
    </row>
    <row r="30">
      <c r="B30" s="13" t="s">
        <v>149</v>
      </c>
      <c r="C30" s="13"/>
      <c r="D30" s="13"/>
      <c r="E30" s="22"/>
      <c r="F30" s="26" t="n">
        <v>10991.395730028638</v>
      </c>
      <c r="G30" s="13"/>
      <c r="H30" s="13"/>
      <c r="I30" s="13"/>
      <c r="J30" s="23" t="n">
        <v>1193.328314923132</v>
      </c>
      <c r="K30" s="13"/>
      <c r="L30" s="13"/>
      <c r="M30" s="13"/>
      <c r="N30" s="23" t="n">
        <v>524.72837305999997</v>
      </c>
      <c r="O30" s="23" t="n">
        <v>3670.667426490003</v>
      </c>
      <c r="P30" s="13" t="n">
        <f t="shared" si="3"/>
        <v>16380.119844501773</v>
      </c>
    </row>
    <row r="31">
      <c r="B31" s="13" t="s">
        <v>150</v>
      </c>
      <c r="C31" s="13"/>
      <c r="D31" s="13"/>
      <c r="E31" s="13"/>
      <c r="F31" s="13"/>
      <c r="G31" s="23" t="n">
        <v>17385.87</v>
      </c>
      <c r="H31" s="13"/>
      <c r="I31" s="26" t="n">
        <v>1351.8464689335196</v>
      </c>
      <c r="K31" s="13"/>
      <c r="L31" s="13"/>
      <c r="M31" s="13"/>
      <c r="N31" s="23" t="n">
        <v>1865</v>
      </c>
      <c r="O31" s="23" t="n">
        <v>540.88353106648117</v>
      </c>
      <c r="P31" s="13" t="n">
        <f t="shared" si="3"/>
        <v>21143.599999999999</v>
      </c>
    </row>
    <row r="32">
      <c r="B32" s="20" t="s">
        <v>151</v>
      </c>
      <c r="C32" s="13"/>
      <c r="D32" s="13"/>
      <c r="E32" s="13"/>
      <c r="F32" s="13"/>
      <c r="G32" s="13"/>
      <c r="H32" s="13"/>
      <c r="I32" s="13"/>
      <c r="J32" s="23" t="n">
        <v>5530</v>
      </c>
      <c r="K32" s="13"/>
      <c r="L32" s="13"/>
      <c r="M32" s="13"/>
      <c r="N32" s="13"/>
      <c r="O32" s="23"/>
      <c r="P32" s="13" t="n">
        <f t="shared" si="3"/>
        <v>5530</v>
      </c>
    </row>
    <row r="33">
      <c r="B33" s="20" t="s">
        <v>152</v>
      </c>
      <c r="C33" s="13"/>
      <c r="D33" s="13"/>
      <c r="E33" s="13"/>
      <c r="F33" s="13"/>
      <c r="G33" s="13"/>
      <c r="H33" s="23" t="n">
        <v>6014.1814801640776</v>
      </c>
      <c r="I33" s="23" t="n">
        <v>2941.4537918178721</v>
      </c>
      <c r="J33" s="13"/>
      <c r="K33" s="13"/>
      <c r="L33" s="13"/>
      <c r="M33" s="13"/>
      <c r="N33" s="13"/>
      <c r="O33" s="23" t="n">
        <v>3049.335234353131</v>
      </c>
      <c r="P33" s="13" t="n">
        <f t="shared" si="3"/>
        <v>12004.970506335081</v>
      </c>
    </row>
    <row r="34">
      <c r="B34" s="13" t="s">
        <v>103</v>
      </c>
      <c r="C34" s="13"/>
      <c r="D34" s="13"/>
      <c r="E34" s="13"/>
      <c r="F34" s="13"/>
      <c r="G34" s="13"/>
      <c r="H34" s="13"/>
      <c r="I34" s="13"/>
      <c r="J34" s="13"/>
      <c r="K34" s="23"/>
      <c r="L34" s="23" t="n">
        <v>3145.0059251519806</v>
      </c>
      <c r="M34" s="13"/>
      <c r="N34" s="13"/>
      <c r="O34" s="13"/>
      <c r="P34" s="13" t="n">
        <f t="shared" si="3"/>
        <v>3145.0059251519806</v>
      </c>
    </row>
    <row r="35">
      <c r="B35" s="20" t="s">
        <v>153</v>
      </c>
      <c r="C35" s="13"/>
      <c r="D35" s="13"/>
      <c r="E35" s="13"/>
      <c r="F35" s="13"/>
      <c r="G35" s="13"/>
      <c r="H35" s="23"/>
      <c r="I35" s="23" t="n">
        <v>1412</v>
      </c>
      <c r="J35" s="23" t="n">
        <v>761.08970909000004</v>
      </c>
      <c r="K35" s="13"/>
      <c r="L35" s="13"/>
      <c r="M35" s="13"/>
      <c r="N35" s="13"/>
      <c r="O35" s="23" t="n">
        <v>453</v>
      </c>
      <c r="P35" s="13" t="n">
        <f t="shared" si="3"/>
        <v>2626.0897090899998</v>
      </c>
    </row>
    <row r="36">
      <c r="B36" s="20" t="s">
        <v>154</v>
      </c>
      <c r="C36" s="13"/>
      <c r="D36" s="23" t="n">
        <v>45330.984540399681</v>
      </c>
      <c r="E36" s="13"/>
      <c r="F36" s="13"/>
      <c r="G36" s="13"/>
      <c r="H36" s="23" t="n">
        <v>810.3629607241736</v>
      </c>
      <c r="I36" s="23" t="n">
        <v>8404.2338559675936</v>
      </c>
      <c r="J36" s="23" t="n">
        <v>766.77677853286832</v>
      </c>
      <c r="K36" s="13"/>
      <c r="L36" s="13"/>
      <c r="M36" s="13"/>
      <c r="N36" s="23" t="n">
        <v>236.36133602999999</v>
      </c>
      <c r="O36" s="13"/>
      <c r="P36" s="13" t="n">
        <f t="shared" si="3"/>
        <v>55548.719471654316</v>
      </c>
    </row>
    <row r="37">
      <c r="B37" s="21" t="s">
        <v>155</v>
      </c>
      <c r="C37" s="13" t="n">
        <f t="shared" ref="C37:O37" si="4">SUM(C24:C36)</f>
        <v>116117.67078190307</v>
      </c>
      <c r="D37" s="13" t="n">
        <f t="shared" si="4"/>
        <v>190165.03381036673</v>
      </c>
      <c r="E37" s="13" t="n">
        <f t="shared" si="4"/>
        <v>49260.761799685351</v>
      </c>
      <c r="F37" s="13" t="n">
        <f t="shared" si="4"/>
        <v>13518.012954464215</v>
      </c>
      <c r="G37" s="13" t="n">
        <f t="shared" si="4"/>
        <v>17385.87</v>
      </c>
      <c r="H37" s="13" t="n">
        <f t="shared" si="4"/>
        <v>65149.597711758346</v>
      </c>
      <c r="I37" s="13" t="n">
        <f t="shared" si="4"/>
        <v>16380.119844501773</v>
      </c>
      <c r="J37" s="13" t="n">
        <f t="shared" si="4"/>
        <v>21143.599999999999</v>
      </c>
      <c r="K37" s="13" t="n">
        <f t="shared" si="4"/>
        <v>5529.9999999999982</v>
      </c>
      <c r="L37" s="13" t="n">
        <f t="shared" si="4"/>
        <v>12004.970506335081</v>
      </c>
      <c r="M37" s="13" t="n">
        <f t="shared" si="4"/>
        <v>3145.0059251519806</v>
      </c>
      <c r="N37" s="13" t="n">
        <f t="shared" si="4"/>
        <v>2626.0897090900003</v>
      </c>
      <c r="O37" s="13" t="n">
        <f t="shared" si="4"/>
        <v>55548.719471654309</v>
      </c>
      <c r="P37" s="13"/>
    </row>
    <row r="38">
      <c r="C38" t="n">
        <f t="array" ref="C38:O38">TRANSPOSE(P24:P36)</f>
        <v>116117.67078190307</v>
      </c>
      <c r="D38" t="n">
        <v>190165.03381036673</v>
      </c>
      <c r="E38" t="n">
        <v>49260.761799685373</v>
      </c>
      <c r="F38" t="n">
        <v>13518.012954464219</v>
      </c>
      <c r="G38" t="n">
        <v>17385.869999999995</v>
      </c>
      <c r="H38" t="n">
        <v>65149.597711758346</v>
      </c>
      <c r="I38" t="n">
        <v>16380.119844501773</v>
      </c>
      <c r="J38" t="n">
        <v>21143.599999999999</v>
      </c>
      <c r="K38" t="n">
        <v>5530</v>
      </c>
      <c r="L38" t="n">
        <v>12004.970506335081</v>
      </c>
      <c r="M38" t="n">
        <v>3145.0059251519806</v>
      </c>
      <c r="N38" t="n">
        <v>2626.0897090899998</v>
      </c>
      <c r="O38" t="n">
        <v>55548.719471654316</v>
      </c>
    </row>
    <row r="39">
      <c r="C39" t="n">
        <f t="shared" ref="C39:O39" si="5">C37-C38</f>
        <v>0</v>
      </c>
      <c r="D39" t="n">
        <f t="shared" si="5"/>
        <v>0</v>
      </c>
      <c r="E39" t="n">
        <f t="shared" si="5"/>
        <v>0</v>
      </c>
      <c r="F39" t="n">
        <f t="shared" si="5"/>
        <v>0</v>
      </c>
      <c r="G39" t="n">
        <f t="shared" si="5"/>
        <v>0</v>
      </c>
      <c r="H39" t="n">
        <f t="shared" si="5"/>
        <v>0</v>
      </c>
      <c r="I39" t="n">
        <f t="shared" si="5"/>
        <v>0</v>
      </c>
      <c r="J39" t="n">
        <f t="shared" si="5"/>
        <v>0</v>
      </c>
      <c r="K39" t="n">
        <f t="shared" si="5"/>
        <v>0</v>
      </c>
      <c r="L39" t="n">
        <f t="shared" si="5"/>
        <v>0</v>
      </c>
      <c r="M39" t="n">
        <f t="shared" si="5"/>
        <v>0</v>
      </c>
      <c r="N39" t="n">
        <f t="shared" si="5"/>
        <v>0</v>
      </c>
      <c r="O39" t="n">
        <f t="shared" si="5"/>
        <v>0</v>
      </c>
    </row>
    <row r="43">
      <c r="B43" s="27" t="s">
        <v>157</v>
      </c>
    </row>
  </sheetData>
  <pageMargins left="0.7" right="0.7" top="0.75" bottom="0.75" header="0.3" footer="0.3"/>
  <pageSetup paperSize="9" orientation="portrait" horizontalDpi="300" verticalDpi="300"/>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workbookViewId="0">
      <pane xSplit="1" ySplit="1" topLeftCell="BL217" activePane="bottomRight" state="frozen"/>
      <selection pane="topRight" activeCell="P31" sqref="P31"/>
      <selection pane="bottomLeft" activeCell="P31" sqref="P31"/>
      <selection pane="bottomRight" activeCell="P31" sqref="P31"/>
    </sheetView>
  </sheetViews>
  <sheetFormatPr defaultRowHeight="15.0" baseColWidth="10"/>
  <cols>
    <col min="1" max="1" width="27.5703125" hidden="0" customWidth="1"/>
  </cols>
  <sheetData>
    <row r="1">
      <c r="B1" s="8" t="s">
        <v>158</v>
      </c>
      <c r="C1" s="8" t="s">
        <v>159</v>
      </c>
      <c r="D1" s="8" t="s">
        <v>160</v>
      </c>
      <c r="E1" s="8" t="s">
        <v>161</v>
      </c>
      <c r="F1" s="8" t="s">
        <v>162</v>
      </c>
      <c r="G1" s="8" t="s">
        <v>163</v>
      </c>
      <c r="H1" s="8" t="s">
        <v>164</v>
      </c>
      <c r="I1" s="8" t="s">
        <v>165</v>
      </c>
      <c r="J1" s="8" t="s">
        <v>166</v>
      </c>
      <c r="K1" s="8" t="s">
        <v>167</v>
      </c>
      <c r="L1" s="8" t="s">
        <v>168</v>
      </c>
      <c r="M1" s="8" t="s">
        <v>169</v>
      </c>
      <c r="N1" s="8" t="s">
        <v>170</v>
      </c>
      <c r="O1" s="8" t="s">
        <v>171</v>
      </c>
      <c r="P1" s="8" t="s">
        <v>172</v>
      </c>
      <c r="Q1" s="8" t="s">
        <v>173</v>
      </c>
      <c r="R1" s="8" t="s">
        <v>174</v>
      </c>
      <c r="S1" s="8" t="s">
        <v>175</v>
      </c>
      <c r="T1" s="8" t="s">
        <v>176</v>
      </c>
      <c r="U1" s="8" t="s">
        <v>177</v>
      </c>
      <c r="V1" s="8" t="s">
        <v>178</v>
      </c>
      <c r="W1" s="8" t="s">
        <v>179</v>
      </c>
      <c r="X1" s="8" t="s">
        <v>180</v>
      </c>
      <c r="Y1" s="8" t="s">
        <v>181</v>
      </c>
      <c r="Z1" s="8" t="s">
        <v>182</v>
      </c>
      <c r="AA1" s="8" t="s">
        <v>183</v>
      </c>
      <c r="AB1" s="8" t="s">
        <v>184</v>
      </c>
      <c r="AC1" s="8" t="s">
        <v>185</v>
      </c>
      <c r="AD1" s="8" t="s">
        <v>186</v>
      </c>
      <c r="AE1" s="8" t="s">
        <v>187</v>
      </c>
      <c r="AF1" s="8" t="s">
        <v>188</v>
      </c>
      <c r="AG1" s="8" t="s">
        <v>189</v>
      </c>
      <c r="AH1" s="8" t="s">
        <v>190</v>
      </c>
      <c r="AI1" s="8" t="s">
        <v>191</v>
      </c>
      <c r="AJ1" s="8" t="s">
        <v>192</v>
      </c>
      <c r="AK1" s="8" t="s">
        <v>193</v>
      </c>
      <c r="AL1" s="8" t="s">
        <v>194</v>
      </c>
      <c r="AM1" s="8" t="s">
        <v>195</v>
      </c>
      <c r="AN1" s="8" t="s">
        <v>196</v>
      </c>
      <c r="AO1" s="8" t="s">
        <v>197</v>
      </c>
      <c r="AP1" s="8" t="s">
        <v>198</v>
      </c>
      <c r="AQ1" s="8" t="s">
        <v>199</v>
      </c>
      <c r="AR1" s="8" t="s">
        <v>200</v>
      </c>
      <c r="AS1" s="8" t="s">
        <v>201</v>
      </c>
      <c r="AT1" s="8" t="s">
        <v>202</v>
      </c>
      <c r="AU1" s="8" t="s">
        <v>203</v>
      </c>
      <c r="AV1" s="8" t="s">
        <v>204</v>
      </c>
      <c r="AW1" s="8" t="s">
        <v>205</v>
      </c>
      <c r="AX1" s="8" t="s">
        <v>206</v>
      </c>
      <c r="AY1" s="8" t="s">
        <v>207</v>
      </c>
      <c r="AZ1" s="8" t="s">
        <v>208</v>
      </c>
      <c r="BA1" s="8" t="s">
        <v>209</v>
      </c>
      <c r="BB1" s="8" t="s">
        <v>210</v>
      </c>
      <c r="BC1" s="8" t="s">
        <v>211</v>
      </c>
      <c r="BD1" s="8" t="s">
        <v>212</v>
      </c>
      <c r="BE1" s="8" t="s">
        <v>213</v>
      </c>
      <c r="BF1" s="8" t="s">
        <v>214</v>
      </c>
      <c r="BG1" s="8" t="s">
        <v>215</v>
      </c>
      <c r="BH1" s="8" t="s">
        <v>216</v>
      </c>
      <c r="BI1" s="8" t="s">
        <v>217</v>
      </c>
      <c r="BJ1" s="8" t="s">
        <v>218</v>
      </c>
      <c r="BK1" s="8" t="s">
        <v>219</v>
      </c>
      <c r="BL1" s="8" t="s">
        <v>220</v>
      </c>
      <c r="BM1" s="8" t="s">
        <v>221</v>
      </c>
      <c r="BN1" s="8" t="s">
        <v>222</v>
      </c>
      <c r="BO1" s="8" t="s">
        <v>223</v>
      </c>
      <c r="BP1" s="8" t="s">
        <v>224</v>
      </c>
      <c r="BQ1" s="8" t="s">
        <v>225</v>
      </c>
      <c r="BR1" s="8" t="s">
        <v>226</v>
      </c>
      <c r="BS1" s="8" t="s">
        <v>227</v>
      </c>
      <c r="BT1" s="8" t="s">
        <v>228</v>
      </c>
      <c r="BU1" s="8" t="s">
        <v>229</v>
      </c>
      <c r="BV1" s="8" t="s">
        <v>230</v>
      </c>
      <c r="BW1" s="8" t="s">
        <v>231</v>
      </c>
      <c r="BX1" s="8" t="s">
        <v>232</v>
      </c>
      <c r="BY1" s="8" t="s">
        <v>233</v>
      </c>
      <c r="BZ1" s="8" t="s">
        <v>234</v>
      </c>
      <c r="CA1" s="8" t="s">
        <v>235</v>
      </c>
      <c r="CB1" s="8" t="s">
        <v>236</v>
      </c>
      <c r="CC1" s="8" t="s">
        <v>237</v>
      </c>
      <c r="CD1" s="8" t="s">
        <v>238</v>
      </c>
      <c r="CE1" s="8" t="s">
        <v>239</v>
      </c>
      <c r="CF1" s="8" t="s">
        <v>240</v>
      </c>
      <c r="CG1" s="8" t="s">
        <v>241</v>
      </c>
      <c r="CH1" s="8" t="s">
        <v>242</v>
      </c>
      <c r="CI1" s="8" t="s">
        <v>243</v>
      </c>
      <c r="CJ1" s="8" t="s">
        <v>244</v>
      </c>
      <c r="CK1" s="8" t="s">
        <v>245</v>
      </c>
      <c r="CL1" s="8" t="s">
        <v>246</v>
      </c>
      <c r="CM1" s="8" t="s">
        <v>247</v>
      </c>
      <c r="CN1" s="8" t="s">
        <v>248</v>
      </c>
      <c r="CO1" s="8" t="s">
        <v>249</v>
      </c>
      <c r="CP1" s="8" t="s">
        <v>250</v>
      </c>
      <c r="CQ1" s="8" t="s">
        <v>251</v>
      </c>
      <c r="CR1" s="8" t="s">
        <v>252</v>
      </c>
      <c r="CS1" s="8" t="s">
        <v>253</v>
      </c>
      <c r="CT1" s="8" t="s">
        <v>254</v>
      </c>
      <c r="CU1" s="8" t="s">
        <v>255</v>
      </c>
      <c r="CV1" s="8" t="s">
        <v>256</v>
      </c>
      <c r="CW1" s="8" t="s">
        <v>257</v>
      </c>
      <c r="CX1" s="8" t="s">
        <v>258</v>
      </c>
      <c r="CY1" s="8" t="s">
        <v>259</v>
      </c>
      <c r="CZ1" s="8" t="s">
        <v>260</v>
      </c>
      <c r="DA1" s="8" t="s">
        <v>261</v>
      </c>
      <c r="DB1" s="8" t="s">
        <v>262</v>
      </c>
      <c r="DC1" s="8" t="s">
        <v>263</v>
      </c>
      <c r="DD1" s="8" t="s">
        <v>264</v>
      </c>
      <c r="DE1" s="8" t="s">
        <v>265</v>
      </c>
      <c r="DF1" s="8" t="s">
        <v>266</v>
      </c>
      <c r="DG1" s="8" t="s">
        <v>267</v>
      </c>
      <c r="DH1" s="8" t="s">
        <v>268</v>
      </c>
      <c r="DI1" s="8" t="s">
        <v>269</v>
      </c>
      <c r="DJ1" s="8" t="s">
        <v>270</v>
      </c>
      <c r="DK1" s="8" t="s">
        <v>271</v>
      </c>
      <c r="DL1" s="8" t="s">
        <v>272</v>
      </c>
      <c r="DM1" s="8" t="s">
        <v>273</v>
      </c>
      <c r="DN1" s="8" t="s">
        <v>274</v>
      </c>
      <c r="DO1" s="8" t="s">
        <v>275</v>
      </c>
      <c r="DP1" s="8" t="s">
        <v>276</v>
      </c>
      <c r="DQ1" s="8" t="s">
        <v>277</v>
      </c>
      <c r="DR1" s="8" t="s">
        <v>278</v>
      </c>
      <c r="DS1" s="8" t="s">
        <v>279</v>
      </c>
      <c r="DT1" s="8" t="s">
        <v>280</v>
      </c>
      <c r="DU1" s="8" t="s">
        <v>281</v>
      </c>
      <c r="DV1" s="8" t="s">
        <v>282</v>
      </c>
      <c r="DW1" s="8" t="s">
        <v>283</v>
      </c>
      <c r="DX1" s="8" t="s">
        <v>284</v>
      </c>
      <c r="DY1" s="8" t="s">
        <v>285</v>
      </c>
      <c r="DZ1" s="8" t="s">
        <v>286</v>
      </c>
      <c r="EA1" s="8" t="s">
        <v>287</v>
      </c>
      <c r="EB1" s="8" t="s">
        <v>288</v>
      </c>
      <c r="EC1" s="8" t="s">
        <v>289</v>
      </c>
      <c r="ED1" s="8" t="s">
        <v>290</v>
      </c>
      <c r="EE1" s="8" t="s">
        <v>291</v>
      </c>
      <c r="EF1" s="8" t="s">
        <v>292</v>
      </c>
      <c r="EG1" s="8" t="s">
        <v>293</v>
      </c>
      <c r="EH1" s="8" t="s">
        <v>294</v>
      </c>
      <c r="EI1" s="8" t="s">
        <v>295</v>
      </c>
      <c r="EJ1" s="8" t="s">
        <v>296</v>
      </c>
      <c r="EK1" s="8" t="s">
        <v>297</v>
      </c>
      <c r="EL1" s="8" t="s">
        <v>298</v>
      </c>
      <c r="EM1" s="8" t="s">
        <v>299</v>
      </c>
      <c r="EN1" s="8" t="s">
        <v>300</v>
      </c>
      <c r="EO1" s="8" t="s">
        <v>301</v>
      </c>
      <c r="EP1" s="8" t="s">
        <v>302</v>
      </c>
      <c r="EQ1" s="8" t="s">
        <v>303</v>
      </c>
      <c r="ER1" s="8" t="s">
        <v>304</v>
      </c>
      <c r="ES1" s="8" t="s">
        <v>305</v>
      </c>
      <c r="ET1" s="8" t="s">
        <v>306</v>
      </c>
      <c r="EU1" s="8" t="s">
        <v>307</v>
      </c>
      <c r="EV1" s="8" t="s">
        <v>308</v>
      </c>
      <c r="EW1" s="8" t="s">
        <v>309</v>
      </c>
      <c r="EX1" s="8" t="s">
        <v>310</v>
      </c>
      <c r="EY1" s="8" t="s">
        <v>311</v>
      </c>
      <c r="EZ1" s="8" t="s">
        <v>312</v>
      </c>
      <c r="FA1" s="8" t="s">
        <v>313</v>
      </c>
      <c r="FB1" s="8" t="s">
        <v>314</v>
      </c>
      <c r="FC1" s="8" t="s">
        <v>315</v>
      </c>
      <c r="FD1" s="8" t="s">
        <v>316</v>
      </c>
      <c r="FE1" s="8" t="s">
        <v>317</v>
      </c>
      <c r="FF1" s="8" t="s">
        <v>318</v>
      </c>
      <c r="FG1" s="8" t="s">
        <v>319</v>
      </c>
      <c r="FH1" s="8" t="s">
        <v>320</v>
      </c>
      <c r="FI1" s="8" t="s">
        <v>321</v>
      </c>
      <c r="FJ1" s="8" t="s">
        <v>322</v>
      </c>
      <c r="FK1" s="8" t="s">
        <v>323</v>
      </c>
      <c r="FL1" s="8" t="s">
        <v>324</v>
      </c>
      <c r="FM1" s="8" t="s">
        <v>325</v>
      </c>
      <c r="FN1" s="8" t="s">
        <v>326</v>
      </c>
      <c r="FO1" s="8" t="s">
        <v>327</v>
      </c>
      <c r="FP1" s="8" t="s">
        <v>328</v>
      </c>
      <c r="FQ1" s="8" t="s">
        <v>329</v>
      </c>
      <c r="FR1" s="8" t="s">
        <v>330</v>
      </c>
      <c r="FS1" s="8" t="s">
        <v>331</v>
      </c>
      <c r="FT1" s="8" t="s">
        <v>332</v>
      </c>
      <c r="FU1" s="8" t="s">
        <v>333</v>
      </c>
      <c r="FV1" s="8" t="s">
        <v>334</v>
      </c>
      <c r="FW1" s="8" t="s">
        <v>335</v>
      </c>
      <c r="FX1" s="8" t="s">
        <v>336</v>
      </c>
      <c r="FY1" s="8" t="s">
        <v>337</v>
      </c>
      <c r="FZ1" s="8" t="s">
        <v>338</v>
      </c>
      <c r="GA1" s="8" t="s">
        <v>339</v>
      </c>
      <c r="GB1" s="8" t="s">
        <v>340</v>
      </c>
      <c r="GC1" s="8" t="s">
        <v>341</v>
      </c>
      <c r="GD1" s="8" t="s">
        <v>342</v>
      </c>
      <c r="GE1" s="8" t="s">
        <v>343</v>
      </c>
      <c r="GF1" s="8" t="s">
        <v>344</v>
      </c>
      <c r="GG1" s="8" t="s">
        <v>345</v>
      </c>
      <c r="GH1" s="8" t="s">
        <v>346</v>
      </c>
      <c r="GI1" s="8" t="s">
        <v>347</v>
      </c>
      <c r="GJ1" s="8" t="s">
        <v>348</v>
      </c>
      <c r="GK1" s="8" t="s">
        <v>349</v>
      </c>
      <c r="GL1" s="8" t="s">
        <v>350</v>
      </c>
      <c r="GM1" s="8" t="s">
        <v>351</v>
      </c>
      <c r="GN1" s="8" t="s">
        <v>352</v>
      </c>
      <c r="GO1" s="8" t="s">
        <v>353</v>
      </c>
      <c r="GP1" s="8" t="s">
        <v>354</v>
      </c>
      <c r="GQ1" s="8" t="s">
        <v>355</v>
      </c>
      <c r="GR1" s="8" t="s">
        <v>356</v>
      </c>
      <c r="GS1" s="8" t="s">
        <v>357</v>
      </c>
      <c r="GT1" s="8" t="s">
        <v>358</v>
      </c>
      <c r="GU1" s="8" t="s">
        <v>359</v>
      </c>
      <c r="GV1" s="8" t="s">
        <v>360</v>
      </c>
      <c r="GW1" s="8" t="s">
        <v>361</v>
      </c>
      <c r="GX1" s="8" t="s">
        <v>362</v>
      </c>
      <c r="GY1" s="8" t="s">
        <v>363</v>
      </c>
      <c r="GZ1" s="8" t="s">
        <v>364</v>
      </c>
      <c r="HA1" s="8" t="s">
        <v>365</v>
      </c>
      <c r="HB1" s="8" t="s">
        <v>366</v>
      </c>
      <c r="HC1" s="8" t="s">
        <v>367</v>
      </c>
      <c r="HD1" s="8" t="s">
        <v>368</v>
      </c>
      <c r="HE1" s="8" t="s">
        <v>369</v>
      </c>
      <c r="HF1" s="8" t="s">
        <v>370</v>
      </c>
      <c r="HG1" s="8" t="s">
        <v>371</v>
      </c>
      <c r="HH1" s="8" t="s">
        <v>372</v>
      </c>
      <c r="HI1" s="8" t="s">
        <v>373</v>
      </c>
      <c r="HJ1" s="8" t="s">
        <v>374</v>
      </c>
      <c r="HK1" s="8" t="s">
        <v>375</v>
      </c>
      <c r="HL1" s="8" t="s">
        <v>376</v>
      </c>
      <c r="HM1" s="8" t="s">
        <v>377</v>
      </c>
      <c r="HN1" s="8" t="s">
        <v>378</v>
      </c>
      <c r="HO1" s="8" t="s">
        <v>379</v>
      </c>
      <c r="HP1" s="8" t="s">
        <v>380</v>
      </c>
      <c r="HQ1" s="8" t="s">
        <v>381</v>
      </c>
      <c r="HR1" s="8" t="s">
        <v>382</v>
      </c>
      <c r="HS1" s="8" t="s">
        <v>383</v>
      </c>
      <c r="HT1" s="8" t="s">
        <v>384</v>
      </c>
      <c r="HU1" s="8" t="s">
        <v>385</v>
      </c>
      <c r="HV1" s="8" t="s">
        <v>386</v>
      </c>
      <c r="HW1" s="8" t="s">
        <v>387</v>
      </c>
      <c r="HX1" s="8" t="s">
        <v>388</v>
      </c>
      <c r="HY1" s="8" t="s">
        <v>389</v>
      </c>
      <c r="HZ1" s="8" t="s">
        <v>390</v>
      </c>
      <c r="IA1" s="8" t="s">
        <v>391</v>
      </c>
      <c r="IB1" s="8" t="s">
        <v>392</v>
      </c>
      <c r="IC1" s="8" t="s">
        <v>393</v>
      </c>
      <c r="ID1" s="8" t="s">
        <v>394</v>
      </c>
      <c r="IE1" s="8" t="s">
        <v>395</v>
      </c>
      <c r="IF1" s="8" t="s">
        <v>396</v>
      </c>
      <c r="IG1" s="8" t="s">
        <v>397</v>
      </c>
      <c r="IH1" s="8" t="s">
        <v>398</v>
      </c>
      <c r="II1" s="8" t="s">
        <v>399</v>
      </c>
      <c r="IJ1" s="8" t="s">
        <v>400</v>
      </c>
      <c r="IK1" s="8" t="s">
        <v>401</v>
      </c>
      <c r="IL1" s="8" t="s">
        <v>402</v>
      </c>
      <c r="IM1" s="8" t="s">
        <v>403</v>
      </c>
      <c r="IN1" s="8" t="s">
        <v>404</v>
      </c>
      <c r="IO1" s="8" t="s">
        <v>405</v>
      </c>
      <c r="IP1" s="8" t="s">
        <v>406</v>
      </c>
      <c r="IQ1" s="8" t="s">
        <v>407</v>
      </c>
      <c r="IR1" s="8" t="s">
        <v>408</v>
      </c>
      <c r="IS1" s="8" t="s">
        <v>409</v>
      </c>
    </row>
    <row r="2">
      <c r="A2" s="8" t="s">
        <v>158</v>
      </c>
      <c r="CB2" t="n">
        <v>0.27602949784378089</v>
      </c>
    </row>
    <row r="3">
      <c r="A3" s="8" t="s">
        <v>159</v>
      </c>
      <c r="CC3" t="n">
        <v>48.864208197229594</v>
      </c>
    </row>
    <row r="4">
      <c r="A4" s="8" t="s">
        <v>160</v>
      </c>
      <c r="CD4" t="n">
        <v>98.743101287298742</v>
      </c>
    </row>
    <row r="5">
      <c r="A5" s="8" t="s">
        <v>161</v>
      </c>
      <c r="CE5" t="n">
        <v>590.65609833189876</v>
      </c>
    </row>
    <row r="6">
      <c r="A6" s="8" t="s">
        <v>162</v>
      </c>
      <c r="CF6" t="n">
        <v>2.6356991260568821</v>
      </c>
    </row>
    <row r="7">
      <c r="A7" s="8" t="s">
        <v>163</v>
      </c>
      <c r="CG7" t="n">
        <v>0.11556251662876059</v>
      </c>
    </row>
    <row r="8">
      <c r="A8" s="8" t="s">
        <v>164</v>
      </c>
      <c r="CH8" t="n">
        <v>0.32875147752979</v>
      </c>
    </row>
    <row r="9">
      <c r="A9" s="8" t="s">
        <v>165</v>
      </c>
      <c r="CI9" t="n">
        <v>30.782147932598459</v>
      </c>
    </row>
    <row r="10">
      <c r="A10" s="8" t="s">
        <v>166</v>
      </c>
      <c r="CJ10" t="n">
        <v>281.21784615803472</v>
      </c>
    </row>
    <row r="11">
      <c r="A11" s="8" t="s">
        <v>167</v>
      </c>
      <c r="CK11" t="n">
        <v>276.72426988666729</v>
      </c>
    </row>
    <row r="12">
      <c r="A12" s="8" t="s">
        <v>168</v>
      </c>
      <c r="CL12" t="n">
        <v>249.10151931201395</v>
      </c>
    </row>
    <row r="13">
      <c r="A13" s="8" t="s">
        <v>169</v>
      </c>
      <c r="CM13" t="n">
        <v>33.359493549141575</v>
      </c>
    </row>
    <row r="14">
      <c r="A14" s="8" t="s">
        <v>170</v>
      </c>
      <c r="CN14" t="n">
        <v>251.44658319669821</v>
      </c>
    </row>
    <row r="15">
      <c r="A15" s="8" t="s">
        <v>171</v>
      </c>
      <c r="CO15" t="n">
        <v>104.50690391435639</v>
      </c>
    </row>
    <row r="16">
      <c r="A16" s="8" t="s">
        <v>172</v>
      </c>
      <c r="CP16" t="n">
        <v>14.180472878572369</v>
      </c>
    </row>
    <row r="17">
      <c r="A17" s="8" t="s">
        <v>173</v>
      </c>
      <c r="CQ17" t="n">
        <v>7.5121771011573575</v>
      </c>
    </row>
    <row r="18">
      <c r="A18" s="8" t="s">
        <v>174</v>
      </c>
      <c r="CR18" t="n">
        <v>0.50686072391840586</v>
      </c>
    </row>
    <row r="19">
      <c r="A19" s="8" t="s">
        <v>175</v>
      </c>
      <c r="CS19" t="n">
        <v>457.69023700385208</v>
      </c>
    </row>
    <row r="20">
      <c r="A20" s="8" t="s">
        <v>176</v>
      </c>
      <c r="CT20" t="n">
        <v>417.91496870787017</v>
      </c>
    </row>
    <row r="21">
      <c r="A21" s="8" t="s">
        <v>177</v>
      </c>
      <c r="CU21" t="n">
        <v>264.58004588658247</v>
      </c>
    </row>
    <row r="22">
      <c r="A22" s="8" t="s">
        <v>178</v>
      </c>
      <c r="CV22" t="n">
        <v>20.379937043288763</v>
      </c>
    </row>
    <row r="23">
      <c r="A23" s="8" t="s">
        <v>179</v>
      </c>
      <c r="CW23" t="n">
        <v>812.58097932124406</v>
      </c>
    </row>
    <row r="24">
      <c r="A24" s="8" t="s">
        <v>180</v>
      </c>
      <c r="CX24" t="n">
        <v>1.3643003653773191</v>
      </c>
    </row>
    <row r="25">
      <c r="A25" s="8" t="s">
        <v>181</v>
      </c>
      <c r="CY25" t="n">
        <v>6.6149737610889252</v>
      </c>
    </row>
    <row r="26">
      <c r="A26" s="8" t="s">
        <v>182</v>
      </c>
      <c r="CZ26" t="n">
        <v>953.33784770239095</v>
      </c>
    </row>
    <row r="27">
      <c r="A27" s="8" t="s">
        <v>183</v>
      </c>
      <c r="DA27" t="n">
        <v>1216.8453343766139</v>
      </c>
    </row>
    <row r="28">
      <c r="A28" s="8" t="s">
        <v>184</v>
      </c>
      <c r="DB28" t="n">
        <v>29.874584145727727</v>
      </c>
    </row>
    <row r="29">
      <c r="A29" s="8" t="s">
        <v>185</v>
      </c>
      <c r="DC29" t="n">
        <v>165.3491990375729</v>
      </c>
    </row>
    <row r="30">
      <c r="A30" s="8" t="s">
        <v>186</v>
      </c>
      <c r="DD30" t="n">
        <v>39.89364725037057</v>
      </c>
    </row>
    <row r="31">
      <c r="A31" s="8" t="s">
        <v>187</v>
      </c>
      <c r="DE31" t="n">
        <v>46.503289590891015</v>
      </c>
    </row>
    <row r="32">
      <c r="A32" s="8" t="s">
        <v>188</v>
      </c>
      <c r="DF32" t="n">
        <v>153.68085949972473</v>
      </c>
    </row>
    <row r="33">
      <c r="A33" s="8" t="s">
        <v>189</v>
      </c>
      <c r="DG33" t="n">
        <v>100.90409581145366</v>
      </c>
    </row>
    <row r="34">
      <c r="A34" s="8" t="s">
        <v>190</v>
      </c>
      <c r="DH34" t="n">
        <v>298.33102762728481</v>
      </c>
    </row>
    <row r="35">
      <c r="A35" s="8" t="s">
        <v>191</v>
      </c>
      <c r="DI35" t="n">
        <v>76.858527478809307</v>
      </c>
    </row>
    <row r="36">
      <c r="A36" s="8" t="s">
        <v>192</v>
      </c>
      <c r="DJ36" t="n">
        <v>88.175010503258008</v>
      </c>
    </row>
    <row r="37">
      <c r="A37" s="8" t="s">
        <v>193</v>
      </c>
      <c r="DK37" t="n">
        <v>316.38337136308729</v>
      </c>
    </row>
    <row r="38">
      <c r="A38" s="8" t="s">
        <v>194</v>
      </c>
      <c r="DL38" t="n">
        <v>389.77560270826842</v>
      </c>
    </row>
    <row r="39">
      <c r="A39" s="8" t="s">
        <v>195</v>
      </c>
      <c r="DM39" t="n">
        <v>155.81597400339035</v>
      </c>
    </row>
    <row r="40">
      <c r="A40" s="8" t="s">
        <v>196</v>
      </c>
      <c r="DN40" t="n">
        <v>97.365725445626651</v>
      </c>
    </row>
    <row r="41">
      <c r="A41" s="8" t="s">
        <v>197</v>
      </c>
      <c r="DO41" t="n">
        <v>111.42209490438231</v>
      </c>
    </row>
    <row r="42">
      <c r="A42" s="8" t="s">
        <v>198</v>
      </c>
      <c r="DP42" t="n">
        <v>65.98935709477783</v>
      </c>
    </row>
    <row r="43">
      <c r="A43" s="8" t="s">
        <v>199</v>
      </c>
      <c r="DQ43" t="n">
        <v>192.25131109844486</v>
      </c>
    </row>
    <row r="44">
      <c r="A44" s="8" t="s">
        <v>200</v>
      </c>
      <c r="DR44" t="n">
        <v>379.58619315153544</v>
      </c>
    </row>
    <row r="45">
      <c r="A45" s="8" t="s">
        <v>201</v>
      </c>
      <c r="DS45" t="n">
        <v>113.1453562602106</v>
      </c>
    </row>
    <row r="46">
      <c r="A46" s="8" t="s">
        <v>202</v>
      </c>
      <c r="DT46" t="n">
        <v>57.046970138030844</v>
      </c>
    </row>
    <row r="47">
      <c r="A47" s="8" t="s">
        <v>203</v>
      </c>
      <c r="DU47" t="n">
        <v>228.45832193168124</v>
      </c>
    </row>
    <row r="48">
      <c r="A48" s="8" t="s">
        <v>204</v>
      </c>
      <c r="AV48" t="n">
        <v>9.9999999999999995E-21</v>
      </c>
    </row>
    <row r="49">
      <c r="A49" s="8" t="s">
        <v>205</v>
      </c>
      <c r="DW49" t="n">
        <v>4.1877044953529561</v>
      </c>
    </row>
    <row r="50">
      <c r="A50" s="8" t="s">
        <v>206</v>
      </c>
      <c r="DX50" t="n">
        <v>21.062909412241957</v>
      </c>
    </row>
    <row r="51">
      <c r="A51" s="8" t="s">
        <v>207</v>
      </c>
      <c r="DY51" t="n">
        <v>6.6187889912184987</v>
      </c>
    </row>
    <row r="52">
      <c r="A52" s="8" t="s">
        <v>208</v>
      </c>
      <c r="DZ52" t="n">
        <v>441.14642423750507</v>
      </c>
    </row>
    <row r="53">
      <c r="A53" s="8" t="s">
        <v>209</v>
      </c>
      <c r="BA53" t="n">
        <v>9.9999999999999995E-21</v>
      </c>
    </row>
    <row r="54">
      <c r="A54" s="8" t="s">
        <v>210</v>
      </c>
      <c r="BB54" t="n">
        <v>9.9999999999999995E-21</v>
      </c>
    </row>
    <row r="55">
      <c r="A55" s="8" t="s">
        <v>211</v>
      </c>
      <c r="EC55" t="n">
        <v>125.4462956546226</v>
      </c>
    </row>
    <row r="56">
      <c r="A56" s="8" t="s">
        <v>212</v>
      </c>
      <c r="BD56" t="n">
        <v>9.9999999999999995E-21</v>
      </c>
    </row>
    <row r="57">
      <c r="A57" s="8" t="s">
        <v>213</v>
      </c>
      <c r="BE57" t="n">
        <v>9.9999999999999995E-21</v>
      </c>
    </row>
    <row r="58">
      <c r="A58" s="8" t="s">
        <v>214</v>
      </c>
      <c r="BF58" t="n">
        <v>9.9999999999999995E-21</v>
      </c>
    </row>
    <row r="59">
      <c r="A59" s="8" t="s">
        <v>215</v>
      </c>
      <c r="EG59" t="n">
        <v>1.4121268819063824</v>
      </c>
    </row>
    <row r="60">
      <c r="A60" s="8" t="s">
        <v>216</v>
      </c>
      <c r="EH60" t="n">
        <v>316.02445473114381</v>
      </c>
    </row>
    <row r="61">
      <c r="A61" s="8" t="s">
        <v>217</v>
      </c>
      <c r="EI61" t="n">
        <v>2139.7963824645576</v>
      </c>
    </row>
    <row r="62">
      <c r="A62" s="8" t="s">
        <v>218</v>
      </c>
      <c r="EJ62" t="n">
        <v>2699.2363446310533</v>
      </c>
    </row>
    <row r="63">
      <c r="A63" s="8" t="s">
        <v>219</v>
      </c>
      <c r="EK63" t="n">
        <v>1684.9501382930073</v>
      </c>
    </row>
    <row r="64">
      <c r="A64" s="8" t="s">
        <v>220</v>
      </c>
      <c r="EL64" t="n">
        <v>1567.0323331260108</v>
      </c>
    </row>
    <row r="65">
      <c r="A65" s="8" t="s">
        <v>221</v>
      </c>
      <c r="EM65" t="n">
        <v>145.27033403951916</v>
      </c>
    </row>
    <row r="66">
      <c r="A66" s="8" t="s">
        <v>222</v>
      </c>
      <c r="EN66" t="n">
        <v>315.53776290213602</v>
      </c>
    </row>
    <row r="67">
      <c r="A67" s="8" t="s">
        <v>223</v>
      </c>
      <c r="EO67" t="n">
        <v>309.73071215929167</v>
      </c>
    </row>
    <row r="68">
      <c r="A68" s="8" t="s">
        <v>224</v>
      </c>
      <c r="EP68" t="n">
        <v>1029.9973952315654</v>
      </c>
    </row>
    <row r="69">
      <c r="A69" s="8" t="s">
        <v>225</v>
      </c>
      <c r="EQ69" t="n">
        <v>379.02558941145645</v>
      </c>
    </row>
    <row r="70">
      <c r="A70" s="8" t="s">
        <v>226</v>
      </c>
      <c r="ER70" t="n">
        <v>92.012817190216381</v>
      </c>
    </row>
    <row r="71">
      <c r="A71" s="8" t="s">
        <v>227</v>
      </c>
      <c r="ES71" t="n">
        <v>194.0091808766208</v>
      </c>
    </row>
    <row r="72">
      <c r="A72" s="8" t="s">
        <v>228</v>
      </c>
      <c r="ET72" t="n">
        <v>417.3975427189385</v>
      </c>
    </row>
    <row r="73">
      <c r="A73" s="8" t="s">
        <v>229</v>
      </c>
      <c r="EU73" t="n">
        <v>950.86561316501673</v>
      </c>
    </row>
    <row r="74">
      <c r="A74" s="8" t="s">
        <v>230</v>
      </c>
      <c r="EV74" t="n">
        <v>1156.9150645834266</v>
      </c>
    </row>
    <row r="75">
      <c r="A75" s="8" t="s">
        <v>231</v>
      </c>
      <c r="EW75" t="n">
        <v>1051.0854230973989</v>
      </c>
    </row>
    <row r="76">
      <c r="A76" s="8" t="s">
        <v>232</v>
      </c>
      <c r="EX76" t="n">
        <v>1646.0522474361876</v>
      </c>
    </row>
    <row r="77">
      <c r="A77" s="8" t="s">
        <v>233</v>
      </c>
      <c r="EY77" t="n">
        <v>1183.6869668358647</v>
      </c>
    </row>
    <row r="78">
      <c r="A78" s="8" t="s">
        <v>234</v>
      </c>
      <c r="BZ78" t="n">
        <v>9.9999999999999995E-21</v>
      </c>
    </row>
    <row r="79">
      <c r="A79" s="8" t="s">
        <v>235</v>
      </c>
      <c r="CA79" t="n">
        <v>9.9999999999999995E-21</v>
      </c>
    </row>
    <row r="80">
      <c r="A80" s="8" t="s">
        <v>236</v>
      </c>
      <c r="B80" t="n">
        <v>6.7457898825394711E-4</v>
      </c>
      <c r="J80" t="n">
        <v>2.412778185853456E-2</v>
      </c>
      <c r="V80" t="n">
        <v>4.8169574214520332E-3</v>
      </c>
      <c r="X80" t="n">
        <v>5.0065998371805415E-3</v>
      </c>
      <c r="AB80" t="n">
        <v>1.5822719464242674E-3</v>
      </c>
      <c r="AT80" t="n">
        <v>7.241116459859454E-3</v>
      </c>
      <c r="BV80" t="n">
        <v>5.3743456474888311E-2</v>
      </c>
      <c r="IS80" t="n">
        <v>1.2687086372448463E-4</v>
      </c>
    </row>
    <row r="81">
      <c r="A81" s="8" t="s">
        <v>237</v>
      </c>
      <c r="C81" t="n">
        <v>6.0347508585324574</v>
      </c>
      <c r="J81" t="n">
        <v>4.3323374220641648</v>
      </c>
      <c r="K81" t="n">
        <v>6.540403241363876</v>
      </c>
      <c r="L81" t="n">
        <v>3.878264944724954</v>
      </c>
      <c r="M81" t="n">
        <v>0.60821989295069256</v>
      </c>
      <c r="N81" t="n">
        <v>4.9562763656651437E-2</v>
      </c>
      <c r="O81" t="n">
        <v>5.4710871426794122E-2</v>
      </c>
      <c r="V81" t="n">
        <v>0.2543861279663529</v>
      </c>
      <c r="X81" t="n">
        <v>1.7419478534933204E-2</v>
      </c>
      <c r="Y81" t="n">
        <v>3.6680556530576503E-4</v>
      </c>
      <c r="Z81" t="n">
        <v>15.786378022241774</v>
      </c>
      <c r="AA81" t="n">
        <v>31.269818925619358</v>
      </c>
      <c r="AB81" t="n">
        <v>9.2320074837843685E-2</v>
      </c>
      <c r="AC81" t="n">
        <v>0.14589830390215583</v>
      </c>
      <c r="AD81" t="n">
        <v>7.3986481149439579E-2</v>
      </c>
      <c r="AE81" t="n">
        <v>4.7792051381424339E-2</v>
      </c>
      <c r="AF81" t="n">
        <v>0.11189894806707687</v>
      </c>
      <c r="AH81" t="n">
        <v>0.60096538083960138</v>
      </c>
      <c r="AI81" t="n">
        <v>0.13525648990179123</v>
      </c>
      <c r="AJ81" t="n">
        <v>0.16784570832275653</v>
      </c>
      <c r="AK81" t="n">
        <v>0.45987174537563597</v>
      </c>
      <c r="AL81" t="n">
        <v>0.22738641990093936</v>
      </c>
      <c r="AM81" t="n">
        <v>0.30785636885119211</v>
      </c>
      <c r="AN81" t="n">
        <v>0.14685182528966478</v>
      </c>
      <c r="AO81" t="n">
        <v>0.13586450916309131</v>
      </c>
      <c r="AP81" t="n">
        <v>3.871163048722466E-2</v>
      </c>
      <c r="AQ81" t="n">
        <v>0.1112544548137632</v>
      </c>
      <c r="AR81" t="n">
        <v>0.78738671161951523</v>
      </c>
      <c r="AS81" t="n">
        <v>0.24930487046806182</v>
      </c>
      <c r="AT81" t="n">
        <v>0.17484033022017081</v>
      </c>
      <c r="BG81" t="n">
        <v>1.4724569304243166E-3</v>
      </c>
      <c r="BH81" t="n">
        <v>0.35304414301107068</v>
      </c>
      <c r="BK81" t="n">
        <v>0.64785098226534599</v>
      </c>
      <c r="BP81" t="n">
        <v>9.7198530095143801E-2</v>
      </c>
      <c r="BV81" t="n">
        <v>0.11131050786231644</v>
      </c>
      <c r="IM81" t="n">
        <v>73.85111899301809</v>
      </c>
      <c r="IP81" t="n">
        <v>1.7967222007853607</v>
      </c>
      <c r="IS81" t="n">
        <v>4.5849700593772935</v>
      </c>
    </row>
    <row r="82">
      <c r="A82" s="8" t="s">
        <v>238</v>
      </c>
      <c r="D82" t="n">
        <v>0.77109843820211199</v>
      </c>
      <c r="J82" t="n">
        <v>3.4361179778787276E-2</v>
      </c>
      <c r="K82" t="n">
        <v>0.10098146918751495</v>
      </c>
      <c r="L82" t="n">
        <v>4.9410648005642807E-2</v>
      </c>
      <c r="N82" t="n">
        <v>0.26548530344006388</v>
      </c>
      <c r="O82" t="n">
        <v>0.30019460739007464</v>
      </c>
      <c r="T82" t="n">
        <v>6.4895917022485802E-2</v>
      </c>
      <c r="U82" t="n">
        <v>6.2736955354836949E-2</v>
      </c>
      <c r="V82" t="n">
        <v>1.0031744995386624</v>
      </c>
      <c r="W82" t="n">
        <v>0.14799627438060364</v>
      </c>
      <c r="X82" t="n">
        <v>6.864817714769246E-2</v>
      </c>
      <c r="Y82" t="n">
        <v>1.3510559072037831E-3</v>
      </c>
      <c r="Z82" t="n">
        <v>5.9896169722582888</v>
      </c>
      <c r="AA82" t="n">
        <v>1.2507984678692692</v>
      </c>
      <c r="AB82" t="n">
        <v>0.62300423832805063</v>
      </c>
      <c r="AC82" t="n">
        <v>0.69137048499355336</v>
      </c>
      <c r="AD82" t="n">
        <v>0.40693089310834374</v>
      </c>
      <c r="AE82" t="n">
        <v>0.26297284643711866</v>
      </c>
      <c r="AF82" t="n">
        <v>0.616251665755017</v>
      </c>
      <c r="AH82" t="n">
        <v>3.3139929218902333</v>
      </c>
      <c r="AI82" t="n">
        <v>0.73855220404488287</v>
      </c>
      <c r="AJ82" t="n">
        <v>0.91995286884459404</v>
      </c>
      <c r="AK82" t="n">
        <v>2.5331666490361919</v>
      </c>
      <c r="AL82" t="n">
        <v>1.66111205316201</v>
      </c>
      <c r="AM82" t="n">
        <v>1.016391363609062</v>
      </c>
      <c r="AN82" t="n">
        <v>1.0603205775048103</v>
      </c>
      <c r="AO82" t="n">
        <v>0.8069886057206066</v>
      </c>
      <c r="AP82" t="n">
        <v>0.32908573126745216</v>
      </c>
      <c r="AQ82" t="n">
        <v>0.9456295418699745</v>
      </c>
      <c r="AR82" t="n">
        <v>4.3628246204668404</v>
      </c>
      <c r="AS82" t="n">
        <v>1.3586923480425177</v>
      </c>
      <c r="AT82" t="n">
        <v>0.40525624873980093</v>
      </c>
      <c r="BG82" t="n">
        <v>8.1388212874686557E-3</v>
      </c>
      <c r="BH82" t="n">
        <v>1.9416711367402757</v>
      </c>
      <c r="BI82" t="n">
        <v>0.16906928292330131</v>
      </c>
      <c r="BK82" t="n">
        <v>3.0552268150415398</v>
      </c>
      <c r="BP82" t="n">
        <v>0.53439850906760067</v>
      </c>
      <c r="BV82" t="n">
        <v>0.38660127498526886</v>
      </c>
      <c r="BW82" t="n">
        <v>7.5158205299992384E-2</v>
      </c>
      <c r="BX82" t="n">
        <v>0.25973332669900645</v>
      </c>
      <c r="IM82" t="n">
        <v>75.99137372607106</v>
      </c>
      <c r="IP82" t="n">
        <v>1.8558728246374063</v>
      </c>
      <c r="IS82" t="n">
        <v>1.1329174922240388</v>
      </c>
    </row>
    <row r="83">
      <c r="A83" s="8" t="s">
        <v>239</v>
      </c>
      <c r="E83" t="n">
        <v>6.528093971898322</v>
      </c>
      <c r="J83" t="n">
        <v>11.745700601209872</v>
      </c>
      <c r="K83" t="n">
        <v>18.692319007270278</v>
      </c>
      <c r="L83" t="n">
        <v>10.428367171627146</v>
      </c>
      <c r="M83" t="n">
        <v>1.6693962310948078</v>
      </c>
      <c r="N83" t="n">
        <v>0.99501323019724741</v>
      </c>
      <c r="O83" t="n">
        <v>1.0578100297603881</v>
      </c>
      <c r="T83" t="n">
        <v>0.58498844236390546</v>
      </c>
      <c r="U83" t="n">
        <v>0.44450350029833574</v>
      </c>
      <c r="V83" t="n">
        <v>7.9639931433226732</v>
      </c>
      <c r="W83" t="n">
        <v>1.3422052739814976</v>
      </c>
      <c r="X83" t="n">
        <v>0.54387135693392519</v>
      </c>
      <c r="Y83" t="n">
        <v>1.1107368882063201E-2</v>
      </c>
      <c r="Z83" t="n">
        <v>97.040775097528623</v>
      </c>
      <c r="AA83" t="n">
        <v>36.253040705207752</v>
      </c>
      <c r="AB83" t="n">
        <v>0.95793508376039505</v>
      </c>
      <c r="AC83" t="n">
        <v>3.6355809236227499</v>
      </c>
      <c r="AD83" t="n">
        <v>1.4340514416612007</v>
      </c>
      <c r="AE83" t="n">
        <v>0.92730125466576374</v>
      </c>
      <c r="AF83" t="n">
        <v>2.171657790124077</v>
      </c>
      <c r="AH83" t="n">
        <v>10.475489627264553</v>
      </c>
      <c r="AI83" t="n">
        <v>6.7625206880458357</v>
      </c>
      <c r="AJ83" t="n">
        <v>2.5248994088918479</v>
      </c>
      <c r="AK83" t="n">
        <v>8.9274523549506029</v>
      </c>
      <c r="AL83" t="n">
        <v>7.5815827886293015</v>
      </c>
      <c r="AM83" t="n">
        <v>2.7918609261946967</v>
      </c>
      <c r="AN83" t="n">
        <v>3.4573381825622551</v>
      </c>
      <c r="AO83" t="n">
        <v>2.5914067924256843</v>
      </c>
      <c r="AP83" t="n">
        <v>1.3670860862019332</v>
      </c>
      <c r="AQ83" t="n">
        <v>3.9283393049519288</v>
      </c>
      <c r="AR83" t="n">
        <v>15.293770611860451</v>
      </c>
      <c r="AS83" t="n">
        <v>4.8274244502806472</v>
      </c>
      <c r="AT83" t="n">
        <v>0.83212668472712115</v>
      </c>
      <c r="BG83" t="n">
        <v>2.8717160552098574E-2</v>
      </c>
      <c r="BH83" t="n">
        <v>6.7628903472852748</v>
      </c>
      <c r="BI83" t="n">
        <v>0.59457934699772774</v>
      </c>
      <c r="BK83" t="n">
        <v>15.387270889606237</v>
      </c>
      <c r="BP83" t="n">
        <v>1.8857132643790218</v>
      </c>
      <c r="BT83" t="n">
        <v>2.2132901654811403E-2</v>
      </c>
      <c r="BU83" t="n">
        <v>0.15745932237565238</v>
      </c>
      <c r="BV83" t="n">
        <v>0.86610289114777705</v>
      </c>
      <c r="BW83" t="n">
        <v>3.1781607833450291E-2</v>
      </c>
      <c r="BX83" t="n">
        <v>2.1426930476290162</v>
      </c>
      <c r="IM83" t="n">
        <v>281.02437528496705</v>
      </c>
      <c r="IP83" t="n">
        <v>6.8648986914188637</v>
      </c>
      <c r="IS83" t="n">
        <v>126.02861588734837</v>
      </c>
    </row>
    <row r="84">
      <c r="A84" s="8" t="s">
        <v>240</v>
      </c>
      <c r="F84" t="n">
        <v>8.5896804660128265E-2</v>
      </c>
      <c r="J84" t="n">
        <v>2.6661471125144835E-2</v>
      </c>
      <c r="K84" t="n">
        <v>8.2368772496017165E-2</v>
      </c>
      <c r="L84" t="n">
        <v>4.5095260225069655E-2</v>
      </c>
      <c r="M84" t="n">
        <v>5.0484196671396449E-3</v>
      </c>
      <c r="N84" t="n">
        <v>8.6188899048814008E-2</v>
      </c>
      <c r="O84" t="n">
        <v>8.5623100609709624E-2</v>
      </c>
      <c r="T84" t="n">
        <v>7.8761872411438727E-2</v>
      </c>
      <c r="U84" t="n">
        <v>5.2151529819608931E-2</v>
      </c>
      <c r="V84" t="n">
        <v>1.2250351074182395</v>
      </c>
      <c r="W84" t="n">
        <v>0.21004972624257581</v>
      </c>
      <c r="X84" t="n">
        <v>5.4628587396280473E-2</v>
      </c>
      <c r="Y84" t="n">
        <v>2.5667769999358468E-2</v>
      </c>
      <c r="Z84" t="n">
        <v>0.63769292350654905</v>
      </c>
      <c r="AA84" t="n">
        <v>0.21325077474918491</v>
      </c>
      <c r="AB84" t="n">
        <v>3.5612497151212341E-2</v>
      </c>
      <c r="AC84" t="n">
        <v>0.33070216297063942</v>
      </c>
      <c r="AD84" t="n">
        <v>0.11508696190166297</v>
      </c>
      <c r="AE84" t="n">
        <v>7.3990177604534704E-2</v>
      </c>
      <c r="AF84" t="n">
        <v>0.17354848813284293</v>
      </c>
      <c r="AH84" t="n">
        <v>1.3664526446594065</v>
      </c>
      <c r="AI84" t="n">
        <v>2.9946431128999244E-2</v>
      </c>
      <c r="AJ84" t="n">
        <v>2.2295358515688125E-2</v>
      </c>
      <c r="AK84" t="n">
        <v>0.71263057532813134</v>
      </c>
      <c r="AL84" t="n">
        <v>0.4293973082272281</v>
      </c>
      <c r="AM84" t="n">
        <v>0.27680466116544211</v>
      </c>
      <c r="AN84" t="n">
        <v>0.31958459519829902</v>
      </c>
      <c r="AO84" t="n">
        <v>0.14987924905826067</v>
      </c>
      <c r="AP84" t="n">
        <v>0.12018036993680647</v>
      </c>
      <c r="AQ84" t="n">
        <v>0.33884181070356534</v>
      </c>
      <c r="AR84" t="n">
        <v>1.1460096168143774</v>
      </c>
      <c r="AS84" t="n">
        <v>0.42504870433911618</v>
      </c>
      <c r="AT84" t="n">
        <v>8.9017464783292227E-2</v>
      </c>
      <c r="BG84" t="n">
        <v>2.2915050425883162E-3</v>
      </c>
      <c r="BH84" t="n">
        <v>0.5373426665186759</v>
      </c>
      <c r="BK84" t="n">
        <v>1.8409040704880379</v>
      </c>
      <c r="BP84" t="n">
        <v>0.15051798908639313</v>
      </c>
      <c r="BV84" t="n">
        <v>0.33995671675896871</v>
      </c>
      <c r="IS84" t="n">
        <v>1.0357157767460028</v>
      </c>
    </row>
    <row r="85">
      <c r="A85" s="8" t="s">
        <v>241</v>
      </c>
      <c r="G85" t="n">
        <v>5.5687357020637145E-5</v>
      </c>
      <c r="Y85" t="n">
        <v>1.9255815481400922E-2</v>
      </c>
      <c r="IS85" t="n">
        <v>5.4088582369761208E-5</v>
      </c>
    </row>
    <row r="86">
      <c r="A86" s="8" t="s">
        <v>242</v>
      </c>
      <c r="H86" t="n">
        <v>2.7354865047410527E-4</v>
      </c>
      <c r="V86" t="n">
        <v>9.5180227485213847E-3</v>
      </c>
      <c r="X86" t="n">
        <v>6.3978366663278771E-4</v>
      </c>
      <c r="AB86" t="n">
        <v>5.1292677834323647E-2</v>
      </c>
      <c r="AT86" t="n">
        <v>6.1389040170942138E-3</v>
      </c>
      <c r="IS86" t="n">
        <v>7.655518667218795E-3</v>
      </c>
    </row>
    <row r="87">
      <c r="A87" s="8" t="s">
        <v>243</v>
      </c>
      <c r="B87" t="n">
        <v>4.1589998806004326E-5</v>
      </c>
      <c r="I87" t="n">
        <v>6.3972989858792767E-2</v>
      </c>
      <c r="J87" t="n">
        <v>1.8304426077079798</v>
      </c>
      <c r="K87" t="n">
        <v>2.7313864422196183</v>
      </c>
      <c r="L87" t="n">
        <v>1.6964438627216087</v>
      </c>
      <c r="M87" t="n">
        <v>0.25439554275457987</v>
      </c>
      <c r="N87" t="n">
        <v>0.13300529006543119</v>
      </c>
      <c r="O87" t="n">
        <v>0.14982530709517738</v>
      </c>
      <c r="T87" t="n">
        <v>5.5180246632650046E-2</v>
      </c>
      <c r="U87" t="n">
        <v>4.1544329865751455E-2</v>
      </c>
      <c r="V87" t="n">
        <v>0.97783774034334192</v>
      </c>
      <c r="W87" t="n">
        <v>0.12442481129937893</v>
      </c>
      <c r="X87" t="n">
        <v>6.6641646561220971E-2</v>
      </c>
      <c r="Y87" t="n">
        <v>1.3020716516548853E-3</v>
      </c>
      <c r="Z87" t="n">
        <v>1.9797029419023102</v>
      </c>
      <c r="AA87" t="n">
        <v>17.821959327165782</v>
      </c>
      <c r="AB87" t="n">
        <v>0.18100970786064577</v>
      </c>
      <c r="AC87" t="n">
        <v>0.47330051415352498</v>
      </c>
      <c r="AD87" t="n">
        <v>0.20352492359795607</v>
      </c>
      <c r="AE87" t="n">
        <v>0.13142092154609306</v>
      </c>
      <c r="AF87" t="n">
        <v>0.53570727060246903</v>
      </c>
      <c r="AH87" t="n">
        <v>6.667068209983526E-2</v>
      </c>
      <c r="AI87" t="n">
        <v>0.20199586979437284</v>
      </c>
      <c r="AJ87" t="n">
        <v>1.6458790236808927</v>
      </c>
      <c r="AK87" t="n">
        <v>1.2638220418145383</v>
      </c>
      <c r="AL87" t="n">
        <v>1.2864359842588862</v>
      </c>
      <c r="AM87" t="n">
        <v>0.55138029371606589</v>
      </c>
      <c r="AN87" t="n">
        <v>0.28822654821880306</v>
      </c>
      <c r="AO87" t="n">
        <v>0.35385811820895163</v>
      </c>
      <c r="AP87" t="n">
        <v>4.0045024972005051E-2</v>
      </c>
      <c r="AQ87" t="n">
        <v>0.12023318345486662</v>
      </c>
      <c r="AR87" t="n">
        <v>2.1139210019804655</v>
      </c>
      <c r="AS87" t="n">
        <v>0.71187346695111731</v>
      </c>
      <c r="AT87" t="n">
        <v>0.78231805022493894</v>
      </c>
      <c r="BG87" t="n">
        <v>4.0659535948143494E-3</v>
      </c>
      <c r="BH87" t="n">
        <v>0.95698244490712314</v>
      </c>
      <c r="BJ87" t="n">
        <v>0.20785508209786219</v>
      </c>
      <c r="BK87" t="n">
        <v>0.73968069107744583</v>
      </c>
      <c r="BT87" t="n">
        <v>7.0294398281191467E-2</v>
      </c>
      <c r="BV87" t="n">
        <v>0.12667546603195243</v>
      </c>
      <c r="BW87" t="n">
        <v>5.4854550511888894E-2</v>
      </c>
      <c r="BX87" t="n">
        <v>0.1475887352832102</v>
      </c>
      <c r="IM87" t="n">
        <v>31.973700305853232</v>
      </c>
      <c r="IP87" t="n">
        <v>0.64793662055449663</v>
      </c>
      <c r="IS87" t="n">
        <v>12.709749814758043</v>
      </c>
    </row>
    <row r="88">
      <c r="A88" s="8" t="s">
        <v>244</v>
      </c>
      <c r="B88" t="n">
        <v>2.6754457050474161E-3</v>
      </c>
      <c r="C88" t="n">
        <v>1.9659780245918905E-2</v>
      </c>
      <c r="D88" t="n">
        <v>2.6003820633446931E-2</v>
      </c>
      <c r="E88" t="n">
        <v>0.22789496537979337</v>
      </c>
      <c r="F88" t="n">
        <v>9.8343324833483764E-4</v>
      </c>
      <c r="G88" t="n">
        <v>2.9739338040707671E-5</v>
      </c>
      <c r="H88" t="n">
        <v>3.0440388921165332E-3</v>
      </c>
      <c r="I88" t="n">
        <v>1.4438906547218612E-2</v>
      </c>
      <c r="J88" t="n">
        <v>0.70684140043829047</v>
      </c>
      <c r="O88" t="n">
        <v>1.1884288615258181E-2</v>
      </c>
      <c r="T88" t="n">
        <v>6.0180233345819945</v>
      </c>
      <c r="U88" t="n">
        <v>2.7880163183292301E-2</v>
      </c>
      <c r="V88" t="n">
        <v>6.522386718035926E-2</v>
      </c>
      <c r="X88" t="n">
        <v>4.4700549309000161E-3</v>
      </c>
      <c r="AB88" t="n">
        <v>9.6248428013231673E-3</v>
      </c>
      <c r="AC88" t="n">
        <v>1.9181710158490458E-2</v>
      </c>
      <c r="AD88" t="n">
        <v>2.0067122904489462E-2</v>
      </c>
      <c r="AE88" t="n">
        <v>7.6778848829591462E-3</v>
      </c>
      <c r="AF88" t="n">
        <v>1.6453471509503902E-2</v>
      </c>
      <c r="AH88" t="n">
        <v>5.6473555916657495E-2</v>
      </c>
      <c r="AI88" t="n">
        <v>0.17788407354470043</v>
      </c>
      <c r="AK88" t="n">
        <v>7.7160389599565282E-2</v>
      </c>
      <c r="AL88" t="n">
        <v>3.4663223715172789E-2</v>
      </c>
      <c r="AM88" t="n">
        <v>1.8703891144165992E-2</v>
      </c>
      <c r="AN88" t="n">
        <v>7.3851062322804945E-2</v>
      </c>
      <c r="AO88" t="n">
        <v>3.2717684777439957E-2</v>
      </c>
      <c r="AP88" t="n">
        <v>1.4927997460035491E-2</v>
      </c>
      <c r="AQ88" t="n">
        <v>4.276496609495066E-2</v>
      </c>
      <c r="AR88" t="n">
        <v>0.13987369863923438</v>
      </c>
      <c r="AS88" t="n">
        <v>5.0032935553844304E-2</v>
      </c>
      <c r="AT88" t="n">
        <v>4.3910150273527931E-2</v>
      </c>
      <c r="BG88" t="n">
        <v>7.6367876662087917E-5</v>
      </c>
      <c r="BH88" t="n">
        <v>5.352318243537614E-2</v>
      </c>
      <c r="BK88" t="n">
        <v>0.24052372465596006</v>
      </c>
      <c r="IM88" t="n">
        <v>207.05179241713969</v>
      </c>
      <c r="IP88" t="n">
        <v>27.018998693449685</v>
      </c>
      <c r="IS88" t="n">
        <v>46.571859356133466</v>
      </c>
    </row>
    <row r="89">
      <c r="A89" s="8" t="s">
        <v>245</v>
      </c>
      <c r="B89" t="n">
        <v>3.9204390327361076E-3</v>
      </c>
      <c r="C89" t="n">
        <v>2.9708871465959984E-2</v>
      </c>
      <c r="D89" t="n">
        <v>4.0983311684545151E-2</v>
      </c>
      <c r="E89" t="n">
        <v>0.34160084916753952</v>
      </c>
      <c r="F89" t="n">
        <v>1.8067542155030694E-3</v>
      </c>
      <c r="G89" t="n">
        <v>4.4666467785083796E-5</v>
      </c>
      <c r="H89" t="n">
        <v>4.7555847004579471E-3</v>
      </c>
      <c r="I89" t="n">
        <v>1.4740555820231512E-2</v>
      </c>
      <c r="K89" t="n">
        <v>2.0804943555762224E-2</v>
      </c>
      <c r="N89" t="n">
        <v>1.289936867614061E-2</v>
      </c>
      <c r="O89" t="n">
        <v>1.8486862589323055E-2</v>
      </c>
      <c r="T89" t="n">
        <v>6.9925233042225532E-2</v>
      </c>
      <c r="U89" t="n">
        <v>0.75993133103175381</v>
      </c>
      <c r="V89" t="n">
        <v>0.1464883952138267</v>
      </c>
      <c r="X89" t="n">
        <v>1.0029619783548925E-2</v>
      </c>
      <c r="Y89" t="n">
        <v>1.9784727814157365E-4</v>
      </c>
      <c r="AB89" t="n">
        <v>1.8777492762696069E-2</v>
      </c>
      <c r="AC89" t="n">
        <v>3.6014396405802528E-2</v>
      </c>
      <c r="AD89" t="n">
        <v>3.1523714531764536E-2</v>
      </c>
      <c r="AE89" t="n">
        <v>1.1312823712144395E-2</v>
      </c>
      <c r="AF89" t="n">
        <v>2.4188738553725112E-2</v>
      </c>
      <c r="AH89" t="n">
        <v>5.0481831019984907E-2</v>
      </c>
      <c r="AI89" t="n">
        <v>0.32789533388108322</v>
      </c>
      <c r="AK89" t="n">
        <v>0.11366996967259595</v>
      </c>
      <c r="AL89" t="n">
        <v>7.131436542775442E-2</v>
      </c>
      <c r="AM89" t="n">
        <v>4.6457015785191375E-2</v>
      </c>
      <c r="AN89" t="n">
        <v>8.7079290144937677E-2</v>
      </c>
      <c r="AO89" t="n">
        <v>7.7742515410051186E-2</v>
      </c>
      <c r="AP89" t="n">
        <v>1.9612863596191174E-2</v>
      </c>
      <c r="AQ89" t="n">
        <v>5.6304672150118598E-2</v>
      </c>
      <c r="AR89" t="n">
        <v>0.20982931004854244</v>
      </c>
      <c r="AS89" t="n">
        <v>7.1658088218441024E-2</v>
      </c>
      <c r="AT89" t="n">
        <v>4.1903491689586722E-2</v>
      </c>
      <c r="BG89" t="n">
        <v>1.1234927149909159E-4</v>
      </c>
      <c r="BH89" t="n">
        <v>7.9507009977783885E-2</v>
      </c>
      <c r="BK89" t="n">
        <v>0.44316563968723044</v>
      </c>
      <c r="BT89" t="n">
        <v>1.2327664789690555E-2</v>
      </c>
      <c r="BV89" t="n">
        <v>5.8102655502920937E-2</v>
      </c>
      <c r="IM89" t="n">
        <v>254.39815595475173</v>
      </c>
      <c r="IP89" t="n">
        <v>33.212273206158656</v>
      </c>
      <c r="IS89" t="n">
        <v>5.6859318990505976</v>
      </c>
    </row>
    <row r="90">
      <c r="A90" s="8" t="s">
        <v>246</v>
      </c>
      <c r="B90" t="n">
        <v>0.13298754422258097</v>
      </c>
      <c r="C90" t="n">
        <v>1.2900505881064348</v>
      </c>
      <c r="D90" t="n">
        <v>1.4273551962581603</v>
      </c>
      <c r="E90" t="n">
        <v>11.70047102681791</v>
      </c>
      <c r="F90" t="n">
        <v>0.35471998800945814</v>
      </c>
      <c r="G90" t="n">
        <v>5.1030849607457122E-2</v>
      </c>
      <c r="H90" t="n">
        <v>0.15521241479429251</v>
      </c>
      <c r="I90" t="n">
        <v>0.52583899601407735</v>
      </c>
      <c r="L90" t="n">
        <v>2.5218765661792415</v>
      </c>
      <c r="N90" t="n">
        <v>0.42209342192591365</v>
      </c>
      <c r="O90" t="n">
        <v>0.58529983586182288</v>
      </c>
      <c r="V90" t="n">
        <v>3.519420294594152E-2</v>
      </c>
      <c r="W90" t="n">
        <v>67.730176551244682</v>
      </c>
      <c r="X90" t="n">
        <v>2.3910259539914164E-3</v>
      </c>
      <c r="AB90" t="n">
        <v>0.18737159301270453</v>
      </c>
      <c r="AC90" t="n">
        <v>0.40118659389647326</v>
      </c>
      <c r="AD90" t="n">
        <v>0.95728736322303476</v>
      </c>
      <c r="AE90" t="n">
        <v>0.41101201947141935</v>
      </c>
      <c r="AF90" t="n">
        <v>0.87685220086022164</v>
      </c>
      <c r="AH90" t="n">
        <v>5.6377931987323047</v>
      </c>
      <c r="AI90" t="n">
        <v>1.1088384808854406</v>
      </c>
      <c r="AJ90" t="n">
        <v>1.3484467979590735</v>
      </c>
      <c r="AK90" t="n">
        <v>4.1301760340533704</v>
      </c>
      <c r="AL90" t="n">
        <v>3.6437935648260456</v>
      </c>
      <c r="AM90" t="n">
        <v>2.2288353354769059</v>
      </c>
      <c r="AN90" t="n">
        <v>2.3253247564724542</v>
      </c>
      <c r="AO90" t="n">
        <v>2.3173277577764688</v>
      </c>
      <c r="AP90" t="n">
        <v>1.1129610772050884</v>
      </c>
      <c r="AQ90" t="n">
        <v>3.1981951068446768</v>
      </c>
      <c r="AR90" t="n">
        <v>7.8909076015016488</v>
      </c>
      <c r="AS90" t="n">
        <v>2.4614896727607096</v>
      </c>
      <c r="AT90" t="n">
        <v>0.38307492203728744</v>
      </c>
      <c r="BG90" t="n">
        <v>4.08576228603948E-3</v>
      </c>
      <c r="BH90" t="n">
        <v>2.8660079908496838</v>
      </c>
      <c r="BI90" t="n">
        <v>1.0466304831337121</v>
      </c>
      <c r="BJ90" t="n">
        <v>1.9689403695320769</v>
      </c>
      <c r="BK90" t="n">
        <v>1.8652458524087456</v>
      </c>
      <c r="BP90" t="n">
        <v>0.76090562437524389</v>
      </c>
      <c r="BV90" t="n">
        <v>0.33232002823553974</v>
      </c>
      <c r="BW90" t="n">
        <v>0.17359557320068239</v>
      </c>
      <c r="BX90" t="n">
        <v>0.31051806468163967</v>
      </c>
      <c r="IM90" t="n">
        <v>99.853569210165489</v>
      </c>
      <c r="IP90" t="n">
        <v>13.026212789332746</v>
      </c>
      <c r="IS90" t="n">
        <v>0.58476377617711739</v>
      </c>
    </row>
    <row r="91">
      <c r="A91" s="8" t="s">
        <v>247</v>
      </c>
      <c r="B91" t="n">
        <v>2.4665130825581933E-4</v>
      </c>
      <c r="H91" t="n">
        <v>2.7892802375983612E-4</v>
      </c>
      <c r="I91" t="n">
        <v>1.3968842821759572E-3</v>
      </c>
      <c r="M91" t="n">
        <v>0.36089713061885909</v>
      </c>
      <c r="U91" t="n">
        <v>1.471912588844458E-2</v>
      </c>
      <c r="V91" t="n">
        <v>7.015039226938277E-3</v>
      </c>
      <c r="W91" t="n">
        <v>6.3876086545457803E-2</v>
      </c>
      <c r="X91" t="n">
        <v>4.7683929296820385E-4</v>
      </c>
      <c r="Z91" t="n">
        <v>8.8519124040846511E-2</v>
      </c>
      <c r="AB91" t="n">
        <v>0.92167688160306582</v>
      </c>
      <c r="AD91" t="n">
        <v>6.563378073739857E-3</v>
      </c>
      <c r="AI91" t="n">
        <v>2.1525248702108053E-2</v>
      </c>
      <c r="AN91" t="n">
        <v>6.175848983975182E-3</v>
      </c>
      <c r="AO91" t="n">
        <v>6.5473046153973723E-3</v>
      </c>
      <c r="AT91" t="n">
        <v>5.7459640213812242E-3</v>
      </c>
      <c r="BK91" t="n">
        <v>0.67154136225010619</v>
      </c>
      <c r="BV91" t="n">
        <v>8.4201993757210367E-2</v>
      </c>
      <c r="IM91" t="n">
        <v>28.105179269910366</v>
      </c>
      <c r="IP91" t="n">
        <v>3.5774031258352283</v>
      </c>
      <c r="IS91" t="n">
        <v>1.3323619126892332</v>
      </c>
    </row>
    <row r="92">
      <c r="A92" s="8" t="s">
        <v>248</v>
      </c>
      <c r="B92" t="n">
        <v>2.6678715956667024E-5</v>
      </c>
      <c r="C92" t="n">
        <v>6.8792886741941089E-2</v>
      </c>
      <c r="D92" t="n">
        <v>0.10822196733162098</v>
      </c>
      <c r="E92" t="n">
        <v>0.63029726455800905</v>
      </c>
      <c r="F92" t="n">
        <v>2.3456728269180406E-3</v>
      </c>
      <c r="G92" t="n">
        <v>3.5993066461281634E-5</v>
      </c>
      <c r="H92" t="n">
        <v>2.9623544122593964E-5</v>
      </c>
      <c r="I92" t="n">
        <v>2.2222957474490837E-2</v>
      </c>
      <c r="J92" t="n">
        <v>3.1001431927370444E-2</v>
      </c>
      <c r="K92" t="n">
        <v>2.518428526646813E-2</v>
      </c>
      <c r="L92" t="n">
        <v>2.2755608158853333E-2</v>
      </c>
      <c r="M92" t="n">
        <v>3.6881057713204287E-3</v>
      </c>
      <c r="N92" t="n">
        <v>44.208340199100931</v>
      </c>
      <c r="O92" t="n">
        <v>0.69059330039214128</v>
      </c>
      <c r="T92" t="n">
        <v>1.9998742169048189</v>
      </c>
      <c r="U92" t="n">
        <v>0.7206102278475579</v>
      </c>
      <c r="V92" t="n">
        <v>2.2360676607004762E-2</v>
      </c>
      <c r="W92" t="n">
        <v>2.3388977059780727</v>
      </c>
      <c r="X92" t="n">
        <v>1.5298619072478396E-3</v>
      </c>
      <c r="Y92" t="n">
        <v>6.7213845955450503E-3</v>
      </c>
      <c r="Z92" t="n">
        <v>1.6016350587720418</v>
      </c>
      <c r="AA92" t="n">
        <v>3.498672157605796</v>
      </c>
      <c r="AB92" t="n">
        <v>5.3295517233353323E-2</v>
      </c>
      <c r="AC92" t="n">
        <v>2.1658161258614772</v>
      </c>
      <c r="AD92" t="n">
        <v>0.71201127175095136</v>
      </c>
      <c r="AE92" t="n">
        <v>7.6708138117933053</v>
      </c>
      <c r="AF92" t="n">
        <v>33.354013504836786</v>
      </c>
      <c r="AH92" t="n">
        <v>0.16965479882229992</v>
      </c>
      <c r="AI92" t="n">
        <v>5.5573118559045231E-2</v>
      </c>
      <c r="AJ92" t="n">
        <v>1.0309814210098819E-2</v>
      </c>
      <c r="AK92" t="n">
        <v>2.6237395687494969</v>
      </c>
      <c r="AL92" t="n">
        <v>1.924972887775209</v>
      </c>
      <c r="AM92" t="n">
        <v>1.019314303312248</v>
      </c>
      <c r="AN92" t="n">
        <v>0.31903465602243297</v>
      </c>
      <c r="AO92" t="n">
        <v>0.40099077181487186</v>
      </c>
      <c r="AP92" t="n">
        <v>3.8023862906235921</v>
      </c>
      <c r="AQ92" t="n">
        <v>10.737436525477806</v>
      </c>
      <c r="AR92" t="n">
        <v>6.2227745351485257</v>
      </c>
      <c r="AS92" t="n">
        <v>1.9700992881833368</v>
      </c>
      <c r="AT92" t="n">
        <v>5.9841275404188954</v>
      </c>
      <c r="BG92" t="n">
        <v>2.7605257925670531E-2</v>
      </c>
      <c r="BH92" t="n">
        <v>1.5063433589852506</v>
      </c>
      <c r="BI92" t="n">
        <v>4.5787147839358502</v>
      </c>
      <c r="BK92" t="n">
        <v>2.9586034279827538</v>
      </c>
      <c r="BV92" t="n">
        <v>5.5232821848311464E-2</v>
      </c>
      <c r="IM92" t="n">
        <v>105.82515444799084</v>
      </c>
      <c r="IN92" t="n">
        <v>0.37818025335701172</v>
      </c>
      <c r="IS92" t="n">
        <v>5.0862136616930691</v>
      </c>
    </row>
    <row r="93">
      <c r="A93" s="8" t="s">
        <v>249</v>
      </c>
      <c r="C93" t="n">
        <v>7.4332804981321526E-2</v>
      </c>
      <c r="D93" t="n">
        <v>0.11731155783725819</v>
      </c>
      <c r="E93" t="n">
        <v>0.69017900607946592</v>
      </c>
      <c r="F93" t="n">
        <v>2.5446409817454904E-3</v>
      </c>
      <c r="G93" t="n">
        <v>3.9135310223955035E-5</v>
      </c>
      <c r="I93" t="n">
        <v>2.3906537713253916E-2</v>
      </c>
      <c r="J93" t="n">
        <v>4.6085646996680954E-2</v>
      </c>
      <c r="K93" t="n">
        <v>3.9323005360854882E-2</v>
      </c>
      <c r="L93" t="n">
        <v>3.3489573237625865E-2</v>
      </c>
      <c r="M93" t="n">
        <v>5.9529245851257292E-3</v>
      </c>
      <c r="N93" t="n">
        <v>0.62948431267075977</v>
      </c>
      <c r="O93" t="n">
        <v>11.090441496964344</v>
      </c>
      <c r="T93" t="n">
        <v>1.5454029468054473</v>
      </c>
      <c r="U93" t="n">
        <v>0.56132364750619734</v>
      </c>
      <c r="V93" t="n">
        <v>1.7380447616299262E-2</v>
      </c>
      <c r="W93" t="n">
        <v>1.839406364679663</v>
      </c>
      <c r="X93" t="n">
        <v>1.1740089995001407E-3</v>
      </c>
      <c r="Y93" t="n">
        <v>4.9021741138897566E-3</v>
      </c>
      <c r="Z93" t="n">
        <v>1.9401242952004263</v>
      </c>
      <c r="AA93" t="n">
        <v>2.7143059238175731</v>
      </c>
      <c r="AE93" t="n">
        <v>0.12460212026162371</v>
      </c>
      <c r="BK93" t="n">
        <v>9.902110818082253</v>
      </c>
      <c r="BV93" t="n">
        <v>0.21332333003679133</v>
      </c>
      <c r="BX93" t="n">
        <v>0.63630796205802143</v>
      </c>
      <c r="IM93" t="n">
        <v>76.624306135183232</v>
      </c>
      <c r="IS93" t="n">
        <v>0.54190685892979529</v>
      </c>
    </row>
    <row r="94">
      <c r="A94" s="8" t="s">
        <v>250</v>
      </c>
      <c r="T94" t="n">
        <v>9.2961827691579929E-2</v>
      </c>
      <c r="U94" t="n">
        <v>3.44282397008829E-2</v>
      </c>
      <c r="V94" t="n">
        <v>4.4820819040150475E-3</v>
      </c>
      <c r="W94" t="n">
        <v>0.18568247529557913</v>
      </c>
      <c r="Y94" t="n">
        <v>6.2273959901383428E-4</v>
      </c>
      <c r="Z94" t="n">
        <v>0.19467249027632949</v>
      </c>
      <c r="AA94" t="n">
        <v>0.31186352640433262</v>
      </c>
      <c r="AK94" t="n">
        <v>29.496542344141631</v>
      </c>
      <c r="AL94" t="n">
        <v>0.21644354302896479</v>
      </c>
      <c r="AW94" t="n">
        <v>2.283228753941164</v>
      </c>
      <c r="BG94" t="n">
        <v>3.8504245101717786E-4</v>
      </c>
      <c r="IS94" t="n">
        <v>8.476005676119025E-2</v>
      </c>
    </row>
    <row r="95">
      <c r="A95" s="8" t="s">
        <v>251</v>
      </c>
      <c r="Q95" t="n">
        <v>1.252822117575311E-3</v>
      </c>
      <c r="AG95" t="n">
        <v>16.204009872334034</v>
      </c>
      <c r="BG95" t="n">
        <v>8.6797138112156263E-5</v>
      </c>
      <c r="IS95" t="n">
        <v>1.8509808784843449</v>
      </c>
    </row>
    <row r="96">
      <c r="A96" s="8" t="s">
        <v>252</v>
      </c>
      <c r="B96" t="n">
        <v>3.3074025190406844E-5</v>
      </c>
      <c r="C96" t="n">
        <v>5.3565046096676942E-2</v>
      </c>
      <c r="D96" t="n">
        <v>0.13035650022055487</v>
      </c>
      <c r="E96" t="n">
        <v>1.0544866760803651</v>
      </c>
      <c r="F96" t="n">
        <v>2.8576796446850359E-3</v>
      </c>
      <c r="G96" t="n">
        <v>1.4141810711382509E-4</v>
      </c>
      <c r="H96" t="n">
        <v>5.304214419782039E-5</v>
      </c>
      <c r="I96" t="n">
        <v>3.0617923018569731E-2</v>
      </c>
      <c r="J96" t="n">
        <v>0.10384899064298096</v>
      </c>
      <c r="K96" t="n">
        <v>4.5352647701063391E-2</v>
      </c>
      <c r="L96" t="n">
        <v>6.5208849986977555E-2</v>
      </c>
      <c r="M96" t="n">
        <v>5.6716142434079644E-2</v>
      </c>
      <c r="N96" t="n">
        <v>0.73546481038131972</v>
      </c>
      <c r="O96" t="n">
        <v>2.00470618157556E-2</v>
      </c>
      <c r="Q96" t="n">
        <v>9.4415392248939063E-4</v>
      </c>
      <c r="R96" t="n">
        <v>8.4556988009793649E-4</v>
      </c>
      <c r="S96" t="n">
        <v>0.21358581850344852</v>
      </c>
      <c r="T96" t="n">
        <v>1.0048337901514224</v>
      </c>
      <c r="U96" t="n">
        <v>0.37448593277618136</v>
      </c>
      <c r="V96" t="n">
        <v>1.1900968366573846E-2</v>
      </c>
      <c r="W96" t="n">
        <v>1.8107480426234814</v>
      </c>
      <c r="X96" t="n">
        <v>7.6785297694710217E-4</v>
      </c>
      <c r="Y96" t="n">
        <v>6.8862565616384375E-3</v>
      </c>
      <c r="Z96" t="n">
        <v>2.0676078088102727</v>
      </c>
      <c r="AA96" t="n">
        <v>3.6818682982545545</v>
      </c>
      <c r="AB96" t="n">
        <v>4.6723254458398561E-2</v>
      </c>
      <c r="AC96" t="n">
        <v>0.10880280771294118</v>
      </c>
      <c r="AD96" t="n">
        <v>5.9072107286324407E-2</v>
      </c>
      <c r="AE96" t="n">
        <v>0.17052414445544881</v>
      </c>
      <c r="AF96" t="n">
        <v>0.46879158871207233</v>
      </c>
      <c r="AH96" t="n">
        <v>40.555185542529387</v>
      </c>
      <c r="AI96" t="n">
        <v>0.30950300046990642</v>
      </c>
      <c r="AJ96" t="n">
        <v>2.0468454624022803</v>
      </c>
      <c r="AK96" t="n">
        <v>6.7686301099910073</v>
      </c>
      <c r="AL96" t="n">
        <v>2.9154217579610173</v>
      </c>
      <c r="AM96" t="n">
        <v>1.5411840387291051E-2</v>
      </c>
      <c r="AN96" t="n">
        <v>3.3833929330645225E-2</v>
      </c>
      <c r="AT96" t="n">
        <v>1.7646667532734289E-2</v>
      </c>
      <c r="AX96" t="n">
        <v>8.7452496811082376</v>
      </c>
      <c r="BC96" t="n">
        <v>84.286856097287512</v>
      </c>
      <c r="BG96" t="n">
        <v>7.9032399560164512E-3</v>
      </c>
      <c r="BH96" t="n">
        <v>6.3550554573872313</v>
      </c>
      <c r="BI96" t="n">
        <v>3.1549137994174004</v>
      </c>
      <c r="BJ96" t="n">
        <v>0.21530277493183458</v>
      </c>
      <c r="BK96" t="n">
        <v>0.77848844826293817</v>
      </c>
      <c r="BL96" t="n">
        <v>64.128696644219787</v>
      </c>
      <c r="BM96" t="n">
        <v>9.4339784282528635E-2</v>
      </c>
      <c r="BN96" t="n">
        <v>7.6675180816034957E-2</v>
      </c>
      <c r="BO96" t="n">
        <v>18.674243051333306</v>
      </c>
      <c r="BP96" t="n">
        <v>0.4545578172591026</v>
      </c>
      <c r="BS96" t="n">
        <v>5.6648956064515386E-2</v>
      </c>
      <c r="BT96" t="n">
        <v>0.21477490744382946</v>
      </c>
      <c r="BU96" t="n">
        <v>0.93189381306539354</v>
      </c>
      <c r="BV96" t="n">
        <v>4.1072642007167391E-2</v>
      </c>
      <c r="BW96" t="n">
        <v>0.24551212834515718</v>
      </c>
      <c r="BX96" t="n">
        <v>8.9727612642532831E-2</v>
      </c>
      <c r="IM96" t="n">
        <v>161.87572690224968</v>
      </c>
      <c r="IS96" t="n">
        <v>2.9014687088316362E-4</v>
      </c>
    </row>
    <row r="97">
      <c r="A97" s="8" t="s">
        <v>253</v>
      </c>
      <c r="B97" t="n">
        <v>1.4544962341863404E-4</v>
      </c>
      <c r="C97" t="n">
        <v>0.3256571469706997</v>
      </c>
      <c r="D97" t="n">
        <v>0.68463927703865701</v>
      </c>
      <c r="E97" t="n">
        <v>5.6828580869303682</v>
      </c>
      <c r="F97" t="n">
        <v>1.4599853208066154E-2</v>
      </c>
      <c r="G97" t="n">
        <v>3.7250958529850788E-4</v>
      </c>
      <c r="H97" t="n">
        <v>1.6761005214767778E-4</v>
      </c>
      <c r="I97" t="n">
        <v>0.15811215430898876</v>
      </c>
      <c r="J97" t="n">
        <v>0.49768525650532497</v>
      </c>
      <c r="K97" t="n">
        <v>0.22686251185528691</v>
      </c>
      <c r="L97" t="n">
        <v>0.32429384617261453</v>
      </c>
      <c r="M97" t="n">
        <v>0.248841505463132</v>
      </c>
      <c r="N97" t="n">
        <v>3.0889134629308592</v>
      </c>
      <c r="O97" t="n">
        <v>1.6511401584835204</v>
      </c>
      <c r="P97" t="n">
        <v>6.5084008867580992E-2</v>
      </c>
      <c r="Q97" t="n">
        <v>5.3567724058574684E-2</v>
      </c>
      <c r="R97" t="n">
        <v>9.2649421414858369E-3</v>
      </c>
      <c r="S97" t="n">
        <v>223.29580673776226</v>
      </c>
      <c r="T97" t="n">
        <v>1.4358770491332726</v>
      </c>
      <c r="U97" t="n">
        <v>0.54318409728401296</v>
      </c>
      <c r="V97" t="n">
        <v>1.7147086382940317E-2</v>
      </c>
      <c r="W97" t="n">
        <v>2.26314283916245</v>
      </c>
      <c r="X97" t="n">
        <v>1.1212330295295315E-3</v>
      </c>
      <c r="Y97" t="n">
        <v>8.4056074097328421E-3</v>
      </c>
      <c r="Z97" t="n">
        <v>2.368332780263644</v>
      </c>
      <c r="AA97" t="n">
        <v>4.6237066123195865</v>
      </c>
      <c r="AB97" t="n">
        <v>4.1049476503088489E-2</v>
      </c>
      <c r="AC97" t="n">
        <v>0.63197897563340832</v>
      </c>
      <c r="AD97" t="n">
        <v>8.2776447528736724E-2</v>
      </c>
      <c r="AE97" t="n">
        <v>0.17700110450234197</v>
      </c>
      <c r="AF97" t="n">
        <v>1.5202863943426763</v>
      </c>
      <c r="AG97" t="n">
        <v>1.1274111095682746E-2</v>
      </c>
      <c r="AH97" t="n">
        <v>30.02404644746079</v>
      </c>
      <c r="AI97" t="n">
        <v>0.18396874641923056</v>
      </c>
      <c r="AJ97" t="n">
        <v>0.20455824445539891</v>
      </c>
      <c r="AK97" t="n">
        <v>50.488368375770264</v>
      </c>
      <c r="AL97" t="n">
        <v>59.544019670021562</v>
      </c>
      <c r="AM97" t="n">
        <v>71.273361134556495</v>
      </c>
      <c r="AN97" t="n">
        <v>0.76615530376286045</v>
      </c>
      <c r="AO97" t="n">
        <v>0.22164593762685031</v>
      </c>
      <c r="AP97" t="n">
        <v>0.14078493562828143</v>
      </c>
      <c r="AQ97" t="n">
        <v>0.54183084262194825</v>
      </c>
      <c r="AR97" t="n">
        <v>4.0164434397849904</v>
      </c>
      <c r="AS97" t="n">
        <v>0.25656283410630637</v>
      </c>
      <c r="AT97" t="n">
        <v>0.7904475376732627</v>
      </c>
      <c r="AU97" t="n">
        <v>1.4314287566605448</v>
      </c>
      <c r="AX97" t="n">
        <v>7.571186389573023E-2</v>
      </c>
      <c r="AY97" t="n">
        <v>4.3933520535019227E-2</v>
      </c>
      <c r="AZ97" t="n">
        <v>2.6522895359837197</v>
      </c>
      <c r="BC97" t="n">
        <v>0.21701963575225527</v>
      </c>
      <c r="BG97" t="n">
        <v>1.9928194360619416E-2</v>
      </c>
      <c r="BH97" t="n">
        <v>2.7519587330739403</v>
      </c>
      <c r="BI97" t="n">
        <v>19.848538322164401</v>
      </c>
      <c r="BJ97" t="n">
        <v>0.35335555111256073</v>
      </c>
      <c r="BK97" t="n">
        <v>4.8546357002393652</v>
      </c>
      <c r="BL97" t="n">
        <v>0.61730217589694936</v>
      </c>
      <c r="BM97" t="n">
        <v>0.3118191719801901</v>
      </c>
      <c r="BN97" t="n">
        <v>0.18125023006834479</v>
      </c>
      <c r="BO97" t="n">
        <v>9.4304332767509907E-2</v>
      </c>
      <c r="BS97" t="n">
        <v>4.7539631392258946E-3</v>
      </c>
      <c r="BT97" t="n">
        <v>0.19744186528165375</v>
      </c>
      <c r="BU97" t="n">
        <v>7.2114248759017369E-2</v>
      </c>
      <c r="BV97" t="n">
        <v>6.7862760611711884E-2</v>
      </c>
      <c r="BW97" t="n">
        <v>3.1160049564059482E-2</v>
      </c>
      <c r="BX97" t="n">
        <v>0.13672128397465844</v>
      </c>
      <c r="BY97" t="n">
        <v>0.13066278657707497</v>
      </c>
      <c r="IM97" t="n">
        <v>61.292169516465449</v>
      </c>
      <c r="IS97" t="n">
        <v>392.38056225472565</v>
      </c>
    </row>
    <row r="98">
      <c r="A98" s="8" t="s">
        <v>254</v>
      </c>
      <c r="B98" t="n">
        <v>5.5741302630562227E-3</v>
      </c>
      <c r="C98" t="n">
        <v>4.1848426494057858E-2</v>
      </c>
      <c r="D98" t="n">
        <v>5.1726325772362532E-2</v>
      </c>
      <c r="E98" t="n">
        <v>0.47250158834699785</v>
      </c>
      <c r="F98" t="n">
        <v>1.6679811294542973E-3</v>
      </c>
      <c r="G98" t="n">
        <v>2.7335143249983969E-5</v>
      </c>
      <c r="H98" t="n">
        <v>6.498069788463158E-3</v>
      </c>
      <c r="I98" t="n">
        <v>1.9968511110060344E-2</v>
      </c>
      <c r="J98" t="n">
        <v>0.12879912648176864</v>
      </c>
      <c r="K98" t="n">
        <v>0.1412045119127707</v>
      </c>
      <c r="L98" t="n">
        <v>0.11184276270490967</v>
      </c>
      <c r="M98" t="n">
        <v>1.3659175051656742E-2</v>
      </c>
      <c r="N98" t="n">
        <v>0.14304783170576979</v>
      </c>
      <c r="O98" t="n">
        <v>0.21670750433486896</v>
      </c>
      <c r="P98" t="n">
        <v>1.2481527491187375E-2</v>
      </c>
      <c r="Q98" t="n">
        <v>3.6771647186767723E-3</v>
      </c>
      <c r="R98" t="n">
        <v>6.707277560406991E-4</v>
      </c>
      <c r="S98" t="n">
        <v>0.11267918027620233</v>
      </c>
      <c r="T98" t="n">
        <v>32.563508226087507</v>
      </c>
      <c r="U98" t="n">
        <v>2.2812303737602346E-2</v>
      </c>
      <c r="V98" t="n">
        <v>6.4746455331394934E-2</v>
      </c>
      <c r="X98" t="n">
        <v>4.3743883137847221E-3</v>
      </c>
      <c r="Z98" t="n">
        <v>2.4597099335996604</v>
      </c>
      <c r="AB98" t="n">
        <v>7.3806611589399725E-3</v>
      </c>
      <c r="AC98" t="n">
        <v>2.8050236085050688E-2</v>
      </c>
      <c r="AD98" t="n">
        <v>2.1487565647244536E-2</v>
      </c>
      <c r="AE98" t="n">
        <v>2.1820907045994126E-2</v>
      </c>
      <c r="AF98" t="n">
        <v>5.9831630222062109E-2</v>
      </c>
      <c r="AH98" t="n">
        <v>0.21480660021679426</v>
      </c>
      <c r="AI98" t="n">
        <v>6.2240314974715216E-2</v>
      </c>
      <c r="AK98" t="n">
        <v>0.11767431727702955</v>
      </c>
      <c r="AN98" t="n">
        <v>5.3464663984969532E-2</v>
      </c>
      <c r="AS98" t="n">
        <v>4.448763893499344E-2</v>
      </c>
      <c r="AT98" t="n">
        <v>7.3036421675957197E-2</v>
      </c>
      <c r="AU98" t="n">
        <v>3.2624415743327438E-2</v>
      </c>
      <c r="AX98" t="n">
        <v>1.7272509263934665E-3</v>
      </c>
      <c r="AY98" t="n">
        <v>1.0012128961354473E-3</v>
      </c>
      <c r="AZ98" t="n">
        <v>6.044967096965103E-2</v>
      </c>
      <c r="BG98" t="n">
        <v>9.4932114806393767E-4</v>
      </c>
      <c r="BH98" t="n">
        <v>9.4929868641775869E-2</v>
      </c>
      <c r="BI98" t="n">
        <v>0.27877006858059861</v>
      </c>
      <c r="BK98" t="n">
        <v>37.15039930389198</v>
      </c>
      <c r="BM98" t="n">
        <v>0.17848316923863977</v>
      </c>
      <c r="BO98" t="n">
        <v>0.18645384612250562</v>
      </c>
      <c r="BP98" t="n">
        <v>0.1410599708332603</v>
      </c>
      <c r="BR98" t="n">
        <v>2.7337433187118121E-2</v>
      </c>
      <c r="BT98" t="n">
        <v>5.3933620173485582E-2</v>
      </c>
      <c r="BU98" t="n">
        <v>0.83929423776344181</v>
      </c>
      <c r="BV98" t="n">
        <v>3.1128063500045431</v>
      </c>
      <c r="BW98" t="n">
        <v>4.0014984027743505E-2</v>
      </c>
      <c r="BX98" t="n">
        <v>4.6610705368046705</v>
      </c>
      <c r="BY98" t="n">
        <v>2.2491954775183183E-2</v>
      </c>
      <c r="IM98" t="n">
        <v>352.30879673291201</v>
      </c>
      <c r="IS98" t="n">
        <v>28.44416273780217</v>
      </c>
    </row>
    <row r="99">
      <c r="A99" s="8" t="s">
        <v>255</v>
      </c>
      <c r="B99" t="n">
        <v>3.6410998813911953E-3</v>
      </c>
      <c r="C99" t="n">
        <v>2.7686084060367731E-2</v>
      </c>
      <c r="D99" t="n">
        <v>3.4288062221913433E-2</v>
      </c>
      <c r="E99" t="n">
        <v>0.31275781212783227</v>
      </c>
      <c r="F99" t="n">
        <v>1.0366124962632305E-3</v>
      </c>
      <c r="G99" t="n">
        <v>1.8038546249836009E-5</v>
      </c>
      <c r="H99" t="n">
        <v>4.2460989529582022E-3</v>
      </c>
      <c r="I99" t="n">
        <v>1.3081771260071998E-2</v>
      </c>
      <c r="N99" t="n">
        <v>9.340108500213587E-2</v>
      </c>
      <c r="O99" t="n">
        <v>0.14181944366743399</v>
      </c>
      <c r="P99" t="n">
        <v>8.1359526404046843E-3</v>
      </c>
      <c r="Q99" t="n">
        <v>2.4260813975289118E-3</v>
      </c>
      <c r="R99" t="n">
        <v>4.3741884149609488E-4</v>
      </c>
      <c r="S99" t="n">
        <v>7.3465489349419433E-2</v>
      </c>
      <c r="U99" t="n">
        <v>41.850130039219245</v>
      </c>
      <c r="V99" t="n">
        <v>5.0581148474447411E-2</v>
      </c>
      <c r="W99" t="n">
        <v>7.1743540400836886E-2</v>
      </c>
      <c r="X99" t="n">
        <v>3.2618947993699166E-3</v>
      </c>
      <c r="Z99" t="n">
        <v>6.5171123858372315</v>
      </c>
      <c r="AB99" t="n">
        <v>6.7705073055061614E-3</v>
      </c>
      <c r="AC99" t="n">
        <v>1.8796195959977537E-2</v>
      </c>
      <c r="AD99" t="n">
        <v>6.2752037901868785E-2</v>
      </c>
      <c r="AE99" t="n">
        <v>1.4232405986485652E-2</v>
      </c>
      <c r="AF99" t="n">
        <v>3.9150108238051991E-2</v>
      </c>
      <c r="AH99" t="n">
        <v>0.15031513735549923</v>
      </c>
      <c r="AI99" t="n">
        <v>2.6330647865294255E-2</v>
      </c>
      <c r="AK99" t="n">
        <v>7.6905116147413133E-2</v>
      </c>
      <c r="AN99" t="n">
        <v>3.8802535561700782E-2</v>
      </c>
      <c r="AS99" t="n">
        <v>1.8944645523706182E-2</v>
      </c>
      <c r="AT99" t="n">
        <v>4.7876500638182544E-2</v>
      </c>
      <c r="AU99" t="n">
        <v>2.1313332704220249E-2</v>
      </c>
      <c r="AY99" t="n">
        <v>6.5386274304384353E-4</v>
      </c>
      <c r="AZ99" t="n">
        <v>3.9492952521775856E-2</v>
      </c>
      <c r="BG99" t="n">
        <v>6.2193924049637115E-4</v>
      </c>
      <c r="BH99" t="n">
        <v>6.2017277784014453E-2</v>
      </c>
      <c r="BI99" t="n">
        <v>0.18250381445034008</v>
      </c>
      <c r="BK99" t="n">
        <v>25.365504712921208</v>
      </c>
      <c r="BM99" t="n">
        <v>0.13787206683350178</v>
      </c>
      <c r="BO99" t="n">
        <v>8.6787752802373927E-2</v>
      </c>
      <c r="BP99" t="n">
        <v>9.3303647857448713E-2</v>
      </c>
      <c r="BR99" t="n">
        <v>1.5279948720124746E-2</v>
      </c>
      <c r="BT99" t="n">
        <v>3.5655183055232936E-2</v>
      </c>
      <c r="BU99" t="n">
        <v>0.54745861915700467</v>
      </c>
      <c r="BV99" t="n">
        <v>0.22738456202571888</v>
      </c>
      <c r="BX99" t="n">
        <v>4.527883811097567</v>
      </c>
      <c r="IM99" t="n">
        <v>377.01502130902276</v>
      </c>
      <c r="IS99" t="n">
        <v>3.5794766168992731</v>
      </c>
    </row>
    <row r="100">
      <c r="A100" s="8" t="s">
        <v>256</v>
      </c>
      <c r="K100" t="n">
        <v>1.344327913780376E-2</v>
      </c>
      <c r="L100" t="n">
        <v>1.0729547583464913E-2</v>
      </c>
      <c r="V100" t="n">
        <v>2.9905702241256667E-2</v>
      </c>
      <c r="Z100" t="n">
        <v>0.28174094001957173</v>
      </c>
      <c r="BK100" t="n">
        <v>0.26983215532551547</v>
      </c>
      <c r="IM100" t="n">
        <v>143.6501820961569</v>
      </c>
      <c r="IS100" t="n">
        <v>19.550924290054528</v>
      </c>
    </row>
    <row r="101">
      <c r="A101" s="8" t="s">
        <v>257</v>
      </c>
      <c r="B101" t="n">
        <v>5.3550327543538416E-3</v>
      </c>
      <c r="C101" t="n">
        <v>4.0133096263701762E-2</v>
      </c>
      <c r="D101" t="n">
        <v>4.9649176696878079E-2</v>
      </c>
      <c r="E101" t="n">
        <v>0.45399822437921833</v>
      </c>
      <c r="F101" t="n">
        <v>1.6201971034058072E-3</v>
      </c>
      <c r="G101" t="n">
        <v>2.6239156339497914E-5</v>
      </c>
      <c r="H101" t="n">
        <v>6.2404210319544134E-3</v>
      </c>
      <c r="I101" t="n">
        <v>1.9177862891069805E-2</v>
      </c>
      <c r="N101" t="n">
        <v>0.13747702403366352</v>
      </c>
      <c r="O101" t="n">
        <v>0.20795694058515332</v>
      </c>
      <c r="P101" t="n">
        <v>1.1985494261713038E-2</v>
      </c>
      <c r="Q101" t="n">
        <v>3.5737088765002553E-3</v>
      </c>
      <c r="R101" t="n">
        <v>6.4442885094757917E-4</v>
      </c>
      <c r="S101" t="n">
        <v>0.10822624547009271</v>
      </c>
      <c r="V101" t="n">
        <v>7.063149954134898E-2</v>
      </c>
      <c r="W101" t="n">
        <v>178.38696117069401</v>
      </c>
      <c r="X101" t="n">
        <v>4.832881401369055E-3</v>
      </c>
      <c r="Z101" t="n">
        <v>20.988752121408233</v>
      </c>
      <c r="AB101" t="n">
        <v>6.4615144312860388E-3</v>
      </c>
      <c r="AC101" t="n">
        <v>2.5441156934924471E-2</v>
      </c>
      <c r="AD101" t="n">
        <v>1.1016363982036941E-2</v>
      </c>
      <c r="AE101" t="n">
        <v>2.0955973023130983E-2</v>
      </c>
      <c r="AF101" t="n">
        <v>0.10000842644672857</v>
      </c>
      <c r="AH101" t="n">
        <v>4.5048615392923569E-2</v>
      </c>
      <c r="AI101" t="n">
        <v>0.35455734582375054</v>
      </c>
      <c r="AK101" t="n">
        <v>0.11305871424295992</v>
      </c>
      <c r="AM101" t="n">
        <v>1.3385095376825869E-2</v>
      </c>
      <c r="AN101" t="n">
        <v>4.3336418024722441E-2</v>
      </c>
      <c r="AO101" t="n">
        <v>7.336957715779289E-3</v>
      </c>
      <c r="AS101" t="n">
        <v>3.0249557684190749E-2</v>
      </c>
      <c r="AT101" t="n">
        <v>6.2913902630541058E-2</v>
      </c>
      <c r="AU101" t="n">
        <v>2.9029751375498538E-2</v>
      </c>
      <c r="AY101" t="n">
        <v>8.9068155236792076E-4</v>
      </c>
      <c r="AZ101" t="n">
        <v>5.3789094733275165E-2</v>
      </c>
      <c r="BG101" t="n">
        <v>9.1216602260527795E-4</v>
      </c>
      <c r="BH101" t="n">
        <v>8.4900143236791528E-2</v>
      </c>
      <c r="BI101" t="n">
        <v>0.24810999574428536</v>
      </c>
      <c r="BK101" t="n">
        <v>35.711532547331011</v>
      </c>
      <c r="BM101" t="n">
        <v>0.15813907970081528</v>
      </c>
      <c r="BO101" t="n">
        <v>0.21907478844978001</v>
      </c>
      <c r="BP101" t="n">
        <v>8.0278121128376331E-2</v>
      </c>
      <c r="BR101" t="n">
        <v>2.0301151266244086E-2</v>
      </c>
      <c r="BT101" t="n">
        <v>5.2342919676253034E-2</v>
      </c>
      <c r="BU101" t="n">
        <v>0.80708073900238131</v>
      </c>
      <c r="BV101" t="n">
        <v>1.4051215340006715</v>
      </c>
      <c r="BW101" t="n">
        <v>4.4173399779466528E-2</v>
      </c>
      <c r="BX101" t="n">
        <v>5.7364838022011595</v>
      </c>
      <c r="BY101" t="n">
        <v>2.1357659281646277E-2</v>
      </c>
      <c r="IM101" t="n">
        <v>699.15001927227797</v>
      </c>
      <c r="IS101" t="n">
        <v>7.3146811367758957</v>
      </c>
    </row>
    <row r="102">
      <c r="A102" s="8" t="s">
        <v>258</v>
      </c>
      <c r="B102" t="n">
        <v>4.2451619998853718E-4</v>
      </c>
      <c r="C102" t="n">
        <v>4.2910097292628169E-3</v>
      </c>
      <c r="D102" t="n">
        <v>5.7086480866748359E-3</v>
      </c>
      <c r="E102" t="n">
        <v>4.887382179449213E-2</v>
      </c>
      <c r="F102" t="n">
        <v>1.7144393004546788E-4</v>
      </c>
      <c r="H102" t="n">
        <v>4.9453532743279642E-4</v>
      </c>
      <c r="I102" t="n">
        <v>1.8639645667905321E-3</v>
      </c>
      <c r="J102" t="n">
        <v>6.6887475682235589E-2</v>
      </c>
      <c r="K102" t="n">
        <v>7.6343734725246706E-2</v>
      </c>
      <c r="L102" t="n">
        <v>5.777613598658058E-2</v>
      </c>
      <c r="M102" t="n">
        <v>6.9451277431914742E-3</v>
      </c>
      <c r="N102" t="n">
        <v>1.3767723638214005E-2</v>
      </c>
      <c r="O102" t="n">
        <v>1.9201270251731271E-2</v>
      </c>
      <c r="R102" t="n">
        <v>5.367572727220767E-5</v>
      </c>
      <c r="V102" t="n">
        <v>1.8938300566160781E-3</v>
      </c>
      <c r="X102" t="n">
        <v>7.4779563641121127E-4</v>
      </c>
      <c r="Z102" t="n">
        <v>0.2918610722499273</v>
      </c>
      <c r="AA102" t="n">
        <v>1.1073823244105159</v>
      </c>
      <c r="AI102" t="n">
        <v>5.713953107318431E-3</v>
      </c>
      <c r="AT102" t="n">
        <v>4.6995699278017172E-3</v>
      </c>
      <c r="BG102" t="n">
        <v>7.7670012946789291E-5</v>
      </c>
      <c r="BK102" t="n">
        <v>3.4530106764866404</v>
      </c>
      <c r="BO102" t="n">
        <v>4.2717338626706611E-2</v>
      </c>
      <c r="BU102" t="n">
        <v>7.6253051202006081E-2</v>
      </c>
      <c r="BV102" t="n">
        <v>8.8868611706385964E-2</v>
      </c>
      <c r="BX102" t="n">
        <v>0.52876866223871855</v>
      </c>
      <c r="IM102" t="n">
        <v>22.694588846021723</v>
      </c>
      <c r="IS102" t="n">
        <v>1.6280458331694284E-2</v>
      </c>
    </row>
    <row r="103">
      <c r="A103" s="8" t="s">
        <v>259</v>
      </c>
      <c r="B103" t="n">
        <v>2.1160941731401483E-3</v>
      </c>
      <c r="C103" t="n">
        <v>1.7941130550764729E-2</v>
      </c>
      <c r="D103" t="n">
        <v>2.277585743611877E-2</v>
      </c>
      <c r="E103" t="n">
        <v>0.1990131610843737</v>
      </c>
      <c r="F103" t="n">
        <v>6.7162751852902175E-4</v>
      </c>
      <c r="G103" t="n">
        <v>1.1287862120846238E-5</v>
      </c>
      <c r="H103" t="n">
        <v>2.4778523640433961E-3</v>
      </c>
      <c r="I103" t="n">
        <v>7.7319418325653205E-3</v>
      </c>
      <c r="J103" t="n">
        <v>0.28542469841451262</v>
      </c>
      <c r="K103" t="n">
        <v>0.31661464187880312</v>
      </c>
      <c r="L103" t="n">
        <v>0.24846740870627751</v>
      </c>
      <c r="M103" t="n">
        <v>3.0045638876179757E-2</v>
      </c>
      <c r="N103" t="n">
        <v>5.4890318830265038E-2</v>
      </c>
      <c r="O103" t="n">
        <v>8.639759237531687E-2</v>
      </c>
      <c r="P103" t="n">
        <v>4.708595725328342E-3</v>
      </c>
      <c r="Q103" t="n">
        <v>1.4069647605525683E-3</v>
      </c>
      <c r="R103" t="n">
        <v>2.5458289739663606E-4</v>
      </c>
      <c r="S103" t="n">
        <v>3.9921096133517742E-2</v>
      </c>
      <c r="V103" t="n">
        <v>7.4875410429783937E-3</v>
      </c>
      <c r="X103" t="n">
        <v>4.8422142088233941E-4</v>
      </c>
      <c r="Y103" t="n">
        <v>0.46738604117680782</v>
      </c>
      <c r="Z103" t="n">
        <v>47.59653707732793</v>
      </c>
      <c r="AA103" t="n">
        <v>9.9510329566104574E-2</v>
      </c>
      <c r="AB103" t="n">
        <v>2.9622109554471431E-3</v>
      </c>
      <c r="AC103" t="n">
        <v>9.9588057243485614E-3</v>
      </c>
      <c r="AD103" t="n">
        <v>4.3470032727320482E-3</v>
      </c>
      <c r="AE103" t="n">
        <v>8.237054631511408E-3</v>
      </c>
      <c r="AF103" t="n">
        <v>3.9846641368915602E-2</v>
      </c>
      <c r="AH103" t="n">
        <v>7.1244837941148886E-2</v>
      </c>
      <c r="AI103" t="n">
        <v>4.5058444065792756E-2</v>
      </c>
      <c r="AK103" t="n">
        <v>4.4671439104780809E-2</v>
      </c>
      <c r="AN103" t="n">
        <v>9.6605951668608438E-3</v>
      </c>
      <c r="AO103" t="n">
        <v>6.8856233580971791E-3</v>
      </c>
      <c r="AS103" t="n">
        <v>1.059030201729913E-2</v>
      </c>
      <c r="AT103" t="n">
        <v>1.2922677368200493E-2</v>
      </c>
      <c r="BG103" t="n">
        <v>3.610693991886408E-4</v>
      </c>
      <c r="BH103" t="n">
        <v>3.6051440087679056E-2</v>
      </c>
      <c r="BJ103" t="n">
        <v>0.15761556986764849</v>
      </c>
      <c r="BK103" t="n">
        <v>13.705598286433807</v>
      </c>
      <c r="BM103" t="n">
        <v>3.549491526744418E-2</v>
      </c>
      <c r="BO103" t="n">
        <v>0.10180148510253076</v>
      </c>
      <c r="BP103" t="n">
        <v>3.8961872242885019E-2</v>
      </c>
      <c r="BR103" t="n">
        <v>4.474246869266842E-3</v>
      </c>
      <c r="BS103" t="n">
        <v>2.8132272085578582E-3</v>
      </c>
      <c r="BT103" t="n">
        <v>1.891013899772552E-2</v>
      </c>
      <c r="BU103" t="n">
        <v>0.33585331265069135</v>
      </c>
      <c r="BV103" t="n">
        <v>0.41067282362603297</v>
      </c>
      <c r="BW103" t="n">
        <v>0.23874777873826647</v>
      </c>
      <c r="BX103" t="n">
        <v>2.2041793065017377</v>
      </c>
      <c r="IM103" t="n">
        <v>95.708200918745547</v>
      </c>
      <c r="IS103" t="n">
        <v>3.9301782211356073</v>
      </c>
    </row>
    <row r="104">
      <c r="A104" s="8" t="s">
        <v>260</v>
      </c>
      <c r="B104" t="n">
        <v>5.2881575507678968E-2</v>
      </c>
      <c r="C104" t="n">
        <v>0.39486548246760045</v>
      </c>
      <c r="D104" t="n">
        <v>0.48747553634171448</v>
      </c>
      <c r="E104" t="n">
        <v>4.4593037202255008</v>
      </c>
      <c r="F104" t="n">
        <v>1.5945565712656484E-2</v>
      </c>
      <c r="G104" t="n">
        <v>2.5790881396240258E-4</v>
      </c>
      <c r="H104" t="n">
        <v>6.1623830250252497E-2</v>
      </c>
      <c r="I104" t="n">
        <v>0.19045455049858578</v>
      </c>
      <c r="J104" t="n">
        <v>7.7705283807143672</v>
      </c>
      <c r="K104" t="n">
        <v>30.366645429430879</v>
      </c>
      <c r="L104" t="n">
        <v>9.3353444606977352</v>
      </c>
      <c r="M104" t="n">
        <v>0.42825201318602008</v>
      </c>
      <c r="N104" t="n">
        <v>1.3599170895556922</v>
      </c>
      <c r="O104" t="n">
        <v>2.07550839816968</v>
      </c>
      <c r="P104" t="n">
        <v>0.11838873164018411</v>
      </c>
      <c r="Q104" t="n">
        <v>3.5287266361430439E-2</v>
      </c>
      <c r="R104" t="n">
        <v>6.8672273066996779E-3</v>
      </c>
      <c r="S104" t="n">
        <v>1.0688234987532548</v>
      </c>
      <c r="T104" t="n">
        <v>3.1312798045294563E-2</v>
      </c>
      <c r="U104" t="n">
        <v>5.0259728472862732E-2</v>
      </c>
      <c r="V104" t="n">
        <v>0.55079826946846966</v>
      </c>
      <c r="W104" t="n">
        <v>18.291242535051008</v>
      </c>
      <c r="X104" t="n">
        <v>3.6757361570712681E-2</v>
      </c>
      <c r="Y104" t="n">
        <v>1.1987686568266419E-3</v>
      </c>
      <c r="Z104" t="n">
        <v>114.50691511661744</v>
      </c>
      <c r="AA104" t="n">
        <v>8.9187806031431744</v>
      </c>
      <c r="AB104" t="n">
        <v>7.0734328452041265E-2</v>
      </c>
      <c r="AC104" t="n">
        <v>0.26509233884625327</v>
      </c>
      <c r="AD104" t="n">
        <v>0.10877119073179567</v>
      </c>
      <c r="AE104" t="n">
        <v>0.2071188463924663</v>
      </c>
      <c r="AF104" t="n">
        <v>0.56972400132533618</v>
      </c>
      <c r="AH104" t="n">
        <v>1.3587376808613418</v>
      </c>
      <c r="AI104" t="n">
        <v>1.5392779862978663</v>
      </c>
      <c r="AJ104" t="n">
        <v>0.12089607858113946</v>
      </c>
      <c r="AK104" t="n">
        <v>1.1163541074497605</v>
      </c>
      <c r="AL104" t="n">
        <v>0.46924342010739545</v>
      </c>
      <c r="AM104" t="n">
        <v>0.28165892482713656</v>
      </c>
      <c r="AN104" t="n">
        <v>0.23739139085851213</v>
      </c>
      <c r="AO104" t="n">
        <v>9.9722032926039927E-2</v>
      </c>
      <c r="AP104" t="n">
        <v>6.721403644975231E-2</v>
      </c>
      <c r="AQ104" t="n">
        <v>0.29145797228027259</v>
      </c>
      <c r="AR104" t="n">
        <v>0.35110066689992891</v>
      </c>
      <c r="AS104" t="n">
        <v>0.26645093956028709</v>
      </c>
      <c r="AT104" t="n">
        <v>0.24354594679801983</v>
      </c>
      <c r="AU104" t="n">
        <v>0.30875002689954223</v>
      </c>
      <c r="AX104" t="n">
        <v>1.6330552862299865E-2</v>
      </c>
      <c r="AY104" t="n">
        <v>9.4754460566262213E-3</v>
      </c>
      <c r="AZ104" t="n">
        <v>0.57208192232152688</v>
      </c>
      <c r="BC104" t="n">
        <v>4.6809303508756513E-2</v>
      </c>
      <c r="BG104" t="n">
        <v>9.7124532891476861E-3</v>
      </c>
      <c r="BH104" t="n">
        <v>0.89951631703561485</v>
      </c>
      <c r="BI104" t="n">
        <v>2.6432680698879967</v>
      </c>
      <c r="BJ104" t="n">
        <v>2.7048441687067051</v>
      </c>
      <c r="BK104" t="n">
        <v>337.52953456260224</v>
      </c>
      <c r="BL104" t="n">
        <v>0.88410002945857247</v>
      </c>
      <c r="BM104" t="n">
        <v>0.75709351931997926</v>
      </c>
      <c r="BO104" t="n">
        <v>3.4167421995078451</v>
      </c>
      <c r="BP104" t="n">
        <v>1.3427244324769323</v>
      </c>
      <c r="BQ104" t="n">
        <v>6.3087714570833869E-2</v>
      </c>
      <c r="BR104" t="n">
        <v>0.20755777485342974</v>
      </c>
      <c r="BS104" t="n">
        <v>0.14928587089760967</v>
      </c>
      <c r="BT104" t="n">
        <v>3.726815133727384</v>
      </c>
      <c r="BU104" t="n">
        <v>8.0803121890849887</v>
      </c>
      <c r="BV104" t="n">
        <v>7.683499155576146</v>
      </c>
      <c r="BW104" t="n">
        <v>9.5462626165920419</v>
      </c>
      <c r="BX104" t="n">
        <v>50.049196357773035</v>
      </c>
      <c r="BY104" t="n">
        <v>0.22237139941099576</v>
      </c>
      <c r="IM104" t="n">
        <v>721.16212258413304</v>
      </c>
      <c r="IS104" t="n">
        <v>61.932061621013368</v>
      </c>
    </row>
    <row r="105">
      <c r="A105" s="8" t="s">
        <v>261</v>
      </c>
      <c r="B105" t="n">
        <v>2.1737450493376408E-2</v>
      </c>
      <c r="C105" t="n">
        <v>0.16213432646473971</v>
      </c>
      <c r="D105" t="n">
        <v>0.20006440725281521</v>
      </c>
      <c r="E105" t="n">
        <v>1.8331152596394287</v>
      </c>
      <c r="F105" t="n">
        <v>6.5408414348116306E-3</v>
      </c>
      <c r="G105" t="n">
        <v>1.1006393174968494E-4</v>
      </c>
      <c r="H105" t="n">
        <v>2.5330654833886548E-2</v>
      </c>
      <c r="I105" t="n">
        <v>7.7771168064459897E-2</v>
      </c>
      <c r="K105" t="n">
        <v>1.3609589487396304E-2</v>
      </c>
      <c r="L105" t="n">
        <v>1.022826580275922E-2</v>
      </c>
      <c r="N105" t="n">
        <v>0.55812153466602732</v>
      </c>
      <c r="O105" t="n">
        <v>0.84642816408237354</v>
      </c>
      <c r="P105" t="n">
        <v>4.8675660114359816E-2</v>
      </c>
      <c r="Q105" t="n">
        <v>1.4509672028798359E-2</v>
      </c>
      <c r="R105" t="n">
        <v>2.8236260575436475E-3</v>
      </c>
      <c r="S105" t="n">
        <v>0.43957778235485268</v>
      </c>
      <c r="V105" t="n">
        <v>0.28170628635760903</v>
      </c>
      <c r="X105" t="n">
        <v>1.9299571498101086E-2</v>
      </c>
      <c r="Y105" t="n">
        <v>4.0367464267347149E-4</v>
      </c>
      <c r="Z105" t="n">
        <v>6.2921667846246185E-2</v>
      </c>
      <c r="AA105" t="n">
        <v>49.525460137047048</v>
      </c>
      <c r="AB105" t="n">
        <v>2.8532009885641019E-2</v>
      </c>
      <c r="AC105" t="n">
        <v>0.11057376818970785</v>
      </c>
      <c r="AD105" t="n">
        <v>4.4661971220307232E-2</v>
      </c>
      <c r="AE105" t="n">
        <v>8.5140663533569957E-2</v>
      </c>
      <c r="AF105" t="n">
        <v>0.23405108094141064</v>
      </c>
      <c r="AH105" t="n">
        <v>0.75778538772789583</v>
      </c>
      <c r="AI105" t="n">
        <v>9.5741881583761082E-2</v>
      </c>
      <c r="AJ105" t="n">
        <v>0.11009934685639004</v>
      </c>
      <c r="AK105" t="n">
        <v>0.4587021575063574</v>
      </c>
      <c r="AL105" t="n">
        <v>0.10174736606357677</v>
      </c>
      <c r="AM105" t="n">
        <v>6.3732238530875562E-2</v>
      </c>
      <c r="AN105" t="n">
        <v>0.1672844049842645</v>
      </c>
      <c r="AO105" t="n">
        <v>2.9170400106367449E-2</v>
      </c>
      <c r="AP105" t="n">
        <v>4.2594816207241766E-2</v>
      </c>
      <c r="AQ105" t="n">
        <v>0.19296071995655287</v>
      </c>
      <c r="AR105" t="n">
        <v>9.9054382508375546E-2</v>
      </c>
      <c r="AS105" t="n">
        <v>0.13372244009596268</v>
      </c>
      <c r="AT105" t="n">
        <v>1.1454014405852982E-2</v>
      </c>
      <c r="AU105" t="n">
        <v>0.12750619781315062</v>
      </c>
      <c r="AX105" t="n">
        <v>6.7441194036996699E-3</v>
      </c>
      <c r="AY105" t="n">
        <v>3.9129874381485501E-3</v>
      </c>
      <c r="AZ105" t="n">
        <v>0.2362558225069406</v>
      </c>
      <c r="BC105" t="n">
        <v>1.9331104964382173E-2</v>
      </c>
      <c r="BG105" t="n">
        <v>4.0040189907464144E-3</v>
      </c>
      <c r="BH105" t="n">
        <v>0.3751704121015238</v>
      </c>
      <c r="BI105" t="n">
        <v>1.0872463623341067</v>
      </c>
      <c r="BJ105" t="n">
        <v>1.285817886379</v>
      </c>
      <c r="BK105" t="n">
        <v>139.23298172405461</v>
      </c>
      <c r="BL105" t="n">
        <v>0.28200886520864421</v>
      </c>
      <c r="BM105" t="n">
        <v>0.14713147395533471</v>
      </c>
      <c r="BO105" t="n">
        <v>1.88286199671754</v>
      </c>
      <c r="BP105" t="n">
        <v>0.51090235564997322</v>
      </c>
      <c r="BQ105" t="n">
        <v>8.3096874386177466E-2</v>
      </c>
      <c r="BR105" t="n">
        <v>1.7306548251666904E-2</v>
      </c>
      <c r="BS105" t="n">
        <v>2.6859968561525623E-2</v>
      </c>
      <c r="BT105" t="n">
        <v>0.24128913623023274</v>
      </c>
      <c r="BU105" t="n">
        <v>3.2079684309051473</v>
      </c>
      <c r="BV105" t="n">
        <v>4.33034855899513</v>
      </c>
      <c r="BW105" t="n">
        <v>3.9305281736867128</v>
      </c>
      <c r="BX105" t="n">
        <v>20.719641100822447</v>
      </c>
      <c r="BY105" t="n">
        <v>9.3426210760417627E-2</v>
      </c>
      <c r="IM105" t="n">
        <v>897.86126197454439</v>
      </c>
      <c r="IS105" t="n">
        <v>390.03680476723321</v>
      </c>
    </row>
    <row r="106">
      <c r="A106" s="8" t="s">
        <v>262</v>
      </c>
      <c r="B106" t="n">
        <v>5.8900319873522915E-5</v>
      </c>
      <c r="C106" t="n">
        <v>9.3880453837513922E-2</v>
      </c>
      <c r="D106" t="n">
        <v>0.19637800388411739</v>
      </c>
      <c r="E106" t="n">
        <v>1.7217170839407034</v>
      </c>
      <c r="F106" t="n">
        <v>4.367652441186083E-3</v>
      </c>
      <c r="G106" t="n">
        <v>1.5103281082607656E-4</v>
      </c>
      <c r="H106" t="n">
        <v>1.0284087162227246E-4</v>
      </c>
      <c r="I106" t="n">
        <v>4.7022401404877158E-2</v>
      </c>
      <c r="J106" t="n">
        <v>0.8001664337401394</v>
      </c>
      <c r="K106" t="n">
        <v>0.34795591639690659</v>
      </c>
      <c r="L106" t="n">
        <v>0.51067702296676099</v>
      </c>
      <c r="M106" t="n">
        <v>0.4201592857834075</v>
      </c>
      <c r="N106" t="n">
        <v>0.25543025221625315</v>
      </c>
      <c r="O106" t="n">
        <v>0.4997303950671026</v>
      </c>
      <c r="P106" t="n">
        <v>6.3575682384138382E-2</v>
      </c>
      <c r="Q106" t="n">
        <v>1.3627289335125255E-2</v>
      </c>
      <c r="R106" t="n">
        <v>2.0040508342729912E-3</v>
      </c>
      <c r="S106" t="n">
        <v>0.51490587764116391</v>
      </c>
      <c r="T106" t="n">
        <v>0.65791743128636371</v>
      </c>
      <c r="U106" t="n">
        <v>0.24499757281042789</v>
      </c>
      <c r="V106" t="n">
        <v>8.257035841120336E-3</v>
      </c>
      <c r="W106" t="n">
        <v>1.0479350368913127</v>
      </c>
      <c r="X106" t="n">
        <v>5.1960845996242575E-4</v>
      </c>
      <c r="Y106" t="n">
        <v>4.1662630173161224E-3</v>
      </c>
      <c r="Z106" t="n">
        <v>1.149391119319956</v>
      </c>
      <c r="AA106" t="n">
        <v>2.2056670777645806</v>
      </c>
      <c r="AB106" t="n">
        <v>2.9798470022080878</v>
      </c>
      <c r="AC106" t="n">
        <v>15.762778257087405</v>
      </c>
      <c r="AD106" t="n">
        <v>0.7150647948118698</v>
      </c>
      <c r="AE106" t="n">
        <v>0.21389774768372485</v>
      </c>
      <c r="AF106" t="n">
        <v>0.39249736679400349</v>
      </c>
      <c r="AH106" t="n">
        <v>0.55203923712254421</v>
      </c>
      <c r="AI106" t="n">
        <v>1.4969252820313052E-2</v>
      </c>
      <c r="AJ106" t="n">
        <v>1.8291299843359323</v>
      </c>
      <c r="AK106" t="n">
        <v>0.41323719148155225</v>
      </c>
      <c r="AL106" t="n">
        <v>7.9350788448525E-2</v>
      </c>
      <c r="AM106" t="n">
        <v>4.6867421599038173E-2</v>
      </c>
      <c r="AN106" t="n">
        <v>0.17074174499919664</v>
      </c>
      <c r="AO106" t="n">
        <v>0.13288939424781293</v>
      </c>
      <c r="AP106" t="n">
        <v>0.19784586636071008</v>
      </c>
      <c r="AQ106" t="n">
        <v>1.0480352671555238</v>
      </c>
      <c r="AR106" t="n">
        <v>4.2802652845085856</v>
      </c>
      <c r="AS106" t="n">
        <v>0.33836386302842503</v>
      </c>
      <c r="AT106" t="n">
        <v>2.0757278854648336</v>
      </c>
      <c r="AU106" t="n">
        <v>0.24577460328448369</v>
      </c>
      <c r="AX106" t="n">
        <v>1.2999605860910098E-2</v>
      </c>
      <c r="AY106" t="n">
        <v>7.5418469153143795E-3</v>
      </c>
      <c r="AZ106" t="n">
        <v>0.45539492610182564</v>
      </c>
      <c r="BC106" t="n">
        <v>3.7260925612996591E-2</v>
      </c>
      <c r="BG106" t="n">
        <v>7.4729235022908793E-3</v>
      </c>
      <c r="BH106" t="n">
        <v>0.6618147463541757</v>
      </c>
      <c r="BI106" t="n">
        <v>7.1175351333610442</v>
      </c>
      <c r="BJ106" t="n">
        <v>10.820560609921262</v>
      </c>
      <c r="BK106" t="n">
        <v>3.2410836018996223</v>
      </c>
      <c r="BL106" t="n">
        <v>0.66491725506638699</v>
      </c>
      <c r="BM106" t="n">
        <v>0.19736438514284291</v>
      </c>
      <c r="BN106" t="n">
        <v>8.735521005396113E-2</v>
      </c>
      <c r="BO106" t="n">
        <v>0.46846943559006471</v>
      </c>
      <c r="BP106" t="n">
        <v>0.2254034520634961</v>
      </c>
      <c r="BQ106" t="n">
        <v>8.3644622117711814E-2</v>
      </c>
      <c r="BR106" t="n">
        <v>5.0231280834650775E-2</v>
      </c>
      <c r="BT106" t="n">
        <v>0.53359023910840842</v>
      </c>
      <c r="BU106" t="n">
        <v>5.9336844320184188</v>
      </c>
      <c r="BV106" t="n">
        <v>12.524572353822881</v>
      </c>
      <c r="BW106" t="n">
        <v>1.8755765407105569</v>
      </c>
      <c r="BX106" t="n">
        <v>19.28446444741239</v>
      </c>
      <c r="BY106" t="n">
        <v>0.28510491980210523</v>
      </c>
      <c r="IM106" t="n">
        <v>79.251658328682794</v>
      </c>
      <c r="IS106" t="n">
        <v>11.957281599914044</v>
      </c>
    </row>
    <row r="107">
      <c r="A107" s="8" t="s">
        <v>263</v>
      </c>
      <c r="C107" t="n">
        <v>1.7925289052584177E-2</v>
      </c>
      <c r="D107" t="n">
        <v>3.6383468505387567E-2</v>
      </c>
      <c r="E107" t="n">
        <v>0.30792913217818446</v>
      </c>
      <c r="F107" t="n">
        <v>8.1272760251544895E-4</v>
      </c>
      <c r="G107" t="n">
        <v>1.7803083469546269E-5</v>
      </c>
      <c r="I107" t="n">
        <v>8.6263504342014661E-3</v>
      </c>
      <c r="J107" t="n">
        <v>0.13601722160195567</v>
      </c>
      <c r="K107" t="n">
        <v>6.2985793603624607E-2</v>
      </c>
      <c r="L107" t="n">
        <v>8.7120760072899164E-2</v>
      </c>
      <c r="M107" t="n">
        <v>6.7526319450088301E-2</v>
      </c>
      <c r="N107" t="n">
        <v>0.19483556411317374</v>
      </c>
      <c r="O107" t="n">
        <v>0.10881913781121053</v>
      </c>
      <c r="P107" t="n">
        <v>4.9268492980128448E-2</v>
      </c>
      <c r="Q107" t="n">
        <v>1.2883525712050361E-2</v>
      </c>
      <c r="R107" t="n">
        <v>4.0620606940355696E-3</v>
      </c>
      <c r="S107" t="n">
        <v>0.22108568769286335</v>
      </c>
      <c r="T107" t="n">
        <v>0.31083786305323896</v>
      </c>
      <c r="U107" t="n">
        <v>0.11606230920222685</v>
      </c>
      <c r="V107" t="n">
        <v>3.8665351736449976E-3</v>
      </c>
      <c r="W107" t="n">
        <v>0.48262332232599092</v>
      </c>
      <c r="X107" t="n">
        <v>2.4645801709307925E-4</v>
      </c>
      <c r="Y107" t="n">
        <v>1.7936801614901799E-3</v>
      </c>
      <c r="Z107" t="n">
        <v>0.51391235374078603</v>
      </c>
      <c r="AA107" t="n">
        <v>1.0108279424278674</v>
      </c>
      <c r="AB107" t="n">
        <v>0.22549806817573356</v>
      </c>
      <c r="AC107" t="n">
        <v>5.9035019908978965</v>
      </c>
      <c r="AD107" t="n">
        <v>0.40185878494580635</v>
      </c>
      <c r="AE107" t="n">
        <v>2.6841456435434476E-2</v>
      </c>
      <c r="AF107" t="n">
        <v>5.2859420570509588E-2</v>
      </c>
      <c r="AH107" t="n">
        <v>0.10078991317785849</v>
      </c>
      <c r="AI107" t="n">
        <v>5.0895449132008552E-2</v>
      </c>
      <c r="AJ107" t="n">
        <v>0.25172985601400882</v>
      </c>
      <c r="AK107" t="n">
        <v>7.6243954942547126E-2</v>
      </c>
      <c r="AM107" t="n">
        <v>1.531013792305376E-2</v>
      </c>
      <c r="AN107" t="n">
        <v>0.12958565493715221</v>
      </c>
      <c r="AO107" t="n">
        <v>0.14976054684221379</v>
      </c>
      <c r="AP107" t="n">
        <v>7.453915815756447E-2</v>
      </c>
      <c r="AQ107" t="n">
        <v>0.17330423638950931</v>
      </c>
      <c r="AR107" t="n">
        <v>0.19293852273234374</v>
      </c>
      <c r="AS107" t="n">
        <v>0.11195824764287884</v>
      </c>
      <c r="AT107" t="n">
        <v>7.990670270270471E-2</v>
      </c>
      <c r="AU107" t="n">
        <v>0.2969754737643297</v>
      </c>
      <c r="AX107" t="n">
        <v>1.5707780085451668E-2</v>
      </c>
      <c r="AY107" t="n">
        <v>9.113029624246257E-3</v>
      </c>
      <c r="AZ107" t="n">
        <v>0.55026489064935868</v>
      </c>
      <c r="BC107" t="n">
        <v>4.502454223463933E-2</v>
      </c>
      <c r="BG107" t="n">
        <v>6.110745904607558E-3</v>
      </c>
      <c r="BH107" t="n">
        <v>0.56087459909201487</v>
      </c>
      <c r="BI107" t="n">
        <v>1.8910890895309265</v>
      </c>
      <c r="BJ107" t="n">
        <v>4.4883021663344662</v>
      </c>
      <c r="BK107" t="n">
        <v>1.5810196509077534</v>
      </c>
      <c r="BL107" t="n">
        <v>0.60121874905116801</v>
      </c>
      <c r="BM107" t="n">
        <v>0.24900404197359427</v>
      </c>
      <c r="BN107" t="n">
        <v>0.13947727311660571</v>
      </c>
      <c r="BO107" t="n">
        <v>0.20936146722531673</v>
      </c>
      <c r="BP107" t="n">
        <v>0.39625320788030305</v>
      </c>
      <c r="BQ107" t="n">
        <v>5.2844292199619072E-2</v>
      </c>
      <c r="BR107" t="n">
        <v>2.7917535000123121E-2</v>
      </c>
      <c r="BS107" t="n">
        <v>9.239880777062788E-3</v>
      </c>
      <c r="BT107" t="n">
        <v>0.30577425678469605</v>
      </c>
      <c r="BU107" t="n">
        <v>5.7018877983476823</v>
      </c>
      <c r="BV107" t="n">
        <v>15.647211295764887</v>
      </c>
      <c r="BW107" t="n">
        <v>1.1862236521697387</v>
      </c>
      <c r="BX107" t="n">
        <v>11.090533428486292</v>
      </c>
      <c r="BY107" t="n">
        <v>0.22136140070643312</v>
      </c>
      <c r="IM107" t="n">
        <v>218.59649407488644</v>
      </c>
      <c r="IS107" t="n">
        <v>139.92247419178253</v>
      </c>
    </row>
    <row r="108">
      <c r="A108" s="8" t="s">
        <v>264</v>
      </c>
      <c r="C108" t="n">
        <v>6.0280864319465291E-2</v>
      </c>
      <c r="D108" t="n">
        <v>0.11390128832953006</v>
      </c>
      <c r="E108" t="n">
        <v>0.90169690740378006</v>
      </c>
      <c r="F108" t="n">
        <v>2.4332696385292326E-3</v>
      </c>
      <c r="G108" t="n">
        <v>4.6082355531306452E-5</v>
      </c>
      <c r="I108" t="n">
        <v>2.5926427548620241E-2</v>
      </c>
      <c r="J108" t="n">
        <v>0.18118703210296921</v>
      </c>
      <c r="K108" t="n">
        <v>9.5777805845434882E-2</v>
      </c>
      <c r="L108" t="n">
        <v>0.11907438316194477</v>
      </c>
      <c r="M108" t="n">
        <v>7.7382099438578669E-2</v>
      </c>
      <c r="N108" t="n">
        <v>0.63418994956732</v>
      </c>
      <c r="O108" t="n">
        <v>0.24775023672689614</v>
      </c>
      <c r="P108" t="n">
        <v>3.4572219699652323E-2</v>
      </c>
      <c r="Q108" t="n">
        <v>2.2743380423912489E-2</v>
      </c>
      <c r="R108" t="n">
        <v>2.4304100706381152E-3</v>
      </c>
      <c r="S108" t="n">
        <v>0.33262491413652584</v>
      </c>
      <c r="T108" t="n">
        <v>0.3990126258544181</v>
      </c>
      <c r="U108" t="n">
        <v>0.1475358616298465</v>
      </c>
      <c r="V108" t="n">
        <v>4.8195461272419471E-3</v>
      </c>
      <c r="W108" t="n">
        <v>0.57523814465655887</v>
      </c>
      <c r="X108" t="n">
        <v>3.0466345901555955E-4</v>
      </c>
      <c r="Y108" t="n">
        <v>1.9696144052599599E-3</v>
      </c>
      <c r="Z108" t="n">
        <v>0.55575761633084664</v>
      </c>
      <c r="AA108" t="n">
        <v>1.1243683675588254</v>
      </c>
      <c r="AB108" t="n">
        <v>1.4891937194516158E-2</v>
      </c>
      <c r="AC108" t="n">
        <v>0.78245833759643979</v>
      </c>
      <c r="AD108" t="n">
        <v>4.3281522999952653</v>
      </c>
      <c r="AE108" t="n">
        <v>4.4653081488396251E-2</v>
      </c>
      <c r="AF108" t="n">
        <v>0.14733477145924356</v>
      </c>
      <c r="AH108" t="n">
        <v>0.16849134860207696</v>
      </c>
      <c r="AI108" t="n">
        <v>4.3704234134288214E-2</v>
      </c>
      <c r="AJ108" t="n">
        <v>3.861805851801034E-2</v>
      </c>
      <c r="AK108" t="n">
        <v>0.21522676037805683</v>
      </c>
      <c r="AL108" t="n">
        <v>5.1046005783676268E-2</v>
      </c>
      <c r="AM108" t="n">
        <v>2.3672614658315789E-2</v>
      </c>
      <c r="AN108" t="n">
        <v>0.26837768540520729</v>
      </c>
      <c r="AO108" t="n">
        <v>8.9631332924797913E-2</v>
      </c>
      <c r="AP108" t="n">
        <v>1.6137884935229965E-2</v>
      </c>
      <c r="AQ108" t="n">
        <v>0.21140774874877183</v>
      </c>
      <c r="AR108" t="n">
        <v>0.44865803757110917</v>
      </c>
      <c r="AS108" t="n">
        <v>9.5821609172540456E-2</v>
      </c>
      <c r="AT108" t="n">
        <v>0.33033276810196899</v>
      </c>
      <c r="AU108" t="n">
        <v>0.18103966221453427</v>
      </c>
      <c r="AX108" t="n">
        <v>9.5756361924915177E-3</v>
      </c>
      <c r="AY108" t="n">
        <v>5.5558804535059273E-3</v>
      </c>
      <c r="AZ108" t="n">
        <v>0.33544779586759099</v>
      </c>
      <c r="BC108" t="n">
        <v>2.7447265525235548E-2</v>
      </c>
      <c r="BG108" t="n">
        <v>4.6137392912002639E-3</v>
      </c>
      <c r="BH108" t="n">
        <v>0.58855701295658336</v>
      </c>
      <c r="BI108" t="n">
        <v>1.377279072192608</v>
      </c>
      <c r="BJ108" t="n">
        <v>2.9668479385476485</v>
      </c>
      <c r="BK108" t="n">
        <v>1.2759007455458677</v>
      </c>
      <c r="BL108" t="n">
        <v>0.5659533909036627</v>
      </c>
      <c r="BM108" t="n">
        <v>6.06862860317188E-2</v>
      </c>
      <c r="BN108" t="n">
        <v>2.6655198270681094E-2</v>
      </c>
      <c r="BO108" t="n">
        <v>0.52874768337675393</v>
      </c>
      <c r="BP108" t="n">
        <v>0.2314737906091236</v>
      </c>
      <c r="BQ108" t="n">
        <v>3.034496656562545E-2</v>
      </c>
      <c r="BR108" t="n">
        <v>8.3234571733785123E-3</v>
      </c>
      <c r="BS108" t="n">
        <v>8.1552695546532987E-3</v>
      </c>
      <c r="BT108" t="n">
        <v>0.29311821403756166</v>
      </c>
      <c r="BU108" t="n">
        <v>0.15394725295687992</v>
      </c>
      <c r="BV108" t="n">
        <v>8.6431539414089453</v>
      </c>
      <c r="BW108" t="n">
        <v>4.6164473213370085</v>
      </c>
      <c r="BX108" t="n">
        <v>3.6850515426114696</v>
      </c>
      <c r="BY108" t="n">
        <v>0.19480974276510704</v>
      </c>
      <c r="IM108" t="n">
        <v>97.073430471976209</v>
      </c>
      <c r="IS108" t="n">
        <v>4.3879576306378105</v>
      </c>
    </row>
    <row r="109">
      <c r="A109" s="8" t="s">
        <v>265</v>
      </c>
      <c r="B109" t="n">
        <v>2.9640444539158966E-4</v>
      </c>
      <c r="C109" t="n">
        <v>0.68620834267636477</v>
      </c>
      <c r="D109" t="n">
        <v>1.4027569610891093</v>
      </c>
      <c r="E109" t="n">
        <v>12.198170038809593</v>
      </c>
      <c r="F109" t="n">
        <v>3.09202349248003E-2</v>
      </c>
      <c r="G109" t="n">
        <v>6.0965719952765188E-4</v>
      </c>
      <c r="H109" t="n">
        <v>3.7488979947020417E-4</v>
      </c>
      <c r="I109" t="n">
        <v>0.33142433618652611</v>
      </c>
      <c r="J109" t="n">
        <v>0.64199414423046197</v>
      </c>
      <c r="K109" t="n">
        <v>0.28859998780633456</v>
      </c>
      <c r="L109" t="n">
        <v>0.41536519832683538</v>
      </c>
      <c r="M109" t="n">
        <v>0.3280023336089587</v>
      </c>
      <c r="N109" t="n">
        <v>2.8291005132966554</v>
      </c>
      <c r="O109" t="n">
        <v>1.3448235192285072</v>
      </c>
      <c r="P109" t="n">
        <v>0.1355993015058298</v>
      </c>
      <c r="Q109" t="n">
        <v>2.703559876009164E-2</v>
      </c>
      <c r="R109" t="n">
        <v>2.7710365123047543E-3</v>
      </c>
      <c r="S109" t="n">
        <v>2.072416713576628</v>
      </c>
      <c r="T109" t="n">
        <v>1.0122658593971994</v>
      </c>
      <c r="U109" t="n">
        <v>0.3771883397809046</v>
      </c>
      <c r="V109" t="n">
        <v>1.2670582987524952E-2</v>
      </c>
      <c r="W109" t="n">
        <v>1.583463660602785</v>
      </c>
      <c r="X109" t="n">
        <v>8.4877526143749249E-4</v>
      </c>
      <c r="Y109" t="n">
        <v>5.6528353252894457E-3</v>
      </c>
      <c r="Z109" t="n">
        <v>1.689191307440014</v>
      </c>
      <c r="AA109" t="n">
        <v>3.3164520263656723</v>
      </c>
      <c r="AB109" t="n">
        <v>1.8575610958290262E-2</v>
      </c>
      <c r="AC109" t="n">
        <v>6.8259108401571053E-2</v>
      </c>
      <c r="AD109" t="n">
        <v>4.0757140021499057E-2</v>
      </c>
      <c r="AE109" t="n">
        <v>8.5153008466796916</v>
      </c>
      <c r="AF109" t="n">
        <v>1.2853898914717754</v>
      </c>
      <c r="AH109" t="n">
        <v>0.3659274352843857</v>
      </c>
      <c r="AJ109" t="n">
        <v>6.7954174088690339E-2</v>
      </c>
      <c r="AK109" t="n">
        <v>2.3947674266227081</v>
      </c>
      <c r="AL109" t="n">
        <v>0.22816707698687538</v>
      </c>
      <c r="AM109" t="n">
        <v>0.11684069005135922</v>
      </c>
      <c r="AN109" t="n">
        <v>0.56331336355533779</v>
      </c>
      <c r="AO109" t="n">
        <v>0.13953540718518159</v>
      </c>
      <c r="AP109" t="n">
        <v>0.33737551742786087</v>
      </c>
      <c r="AQ109" t="n">
        <v>1.1121951379441741</v>
      </c>
      <c r="AR109" t="n">
        <v>1.1631760051741744</v>
      </c>
      <c r="AS109" t="n">
        <v>0.13451799656462798</v>
      </c>
      <c r="AT109" t="n">
        <v>10.620228832239118</v>
      </c>
      <c r="AU109" t="n">
        <v>0.34439575734025557</v>
      </c>
      <c r="AX109" t="n">
        <v>1.821594422586752E-2</v>
      </c>
      <c r="AY109" t="n">
        <v>1.0574497565972323E-2</v>
      </c>
      <c r="AZ109" t="n">
        <v>0.63812977350988098</v>
      </c>
      <c r="BC109" t="n">
        <v>5.2213496465895036E-2</v>
      </c>
      <c r="BG109" t="n">
        <v>4.9962157841452852E-3</v>
      </c>
      <c r="BH109" t="n">
        <v>0.81806519182733162</v>
      </c>
      <c r="BI109" t="n">
        <v>57.251416086843548</v>
      </c>
      <c r="BJ109" t="n">
        <v>4.3769687621848616</v>
      </c>
      <c r="BK109" t="n">
        <v>5.2400114851660993</v>
      </c>
      <c r="BL109" t="n">
        <v>8.5808833603268311E-2</v>
      </c>
      <c r="BM109" t="n">
        <v>0.23905122562643208</v>
      </c>
      <c r="BN109" t="n">
        <v>0.70284722154881063</v>
      </c>
      <c r="BO109" t="n">
        <v>4.5893084035225016</v>
      </c>
      <c r="BP109" t="n">
        <v>0.2749330004119141</v>
      </c>
      <c r="BQ109" t="n">
        <v>2.0735474626930147E-2</v>
      </c>
      <c r="BR109" t="n">
        <v>4.3358428339589543E-3</v>
      </c>
      <c r="BS109" t="n">
        <v>0.1165983580199081</v>
      </c>
      <c r="BT109" t="n">
        <v>3.2111704022094512</v>
      </c>
      <c r="BU109" t="n">
        <v>10.608530097217329</v>
      </c>
      <c r="BV109" t="n">
        <v>0.41517544692581837</v>
      </c>
      <c r="BW109" t="n">
        <v>0.37078099861543601</v>
      </c>
      <c r="BX109" t="n">
        <v>0.39772557782905121</v>
      </c>
      <c r="BY109" t="n">
        <v>0.18547744528431825</v>
      </c>
      <c r="IF109" t="n">
        <v>2.4504102935758063E-5</v>
      </c>
      <c r="IM109" t="n">
        <v>18.95237818286699</v>
      </c>
      <c r="IS109" t="n">
        <v>30.133213784392456</v>
      </c>
    </row>
    <row r="110">
      <c r="A110" s="8" t="s">
        <v>266</v>
      </c>
      <c r="B110" t="n">
        <v>4.1375256958088748E-5</v>
      </c>
      <c r="C110" t="n">
        <v>4.8596682512712444E-2</v>
      </c>
      <c r="D110" t="n">
        <v>9.0155346223423305E-2</v>
      </c>
      <c r="E110" t="n">
        <v>1.8965263341246947</v>
      </c>
      <c r="G110" t="n">
        <v>1.013820980191427E-4</v>
      </c>
      <c r="H110" t="n">
        <v>5.3990351691192719E-5</v>
      </c>
      <c r="I110" t="n">
        <v>5.5567202416420408E-2</v>
      </c>
      <c r="K110" t="n">
        <v>0.11754799530058962</v>
      </c>
      <c r="L110" t="n">
        <v>0.12165325491563328</v>
      </c>
      <c r="M110" t="n">
        <v>5.8916107302994292E-2</v>
      </c>
      <c r="N110" t="n">
        <v>1.9748955149410063</v>
      </c>
      <c r="O110" t="n">
        <v>0.33959368075542018</v>
      </c>
      <c r="P110" t="n">
        <v>1.9835286493335415E-2</v>
      </c>
      <c r="Q110" t="n">
        <v>2.4971517318176879E-2</v>
      </c>
      <c r="R110" t="n">
        <v>1.6048972098456275E-3</v>
      </c>
      <c r="S110" t="n">
        <v>0.32627323416684945</v>
      </c>
      <c r="T110" t="n">
        <v>2.2774014432326277</v>
      </c>
      <c r="U110" t="n">
        <v>0.837143068895283</v>
      </c>
      <c r="V110" t="n">
        <v>3.1654671463570871E-2</v>
      </c>
      <c r="W110" t="n">
        <v>3.7868144574851197</v>
      </c>
      <c r="X110" t="n">
        <v>2.0598984539735464E-3</v>
      </c>
      <c r="Y110" t="n">
        <v>1.2204171194604818E-2</v>
      </c>
      <c r="Z110" t="n">
        <v>3.5606606598363211</v>
      </c>
      <c r="AA110" t="n">
        <v>7.0743132643774214</v>
      </c>
      <c r="AB110" t="n">
        <v>2.4159145332767369E-2</v>
      </c>
      <c r="AC110" t="n">
        <v>0.15944060111061564</v>
      </c>
      <c r="AD110" t="n">
        <v>0.12821686792234627</v>
      </c>
      <c r="AE110" t="n">
        <v>0.19270886345521851</v>
      </c>
      <c r="AF110" t="n">
        <v>28.189868581402912</v>
      </c>
      <c r="AH110" t="n">
        <v>2.0618589773799196</v>
      </c>
      <c r="AI110" t="n">
        <v>1.2665791922340137</v>
      </c>
      <c r="AJ110" t="n">
        <v>0.57709709930938158</v>
      </c>
      <c r="AK110" t="n">
        <v>4.5454416209995818</v>
      </c>
      <c r="AL110" t="n">
        <v>6.7477484748254352E-2</v>
      </c>
      <c r="AM110" t="n">
        <v>7.2721786795049162E-2</v>
      </c>
      <c r="AN110" t="n">
        <v>0.30079947369912613</v>
      </c>
      <c r="AO110" t="n">
        <v>0.37917849098615131</v>
      </c>
      <c r="AP110" t="n">
        <v>0.41868196022861442</v>
      </c>
      <c r="AQ110" t="n">
        <v>0.48027462894839867</v>
      </c>
      <c r="AR110" t="n">
        <v>0.60431802613437058</v>
      </c>
      <c r="AS110" t="n">
        <v>0.13345710765082025</v>
      </c>
      <c r="AT110" t="n">
        <v>0.21653093412623242</v>
      </c>
      <c r="AU110" t="n">
        <v>0.49991330311363469</v>
      </c>
      <c r="AX110" t="n">
        <v>2.6441643781271597E-2</v>
      </c>
      <c r="AY110" t="n">
        <v>1.5342135822265094E-2</v>
      </c>
      <c r="AZ110" t="n">
        <v>0.9262877695997136</v>
      </c>
      <c r="BC110" t="n">
        <v>7.5791035771239412E-2</v>
      </c>
      <c r="BG110" t="n">
        <v>5.0493484460560996E-3</v>
      </c>
      <c r="BH110" t="n">
        <v>2.1421712997974205</v>
      </c>
      <c r="BI110" t="n">
        <v>2.7768310643169594</v>
      </c>
      <c r="BJ110" t="n">
        <v>14.493523397627538</v>
      </c>
      <c r="BK110" t="n">
        <v>3.8860554636276414</v>
      </c>
      <c r="BL110" t="n">
        <v>1.1988370845904459</v>
      </c>
      <c r="BM110" t="n">
        <v>0.1774797700498153</v>
      </c>
      <c r="BN110" t="n">
        <v>0.58720865006821565</v>
      </c>
      <c r="BO110" t="n">
        <v>1.951448159403899</v>
      </c>
      <c r="BP110" t="n">
        <v>18.045750395973958</v>
      </c>
      <c r="BQ110" t="n">
        <v>1.1050463053757467</v>
      </c>
      <c r="BR110" t="n">
        <v>0.25601598928467534</v>
      </c>
      <c r="BS110" t="n">
        <v>0.10241082361450599</v>
      </c>
      <c r="BT110" t="n">
        <v>4.0638288139383532</v>
      </c>
      <c r="BU110" t="n">
        <v>10.038789341399465</v>
      </c>
      <c r="BV110" t="n">
        <v>57.249813221480998</v>
      </c>
      <c r="BW110" t="n">
        <v>52.398442358285088</v>
      </c>
      <c r="BX110" t="n">
        <v>30.502900026807772</v>
      </c>
      <c r="BY110" t="n">
        <v>5.9342445381698372</v>
      </c>
      <c r="IM110" t="n">
        <v>57.576948277629306</v>
      </c>
      <c r="IS110" t="n">
        <v>33.46874987358359</v>
      </c>
    </row>
    <row r="111">
      <c r="A111" s="8" t="s">
        <v>267</v>
      </c>
      <c r="B111" t="n">
        <v>1.0735522557608114E-3</v>
      </c>
      <c r="C111" t="n">
        <v>0.212674196602336</v>
      </c>
      <c r="D111" t="n">
        <v>0.45555694732492102</v>
      </c>
      <c r="E111" t="n">
        <v>3.5955449141173927</v>
      </c>
      <c r="F111" t="n">
        <v>1.0229479347897769E-2</v>
      </c>
      <c r="G111" t="n">
        <v>2.527030478971144E-4</v>
      </c>
      <c r="H111" t="n">
        <v>1.4268405156445897E-3</v>
      </c>
      <c r="I111" t="n">
        <v>0.11642787551863863</v>
      </c>
      <c r="J111" t="n">
        <v>0.30992762020860798</v>
      </c>
      <c r="K111" t="n">
        <v>0.20619228551355984</v>
      </c>
      <c r="L111" t="n">
        <v>0.22136603027844598</v>
      </c>
      <c r="M111" t="n">
        <v>0.12822872542247643</v>
      </c>
      <c r="N111" t="n">
        <v>0.51969400941590826</v>
      </c>
      <c r="O111" t="n">
        <v>0.65366759614516612</v>
      </c>
      <c r="Q111" t="n">
        <v>1.3113097084808993E-3</v>
      </c>
      <c r="R111" t="n">
        <v>2.0246506272591982E-4</v>
      </c>
      <c r="S111" t="n">
        <v>8.3452077695433804</v>
      </c>
      <c r="Y111" t="n">
        <v>3.8720232564690209E-4</v>
      </c>
      <c r="AE111" t="n">
        <v>7.7457133633907285E-3</v>
      </c>
      <c r="AG111" t="n">
        <v>59.588558797835589</v>
      </c>
      <c r="AH111" t="n">
        <v>1.462198309023532</v>
      </c>
      <c r="AI111" t="n">
        <v>5.4697876237417044E-3</v>
      </c>
      <c r="AJ111" t="n">
        <v>1.4856836025870037E-2</v>
      </c>
      <c r="AK111" t="n">
        <v>3.8601984908619635</v>
      </c>
      <c r="AL111" t="n">
        <v>37.708156527035833</v>
      </c>
      <c r="AN111" t="n">
        <v>2.9787739981765149E-2</v>
      </c>
      <c r="AO111" t="n">
        <v>5.4319214862633292E-3</v>
      </c>
      <c r="AP111" t="n">
        <v>3.2847957592839665E-3</v>
      </c>
      <c r="AQ111" t="n">
        <v>9.966618523379208E-3</v>
      </c>
      <c r="AT111" t="n">
        <v>3.1258509085119068E-2</v>
      </c>
      <c r="AX111" t="n">
        <v>5.4969500332923082E-2</v>
      </c>
      <c r="BC111" t="n">
        <v>0.5304102102712257</v>
      </c>
      <c r="BG111" t="n">
        <v>3.4172046450609586E-4</v>
      </c>
      <c r="BH111" t="n">
        <v>0.23988899929110433</v>
      </c>
      <c r="BI111" t="n">
        <v>64.553514756483438</v>
      </c>
      <c r="BJ111" t="n">
        <v>0.89064482470116302</v>
      </c>
      <c r="BK111" t="n">
        <v>0.65582547866526142</v>
      </c>
      <c r="BL111" t="n">
        <v>265.86153185650443</v>
      </c>
      <c r="BM111" t="n">
        <v>42.216251970318488</v>
      </c>
      <c r="BN111" t="n">
        <v>102.40837839077368</v>
      </c>
      <c r="BO111" t="n">
        <v>9.8826271763327825E-2</v>
      </c>
      <c r="BP111" t="n">
        <v>9.9112971601455158E-2</v>
      </c>
      <c r="BQ111" t="n">
        <v>1.7324825170316707E-2</v>
      </c>
      <c r="BR111" t="n">
        <v>4.1484120074968553E-3</v>
      </c>
      <c r="BS111" t="n">
        <v>7.7723784928336453E-2</v>
      </c>
      <c r="BT111" t="n">
        <v>9.0397111622596296E-2</v>
      </c>
      <c r="BU111" t="n">
        <v>0.6252261935592025</v>
      </c>
      <c r="BV111" t="n">
        <v>1.0340488931124929</v>
      </c>
      <c r="BW111" t="n">
        <v>0.80579584215712408</v>
      </c>
      <c r="BX111" t="n">
        <v>0.78600981329311337</v>
      </c>
      <c r="IM111" t="n">
        <v>223.45924002790224</v>
      </c>
      <c r="IS111" t="n">
        <v>18.49182197639011</v>
      </c>
    </row>
    <row r="112">
      <c r="A112" s="8" t="s">
        <v>268</v>
      </c>
      <c r="B112" t="n">
        <v>3.3200508578084633E-3</v>
      </c>
      <c r="C112" t="n">
        <v>2.8371760979616578</v>
      </c>
      <c r="D112" t="n">
        <v>5.7480727821935558</v>
      </c>
      <c r="E112" t="n">
        <v>45.26916015429952</v>
      </c>
      <c r="F112" t="n">
        <v>0.1206158383621547</v>
      </c>
      <c r="G112" t="n">
        <v>3.3178377086568798E-3</v>
      </c>
      <c r="H112" t="n">
        <v>4.5363325516817937E-3</v>
      </c>
      <c r="I112" t="n">
        <v>1.1079958973953619</v>
      </c>
      <c r="J112" t="n">
        <v>2.8037607244972316</v>
      </c>
      <c r="K112" t="n">
        <v>0.69338207604240842</v>
      </c>
      <c r="L112" t="n">
        <v>2.9569716122328216</v>
      </c>
      <c r="M112" t="n">
        <v>1.4256162957483014</v>
      </c>
      <c r="N112" t="n">
        <v>1.0938890198161344</v>
      </c>
      <c r="O112" t="n">
        <v>0.16543104152690635</v>
      </c>
      <c r="P112" t="n">
        <v>0.30858845062602819</v>
      </c>
      <c r="Q112" t="n">
        <v>6.9388303745017102E-2</v>
      </c>
      <c r="R112" t="n">
        <v>2.5051700627406583E-3</v>
      </c>
      <c r="S112" t="n">
        <v>5.9662694151684752</v>
      </c>
      <c r="T112" t="n">
        <v>5.1011019105873006</v>
      </c>
      <c r="U112" t="n">
        <v>0.64787244388500864</v>
      </c>
      <c r="V112" t="n">
        <v>9.1214687809553288E-2</v>
      </c>
      <c r="W112" t="n">
        <v>10.654064819384686</v>
      </c>
      <c r="X112" t="n">
        <v>1.2294604407927111E-3</v>
      </c>
      <c r="Y112" t="n">
        <v>5.2650102213356489E-2</v>
      </c>
      <c r="Z112" t="n">
        <v>8.7597844504976123</v>
      </c>
      <c r="AA112" t="n">
        <v>13.597805687789073</v>
      </c>
      <c r="AB112" t="n">
        <v>1.6785778022514526</v>
      </c>
      <c r="AC112" t="n">
        <v>3.1349848986382769</v>
      </c>
      <c r="AD112" t="n">
        <v>0.61428393918907132</v>
      </c>
      <c r="AE112" t="n">
        <v>1.0299206576582223</v>
      </c>
      <c r="AF112" t="n">
        <v>3.503570011216194</v>
      </c>
      <c r="AG112" t="n">
        <v>9.9477288823754343E-3</v>
      </c>
      <c r="AH112" t="n">
        <v>39.981596861134967</v>
      </c>
      <c r="AI112" t="n">
        <v>2.942927810599631</v>
      </c>
      <c r="AJ112" t="n">
        <v>5.9462258946426374</v>
      </c>
      <c r="AK112" t="n">
        <v>8.0051262642230689</v>
      </c>
      <c r="AL112" t="n">
        <v>0.58223120976611364</v>
      </c>
      <c r="AM112" t="n">
        <v>1.1894280752984991</v>
      </c>
      <c r="AN112" t="n">
        <v>0.86205531584173023</v>
      </c>
      <c r="AO112" t="n">
        <v>1.3720292419899862</v>
      </c>
      <c r="AP112" t="n">
        <v>1.596023135651667</v>
      </c>
      <c r="AQ112" t="n">
        <v>1.1722843038338331</v>
      </c>
      <c r="AR112" t="n">
        <v>4.817198819827972</v>
      </c>
      <c r="AS112" t="n">
        <v>1.1072649189138843</v>
      </c>
      <c r="AT112" t="n">
        <v>0.45739933331899912</v>
      </c>
      <c r="AU112" t="n">
        <v>4.2210053809588697</v>
      </c>
      <c r="AX112" t="n">
        <v>0.22316495896806451</v>
      </c>
      <c r="AY112" t="n">
        <v>0.12952779187416394</v>
      </c>
      <c r="AZ112" t="n">
        <v>7.8220989335693867</v>
      </c>
      <c r="BC112" t="n">
        <v>0.63967189958528703</v>
      </c>
      <c r="BG112" t="n">
        <v>1.4030758646148073E-2</v>
      </c>
      <c r="BH112" t="n">
        <v>2.2582645986836214</v>
      </c>
      <c r="BI112" t="n">
        <v>48.329396659127163</v>
      </c>
      <c r="BJ112" t="n">
        <v>1.1851228126180895</v>
      </c>
      <c r="BK112" t="n">
        <v>8.5686792294637133</v>
      </c>
      <c r="BL112" t="n">
        <v>25.566066248071227</v>
      </c>
      <c r="BM112" t="n">
        <v>1.430917539665896</v>
      </c>
      <c r="BN112" t="n">
        <v>0.97364650735501701</v>
      </c>
      <c r="BO112" t="n">
        <v>7.4813330750002898</v>
      </c>
      <c r="BP112" t="n">
        <v>1.6840284808164754</v>
      </c>
      <c r="BQ112" t="n">
        <v>2.4389682253039533E-2</v>
      </c>
      <c r="BS112" t="n">
        <v>4.1932610244077462E-2</v>
      </c>
      <c r="BT112" t="n">
        <v>9.9883702885731473</v>
      </c>
      <c r="BU112" t="n">
        <v>14.839265856300496</v>
      </c>
      <c r="BV112" t="n">
        <v>0.65741632355699475</v>
      </c>
      <c r="BW112" t="n">
        <v>2.8978022686531952</v>
      </c>
      <c r="BX112" t="n">
        <v>5.534230465862656</v>
      </c>
      <c r="BY112" t="n">
        <v>2.1196634408344144</v>
      </c>
      <c r="IM112" t="n">
        <v>271.9910635144733</v>
      </c>
      <c r="IS112" t="n">
        <v>224.08452590849348</v>
      </c>
    </row>
    <row r="113">
      <c r="A113" s="8" t="s">
        <v>269</v>
      </c>
      <c r="C113" t="n">
        <v>1.6185426184147835E-2</v>
      </c>
      <c r="D113" t="n">
        <v>2.5769966898218651E-2</v>
      </c>
      <c r="E113" t="n">
        <v>4.9807974544853931E-2</v>
      </c>
      <c r="F113" t="n">
        <v>4.7232156626839366E-4</v>
      </c>
      <c r="G113" t="n">
        <v>4.0051699877595148E-5</v>
      </c>
      <c r="H113" t="n">
        <v>1.0850390112686523E-4</v>
      </c>
      <c r="J113" t="n">
        <v>11.298762429367132</v>
      </c>
      <c r="K113" t="n">
        <v>6.8226889159688842</v>
      </c>
      <c r="L113" t="n">
        <v>5.4836245216333674</v>
      </c>
      <c r="M113" t="n">
        <v>6.2624363534592895</v>
      </c>
      <c r="O113" t="n">
        <v>0.35488306878168263</v>
      </c>
      <c r="P113" t="n">
        <v>3.1846394586358871E-2</v>
      </c>
      <c r="Q113" t="n">
        <v>1.0958802366365112E-3</v>
      </c>
      <c r="T113" t="n">
        <v>0.10647508955830649</v>
      </c>
      <c r="U113" t="n">
        <v>2.3589728912030941E-2</v>
      </c>
      <c r="W113" t="n">
        <v>1.7150135200401238</v>
      </c>
      <c r="X113" t="n">
        <v>1.7912404423991548E-4</v>
      </c>
      <c r="Z113" t="n">
        <v>2.4394174902440025</v>
      </c>
      <c r="AA113" t="n">
        <v>2.6380031714516705</v>
      </c>
      <c r="AH113" t="n">
        <v>8.6505619241651899E-2</v>
      </c>
      <c r="AI113" t="n">
        <v>5.6888203757503453</v>
      </c>
      <c r="AQ113" t="n">
        <v>4.4207475882345526E-2</v>
      </c>
      <c r="BH113" t="n">
        <v>0.85801796630733129</v>
      </c>
      <c r="BI113" t="n">
        <v>0.61519475646724042</v>
      </c>
      <c r="BJ113" t="n">
        <v>9.0899107391124306E-2</v>
      </c>
      <c r="BK113" t="n">
        <v>0.15666540405962956</v>
      </c>
      <c r="BL113" t="n">
        <v>2.1375419170717604</v>
      </c>
      <c r="BM113" t="n">
        <v>0.10221449700902067</v>
      </c>
      <c r="BN113" t="n">
        <v>7.5232789276468832</v>
      </c>
      <c r="BO113" t="n">
        <v>0.64882847205465011</v>
      </c>
      <c r="BP113" t="n">
        <v>0.14357002046704045</v>
      </c>
      <c r="BQ113" t="n">
        <v>2.724334356864383E-2</v>
      </c>
      <c r="BS113" t="n">
        <v>1.1727963307499024E-2</v>
      </c>
      <c r="BT113" t="n">
        <v>1.9820952223221016</v>
      </c>
      <c r="BU113" t="n">
        <v>1.4093252159158203</v>
      </c>
      <c r="BV113" t="n">
        <v>0.54368393416575156</v>
      </c>
      <c r="BW113" t="n">
        <v>0.33703059705065769</v>
      </c>
      <c r="BX113" t="n">
        <v>231.36021548395411</v>
      </c>
      <c r="BY113" t="n">
        <v>0.41331703602871228</v>
      </c>
      <c r="IM113" t="n">
        <v>198.86651974027592</v>
      </c>
      <c r="IS113" t="n">
        <v>42.423778925111328</v>
      </c>
    </row>
    <row r="114">
      <c r="A114" s="8" t="s">
        <v>270</v>
      </c>
      <c r="B114" t="n">
        <v>8.3252685405169071E-5</v>
      </c>
      <c r="C114" t="n">
        <v>3.2236839524294861E-2</v>
      </c>
      <c r="D114" t="n">
        <v>5.3057674212139382E-2</v>
      </c>
      <c r="E114" t="n">
        <v>4.157000146940006</v>
      </c>
      <c r="F114" t="n">
        <v>9.0567891283156628E-3</v>
      </c>
      <c r="G114" t="n">
        <v>1.222020817808102E-4</v>
      </c>
      <c r="H114" t="n">
        <v>1.6864919975260093E-4</v>
      </c>
      <c r="I114" t="n">
        <v>0.32076870087922182</v>
      </c>
      <c r="J114" t="n">
        <v>1.9094327672914289</v>
      </c>
      <c r="K114" t="n">
        <v>0.42988828827135134</v>
      </c>
      <c r="L114" t="n">
        <v>0.78656739878755044</v>
      </c>
      <c r="M114" t="n">
        <v>0.61959691205077716</v>
      </c>
      <c r="N114" t="n">
        <v>2.2642275370107567</v>
      </c>
      <c r="O114" t="n">
        <v>0.51337412930034221</v>
      </c>
      <c r="P114" t="n">
        <v>0.36951455508499481</v>
      </c>
      <c r="Q114" t="n">
        <v>0.18502627361167751</v>
      </c>
      <c r="R114" t="n">
        <v>7.1478929410385278E-3</v>
      </c>
      <c r="S114" t="n">
        <v>1.0174237844073664</v>
      </c>
      <c r="T114" t="n">
        <v>6.5442124019612402</v>
      </c>
      <c r="U114" t="n">
        <v>4.2254077649148734</v>
      </c>
      <c r="V114" t="n">
        <v>4.9579044527439442E-2</v>
      </c>
      <c r="W114" t="n">
        <v>5.9895477861622659</v>
      </c>
      <c r="X114" t="n">
        <v>9.6713994905166314E-3</v>
      </c>
      <c r="Y114" t="n">
        <v>3.8061946683192148E-3</v>
      </c>
      <c r="Z114" t="n">
        <v>10.457442135604843</v>
      </c>
      <c r="AA114" t="n">
        <v>25.095507323062584</v>
      </c>
      <c r="AB114" t="n">
        <v>3.2656996072661176E-2</v>
      </c>
      <c r="AC114" t="n">
        <v>1.2683283836548589</v>
      </c>
      <c r="AD114" t="n">
        <v>0.43886275700181016</v>
      </c>
      <c r="AE114" t="n">
        <v>0.20675437605389518</v>
      </c>
      <c r="AF114" t="n">
        <v>2.295652524465984</v>
      </c>
      <c r="AH114" t="n">
        <v>0.90138672161477884</v>
      </c>
      <c r="AI114" t="n">
        <v>0.65242678961028711</v>
      </c>
      <c r="AJ114" t="n">
        <v>4.2648315997187156</v>
      </c>
      <c r="AK114" t="n">
        <v>2.8591121409707996</v>
      </c>
      <c r="AL114" t="n">
        <v>8.2454469581073206E-2</v>
      </c>
      <c r="AM114" t="n">
        <v>0.47871812040357203</v>
      </c>
      <c r="AN114" t="n">
        <v>0.31460791581038611</v>
      </c>
      <c r="AO114" t="n">
        <v>1.3568546796733285</v>
      </c>
      <c r="AP114" t="n">
        <v>1.5574581857522918</v>
      </c>
      <c r="AQ114" t="n">
        <v>2.7979974872966795</v>
      </c>
      <c r="AR114" t="n">
        <v>15.300202366345225</v>
      </c>
      <c r="AS114" t="n">
        <v>1.640227001497109</v>
      </c>
      <c r="AT114" t="n">
        <v>0.52966128241335841</v>
      </c>
      <c r="AU114" t="n">
        <v>0.3235465741512451</v>
      </c>
      <c r="AX114" t="n">
        <v>1.7113305639245166E-2</v>
      </c>
      <c r="AY114" t="n">
        <v>9.9313866654992949E-3</v>
      </c>
      <c r="AZ114" t="n">
        <v>0.59949835463963952</v>
      </c>
      <c r="BC114" t="n">
        <v>4.9057017525471883E-2</v>
      </c>
      <c r="BH114" t="n">
        <v>2.8279441345449672</v>
      </c>
      <c r="BI114" t="n">
        <v>96.665768031491936</v>
      </c>
      <c r="BJ114" t="n">
        <v>21.384461706402586</v>
      </c>
      <c r="BK114" t="n">
        <v>3.9120065598359686</v>
      </c>
      <c r="BL114" t="n">
        <v>84.951278275473257</v>
      </c>
      <c r="BM114" t="n">
        <v>1.9975858172354042</v>
      </c>
      <c r="BN114" t="n">
        <v>1.6484934271553446</v>
      </c>
      <c r="BO114" t="n">
        <v>15.850437456396797</v>
      </c>
      <c r="BP114" t="n">
        <v>2.1571135754340149</v>
      </c>
      <c r="BQ114" t="n">
        <v>0.3107685693613888</v>
      </c>
      <c r="BR114" t="n">
        <v>4.8168990949263919E-2</v>
      </c>
      <c r="BS114" t="n">
        <v>0.26149258671727316</v>
      </c>
      <c r="BT114" t="n">
        <v>8.2097360598578657</v>
      </c>
      <c r="BU114" t="n">
        <v>6.4187087229815445</v>
      </c>
      <c r="BV114" t="n">
        <v>1.1781477843455797</v>
      </c>
      <c r="BW114" t="n">
        <v>1.6878823380670345</v>
      </c>
      <c r="BX114" t="n">
        <v>3.4342026923837423</v>
      </c>
      <c r="BY114" t="n">
        <v>13.779507600222706</v>
      </c>
      <c r="IM114" t="n">
        <v>72.527831179897618</v>
      </c>
      <c r="IS114" t="n">
        <v>24.046230075081649</v>
      </c>
    </row>
    <row r="115">
      <c r="A115" s="8" t="s">
        <v>271</v>
      </c>
      <c r="B115" t="n">
        <v>1.8648195332768384E-4</v>
      </c>
      <c r="C115" t="n">
        <v>0.37218436198243676</v>
      </c>
      <c r="D115" t="n">
        <v>0.65449399407288733</v>
      </c>
      <c r="E115" t="n">
        <v>4.5871996823213319</v>
      </c>
      <c r="F115" t="n">
        <v>1.4529967165344411E-2</v>
      </c>
      <c r="G115" t="n">
        <v>2.471444284354665E-4</v>
      </c>
      <c r="H115" t="n">
        <v>3.7477219487496441E-4</v>
      </c>
      <c r="I115" t="n">
        <v>0.13878793345278964</v>
      </c>
      <c r="J115" t="n">
        <v>0.18967328594075766</v>
      </c>
      <c r="K115" t="n">
        <v>0.11654001776815431</v>
      </c>
      <c r="L115" t="n">
        <v>0.13185168505942693</v>
      </c>
      <c r="M115" t="n">
        <v>6.263280274228275E-2</v>
      </c>
      <c r="N115" t="n">
        <v>2.0941939798956346</v>
      </c>
      <c r="O115" t="n">
        <v>0.30955168832593161</v>
      </c>
      <c r="P115" t="n">
        <v>0.12741146756838059</v>
      </c>
      <c r="Q115" t="n">
        <v>7.421021988798561E-2</v>
      </c>
      <c r="R115" t="n">
        <v>1.405958543635809E-2</v>
      </c>
      <c r="S115" t="n">
        <v>11.354647249582946</v>
      </c>
      <c r="T115" t="n">
        <v>1.1719453010370722</v>
      </c>
      <c r="U115" t="n">
        <v>0.42571550135008684</v>
      </c>
      <c r="V115" t="n">
        <v>1.3489296941330744E-2</v>
      </c>
      <c r="W115" t="n">
        <v>1.6609337982010048</v>
      </c>
      <c r="X115" t="n">
        <v>8.4387527231008356E-4</v>
      </c>
      <c r="Y115" t="n">
        <v>4.5178732163902715E-3</v>
      </c>
      <c r="Z115" t="n">
        <v>1.5892057308934879</v>
      </c>
      <c r="AA115" t="n">
        <v>3.1410645860148358</v>
      </c>
      <c r="AB115" t="n">
        <v>3.2928971836152662E-2</v>
      </c>
      <c r="AC115" t="n">
        <v>5.3871917860252957E-2</v>
      </c>
      <c r="AD115" t="n">
        <v>5.264806489593582E-2</v>
      </c>
      <c r="AE115" t="n">
        <v>0.2165380973785111</v>
      </c>
      <c r="AF115" t="n">
        <v>0.43235048046194313</v>
      </c>
      <c r="AG115" t="n">
        <v>1.4768694991704615E-2</v>
      </c>
      <c r="AH115" t="n">
        <v>3.151609554641742</v>
      </c>
      <c r="AI115" t="n">
        <v>1.4575497648887252</v>
      </c>
      <c r="AJ115" t="n">
        <v>0.62977079168512673</v>
      </c>
      <c r="AK115" t="n">
        <v>25.812482564826556</v>
      </c>
      <c r="AL115" t="n">
        <v>35.546298659706366</v>
      </c>
      <c r="AM115" t="n">
        <v>9.1313469306554875</v>
      </c>
      <c r="AN115" t="n">
        <v>9.3502175719008864</v>
      </c>
      <c r="AO115" t="n">
        <v>6.0484019406679632</v>
      </c>
      <c r="AP115" t="n">
        <v>2.0945831457651733</v>
      </c>
      <c r="AQ115" t="n">
        <v>2.3049626436007014</v>
      </c>
      <c r="AR115" t="n">
        <v>27.049971906867615</v>
      </c>
      <c r="AS115" t="n">
        <v>7.7520224316508308</v>
      </c>
      <c r="AT115" t="n">
        <v>0.88189632711907406</v>
      </c>
      <c r="AU115" t="n">
        <v>6.580485977326898</v>
      </c>
      <c r="AX115" t="n">
        <v>0.34785002904056583</v>
      </c>
      <c r="AY115" t="n">
        <v>0.20193730345380584</v>
      </c>
      <c r="AZ115" t="n">
        <v>12.194860789567096</v>
      </c>
      <c r="BC115" t="n">
        <v>0.99706949121451438</v>
      </c>
      <c r="BG115" t="n">
        <v>2.823373695476555E-2</v>
      </c>
      <c r="BH115" t="n">
        <v>1.8235833133296113</v>
      </c>
      <c r="BI115" t="n">
        <v>295.74561023981624</v>
      </c>
      <c r="BJ115" t="n">
        <v>2.7651496661518227</v>
      </c>
      <c r="BK115" t="n">
        <v>11.867633082107176</v>
      </c>
      <c r="BL115" t="n">
        <v>4.3873172778840903</v>
      </c>
      <c r="BM115" t="n">
        <v>0.94480040912660257</v>
      </c>
      <c r="BN115" t="n">
        <v>0.63921329675686067</v>
      </c>
      <c r="BO115" t="n">
        <v>5.924669453637641</v>
      </c>
      <c r="BP115" t="n">
        <v>0.19394166842380534</v>
      </c>
      <c r="BQ115" t="n">
        <v>0.10109848540830713</v>
      </c>
      <c r="BR115" t="n">
        <v>8.4569395730873728E-3</v>
      </c>
      <c r="BS115" t="n">
        <v>5.5103765032846752E-2</v>
      </c>
      <c r="BT115" t="n">
        <v>4.5998640782762967</v>
      </c>
      <c r="BU115" t="n">
        <v>5.0984486652385801</v>
      </c>
      <c r="BV115" t="n">
        <v>1.0271035119836625</v>
      </c>
      <c r="BW115" t="n">
        <v>5.1932107972252304</v>
      </c>
      <c r="BX115" t="n">
        <v>3.9117228532071966</v>
      </c>
      <c r="BY115" t="n">
        <v>18.776905249375293</v>
      </c>
      <c r="IM115" t="n">
        <v>68.313919015340247</v>
      </c>
      <c r="IS115" t="n">
        <v>16.202656333687429</v>
      </c>
    </row>
    <row r="116">
      <c r="A116" s="8" t="s">
        <v>272</v>
      </c>
      <c r="B116" t="n">
        <v>2.6023001438290201E-4</v>
      </c>
      <c r="C116" t="n">
        <v>5.3576983715353077E-2</v>
      </c>
      <c r="D116" t="n">
        <v>8.1813815471659987E-2</v>
      </c>
      <c r="E116" t="n">
        <v>0.94378388614443298</v>
      </c>
      <c r="F116" t="n">
        <v>2.0313300587922116E-3</v>
      </c>
      <c r="G116" t="n">
        <v>3.5709297749465931E-5</v>
      </c>
      <c r="H116" t="n">
        <v>8.2238890866618002E-4</v>
      </c>
      <c r="I116" t="n">
        <v>8.0071071984644235E-2</v>
      </c>
      <c r="J116" t="n">
        <v>0.79573038197473533</v>
      </c>
      <c r="K116" t="n">
        <v>0.28544023502293858</v>
      </c>
      <c r="L116" t="n">
        <v>0.65601898490768851</v>
      </c>
      <c r="M116" t="n">
        <v>7.675351582932298E-2</v>
      </c>
      <c r="N116" t="n">
        <v>0.42672228706816101</v>
      </c>
      <c r="O116" t="n">
        <v>0.26169288408447988</v>
      </c>
      <c r="P116" t="n">
        <v>0.76565738203918599</v>
      </c>
      <c r="Q116" t="n">
        <v>1.0155620484275876</v>
      </c>
      <c r="R116" t="n">
        <v>5.1418380962718814E-2</v>
      </c>
      <c r="S116" t="n">
        <v>9.5687582014074497</v>
      </c>
      <c r="T116" t="n">
        <v>0.29132762139290391</v>
      </c>
      <c r="U116" t="n">
        <v>8.9561236730605412E-2</v>
      </c>
      <c r="V116" t="n">
        <v>2.7518672334299085E-3</v>
      </c>
      <c r="W116" t="n">
        <v>0.98624303204515318</v>
      </c>
      <c r="X116" t="n">
        <v>2.0931111651747232E-3</v>
      </c>
      <c r="Y116" t="n">
        <v>3.8865006596078052E-3</v>
      </c>
      <c r="Z116" t="n">
        <v>1.010980744547298</v>
      </c>
      <c r="AA116" t="n">
        <v>0.832080685270564</v>
      </c>
      <c r="AB116" t="n">
        <v>4.3912575482034907E-2</v>
      </c>
      <c r="AC116" t="n">
        <v>7.2882710365806666E-2</v>
      </c>
      <c r="AD116" t="n">
        <v>2.9943592138498877E-2</v>
      </c>
      <c r="AE116" t="n">
        <v>0.46096847700005728</v>
      </c>
      <c r="AF116" t="n">
        <v>0.83776867871791028</v>
      </c>
      <c r="AG116" t="n">
        <v>2.2480405351058101E-2</v>
      </c>
      <c r="AH116" t="n">
        <v>0.52457065164053873</v>
      </c>
      <c r="AI116" t="n">
        <v>2.8926100306656936E-2</v>
      </c>
      <c r="AJ116" t="n">
        <v>4.1150428332909961</v>
      </c>
      <c r="AK116" t="n">
        <v>7.1292951086025624</v>
      </c>
      <c r="AL116" t="n">
        <v>24.195826916048162</v>
      </c>
      <c r="AM116" t="n">
        <v>0.51656229289374733</v>
      </c>
      <c r="AN116" t="n">
        <v>9.7120910770112463</v>
      </c>
      <c r="AO116" t="n">
        <v>0.79690397601162388</v>
      </c>
      <c r="AP116" t="n">
        <v>2.3467684976444536</v>
      </c>
      <c r="AQ116" t="n">
        <v>14.676797390486051</v>
      </c>
      <c r="AR116" t="n">
        <v>29.457220788001646</v>
      </c>
      <c r="AS116" t="n">
        <v>15.269817531458587</v>
      </c>
      <c r="AT116" t="n">
        <v>0.6287435090369049</v>
      </c>
      <c r="AU116" t="n">
        <v>5.8184287216767228</v>
      </c>
      <c r="AX116" t="n">
        <v>0.30756169856351528</v>
      </c>
      <c r="AY116" t="n">
        <v>0.1785386583738571</v>
      </c>
      <c r="AZ116" t="n">
        <v>10.783165401803817</v>
      </c>
      <c r="BC116" t="n">
        <v>0.88152223912744243</v>
      </c>
      <c r="BG116" t="n">
        <v>1.1008575156015403E-2</v>
      </c>
      <c r="BH116" t="n">
        <v>1.7279987571851805</v>
      </c>
      <c r="BI116" t="n">
        <v>106.60963545538863</v>
      </c>
      <c r="BJ116" t="n">
        <v>1.4211365598187278</v>
      </c>
      <c r="BK116" t="n">
        <v>1.3593001049735247</v>
      </c>
      <c r="BL116" t="n">
        <v>10.354619230830464</v>
      </c>
      <c r="BM116" t="n">
        <v>1.0623016153818148</v>
      </c>
      <c r="BN116" t="n">
        <v>1.7396759302260245</v>
      </c>
      <c r="BO116" t="n">
        <v>10.631876182671618</v>
      </c>
      <c r="BP116" t="n">
        <v>1.7521422762495151</v>
      </c>
      <c r="BS116" t="n">
        <v>1.6593862428062829E-2</v>
      </c>
      <c r="BT116" t="n">
        <v>1.1044383447164214</v>
      </c>
      <c r="BU116" t="n">
        <v>3.1770184567846029</v>
      </c>
      <c r="BV116" t="n">
        <v>1.6220132978961568</v>
      </c>
      <c r="BW116" t="n">
        <v>0.11892379298231362</v>
      </c>
      <c r="BX116" t="n">
        <v>0.32323572226943387</v>
      </c>
      <c r="BY116" t="n">
        <v>27.510504459531482</v>
      </c>
      <c r="IM116" t="n">
        <v>77.948349144983922</v>
      </c>
      <c r="IP116" t="n">
        <v>2.5839523362863406</v>
      </c>
      <c r="IS116" t="n">
        <v>364.96032904762512</v>
      </c>
    </row>
    <row r="117">
      <c r="A117" s="8" t="s">
        <v>273</v>
      </c>
      <c r="C117" t="n">
        <v>1.2568121642397928E-2</v>
      </c>
      <c r="D117" t="n">
        <v>7.7323747636691203E-3</v>
      </c>
      <c r="E117" t="n">
        <v>0.14004582119070005</v>
      </c>
      <c r="F117" t="n">
        <v>1.7458680116924356E-4</v>
      </c>
      <c r="H117" t="n">
        <v>7.8176619816126814E-5</v>
      </c>
      <c r="I117" t="n">
        <v>4.1359894475822513E-3</v>
      </c>
      <c r="J117" t="n">
        <v>3.0199761141856851E-2</v>
      </c>
      <c r="K117" t="n">
        <v>2.8385822512978963E-2</v>
      </c>
      <c r="L117" t="n">
        <v>2.4943952848592327E-2</v>
      </c>
      <c r="M117" t="n">
        <v>1.5755190656366012E-2</v>
      </c>
      <c r="N117" t="n">
        <v>0.13022219465712903</v>
      </c>
      <c r="O117" t="n">
        <v>0.18098053685078988</v>
      </c>
      <c r="P117" t="n">
        <v>2.8256091914572543E-2</v>
      </c>
      <c r="Q117" t="n">
        <v>1.5468996209360245E-2</v>
      </c>
      <c r="R117" t="n">
        <v>3.1856214281607715E-4</v>
      </c>
      <c r="S117" t="n">
        <v>0.34011294308878731</v>
      </c>
      <c r="T117" t="n">
        <v>0.25527066616877792</v>
      </c>
      <c r="U117" t="n">
        <v>4.8595584838938069E-2</v>
      </c>
      <c r="W117" t="n">
        <v>0.23954665644856765</v>
      </c>
      <c r="Y117" t="n">
        <v>5.8265366725522496E-4</v>
      </c>
      <c r="Z117" t="n">
        <v>0.25085066225122571</v>
      </c>
      <c r="AA117" t="n">
        <v>0.45582703693711096</v>
      </c>
      <c r="AB117" t="n">
        <v>5.5774013142275538E-3</v>
      </c>
      <c r="AC117" t="n">
        <v>3.0973109918865899E-2</v>
      </c>
      <c r="AD117" t="n">
        <v>7.5863925739511392E-3</v>
      </c>
      <c r="AE117" t="n">
        <v>3.1964258833008435E-2</v>
      </c>
      <c r="AF117" t="n">
        <v>0.36343666576170874</v>
      </c>
      <c r="AH117" t="n">
        <v>1.6931498979347521</v>
      </c>
      <c r="AI117" t="n">
        <v>5.3737648968481863E-2</v>
      </c>
      <c r="AJ117" t="n">
        <v>0.12164098277788254</v>
      </c>
      <c r="AK117" t="n">
        <v>0.51789430622943711</v>
      </c>
      <c r="AL117" t="n">
        <v>0.45923341481354413</v>
      </c>
      <c r="AM117" t="n">
        <v>5.2700878937325584</v>
      </c>
      <c r="AN117" t="n">
        <v>1.1398721507163054</v>
      </c>
      <c r="AO117" t="n">
        <v>1.8983931433245513</v>
      </c>
      <c r="AP117" t="n">
        <v>1.6192900615737904</v>
      </c>
      <c r="AQ117" t="n">
        <v>1.5992533370730027</v>
      </c>
      <c r="AR117" t="n">
        <v>6.2888347485817642</v>
      </c>
      <c r="AS117" t="n">
        <v>1.3694685086252094</v>
      </c>
      <c r="AT117" t="n">
        <v>0.17963597968066303</v>
      </c>
      <c r="AU117" t="n">
        <v>1.4102454887727218</v>
      </c>
      <c r="AX117" t="n">
        <v>7.4592891448616166E-2</v>
      </c>
      <c r="AY117" t="n">
        <v>4.3283231917929078E-2</v>
      </c>
      <c r="AZ117" t="n">
        <v>2.6130386673311952</v>
      </c>
      <c r="BC117" t="n">
        <v>0.21385952818180357</v>
      </c>
      <c r="BG117" t="n">
        <v>5.8586548334528289E-3</v>
      </c>
      <c r="BH117" t="n">
        <v>1.0776271129584656</v>
      </c>
      <c r="BI117" t="n">
        <v>12.369270185198417</v>
      </c>
      <c r="BJ117" t="n">
        <v>0.11798373032218248</v>
      </c>
      <c r="BK117" t="n">
        <v>1.492569098008407</v>
      </c>
      <c r="BL117" t="n">
        <v>0.32490099789106103</v>
      </c>
      <c r="BM117" t="n">
        <v>0.16856245664388017</v>
      </c>
      <c r="BN117" t="n">
        <v>0.27855050490984201</v>
      </c>
      <c r="BO117" t="n">
        <v>0.69106911851775288</v>
      </c>
      <c r="BP117" t="n">
        <v>0.41848824387383676</v>
      </c>
      <c r="BQ117" t="n">
        <v>0.62233423762014073</v>
      </c>
      <c r="BS117" t="n">
        <v>9.7457557116182713E-3</v>
      </c>
      <c r="BT117" t="n">
        <v>0.32494242294436415</v>
      </c>
      <c r="BU117" t="n">
        <v>1.0035702535292736</v>
      </c>
      <c r="BV117" t="n">
        <v>4.9755950586477707E-2</v>
      </c>
      <c r="BX117" t="n">
        <v>0.54385351559885753</v>
      </c>
      <c r="BY117" t="n">
        <v>1.3025474197275264</v>
      </c>
      <c r="IM117" t="n">
        <v>12.193601234675457</v>
      </c>
      <c r="IP117" t="n">
        <v>2.9162875809284894</v>
      </c>
      <c r="IS117" t="n">
        <v>136.5587698352403</v>
      </c>
    </row>
    <row r="118">
      <c r="A118" s="8" t="s">
        <v>274</v>
      </c>
      <c r="B118" t="n">
        <v>2.4169919621038453E-4</v>
      </c>
      <c r="C118" t="n">
        <v>0.51285238216372142</v>
      </c>
      <c r="D118" t="n">
        <v>1.0784790048947479</v>
      </c>
      <c r="E118" t="n">
        <v>8.6026975264424816</v>
      </c>
      <c r="F118" t="n">
        <v>2.3562809930572803E-2</v>
      </c>
      <c r="G118" t="n">
        <v>4.6345366353278651E-4</v>
      </c>
      <c r="H118" t="n">
        <v>3.135492381681286E-4</v>
      </c>
      <c r="I118" t="n">
        <v>0.21673549349528673</v>
      </c>
      <c r="J118" t="n">
        <v>2.1857954483504716</v>
      </c>
      <c r="K118" t="n">
        <v>1.0440440585291386</v>
      </c>
      <c r="L118" t="n">
        <v>1.3623542281479526</v>
      </c>
      <c r="M118" t="n">
        <v>1.1594224765340198</v>
      </c>
      <c r="N118" t="n">
        <v>2.9518797002400166</v>
      </c>
      <c r="O118" t="n">
        <v>1.2584441534107464</v>
      </c>
      <c r="P118" t="n">
        <v>0.57926072295426501</v>
      </c>
      <c r="Q118" t="n">
        <v>0.17248867006911434</v>
      </c>
      <c r="R118" t="n">
        <v>9.8591717713871034E-3</v>
      </c>
      <c r="S118" t="n">
        <v>2.4447716481563275</v>
      </c>
      <c r="T118" t="n">
        <v>2.226105529104998</v>
      </c>
      <c r="U118" t="n">
        <v>0.95196428489320351</v>
      </c>
      <c r="V118" t="n">
        <v>3.4049913673180998E-2</v>
      </c>
      <c r="W118" t="n">
        <v>3.596479259382845</v>
      </c>
      <c r="X118" t="n">
        <v>1.5771009914475008E-3</v>
      </c>
      <c r="Y118" t="n">
        <v>1.4261676583116847E-2</v>
      </c>
      <c r="Z118" t="n">
        <v>3.8472271182339264</v>
      </c>
      <c r="AA118" t="n">
        <v>7.9513788066900837</v>
      </c>
      <c r="AB118" t="n">
        <v>7.9018129420326308E-2</v>
      </c>
      <c r="AC118" t="n">
        <v>0.45370739522580816</v>
      </c>
      <c r="AD118" t="n">
        <v>0.12332012375578469</v>
      </c>
      <c r="AE118" t="n">
        <v>0.40603069932638453</v>
      </c>
      <c r="AF118" t="n">
        <v>1.0989980493135791</v>
      </c>
      <c r="AG118" t="n">
        <v>1.9265509791977553E-2</v>
      </c>
      <c r="AH118" t="n">
        <v>3.9099365639170927</v>
      </c>
      <c r="AI118" t="n">
        <v>1.4738460352116909</v>
      </c>
      <c r="AJ118" t="n">
        <v>1.618472855149913</v>
      </c>
      <c r="AK118" t="n">
        <v>2.1204199510191453</v>
      </c>
      <c r="AL118" t="n">
        <v>0.36976404795692763</v>
      </c>
      <c r="AM118" t="n">
        <v>9.3301379264839654E-2</v>
      </c>
      <c r="AN118" t="n">
        <v>1.1940428781509964</v>
      </c>
      <c r="AO118" t="n">
        <v>1.7820169268974821</v>
      </c>
      <c r="AP118" t="n">
        <v>0.85961717325293574</v>
      </c>
      <c r="AQ118" t="n">
        <v>4.2661666093782395</v>
      </c>
      <c r="AR118" t="n">
        <v>12.902762945985874</v>
      </c>
      <c r="AS118" t="n">
        <v>4.9963804339758742</v>
      </c>
      <c r="AT118" t="n">
        <v>0.38537357181636861</v>
      </c>
      <c r="AU118" t="n">
        <v>6.4295974682634567</v>
      </c>
      <c r="AX118" t="n">
        <v>0.33984895419926187</v>
      </c>
      <c r="AY118" t="n">
        <v>0.19729210162261293</v>
      </c>
      <c r="AZ118" t="n">
        <v>11.915995925289247</v>
      </c>
      <c r="BC118" t="n">
        <v>0.97404212770415277</v>
      </c>
      <c r="BG118" t="n">
        <v>5.8525151526660464E-3</v>
      </c>
      <c r="BH118" t="n">
        <v>3.5604989964032558</v>
      </c>
      <c r="BI118" t="n">
        <v>99.245721801929534</v>
      </c>
      <c r="BJ118" t="n">
        <v>4.7925356738801366</v>
      </c>
      <c r="BK118" t="n">
        <v>4.1754027698154861</v>
      </c>
      <c r="BL118" t="n">
        <v>26.597380738820743</v>
      </c>
      <c r="BM118" t="n">
        <v>6.1134550021942973</v>
      </c>
      <c r="BN118" t="n">
        <v>3.0502690436917277</v>
      </c>
      <c r="BO118" t="n">
        <v>19.006977732965435</v>
      </c>
      <c r="BP118" t="n">
        <v>3.1790203218827244</v>
      </c>
      <c r="BQ118" t="n">
        <v>6.3925776441674742E-2</v>
      </c>
      <c r="BR118" t="n">
        <v>2.4455874464948308E-2</v>
      </c>
      <c r="BS118" t="n">
        <v>0.12432926772215498</v>
      </c>
      <c r="BT118" t="n">
        <v>2.6337810994371735</v>
      </c>
      <c r="BU118" t="n">
        <v>19.713061341038838</v>
      </c>
      <c r="BV118" t="n">
        <v>9.3458139750389524</v>
      </c>
      <c r="BW118" t="n">
        <v>0.61289731665499847</v>
      </c>
      <c r="BX118" t="n">
        <v>1.1528115375339452</v>
      </c>
      <c r="BY118" t="n">
        <v>19.984216308542099</v>
      </c>
      <c r="IM118" t="n">
        <v>33.74978219630006</v>
      </c>
      <c r="IP118" t="n">
        <v>106.63108801990283</v>
      </c>
      <c r="IS118" t="n">
        <v>15.276751961332016</v>
      </c>
    </row>
    <row r="119">
      <c r="A119" s="8" t="s">
        <v>275</v>
      </c>
      <c r="E119" t="n">
        <v>0.2142246793572459</v>
      </c>
      <c r="F119" t="n">
        <v>5.0773791430860915E-4</v>
      </c>
      <c r="G119" t="n">
        <v>2.2451577887748355E-5</v>
      </c>
      <c r="I119" t="n">
        <v>1.4050861617167733E-3</v>
      </c>
      <c r="L119" t="n">
        <v>2.1277954846708372E-2</v>
      </c>
      <c r="M119" t="n">
        <v>2.0189119995076287E-2</v>
      </c>
      <c r="O119" t="n">
        <v>8.0247044501693426E-2</v>
      </c>
      <c r="P119" t="n">
        <v>3.7965031738707092E-2</v>
      </c>
      <c r="Q119" t="n">
        <v>5.1989719464594682E-3</v>
      </c>
      <c r="R119" t="n">
        <v>1.2204952714149886E-3</v>
      </c>
      <c r="S119" t="n">
        <v>4.7815494719391768E-2</v>
      </c>
      <c r="T119" t="n">
        <v>0.44769305392101622</v>
      </c>
      <c r="U119" t="n">
        <v>0.1677835270623276</v>
      </c>
      <c r="V119" t="n">
        <v>5.2376450165140332E-3</v>
      </c>
      <c r="W119" t="n">
        <v>0.6821804668294591</v>
      </c>
      <c r="X119" t="n">
        <v>3.4980804467711835E-4</v>
      </c>
      <c r="Y119" t="n">
        <v>3.3486615315664091E-3</v>
      </c>
      <c r="Z119" t="n">
        <v>0.68957907724955647</v>
      </c>
      <c r="AA119" t="n">
        <v>0.94016969222255908</v>
      </c>
      <c r="AB119" t="n">
        <v>6.2888048897552701E-2</v>
      </c>
      <c r="AC119" t="n">
        <v>0.25892932557891468</v>
      </c>
      <c r="AD119" t="n">
        <v>8.3254098283666172E-2</v>
      </c>
      <c r="AE119" t="n">
        <v>0.10371689603898834</v>
      </c>
      <c r="AF119" t="n">
        <v>1.1678408051236435</v>
      </c>
      <c r="AH119" t="n">
        <v>4.0010882221388072E-2</v>
      </c>
      <c r="AI119" t="n">
        <v>1.3168315360735913E-2</v>
      </c>
      <c r="AJ119" t="n">
        <v>1.3552198262636497E-2</v>
      </c>
      <c r="AM119" t="n">
        <v>6.668214489326918E-2</v>
      </c>
      <c r="AN119" t="n">
        <v>3.8525925502680775E-2</v>
      </c>
      <c r="AO119" t="n">
        <v>2.1755464007058314</v>
      </c>
      <c r="AP119" t="n">
        <v>0.25576168766692292</v>
      </c>
      <c r="AQ119" t="n">
        <v>0.57967970267471614</v>
      </c>
      <c r="AR119" t="n">
        <v>0.70515443582426696</v>
      </c>
      <c r="AS119" t="n">
        <v>0.15413333698840306</v>
      </c>
      <c r="AT119" t="n">
        <v>4.6470896761041547E-2</v>
      </c>
      <c r="AU119" t="n">
        <v>1.6389699030735794</v>
      </c>
      <c r="AX119" t="n">
        <v>8.6689029192523498E-2</v>
      </c>
      <c r="AY119" t="n">
        <v>5.0304285752957367E-2</v>
      </c>
      <c r="AZ119" t="n">
        <v>3.0368419059873277</v>
      </c>
      <c r="BC119" t="n">
        <v>0.24847736234410617</v>
      </c>
      <c r="BG119" t="n">
        <v>1.0308868991874208E-2</v>
      </c>
      <c r="BI119" t="n">
        <v>0.65026182366121033</v>
      </c>
      <c r="BJ119" t="n">
        <v>0.65090012165502209</v>
      </c>
      <c r="BK119" t="n">
        <v>0.22028104834071166</v>
      </c>
      <c r="BL119" t="n">
        <v>0.87683138172689323</v>
      </c>
      <c r="BM119" t="n">
        <v>8.1781179036346546E-2</v>
      </c>
      <c r="BN119" t="n">
        <v>0.64145790670879377</v>
      </c>
      <c r="BO119" t="n">
        <v>0.55006736274247148</v>
      </c>
      <c r="BP119" t="n">
        <v>5.3394648092243298</v>
      </c>
      <c r="BQ119" t="n">
        <v>5.1917213066380648E-2</v>
      </c>
      <c r="BR119" t="n">
        <v>1.4635970587092352E-2</v>
      </c>
      <c r="BS119" t="n">
        <v>4.8396260442352089E-3</v>
      </c>
      <c r="BT119" t="n">
        <v>0.52473865241677764</v>
      </c>
      <c r="BU119" t="n">
        <v>1.0483840139301948</v>
      </c>
      <c r="BV119" t="n">
        <v>2.7518728219997208</v>
      </c>
      <c r="BW119" t="n">
        <v>1.0289506219185862</v>
      </c>
      <c r="BX119" t="n">
        <v>0.24270569997373609</v>
      </c>
      <c r="BY119" t="n">
        <v>0.22523427480647978</v>
      </c>
      <c r="IM119" t="n">
        <v>16.556291702207549</v>
      </c>
      <c r="IP119" t="n">
        <v>618.91060580208455</v>
      </c>
      <c r="IS119" t="n">
        <v>22.38152303563685</v>
      </c>
    </row>
    <row r="120">
      <c r="A120" s="8" t="s">
        <v>276</v>
      </c>
      <c r="C120" t="n">
        <v>3.0821072554466935E-3</v>
      </c>
      <c r="D120" t="n">
        <v>5.0827680824825812E-3</v>
      </c>
      <c r="E120" t="n">
        <v>0.18086249713572816</v>
      </c>
      <c r="G120" t="n">
        <v>2.8911266716729965E-5</v>
      </c>
      <c r="I120" t="n">
        <v>9.2466589539688202E-3</v>
      </c>
      <c r="J120" t="n">
        <v>0.21586883963468878</v>
      </c>
      <c r="K120" t="n">
        <v>7.2264828154392932E-2</v>
      </c>
      <c r="L120" t="n">
        <v>8.28459953370171E-2</v>
      </c>
      <c r="M120" t="n">
        <v>2.657627088551712E-2</v>
      </c>
      <c r="N120" t="n">
        <v>2.8745356440592805E-2</v>
      </c>
      <c r="O120" t="n">
        <v>0.22079782390348374</v>
      </c>
      <c r="P120" t="n">
        <v>0.22095949520817204</v>
      </c>
      <c r="Q120" t="n">
        <v>8.306463177574731E-4</v>
      </c>
      <c r="R120" t="n">
        <v>1.955094042895151E-4</v>
      </c>
      <c r="S120" t="n">
        <v>0.15602223285011796</v>
      </c>
      <c r="AE120" t="n">
        <v>2.4440660196104969E-2</v>
      </c>
      <c r="AH120" t="n">
        <v>3.0327013047315214E-2</v>
      </c>
      <c r="AJ120" t="n">
        <v>1.2486985409713169E-2</v>
      </c>
      <c r="AL120" t="n">
        <v>4.9628642151266909E-2</v>
      </c>
      <c r="AN120" t="n">
        <v>1.4603588824998303E-2</v>
      </c>
      <c r="AO120" t="n">
        <v>0.22080540167105023</v>
      </c>
      <c r="AP120" t="n">
        <v>0.70365536668857043</v>
      </c>
      <c r="AQ120" t="n">
        <v>0.3352306905050918</v>
      </c>
      <c r="AR120" t="n">
        <v>1.7564335434794436</v>
      </c>
      <c r="AS120" t="n">
        <v>0.28329967397661598</v>
      </c>
      <c r="AT120" t="n">
        <v>1.088127700068737E-2</v>
      </c>
      <c r="AU120" t="n">
        <v>0.86504508586013495</v>
      </c>
      <c r="AX120" t="n">
        <v>4.5754532636079114E-2</v>
      </c>
      <c r="AY120" t="n">
        <v>2.6548720749736063E-2</v>
      </c>
      <c r="AZ120" t="n">
        <v>1.6028391157255899</v>
      </c>
      <c r="BC120" t="n">
        <v>0.13115410212916587</v>
      </c>
      <c r="BG120" t="n">
        <v>3.9727885525414966E-4</v>
      </c>
      <c r="BH120" t="n">
        <v>1.8565297102482836E-2</v>
      </c>
      <c r="BI120" t="n">
        <v>5.5839374237208927</v>
      </c>
      <c r="BJ120" t="n">
        <v>0.73655426909882704</v>
      </c>
      <c r="BK120" t="n">
        <v>0.42307484876282514</v>
      </c>
      <c r="BL120" t="n">
        <v>5.5023698984909082</v>
      </c>
      <c r="BM120" t="n">
        <v>0.70429705458224978</v>
      </c>
      <c r="BN120" t="n">
        <v>6.1744747062892666E-2</v>
      </c>
      <c r="BO120" t="n">
        <v>1.5301193966070283</v>
      </c>
      <c r="BP120" t="n">
        <v>0.41381198540926212</v>
      </c>
      <c r="BQ120" t="n">
        <v>2.4101756463309698E-2</v>
      </c>
      <c r="BR120" t="n">
        <v>4.3611126403547825E-3</v>
      </c>
      <c r="BS120" t="n">
        <v>4.5797204764945606E-3</v>
      </c>
      <c r="BT120" t="n">
        <v>0.32625229631955649</v>
      </c>
      <c r="BU120" t="n">
        <v>1.0124383857501509</v>
      </c>
      <c r="BV120" t="n">
        <v>0.23658731223434429</v>
      </c>
      <c r="BW120" t="n">
        <v>0.46280255676121973</v>
      </c>
      <c r="BX120" t="n">
        <v>0.29890524401280477</v>
      </c>
      <c r="BY120" t="n">
        <v>0.10405695441577203</v>
      </c>
      <c r="IF120" t="n">
        <v>1.2260441761840688E-4</v>
      </c>
      <c r="IM120" t="n">
        <v>19.29401204831634</v>
      </c>
      <c r="IP120" t="n">
        <v>429.94117316607895</v>
      </c>
      <c r="IS120" t="n">
        <v>20.043353670274687</v>
      </c>
    </row>
    <row r="121">
      <c r="A121" s="8" t="s">
        <v>277</v>
      </c>
      <c r="B121" t="n">
        <v>1.2906393944650367E-4</v>
      </c>
      <c r="C121" t="n">
        <v>6.0240360809946929E-2</v>
      </c>
      <c r="D121" t="n">
        <v>0.12732148634865773</v>
      </c>
      <c r="E121" t="n">
        <v>0.69578685866465684</v>
      </c>
      <c r="F121" t="n">
        <v>2.4511703574142231E-3</v>
      </c>
      <c r="G121" t="n">
        <v>4.1118910620257004E-5</v>
      </c>
      <c r="H121" t="n">
        <v>2.7989504284159334E-4</v>
      </c>
      <c r="I121" t="n">
        <v>1.711936626370671E-2</v>
      </c>
      <c r="J121" t="n">
        <v>0.28195547042857522</v>
      </c>
      <c r="K121" t="n">
        <v>0.13604854871812253</v>
      </c>
      <c r="L121" t="n">
        <v>0.1315046813818338</v>
      </c>
      <c r="M121" t="n">
        <v>0.15337585463049525</v>
      </c>
      <c r="N121" t="n">
        <v>1.5743814943923764E-2</v>
      </c>
      <c r="O121" t="n">
        <v>5.9280260181456573E-2</v>
      </c>
      <c r="P121" t="n">
        <v>0.13356337407883376</v>
      </c>
      <c r="Q121" t="n">
        <v>1.7772952511430906E-2</v>
      </c>
      <c r="R121" t="n">
        <v>5.5081199885113272E-3</v>
      </c>
      <c r="S121" t="n">
        <v>0.95969679841750832</v>
      </c>
      <c r="T121" t="n">
        <v>5.322845190621403E-2</v>
      </c>
      <c r="U121" t="n">
        <v>2.7119861384111349E-2</v>
      </c>
      <c r="W121" t="n">
        <v>7.1144035413712642E-2</v>
      </c>
      <c r="Y121" t="n">
        <v>4.0701344056837227E-4</v>
      </c>
      <c r="Z121" t="n">
        <v>7.4352759342425134E-2</v>
      </c>
      <c r="AA121" t="n">
        <v>0.12909205221985731</v>
      </c>
      <c r="AB121" t="n">
        <v>8.047476071012933E-3</v>
      </c>
      <c r="AD121" t="n">
        <v>1.0056891081885648E-2</v>
      </c>
      <c r="AE121" t="n">
        <v>0.12124204907098875</v>
      </c>
      <c r="AF121" t="n">
        <v>7.5775817348020635E-2</v>
      </c>
      <c r="AH121" t="n">
        <v>7.599385727079383E-2</v>
      </c>
      <c r="AJ121" t="n">
        <v>0.10817591136964054</v>
      </c>
      <c r="AL121" t="n">
        <v>4.1099219304441284E-2</v>
      </c>
      <c r="AM121" t="n">
        <v>2.4133958756136935E-2</v>
      </c>
      <c r="AN121" t="n">
        <v>4.334522534156067E-2</v>
      </c>
      <c r="AO121" t="n">
        <v>6.4573250686990338E-2</v>
      </c>
      <c r="AP121" t="n">
        <v>4.6517589091151543E-2</v>
      </c>
      <c r="AQ121" t="n">
        <v>1.0995918735577359</v>
      </c>
      <c r="AR121" t="n">
        <v>0.51166904628614784</v>
      </c>
      <c r="AS121" t="n">
        <v>0.37470423571221484</v>
      </c>
      <c r="AT121" t="n">
        <v>1.2908013703895247E-2</v>
      </c>
      <c r="AU121" t="n">
        <v>0.57356973463201821</v>
      </c>
      <c r="AX121" t="n">
        <v>3.0337632373477919E-2</v>
      </c>
      <c r="AY121" t="n">
        <v>1.7602732955653171E-2</v>
      </c>
      <c r="AZ121" t="n">
        <v>1.0627654094998793</v>
      </c>
      <c r="BC121" t="n">
        <v>8.6962242050992497E-2</v>
      </c>
      <c r="BG121" t="n">
        <v>1.8924840130658625E-2</v>
      </c>
      <c r="BH121" t="n">
        <v>0.14325989830976277</v>
      </c>
      <c r="BI121" t="n">
        <v>1.8058584891293199</v>
      </c>
      <c r="BJ121" t="n">
        <v>0.37198161342382818</v>
      </c>
      <c r="BK121" t="n">
        <v>0.11674206545430668</v>
      </c>
      <c r="BL121" t="n">
        <v>1.2169869895670369</v>
      </c>
      <c r="BM121" t="n">
        <v>0.36616596355281777</v>
      </c>
      <c r="BN121" t="n">
        <v>8.2954682806217178E-2</v>
      </c>
      <c r="BO121" t="n">
        <v>1.1538245648990919</v>
      </c>
      <c r="BP121" t="n">
        <v>0.11120949286419962</v>
      </c>
      <c r="BQ121" t="n">
        <v>2.4436470192218351E-2</v>
      </c>
      <c r="BR121" t="n">
        <v>8.5980504031757856E-3</v>
      </c>
      <c r="BS121" t="n">
        <v>7.1812019357269533E-3</v>
      </c>
      <c r="BT121" t="n">
        <v>0.4740924385648479</v>
      </c>
      <c r="BU121" t="n">
        <v>0.40208635569179529</v>
      </c>
      <c r="BV121" t="n">
        <v>3.728876929415442</v>
      </c>
      <c r="BW121" t="n">
        <v>0.61758877344307006</v>
      </c>
      <c r="BX121" t="n">
        <v>2.3346587694422718</v>
      </c>
      <c r="BY121" t="n">
        <v>0.22324667275946897</v>
      </c>
      <c r="IF121" t="n">
        <v>5.1634857029129414E-4</v>
      </c>
      <c r="IM121" t="n">
        <v>17.85598581496458</v>
      </c>
      <c r="IP121" t="n">
        <v>782.02675880932202</v>
      </c>
      <c r="IS121" t="n">
        <v>41.664727942256505</v>
      </c>
    </row>
    <row r="122">
      <c r="A122" s="8" t="s">
        <v>278</v>
      </c>
      <c r="B122" t="n">
        <v>8.1391121711160499E-5</v>
      </c>
      <c r="C122" t="n">
        <v>0.18852960669272481</v>
      </c>
      <c r="D122" t="n">
        <v>0.4497474403913399</v>
      </c>
      <c r="E122" t="n">
        <v>1.8004961451735821</v>
      </c>
      <c r="F122" t="n">
        <v>8.9462035230190029E-3</v>
      </c>
      <c r="G122" t="n">
        <v>1.4067917532796924E-4</v>
      </c>
      <c r="H122" t="n">
        <v>9.5141317349923158E-5</v>
      </c>
      <c r="I122" t="n">
        <v>5.5147483117051498E-2</v>
      </c>
      <c r="J122" t="n">
        <v>0.69664480584440824</v>
      </c>
      <c r="K122" t="n">
        <v>0.30943090120500849</v>
      </c>
      <c r="L122" t="n">
        <v>0.42103951453221394</v>
      </c>
      <c r="M122" t="n">
        <v>0.28212681829393971</v>
      </c>
      <c r="N122" t="n">
        <v>3.0548640723198313</v>
      </c>
      <c r="O122" t="n">
        <v>0.18966967306445401</v>
      </c>
      <c r="P122" t="n">
        <v>7.2568606022933427E-2</v>
      </c>
      <c r="Q122" t="n">
        <v>5.6163778515755346E-2</v>
      </c>
      <c r="R122" t="n">
        <v>1.1071870497427286E-2</v>
      </c>
      <c r="S122" t="n">
        <v>2.7879392665237321</v>
      </c>
      <c r="T122" t="n">
        <v>1.8831774025250791</v>
      </c>
      <c r="U122" t="n">
        <v>0.71588093113886242</v>
      </c>
      <c r="V122" t="n">
        <v>2.0081812316447865E-2</v>
      </c>
      <c r="W122" t="n">
        <v>2.8490888121944486</v>
      </c>
      <c r="X122" t="n">
        <v>1.348309637155162E-3</v>
      </c>
      <c r="Y122" t="n">
        <v>5.0880323940406683E-3</v>
      </c>
      <c r="Z122" t="n">
        <v>2.8297149955284313</v>
      </c>
      <c r="AA122" t="n">
        <v>5.7585635557971022</v>
      </c>
      <c r="AB122" t="n">
        <v>2.7477459093610893E-2</v>
      </c>
      <c r="AC122" t="n">
        <v>0.26745000314701128</v>
      </c>
      <c r="AD122" t="n">
        <v>0.11988616734430858</v>
      </c>
      <c r="AE122" t="n">
        <v>0.68315992569504602</v>
      </c>
      <c r="AF122" t="n">
        <v>0.46443574250553304</v>
      </c>
      <c r="AH122" t="n">
        <v>1.0593306990368367</v>
      </c>
      <c r="AI122" t="n">
        <v>0.28980886030446351</v>
      </c>
      <c r="AJ122" t="n">
        <v>0.80603817493572372</v>
      </c>
      <c r="AK122" t="n">
        <v>1.9112933325204087</v>
      </c>
      <c r="AL122" t="n">
        <v>0.25395671376352213</v>
      </c>
      <c r="AM122" t="n">
        <v>0.21656709629877025</v>
      </c>
      <c r="AN122" t="n">
        <v>0.60258057610348814</v>
      </c>
      <c r="AO122" t="n">
        <v>1.959005656096087E-2</v>
      </c>
      <c r="AP122" t="n">
        <v>0.16771902764133448</v>
      </c>
      <c r="AQ122" t="n">
        <v>1.9725975022565567</v>
      </c>
      <c r="AR122" t="n">
        <v>20.707809469513812</v>
      </c>
      <c r="AS122" t="n">
        <v>0.57700226107498165</v>
      </c>
      <c r="AT122" t="n">
        <v>5.984649172015627E-2</v>
      </c>
      <c r="AU122" t="n">
        <v>3.0782274363037176</v>
      </c>
      <c r="AX122" t="n">
        <v>0.16281491391779448</v>
      </c>
      <c r="AY122" t="n">
        <v>9.4490600619870219E-2</v>
      </c>
      <c r="AZ122" t="n">
        <v>5.7058178738314416</v>
      </c>
      <c r="BC122" t="n">
        <v>0.46668160068982684</v>
      </c>
      <c r="BG122" t="n">
        <v>1.3266384871391276E-2</v>
      </c>
      <c r="BH122" t="n">
        <v>2.1489457814124959</v>
      </c>
      <c r="BI122" t="n">
        <v>15.737771772616764</v>
      </c>
      <c r="BJ122" t="n">
        <v>2.8971074260302929</v>
      </c>
      <c r="BL122" t="n">
        <v>34.020231501899652</v>
      </c>
      <c r="BM122" t="n">
        <v>0.49709270751341866</v>
      </c>
      <c r="BN122" t="n">
        <v>1.7671666501977168</v>
      </c>
      <c r="BO122" t="n">
        <v>5.1691286813707258</v>
      </c>
      <c r="BP122" t="n">
        <v>3.951153394959027</v>
      </c>
      <c r="BQ122" t="n">
        <v>5.0101986617163786E-2</v>
      </c>
      <c r="BR122" t="n">
        <v>1.1686137529444701E-2</v>
      </c>
      <c r="BS122" t="n">
        <v>1.0025397814696205E-2</v>
      </c>
      <c r="BT122" t="n">
        <v>1.7545817126631036</v>
      </c>
      <c r="BU122" t="n">
        <v>12.661094940055602</v>
      </c>
      <c r="BV122" t="n">
        <v>1.4464143588074128</v>
      </c>
      <c r="BW122" t="n">
        <v>0.52148527182403703</v>
      </c>
      <c r="BX122" t="n">
        <v>2.4685174652357409</v>
      </c>
      <c r="BY122" t="n">
        <v>6.4492551686022276E-2</v>
      </c>
      <c r="IM122" t="n">
        <v>384.68888155855331</v>
      </c>
      <c r="IN122" t="n">
        <v>0.36715909511816064</v>
      </c>
      <c r="IP122" t="n">
        <v>447.14339557983192</v>
      </c>
      <c r="IS122" t="n">
        <v>91.471999997795351</v>
      </c>
    </row>
    <row r="123">
      <c r="A123" s="8" t="s">
        <v>279</v>
      </c>
      <c r="C123" t="n">
        <v>3.2523081239461488E-2</v>
      </c>
      <c r="D123" t="n">
        <v>1.7176095469496895E-2</v>
      </c>
      <c r="E123" t="n">
        <v>1.4157707062494636</v>
      </c>
      <c r="F123" t="n">
        <v>7.176169177480513E-4</v>
      </c>
      <c r="G123" t="n">
        <v>3.4681027635561403E-5</v>
      </c>
      <c r="I123" t="n">
        <v>4.0722619872442078E-2</v>
      </c>
      <c r="J123" t="n">
        <v>3.2608413432371815E-2</v>
      </c>
      <c r="K123" t="n">
        <v>5.7976737882265858E-2</v>
      </c>
      <c r="L123" t="n">
        <v>4.2853482417749528E-2</v>
      </c>
      <c r="M123" t="n">
        <v>1.4688141356369104E-2</v>
      </c>
      <c r="N123" t="n">
        <v>0.6702982709485692</v>
      </c>
      <c r="O123" t="n">
        <v>0.83317840475375038</v>
      </c>
      <c r="P123" t="n">
        <v>3.5701949060470146E-2</v>
      </c>
      <c r="Q123" t="n">
        <v>6.5660779428676527E-2</v>
      </c>
      <c r="R123" t="n">
        <v>5.2857934797805499E-3</v>
      </c>
      <c r="S123" t="n">
        <v>0.3479361608012278</v>
      </c>
      <c r="T123" t="n">
        <v>0.19989109331666394</v>
      </c>
      <c r="U123" t="n">
        <v>6.4065865760289553E-2</v>
      </c>
      <c r="V123" t="n">
        <v>2.9548734925691354E-3</v>
      </c>
      <c r="W123" t="n">
        <v>0.19396214064445805</v>
      </c>
      <c r="X123" t="n">
        <v>2.5454021097279862E-4</v>
      </c>
      <c r="Y123" t="n">
        <v>3.4344869304523871E-3</v>
      </c>
      <c r="Z123" t="n">
        <v>0.11582535747339781</v>
      </c>
      <c r="AA123" t="n">
        <v>0.22724175098231261</v>
      </c>
      <c r="AB123" t="n">
        <v>5.1636058788217261E-2</v>
      </c>
      <c r="AC123" t="n">
        <v>1.8656484436940936E-2</v>
      </c>
      <c r="AD123" t="n">
        <v>9.0282112953671279E-3</v>
      </c>
      <c r="AE123" t="n">
        <v>1.538683834703981E-2</v>
      </c>
      <c r="AF123" t="n">
        <v>4.061680238460208E-2</v>
      </c>
      <c r="AH123" t="n">
        <v>6.3521884019283381E-2</v>
      </c>
      <c r="AJ123" t="n">
        <v>1.6547864538258905E-2</v>
      </c>
      <c r="AK123" t="n">
        <v>0.11432450741327549</v>
      </c>
      <c r="AL123" t="n">
        <v>0.12284801125113701</v>
      </c>
      <c r="AM123" t="n">
        <v>7.5770382046629753E-2</v>
      </c>
      <c r="AN123" t="n">
        <v>0.12766501874793051</v>
      </c>
      <c r="AO123" t="n">
        <v>0.11452624023699406</v>
      </c>
      <c r="AP123" t="n">
        <v>8.5254016618118558E-2</v>
      </c>
      <c r="AQ123" t="n">
        <v>0.42045929582357644</v>
      </c>
      <c r="AR123" t="n">
        <v>0.72323102553907881</v>
      </c>
      <c r="AS123" t="n">
        <v>2.2727721264093601</v>
      </c>
      <c r="AT123" t="n">
        <v>4.8548284867943624E-2</v>
      </c>
      <c r="AU123" t="n">
        <v>1.5357939989412186</v>
      </c>
      <c r="AX123" t="n">
        <v>8.1232055098310288E-2</v>
      </c>
      <c r="AY123" t="n">
        <v>4.713704693603691E-2</v>
      </c>
      <c r="AZ123" t="n">
        <v>2.8456677812530415</v>
      </c>
      <c r="BC123" t="n">
        <v>0.23284400535305488</v>
      </c>
      <c r="BG123" t="n">
        <v>3.9979753409933056E-3</v>
      </c>
      <c r="BH123" t="n">
        <v>4.3718361999687892E-2</v>
      </c>
      <c r="BI123" t="n">
        <v>2.4645158775254101</v>
      </c>
      <c r="BL123" t="n">
        <v>32.28194810664624</v>
      </c>
      <c r="BM123" t="n">
        <v>6.6061250921472592</v>
      </c>
      <c r="BN123" t="n">
        <v>27.348449504800779</v>
      </c>
      <c r="BO123" t="n">
        <v>0.50390409789462631</v>
      </c>
      <c r="BP123" t="n">
        <v>0.76651948105209755</v>
      </c>
      <c r="BR123" t="n">
        <v>1.7211519682930627E-2</v>
      </c>
      <c r="BT123" t="n">
        <v>0.11516464982825607</v>
      </c>
      <c r="BU123" t="n">
        <v>0.45324154559050134</v>
      </c>
      <c r="BV123" t="n">
        <v>7.5146088364552526</v>
      </c>
      <c r="BW123" t="n">
        <v>5.4355721497801629E-2</v>
      </c>
      <c r="IM123" t="n">
        <v>38.073270220127775</v>
      </c>
      <c r="IP123" t="n">
        <v>74.819447359069741</v>
      </c>
      <c r="IS123" t="n">
        <v>5.3594321226858552</v>
      </c>
    </row>
    <row r="124">
      <c r="A124" s="8" t="s">
        <v>280</v>
      </c>
      <c r="B124" t="n">
        <v>7.1075392953794862E-5</v>
      </c>
      <c r="C124" t="n">
        <v>1.2940572847409855E-2</v>
      </c>
      <c r="D124" t="n">
        <v>2.6495537944094989E-2</v>
      </c>
      <c r="E124" t="n">
        <v>0.29372438287953129</v>
      </c>
      <c r="F124" t="n">
        <v>2.8194353278922799E-4</v>
      </c>
      <c r="G124" t="n">
        <v>2.4049638250412319E-5</v>
      </c>
      <c r="H124" t="n">
        <v>9.6748815499864702E-5</v>
      </c>
      <c r="I124" t="n">
        <v>1.6354964435485026E-2</v>
      </c>
      <c r="J124" t="n">
        <v>4.6606087849805203E-2</v>
      </c>
      <c r="K124" t="n">
        <v>2.20041533667884E-2</v>
      </c>
      <c r="L124" t="n">
        <v>0.1049816523720144</v>
      </c>
      <c r="M124" t="n">
        <v>1.6990981816540733E-2</v>
      </c>
      <c r="N124" t="n">
        <v>7.6132162541035317E-2</v>
      </c>
      <c r="O124" t="n">
        <v>0.67225506661108037</v>
      </c>
      <c r="P124" t="n">
        <v>0.26233846920032239</v>
      </c>
      <c r="Q124" t="n">
        <v>3.8927071866407939E-2</v>
      </c>
      <c r="R124" t="n">
        <v>1.1063954697936283E-2</v>
      </c>
      <c r="S124" t="n">
        <v>0.88913138145748616</v>
      </c>
      <c r="T124" t="n">
        <v>0.14128399194038707</v>
      </c>
      <c r="U124" t="n">
        <v>6.062733734613153E-2</v>
      </c>
      <c r="V124" t="n">
        <v>2.3583139486845865E-3</v>
      </c>
      <c r="W124" t="n">
        <v>0.23581046639345385</v>
      </c>
      <c r="X124" t="n">
        <v>3.0751951118546052E-4</v>
      </c>
      <c r="Y124" t="n">
        <v>7.7927386182248537E-4</v>
      </c>
      <c r="Z124" t="n">
        <v>0.31582822027963031</v>
      </c>
      <c r="AA124" t="n">
        <v>1.1460221576186693</v>
      </c>
      <c r="AB124" t="n">
        <v>1.220273751507419E-2</v>
      </c>
      <c r="AC124" t="n">
        <v>0.45919565863382727</v>
      </c>
      <c r="AD124" t="n">
        <v>0.10576308574971691</v>
      </c>
      <c r="AE124" t="n">
        <v>0.67010198595579473</v>
      </c>
      <c r="AF124" t="n">
        <v>0.1006966290246217</v>
      </c>
      <c r="AH124" t="n">
        <v>0.11361925903029409</v>
      </c>
      <c r="AI124" t="n">
        <v>2.9598983632259088E-2</v>
      </c>
      <c r="AJ124" t="n">
        <v>5.1656523513519272E-2</v>
      </c>
      <c r="AL124" t="n">
        <v>4.553545633122659E-2</v>
      </c>
      <c r="AM124" t="n">
        <v>4.832427957552398E-2</v>
      </c>
      <c r="AN124" t="n">
        <v>3.7295893667409478E-2</v>
      </c>
      <c r="AO124" t="n">
        <v>0.15516808274533531</v>
      </c>
      <c r="AP124" t="n">
        <v>4.8609011314393102E-2</v>
      </c>
      <c r="AQ124" t="n">
        <v>0.12355113435404518</v>
      </c>
      <c r="AR124" t="n">
        <v>0.14349785222380795</v>
      </c>
      <c r="AS124" t="n">
        <v>0.1588058185287696</v>
      </c>
      <c r="AT124" t="n">
        <v>8.3210734603848452E-2</v>
      </c>
      <c r="AU124" t="n">
        <v>0.1432489704706208</v>
      </c>
      <c r="AX124" t="n">
        <v>7.5770069323735506E-3</v>
      </c>
      <c r="AY124" t="n">
        <v>4.3961121167586919E-3</v>
      </c>
      <c r="AZ124" t="n">
        <v>0.26542547841098985</v>
      </c>
      <c r="BC124" t="n">
        <v>2.1725390825663014E-2</v>
      </c>
      <c r="BG124" t="n">
        <v>3.0662434070417291E-3</v>
      </c>
      <c r="BH124" t="n">
        <v>0.17223256293895839</v>
      </c>
      <c r="BI124" t="n">
        <v>2.9755936518222503</v>
      </c>
      <c r="BJ124" t="n">
        <v>3.9113581372251685</v>
      </c>
      <c r="BK124" t="n">
        <v>3.5429899131844365</v>
      </c>
      <c r="BL124" t="n">
        <v>2.259659933301744</v>
      </c>
      <c r="BM124" t="n">
        <v>0.80614660475707001</v>
      </c>
      <c r="BN124" t="n">
        <v>0.57724507434661754</v>
      </c>
      <c r="BO124" t="n">
        <v>1.9709494025732925</v>
      </c>
      <c r="BP124" t="n">
        <v>1.4649260710351664</v>
      </c>
      <c r="BQ124" t="n">
        <v>0.25887001653701452</v>
      </c>
      <c r="BR124" t="n">
        <v>5.3419547361642755E-2</v>
      </c>
      <c r="BS124" t="n">
        <v>1.2037668675498121E-2</v>
      </c>
      <c r="BT124" t="n">
        <v>0.3720894593262371</v>
      </c>
      <c r="BU124" t="n">
        <v>4.7506668080586758</v>
      </c>
      <c r="BV124" t="n">
        <v>3.4379969076769221</v>
      </c>
      <c r="BW124" t="n">
        <v>3.960589174652533</v>
      </c>
      <c r="BX124" t="n">
        <v>11.345208014975936</v>
      </c>
      <c r="BY124" t="n">
        <v>2.0282132339219769</v>
      </c>
      <c r="IM124" t="n">
        <v>35.502028388806046</v>
      </c>
      <c r="IP124" t="n">
        <v>248.06264936809214</v>
      </c>
      <c r="IS124" t="n">
        <v>18.06134338912829</v>
      </c>
    </row>
    <row r="125">
      <c r="A125" s="8" t="s">
        <v>281</v>
      </c>
      <c r="B125" t="n">
        <v>6.408179266348072E-4</v>
      </c>
      <c r="C125" t="n">
        <v>3.9608662346809716E-2</v>
      </c>
      <c r="D125" t="n">
        <v>6.7675752596605687E-2</v>
      </c>
      <c r="E125" t="n">
        <v>0.37755663337083489</v>
      </c>
      <c r="F125" t="n">
        <v>1.6058756132295482E-3</v>
      </c>
      <c r="G125" t="n">
        <v>6.6704456615805785E-5</v>
      </c>
      <c r="H125" t="n">
        <v>2.6066938910892677E-4</v>
      </c>
      <c r="I125" t="n">
        <v>2.5652439013693042E-2</v>
      </c>
      <c r="J125" t="n">
        <v>0.2033195356508698</v>
      </c>
      <c r="K125" t="n">
        <v>0.18196348016607078</v>
      </c>
      <c r="L125" t="n">
        <v>0.15170156323127659</v>
      </c>
      <c r="M125" t="n">
        <v>3.4263691752963996E-2</v>
      </c>
      <c r="N125" t="n">
        <v>0.13668561928759779</v>
      </c>
      <c r="O125" t="n">
        <v>5.0849890581823418E-2</v>
      </c>
      <c r="P125" t="n">
        <v>0.24184221369970466</v>
      </c>
      <c r="Q125" t="n">
        <v>1.0155983501744649E-3</v>
      </c>
      <c r="R125" t="n">
        <v>1.0848130842628226E-4</v>
      </c>
      <c r="S125" t="n">
        <v>3.059109614255493</v>
      </c>
      <c r="T125" t="n">
        <v>1.066666396042848</v>
      </c>
      <c r="U125" t="n">
        <v>0.3889576800832934</v>
      </c>
      <c r="V125" t="n">
        <v>1.2584017435986508E-2</v>
      </c>
      <c r="W125" t="n">
        <v>1.332441752415138</v>
      </c>
      <c r="X125" t="n">
        <v>8.4357860230451257E-4</v>
      </c>
      <c r="Y125" t="n">
        <v>5.2510411052328716E-3</v>
      </c>
      <c r="Z125" t="n">
        <v>1.0392904758416255</v>
      </c>
      <c r="AA125" t="n">
        <v>2.0944779231042112</v>
      </c>
      <c r="AB125" t="n">
        <v>9.9193721858360409E-2</v>
      </c>
      <c r="AC125" t="n">
        <v>0.2999865858283014</v>
      </c>
      <c r="AD125" t="n">
        <v>6.7469023476206397E-2</v>
      </c>
      <c r="AE125" t="n">
        <v>0.31702120318849591</v>
      </c>
      <c r="AF125" t="n">
        <v>0.58138851838132821</v>
      </c>
      <c r="AH125" t="n">
        <v>6.1886629718386761</v>
      </c>
      <c r="AI125" t="n">
        <v>0.29170768352521037</v>
      </c>
      <c r="AJ125" t="n">
        <v>1.0187149776452411</v>
      </c>
      <c r="AK125" t="n">
        <v>6.0442254769219952</v>
      </c>
      <c r="AL125" t="n">
        <v>34.956938463530626</v>
      </c>
      <c r="AM125" t="n">
        <v>0.77073229492930906</v>
      </c>
      <c r="AN125" t="n">
        <v>0.64853582459749415</v>
      </c>
      <c r="AO125" t="n">
        <v>0.22941633026357519</v>
      </c>
      <c r="AP125" t="n">
        <v>5.1059259973458802E-2</v>
      </c>
      <c r="AQ125" t="n">
        <v>0.14599241667781926</v>
      </c>
      <c r="AR125" t="n">
        <v>0.15550359421298116</v>
      </c>
      <c r="AS125" t="n">
        <v>6.0170025197118476E-2</v>
      </c>
      <c r="AT125" t="n">
        <v>0.35278614004655656</v>
      </c>
      <c r="AU125" t="n">
        <v>1.4434941618672137</v>
      </c>
      <c r="AW125" t="n">
        <v>1.1456294651433328E-2</v>
      </c>
      <c r="AX125" t="n">
        <v>0.1550639931313037</v>
      </c>
      <c r="AY125" t="n">
        <v>3.4310751916771333E-2</v>
      </c>
      <c r="AZ125" t="n">
        <v>2.6682216611674447</v>
      </c>
      <c r="BC125" t="n">
        <v>0.4915242496343073</v>
      </c>
      <c r="BG125" t="n">
        <v>8.8102561199243862E-4</v>
      </c>
      <c r="BH125" t="n">
        <v>18.05877382897344</v>
      </c>
      <c r="BI125" t="n">
        <v>3.5780269885334381</v>
      </c>
      <c r="BJ125" t="n">
        <v>7.8756852343039245</v>
      </c>
      <c r="BK125" t="n">
        <v>4.4426820190406344</v>
      </c>
      <c r="BL125" t="n">
        <v>8.9243518278108454</v>
      </c>
      <c r="BM125" t="n">
        <v>0.44999371408938604</v>
      </c>
      <c r="BN125" t="n">
        <v>0.74557266865736183</v>
      </c>
      <c r="BO125" t="n">
        <v>4.2692344594086959</v>
      </c>
      <c r="BP125" t="n">
        <v>2.3189116088998487</v>
      </c>
      <c r="BQ125" t="n">
        <v>0.33762785618527447</v>
      </c>
      <c r="BR125" t="n">
        <v>6.6725154194670844E-2</v>
      </c>
      <c r="BS125" t="n">
        <v>1.7575832973512289</v>
      </c>
      <c r="BT125" t="n">
        <v>1.5676066219012306</v>
      </c>
      <c r="BU125" t="n">
        <v>22.681586962706376</v>
      </c>
      <c r="BV125" t="n">
        <v>11.087728802276169</v>
      </c>
      <c r="BW125" t="n">
        <v>16.189010612955251</v>
      </c>
      <c r="BX125" t="n">
        <v>16.472994205542754</v>
      </c>
      <c r="IM125" t="n">
        <v>73.255096361939593</v>
      </c>
      <c r="IS125" t="n">
        <v>16.810317606051981</v>
      </c>
    </row>
    <row r="126">
      <c r="A126" s="8" t="s">
        <v>282</v>
      </c>
      <c r="P126" t="n">
        <v>3.5748697615390524E-3</v>
      </c>
      <c r="S126" t="n">
        <v>4.5127107013939599E-2</v>
      </c>
      <c r="AE126" t="n">
        <v>4.3897451896900757E-3</v>
      </c>
      <c r="AH126" t="n">
        <v>9.8924089013109603E-2</v>
      </c>
      <c r="AJ126" t="n">
        <v>8.5227605549947905E-3</v>
      </c>
      <c r="AK126" t="n">
        <v>8.7743003037724421E-2</v>
      </c>
      <c r="AL126" t="n">
        <v>0.45435532176411764</v>
      </c>
      <c r="AM126" t="n">
        <v>1.2896657690946079E-2</v>
      </c>
      <c r="AN126" t="n">
        <v>9.0808012688750692E-3</v>
      </c>
      <c r="AT126" t="n">
        <v>3.7785764934111545E-3</v>
      </c>
      <c r="AU126" t="n">
        <v>2.1224838754265642E-2</v>
      </c>
      <c r="AX126" t="n">
        <v>2.2800292283310809E-3</v>
      </c>
      <c r="AY126" t="n">
        <v>5.0445166210899258E-4</v>
      </c>
      <c r="AZ126" t="n">
        <v>3.9232983970959819E-2</v>
      </c>
      <c r="BH126" t="n">
        <v>0.26642249656016825</v>
      </c>
      <c r="BJ126" t="n">
        <v>0.11980640236020061</v>
      </c>
      <c r="BL126" t="n">
        <v>0.10723595289451775</v>
      </c>
      <c r="BM126" t="n">
        <v>1.0198015760487155E-2</v>
      </c>
      <c r="BN126" t="n">
        <v>1.9580638009205852E-2</v>
      </c>
      <c r="BO126" t="n">
        <v>6.7902512829244699E-2</v>
      </c>
      <c r="BP126" t="n">
        <v>3.8119038718077369E-2</v>
      </c>
      <c r="BS126" t="n">
        <v>2.5254429291004462E-2</v>
      </c>
      <c r="BT126" t="n">
        <v>2.4958973917274141E-2</v>
      </c>
      <c r="BU126" t="n">
        <v>0.34578797359337388</v>
      </c>
      <c r="BV126" t="n">
        <v>0.21537962430251745</v>
      </c>
      <c r="BW126" t="n">
        <v>0.2341674312304001</v>
      </c>
      <c r="BX126" t="n">
        <v>0.24147584936177496</v>
      </c>
    </row>
    <row r="127">
      <c r="A127" s="8" t="s">
        <v>283</v>
      </c>
      <c r="M127" t="n">
        <v>3.7236780112111737E-3</v>
      </c>
      <c r="P127" t="n">
        <v>1.0972777353875965E-2</v>
      </c>
      <c r="S127" t="n">
        <v>0.13864367808658989</v>
      </c>
      <c r="T127" t="n">
        <v>3.9362891773172572E-2</v>
      </c>
      <c r="U127" t="n">
        <v>1.4446671987552579E-2</v>
      </c>
      <c r="W127" t="n">
        <v>5.8576910360076138E-2</v>
      </c>
      <c r="Y127" t="n">
        <v>2.8454620272402696E-4</v>
      </c>
      <c r="Z127" t="n">
        <v>5.9796611719090939E-2</v>
      </c>
      <c r="AA127" t="n">
        <v>0.11047096935429751</v>
      </c>
      <c r="AB127" t="n">
        <v>3.6590680171946048E-3</v>
      </c>
      <c r="AC127" t="n">
        <v>1.4350150883904841E-2</v>
      </c>
      <c r="AD127" t="n">
        <v>2.8924817276322979E-3</v>
      </c>
      <c r="AE127" t="n">
        <v>1.3841050160883168E-2</v>
      </c>
      <c r="AF127" t="n">
        <v>2.5026888290792238E-2</v>
      </c>
      <c r="AH127" t="n">
        <v>0.29455463523410841</v>
      </c>
      <c r="AI127" t="n">
        <v>1.1423405491919603E-2</v>
      </c>
      <c r="AJ127" t="n">
        <v>3.4219382154490642E-2</v>
      </c>
      <c r="AK127" t="n">
        <v>0.27137105280720369</v>
      </c>
      <c r="AL127" t="n">
        <v>1.4734645720074555</v>
      </c>
      <c r="AM127" t="n">
        <v>3.7736371172227931E-2</v>
      </c>
      <c r="AN127" t="n">
        <v>2.8499746063739315E-2</v>
      </c>
      <c r="AO127" t="n">
        <v>9.2468489840148438E-3</v>
      </c>
      <c r="AT127" t="n">
        <v>1.3369783120612679E-2</v>
      </c>
      <c r="AU127" t="n">
        <v>6.5294824835969545E-2</v>
      </c>
      <c r="AW127" t="n">
        <v>5.1669381361295233E-4</v>
      </c>
      <c r="AX127" t="n">
        <v>7.0139988951258793E-3</v>
      </c>
      <c r="AY127" t="n">
        <v>1.5518699215145545E-3</v>
      </c>
      <c r="AZ127" t="n">
        <v>0.12069400943993512</v>
      </c>
      <c r="BC127" t="n">
        <v>2.2227904765058017E-2</v>
      </c>
      <c r="BH127" t="n">
        <v>0.81841097385281902</v>
      </c>
      <c r="BI127" t="n">
        <v>0.16836905541713057</v>
      </c>
      <c r="BJ127" t="n">
        <v>0.36360654531884162</v>
      </c>
      <c r="BK127" t="n">
        <v>0.21115825598084387</v>
      </c>
      <c r="BL127" t="n">
        <v>0.35970063174292943</v>
      </c>
      <c r="BM127" t="n">
        <v>2.6934341752180679E-2</v>
      </c>
      <c r="BN127" t="n">
        <v>4.9557689221457334E-2</v>
      </c>
      <c r="BO127" t="n">
        <v>0.20253692153237202</v>
      </c>
      <c r="BP127" t="n">
        <v>0.11228378540868809</v>
      </c>
      <c r="BQ127" t="n">
        <v>1.656099962669207E-2</v>
      </c>
      <c r="BS127" t="n">
        <v>7.8421458555815449E-2</v>
      </c>
      <c r="BT127" t="n">
        <v>7.4417165370963462E-2</v>
      </c>
      <c r="BU127" t="n">
        <v>1.0488812804359948</v>
      </c>
      <c r="BV127" t="n">
        <v>0.5978338236330516</v>
      </c>
      <c r="BW127" t="n">
        <v>0.72537786625247813</v>
      </c>
      <c r="BX127" t="n">
        <v>0.74404162979695609</v>
      </c>
      <c r="IF127" t="n">
        <v>4.9016591795884012E-5</v>
      </c>
      <c r="IM127" t="n">
        <v>3.3300211393432049</v>
      </c>
      <c r="IS127" t="n">
        <v>0.32444116055155314</v>
      </c>
    </row>
    <row r="128">
      <c r="A128" s="8" t="s">
        <v>284</v>
      </c>
      <c r="B128" t="n">
        <v>7.1828774187236418E-5</v>
      </c>
      <c r="C128" t="n">
        <v>7.507673541536369E-3</v>
      </c>
      <c r="D128" t="n">
        <v>1.5348223281521002E-2</v>
      </c>
      <c r="E128" t="n">
        <v>0.10162180042221426</v>
      </c>
      <c r="F128" t="n">
        <v>3.3131526982958705E-4</v>
      </c>
      <c r="G128" t="n">
        <v>1.0171084337350674E-5</v>
      </c>
      <c r="H128" t="n">
        <v>9.2906767487811552E-5</v>
      </c>
      <c r="I128" t="n">
        <v>4.4956662618615955E-3</v>
      </c>
      <c r="J128" t="n">
        <v>5.1131954123977162E-2</v>
      </c>
      <c r="K128" t="n">
        <v>3.0934024725830355E-2</v>
      </c>
      <c r="L128" t="n">
        <v>3.4955168249506369E-2</v>
      </c>
      <c r="M128" t="n">
        <v>2.1211127263255275E-2</v>
      </c>
      <c r="N128" t="n">
        <v>2.7818366007528142E-2</v>
      </c>
      <c r="O128" t="n">
        <v>1.2617653101425614E-2</v>
      </c>
      <c r="P128" t="n">
        <v>6.0531603335499846E-2</v>
      </c>
      <c r="S128" t="n">
        <v>0.76468037958829904</v>
      </c>
      <c r="T128" t="n">
        <v>0.21431452750034652</v>
      </c>
      <c r="U128" t="n">
        <v>7.8691227653331849E-2</v>
      </c>
      <c r="V128" t="n">
        <v>2.5851659102629318E-3</v>
      </c>
      <c r="W128" t="n">
        <v>0.3225116032449532</v>
      </c>
      <c r="X128" t="n">
        <v>1.6868463827377755E-4</v>
      </c>
      <c r="Y128" t="n">
        <v>1.5838257808954406E-3</v>
      </c>
      <c r="Z128" t="n">
        <v>0.3337395773663604</v>
      </c>
      <c r="AA128" t="n">
        <v>0.61411215232259886</v>
      </c>
      <c r="AB128" t="n">
        <v>1.9921560026598208E-2</v>
      </c>
      <c r="AC128" t="n">
        <v>7.9380496010656554E-2</v>
      </c>
      <c r="AD128" t="n">
        <v>1.5901827608469803E-2</v>
      </c>
      <c r="AE128" t="n">
        <v>7.6174993070189378E-2</v>
      </c>
      <c r="AF128" t="n">
        <v>0.13762186949870109</v>
      </c>
      <c r="AH128" t="n">
        <v>1.6289191308464421</v>
      </c>
      <c r="AI128" t="n">
        <v>6.2446336601298627E-2</v>
      </c>
      <c r="AJ128" t="n">
        <v>0.18502350041133292</v>
      </c>
      <c r="AK128" t="n">
        <v>1.4959048582799745</v>
      </c>
      <c r="AL128" t="n">
        <v>8.0916567148276908</v>
      </c>
      <c r="AM128" t="n">
        <v>0.20900239132707854</v>
      </c>
      <c r="AN128" t="n">
        <v>0.15690946711382769</v>
      </c>
      <c r="AO128" t="n">
        <v>5.0643013590111266E-2</v>
      </c>
      <c r="AP128" t="n">
        <v>1.3454169420450742E-2</v>
      </c>
      <c r="AQ128" t="n">
        <v>2.7410743236411447E-2</v>
      </c>
      <c r="AS128" t="n">
        <v>1.4110080568228742E-2</v>
      </c>
      <c r="AT128" t="n">
        <v>7.2926985830313179E-2</v>
      </c>
      <c r="AU128" t="n">
        <v>0.36008741474766809</v>
      </c>
      <c r="AW128" t="n">
        <v>2.8579215163439787E-3</v>
      </c>
      <c r="AX128" t="n">
        <v>3.8681557324583615E-2</v>
      </c>
      <c r="AY128" t="n">
        <v>8.558405183226413E-3</v>
      </c>
      <c r="AZ128" t="n">
        <v>0.66560231082546972</v>
      </c>
      <c r="BC128" t="n">
        <v>0.12261369987395548</v>
      </c>
      <c r="BG128" t="n">
        <v>2.0378523341993353E-4</v>
      </c>
      <c r="BH128" t="n">
        <v>4.5157633365365664</v>
      </c>
      <c r="BI128" t="n">
        <v>0.93054442888955591</v>
      </c>
      <c r="BJ128" t="n">
        <v>2.0074860849389129</v>
      </c>
      <c r="BK128" t="n">
        <v>1.1676374190950056</v>
      </c>
      <c r="BL128" t="n">
        <v>1.9699351057067784</v>
      </c>
      <c r="BM128" t="n">
        <v>0.1505848778107042</v>
      </c>
      <c r="BN128" t="n">
        <v>0.27822384386636945</v>
      </c>
      <c r="BO128" t="n">
        <v>1.1198743125941277</v>
      </c>
      <c r="BP128" t="n">
        <v>0.62151477785008824</v>
      </c>
      <c r="BQ128" t="n">
        <v>9.1730532206366483E-2</v>
      </c>
      <c r="BR128" t="n">
        <v>1.3301555950721845E-2</v>
      </c>
      <c r="BS128" t="n">
        <v>0.43213764731449389</v>
      </c>
      <c r="BT128" t="n">
        <v>0.41148204258953103</v>
      </c>
      <c r="BU128" t="n">
        <v>5.7911884891008611</v>
      </c>
      <c r="BV128" t="n">
        <v>3.3267553784465855</v>
      </c>
      <c r="BW128" t="n">
        <v>3.9979748244867066</v>
      </c>
      <c r="BX128" t="n">
        <v>4.1026643218139096</v>
      </c>
      <c r="IM128" t="n">
        <v>18.369347393336369</v>
      </c>
      <c r="IS128" t="n">
        <v>1.549863558545187</v>
      </c>
    </row>
    <row r="129">
      <c r="A129" s="8" t="s">
        <v>285</v>
      </c>
      <c r="P129" t="n">
        <v>6.5855246750423715E-3</v>
      </c>
      <c r="S129" t="n">
        <v>8.3296595804095236E-2</v>
      </c>
      <c r="T129" t="n">
        <v>2.962054384696243E-2</v>
      </c>
      <c r="Y129" t="n">
        <v>1.4004144618283551E-4</v>
      </c>
      <c r="AB129" t="n">
        <v>2.7548076444725003E-3</v>
      </c>
      <c r="AC129" t="n">
        <v>8.1217819904332734E-3</v>
      </c>
      <c r="AE129" t="n">
        <v>8.6673557234888607E-3</v>
      </c>
      <c r="AF129" t="n">
        <v>1.5917587792057736E-2</v>
      </c>
      <c r="AH129" t="n">
        <v>0.16767113812413739</v>
      </c>
      <c r="AI129" t="n">
        <v>8.0589550160918427E-3</v>
      </c>
      <c r="AJ129" t="n">
        <v>2.8504106914509043E-2</v>
      </c>
      <c r="AK129" t="n">
        <v>0.16478611043133579</v>
      </c>
      <c r="AL129" t="n">
        <v>0.96004536652135752</v>
      </c>
      <c r="AM129" t="n">
        <v>2.0810698150338033E-2</v>
      </c>
      <c r="AN129" t="n">
        <v>1.7718787159609287E-2</v>
      </c>
      <c r="AO129" t="n">
        <v>6.3213110601809831E-3</v>
      </c>
      <c r="AT129" t="n">
        <v>9.7747012171762581E-3</v>
      </c>
      <c r="AU129" t="n">
        <v>3.9317443425730604E-2</v>
      </c>
      <c r="AX129" t="n">
        <v>4.2239318717413885E-3</v>
      </c>
      <c r="AY129" t="n">
        <v>9.3454443580773142E-4</v>
      </c>
      <c r="AZ129" t="n">
        <v>7.2670347295659965E-2</v>
      </c>
      <c r="BC129" t="n">
        <v>1.3388785556138948E-2</v>
      </c>
      <c r="BH129" t="n">
        <v>0.49110116748623694</v>
      </c>
      <c r="BJ129" t="n">
        <v>0.21395599605362378</v>
      </c>
      <c r="BK129" t="n">
        <v>0.12038164093686189</v>
      </c>
      <c r="BL129" t="n">
        <v>0.24589789036436324</v>
      </c>
      <c r="BM129" t="n">
        <v>1.1838186458375543E-2</v>
      </c>
      <c r="BN129" t="n">
        <v>1.9299448495816246E-2</v>
      </c>
      <c r="BO129" t="n">
        <v>0.11566244447221384</v>
      </c>
      <c r="BP129" t="n">
        <v>6.2687100055301911E-2</v>
      </c>
      <c r="BS129" t="n">
        <v>4.7940459088745647E-2</v>
      </c>
      <c r="BT129" t="n">
        <v>4.2474050633466452E-2</v>
      </c>
      <c r="BU129" t="n">
        <v>0.61603165162788986</v>
      </c>
      <c r="BV129" t="n">
        <v>0.29587451599406112</v>
      </c>
      <c r="BW129" t="n">
        <v>0.44128736059608237</v>
      </c>
      <c r="BX129" t="n">
        <v>0.4487382187347364</v>
      </c>
      <c r="IM129" t="n">
        <v>1.9948060068171944</v>
      </c>
      <c r="IS129" t="n">
        <v>0.48707811168308363</v>
      </c>
    </row>
    <row r="130">
      <c r="A130" s="8" t="s">
        <v>286</v>
      </c>
      <c r="B130" t="n">
        <v>1.2222646093250405E-3</v>
      </c>
      <c r="C130" t="n">
        <v>7.2014958585079447E-2</v>
      </c>
      <c r="D130" t="n">
        <v>0.1201434054120552</v>
      </c>
      <c r="E130" t="n">
        <v>0.6518519762039906</v>
      </c>
      <c r="F130" t="n">
        <v>2.8887453273995257E-3</v>
      </c>
      <c r="G130" t="n">
        <v>1.2412663708987682E-4</v>
      </c>
      <c r="H130" t="n">
        <v>4.2385739858600934E-4</v>
      </c>
      <c r="I130" t="n">
        <v>4.706244682548278E-2</v>
      </c>
      <c r="J130" t="n">
        <v>0.35516806676388685</v>
      </c>
      <c r="K130" t="n">
        <v>0.33493385531705594</v>
      </c>
      <c r="L130" t="n">
        <v>0.26867871333832577</v>
      </c>
      <c r="M130" t="n">
        <v>4.5352743200774391E-2</v>
      </c>
      <c r="N130" t="n">
        <v>0.24631734023780133</v>
      </c>
      <c r="O130" t="n">
        <v>8.9023123635203052E-2</v>
      </c>
      <c r="P130" t="n">
        <v>0.42279405808718185</v>
      </c>
      <c r="Q130" t="n">
        <v>1.776095855201722E-3</v>
      </c>
      <c r="R130" t="n">
        <v>1.8976590834397791E-4</v>
      </c>
      <c r="S130" t="n">
        <v>5.3472299647856065</v>
      </c>
      <c r="T130" t="n">
        <v>1.9254039032424766</v>
      </c>
      <c r="U130" t="n">
        <v>0.70147059866303751</v>
      </c>
      <c r="V130" t="n">
        <v>2.2649605618956497E-2</v>
      </c>
      <c r="W130" t="n">
        <v>2.342053753692062</v>
      </c>
      <c r="X130" t="n">
        <v>1.5236459450542782E-3</v>
      </c>
      <c r="Y130" t="n">
        <v>8.8696783593956094E-3</v>
      </c>
      <c r="Z130" t="n">
        <v>1.7321532757658751</v>
      </c>
      <c r="AA130" t="n">
        <v>3.558124423826639</v>
      </c>
      <c r="AB130" t="n">
        <v>0.17906097238806615</v>
      </c>
      <c r="AC130" t="n">
        <v>0.51949635899347824</v>
      </c>
      <c r="AD130" t="n">
        <v>0.11908502128604796</v>
      </c>
      <c r="AE130" t="n">
        <v>0.55787633025188699</v>
      </c>
      <c r="AF130" t="n">
        <v>1.0254857459928313</v>
      </c>
      <c r="AH130" t="n">
        <v>10.726770782586707</v>
      </c>
      <c r="AI130" t="n">
        <v>0.52213464690699962</v>
      </c>
      <c r="AJ130" t="n">
        <v>1.8614804561695393</v>
      </c>
      <c r="AK130" t="n">
        <v>10.585981265338422</v>
      </c>
      <c r="AL130" t="n">
        <v>61.840786552822721</v>
      </c>
      <c r="AM130" t="n">
        <v>1.3288799637489646</v>
      </c>
      <c r="AN130" t="n">
        <v>1.1400172340817365</v>
      </c>
      <c r="AO130" t="n">
        <v>0.40887451937600994</v>
      </c>
      <c r="AP130" t="n">
        <v>8.848634412110673E-2</v>
      </c>
      <c r="AQ130" t="n">
        <v>0.26573901362547214</v>
      </c>
      <c r="AR130" t="n">
        <v>0.28547660702965433</v>
      </c>
      <c r="AS130" t="n">
        <v>0.10628430152667143</v>
      </c>
      <c r="AT130" t="n">
        <v>0.63444759539743811</v>
      </c>
      <c r="AU130" t="n">
        <v>2.5249375023335792</v>
      </c>
      <c r="AW130" t="n">
        <v>2.0039191540713749E-2</v>
      </c>
      <c r="AX130" t="n">
        <v>0.27123549995943608</v>
      </c>
      <c r="AY130" t="n">
        <v>6.0020121953905388E-2</v>
      </c>
      <c r="AZ130" t="n">
        <v>4.6672114291684137</v>
      </c>
      <c r="BC130" t="n">
        <v>0.85976626640505194</v>
      </c>
      <c r="BG130" t="n">
        <v>1.5594942322641188E-3</v>
      </c>
      <c r="BH130" t="n">
        <v>31.605532011938017</v>
      </c>
      <c r="BI130" t="n">
        <v>6.2148926376086271</v>
      </c>
      <c r="BJ130" t="n">
        <v>13.721481916138586</v>
      </c>
      <c r="BK130" t="n">
        <v>7.7027784511386388</v>
      </c>
      <c r="BL130" t="n">
        <v>15.90591593260643</v>
      </c>
      <c r="BM130" t="n">
        <v>0.74298833860893032</v>
      </c>
      <c r="BN130" t="n">
        <v>1.1979456017089227</v>
      </c>
      <c r="BO130" t="n">
        <v>7.40447847899161</v>
      </c>
      <c r="BP130" t="n">
        <v>4.0066379232614944</v>
      </c>
      <c r="BQ130" t="n">
        <v>0.58192954013751863</v>
      </c>
      <c r="BR130" t="n">
        <v>0.12056407239795947</v>
      </c>
      <c r="BS130" t="n">
        <v>3.0815919753147649</v>
      </c>
      <c r="BT130" t="n">
        <v>2.7185056358441373</v>
      </c>
      <c r="BU130" t="n">
        <v>39.538007922580022</v>
      </c>
      <c r="BV130" t="n">
        <v>18.751445963368596</v>
      </c>
      <c r="BW130" t="n">
        <v>28.371223804901714</v>
      </c>
      <c r="BX130" t="n">
        <v>28.826132039363234</v>
      </c>
      <c r="IM130" t="n">
        <v>128.06267594591893</v>
      </c>
      <c r="IS130" t="n">
        <v>32.424472711125595</v>
      </c>
    </row>
    <row r="131">
      <c r="A131" s="8" t="s">
        <v>287</v>
      </c>
      <c r="EA131" t="n">
        <v>9.9999999999999995E-21</v>
      </c>
    </row>
    <row r="132">
      <c r="A132" s="8" t="s">
        <v>288</v>
      </c>
      <c r="M132" t="n">
        <v>2.8694132300709188E-3</v>
      </c>
      <c r="P132" t="n">
        <v>6.0804108906476403E-3</v>
      </c>
      <c r="S132" t="n">
        <v>7.675558053194366E-2</v>
      </c>
      <c r="Y132" t="n">
        <v>1.7485628814093511E-4</v>
      </c>
      <c r="AA132" t="n">
        <v>6.6943535804717041E-2</v>
      </c>
      <c r="AB132" t="n">
        <v>1.714335992741262E-3</v>
      </c>
      <c r="AC132" t="n">
        <v>8.2250891619685511E-3</v>
      </c>
      <c r="AE132" t="n">
        <v>7.4664092336899053E-3</v>
      </c>
      <c r="AF132" t="n">
        <v>1.3362775255779091E-2</v>
      </c>
      <c r="AH132" t="n">
        <v>0.16825754851718733</v>
      </c>
      <c r="AI132" t="n">
        <v>5.6551167054328527E-3</v>
      </c>
      <c r="AJ132" t="n">
        <v>1.4496151968387416E-2</v>
      </c>
      <c r="AK132" t="n">
        <v>0.14923989489057515</v>
      </c>
      <c r="AL132" t="n">
        <v>0.77280169591067549</v>
      </c>
      <c r="AM132" t="n">
        <v>2.1935605867286496E-2</v>
      </c>
      <c r="AN132" t="n">
        <v>1.5445309993903403E-2</v>
      </c>
      <c r="AT132" t="n">
        <v>6.4268866692766572E-3</v>
      </c>
      <c r="AU132" t="n">
        <v>3.6100803411705365E-2</v>
      </c>
      <c r="AX132" t="n">
        <v>3.8780453217212379E-3</v>
      </c>
      <c r="AY132" t="n">
        <v>8.5801015391508476E-4</v>
      </c>
      <c r="AZ132" t="n">
        <v>6.6730404917885233E-2</v>
      </c>
      <c r="BC132" t="n">
        <v>1.2292705196934981E-2</v>
      </c>
      <c r="BH132" t="n">
        <v>0.45315141244130874</v>
      </c>
      <c r="BJ132" t="n">
        <v>0.2037757350724054</v>
      </c>
      <c r="BK132" t="n">
        <v>0.12052288245334034</v>
      </c>
      <c r="BL132" t="n">
        <v>0.18239496991270504</v>
      </c>
      <c r="BM132" t="n">
        <v>1.7345552939732577E-2</v>
      </c>
      <c r="BN132" t="n">
        <v>3.3304220990655151E-2</v>
      </c>
      <c r="BO132" t="n">
        <v>0.11549370970047215</v>
      </c>
      <c r="BP132" t="n">
        <v>6.4835727878420582E-2</v>
      </c>
      <c r="BS132" t="n">
        <v>4.2954632112206181E-2</v>
      </c>
      <c r="BT132" t="n">
        <v>4.2452098586847099E-2</v>
      </c>
      <c r="BU132" t="n">
        <v>0.58814218653205785</v>
      </c>
      <c r="BV132" t="n">
        <v>0.36633389846660924</v>
      </c>
      <c r="BW132" t="n">
        <v>0.39828959197973934</v>
      </c>
      <c r="BX132" t="n">
        <v>0.41072032570190986</v>
      </c>
      <c r="IM132" t="n">
        <v>1.8416053739776996</v>
      </c>
    </row>
    <row r="133">
      <c r="A133" s="8" t="s">
        <v>289</v>
      </c>
      <c r="B133" t="n">
        <v>3.4882057684682173E-4</v>
      </c>
      <c r="C133" t="n">
        <v>2.106374538604092E-2</v>
      </c>
      <c r="D133" t="n">
        <v>3.5581669839978208E-2</v>
      </c>
      <c r="E133" t="n">
        <v>0.19591722053757876</v>
      </c>
      <c r="F133" t="n">
        <v>8.4963823967353243E-4</v>
      </c>
      <c r="G133" t="n">
        <v>3.587340104367469E-5</v>
      </c>
      <c r="H133" t="n">
        <v>1.3158120193426429E-4</v>
      </c>
      <c r="I133" t="n">
        <v>1.3701282264428441E-2</v>
      </c>
      <c r="J133" t="n">
        <v>0.10608581548983441</v>
      </c>
      <c r="K133" t="n">
        <v>9.7343289632607646E-2</v>
      </c>
      <c r="L133" t="n">
        <v>7.9670510725581928E-2</v>
      </c>
      <c r="M133" t="n">
        <v>1.5838813574853054E-2</v>
      </c>
      <c r="N133" t="n">
        <v>7.2379694945523654E-2</v>
      </c>
      <c r="O133" t="n">
        <v>2.6559473895715214E-2</v>
      </c>
      <c r="P133" t="n">
        <v>0.12623266103735997</v>
      </c>
      <c r="Q133" t="n">
        <v>5.3018930021122115E-4</v>
      </c>
      <c r="R133" t="n">
        <v>5.663950506784187E-5</v>
      </c>
      <c r="S133" t="n">
        <v>1.5969000777894815</v>
      </c>
      <c r="T133" t="n">
        <v>0.5652853365613616</v>
      </c>
      <c r="U133" t="n">
        <v>0.20604237909502007</v>
      </c>
      <c r="V133" t="n">
        <v>6.6597722740394652E-3</v>
      </c>
      <c r="W133" t="n">
        <v>0.6972630088270142</v>
      </c>
      <c r="X133" t="n">
        <v>4.4718929787688951E-4</v>
      </c>
      <c r="Y133" t="n">
        <v>2.6972023101124107E-3</v>
      </c>
      <c r="Z133" t="n">
        <v>0.5305528871031544</v>
      </c>
      <c r="AA133" t="n">
        <v>1.0786872562956566</v>
      </c>
      <c r="AB133" t="n">
        <v>5.2569585588499959E-2</v>
      </c>
      <c r="AC133" t="n">
        <v>0.15588613784330432</v>
      </c>
      <c r="AD133" t="n">
        <v>3.5375763992888096E-2</v>
      </c>
      <c r="AE133" t="n">
        <v>0.16598674396052102</v>
      </c>
      <c r="AF133" t="n">
        <v>0.30474095131936979</v>
      </c>
      <c r="AH133" t="n">
        <v>3.2190075326630474</v>
      </c>
      <c r="AI133" t="n">
        <v>0.15397090825001847</v>
      </c>
      <c r="AJ133" t="n">
        <v>0.5430554884740515</v>
      </c>
      <c r="AK133" t="n">
        <v>3.1590305588219407</v>
      </c>
      <c r="AL133" t="n">
        <v>18.405684713452914</v>
      </c>
      <c r="AM133" t="n">
        <v>0.3996875835387429</v>
      </c>
      <c r="AN133" t="n">
        <v>0.33938762008348999</v>
      </c>
      <c r="AO133" t="n">
        <v>0.12084397233322983</v>
      </c>
      <c r="AP133" t="n">
        <v>2.6541816267638511E-2</v>
      </c>
      <c r="AQ133" t="n">
        <v>7.7680596339782693E-2</v>
      </c>
      <c r="AR133" t="n">
        <v>8.3082349647748313E-2</v>
      </c>
      <c r="AS133" t="n">
        <v>3.1560276558705962E-2</v>
      </c>
      <c r="AT133" t="n">
        <v>0.18662971828159128</v>
      </c>
      <c r="AU133" t="n">
        <v>0.7536449142645717</v>
      </c>
      <c r="AW133" t="n">
        <v>5.9814284321281722E-3</v>
      </c>
      <c r="AX133" t="n">
        <v>8.0958555095218196E-2</v>
      </c>
      <c r="AY133" t="n">
        <v>1.7912781027640285E-2</v>
      </c>
      <c r="AZ133" t="n">
        <v>1.3930723190445098</v>
      </c>
      <c r="BC133" t="n">
        <v>0.25662408679367704</v>
      </c>
      <c r="BG133" t="n">
        <v>4.6256894134611809E-4</v>
      </c>
      <c r="BH133" t="n">
        <v>9.4312719631650737</v>
      </c>
      <c r="BI133" t="n">
        <v>1.8619298537564031</v>
      </c>
      <c r="BJ133" t="n">
        <v>4.104938977373898</v>
      </c>
      <c r="BK133" t="n">
        <v>2.3107858975170652</v>
      </c>
      <c r="BL133" t="n">
        <v>4.7034808688060092</v>
      </c>
      <c r="BM133" t="n">
        <v>0.22873512829652842</v>
      </c>
      <c r="BN133" t="n">
        <v>0.37432936355988727</v>
      </c>
      <c r="BO133" t="n">
        <v>2.2200706009731261</v>
      </c>
      <c r="BP133" t="n">
        <v>1.203728817163386</v>
      </c>
      <c r="BQ133" t="n">
        <v>0.17505929835621498</v>
      </c>
      <c r="BR133" t="n">
        <v>3.5378314128505089E-2</v>
      </c>
      <c r="BS133" t="n">
        <v>0.91865013345728663</v>
      </c>
      <c r="BT133" t="n">
        <v>0.81513552680707357</v>
      </c>
      <c r="BU133" t="n">
        <v>11.835247345545813</v>
      </c>
      <c r="BV133" t="n">
        <v>5.7016521223238863</v>
      </c>
      <c r="BW133" t="n">
        <v>8.4648131891051968</v>
      </c>
      <c r="BX133" t="n">
        <v>8.6095450930179673</v>
      </c>
      <c r="IF133" t="n">
        <v>1.2260441726815076E-4</v>
      </c>
      <c r="IM133" t="n">
        <v>38.420023955241419</v>
      </c>
      <c r="IS133" t="n">
        <v>9.2160471812732556</v>
      </c>
    </row>
    <row r="134">
      <c r="A134" s="8" t="s">
        <v>290</v>
      </c>
      <c r="ED134" t="n">
        <v>9.9999999999999995E-21</v>
      </c>
    </row>
    <row r="135">
      <c r="A135" s="8" t="s">
        <v>291</v>
      </c>
      <c r="M135" t="n">
        <v>2.8521314252611956E-3</v>
      </c>
      <c r="P135" t="n">
        <v>6.043789384471112E-3</v>
      </c>
      <c r="S135" t="n">
        <v>7.6293288142368923E-2</v>
      </c>
      <c r="Y135" t="n">
        <v>1.7380317220820848E-4</v>
      </c>
      <c r="AA135" t="n">
        <v>6.6540346686897386E-2</v>
      </c>
      <c r="AB135" t="n">
        <v>1.7040108153765538E-3</v>
      </c>
      <c r="AC135" t="n">
        <v>8.1755507348974018E-3</v>
      </c>
      <c r="AE135" t="n">
        <v>7.421439950581853E-3</v>
      </c>
      <c r="AF135" t="n">
        <v>1.3282294454655737E-2</v>
      </c>
      <c r="AH135" t="n">
        <v>0.1672441572632403</v>
      </c>
      <c r="AI135" t="n">
        <v>5.6210566278479777E-3</v>
      </c>
      <c r="AJ135" t="n">
        <v>1.4408844116419999E-2</v>
      </c>
      <c r="AK135" t="n">
        <v>0.14834104805461068</v>
      </c>
      <c r="AL135" t="n">
        <v>0.76814731288368598</v>
      </c>
      <c r="AM135" t="n">
        <v>2.1803491620514752E-2</v>
      </c>
      <c r="AN135" t="n">
        <v>1.5352285886719474E-2</v>
      </c>
      <c r="AT135" t="n">
        <v>6.3881787851759785E-3</v>
      </c>
      <c r="AU135" t="n">
        <v>3.588337560480042E-2</v>
      </c>
      <c r="AX135" t="n">
        <v>3.8546884660289101E-3</v>
      </c>
      <c r="AY135" t="n">
        <v>8.528425136511903E-4</v>
      </c>
      <c r="AZ135" t="n">
        <v>6.6328499587615303E-2</v>
      </c>
      <c r="BC135" t="n">
        <v>1.2218668849581848E-2</v>
      </c>
      <c r="BH135" t="n">
        <v>0.45042216347786024</v>
      </c>
      <c r="BJ135" t="n">
        <v>0.20254843041692536</v>
      </c>
      <c r="BK135" t="n">
        <v>0.11979699049012456</v>
      </c>
      <c r="BL135" t="n">
        <v>0.18129645000828268</v>
      </c>
      <c r="BM135" t="n">
        <v>1.7241082546017104E-2</v>
      </c>
      <c r="BN135" t="n">
        <v>3.3103636799899826E-2</v>
      </c>
      <c r="BO135" t="n">
        <v>0.11479811356804957</v>
      </c>
      <c r="BP135" t="n">
        <v>6.4445235567381645E-2</v>
      </c>
      <c r="BS135" t="n">
        <v>4.2695924765255466E-2</v>
      </c>
      <c r="BT135" t="n">
        <v>4.2196419733864954E-2</v>
      </c>
      <c r="BU135" t="n">
        <v>0.58459997465538061</v>
      </c>
      <c r="BV135" t="n">
        <v>0.36412750657130882</v>
      </c>
      <c r="BW135" t="n">
        <v>0.3958907485076853</v>
      </c>
      <c r="BX135" t="n">
        <v>0.40824660380877043</v>
      </c>
      <c r="IF135" t="n">
        <v>7.3537474140528093E-5</v>
      </c>
      <c r="IM135" t="n">
        <v>1.8305137580876785</v>
      </c>
    </row>
    <row r="136">
      <c r="A136" s="8" t="s">
        <v>292</v>
      </c>
      <c r="AL136" t="n">
        <v>4.9790609552753863E-2</v>
      </c>
      <c r="BH136" t="n">
        <v>2.9195954738078376E-2</v>
      </c>
      <c r="BS136" t="n">
        <v>2.7675111028531074E-3</v>
      </c>
    </row>
    <row r="137">
      <c r="A137" s="8" t="s">
        <v>293</v>
      </c>
      <c r="Y137" t="n">
        <v>2.9456684318267132E-4</v>
      </c>
      <c r="AE137" t="n">
        <v>5.1499609613964575E-3</v>
      </c>
      <c r="AH137" t="n">
        <v>5.966075427837831E-2</v>
      </c>
      <c r="AI137" t="n">
        <v>8.925140326854486E-3</v>
      </c>
      <c r="AJ137" t="n">
        <v>3.2651483687194699E-2</v>
      </c>
      <c r="AL137" t="n">
        <v>6.5868773995710519E-2</v>
      </c>
      <c r="AT137" t="n">
        <v>3.3291164663221896E-3</v>
      </c>
      <c r="AX137" t="n">
        <v>1.8909663003439717E-3</v>
      </c>
      <c r="BC137" t="n">
        <v>1.8200442300381738E-2</v>
      </c>
      <c r="BG137" t="n">
        <v>1.351631750191447E-3</v>
      </c>
      <c r="BI137" t="n">
        <v>0.19181504350989065</v>
      </c>
      <c r="BJ137" t="n">
        <v>0.91971890125838252</v>
      </c>
      <c r="BK137" t="n">
        <v>0.30437822562798023</v>
      </c>
      <c r="BP137" t="n">
        <v>5.8609968757942776E-2</v>
      </c>
      <c r="BS137" t="n">
        <v>9.7276637981088682E-3</v>
      </c>
      <c r="BT137" t="n">
        <v>1.2207109468038024E-2</v>
      </c>
      <c r="BU137" t="n">
        <v>0.36207491489904664</v>
      </c>
      <c r="BW137" t="n">
        <v>3.8505714920664048E-2</v>
      </c>
      <c r="BX137" t="n">
        <v>0.44939087621650642</v>
      </c>
      <c r="IS137" t="n">
        <v>9.3716393177927654E-4</v>
      </c>
    </row>
    <row r="138">
      <c r="A138" s="8" t="s">
        <v>294</v>
      </c>
      <c r="B138" t="n">
        <v>9.4336695103903635E-5</v>
      </c>
      <c r="C138" t="n">
        <v>0.40068215989445877</v>
      </c>
      <c r="D138" t="n">
        <v>0.62921187814464929</v>
      </c>
      <c r="E138" t="n">
        <v>3.6257585573800859</v>
      </c>
      <c r="F138" t="n">
        <v>1.3652887418488278E-2</v>
      </c>
      <c r="G138" t="n">
        <v>1.9195808828283828E-4</v>
      </c>
      <c r="H138" t="n">
        <v>1.4422667257402697E-4</v>
      </c>
      <c r="I138" t="n">
        <v>0.12708515790326178</v>
      </c>
      <c r="J138" t="n">
        <v>0.47025511455829355</v>
      </c>
      <c r="K138" t="n">
        <v>0.3953639737173788</v>
      </c>
      <c r="L138" t="n">
        <v>0.34650674651747831</v>
      </c>
      <c r="M138" t="n">
        <v>5.2555328312601547E-2</v>
      </c>
      <c r="N138" t="n">
        <v>0.82901038032611973</v>
      </c>
      <c r="O138" t="n">
        <v>0.46913691116916217</v>
      </c>
      <c r="P138" t="n">
        <v>5.4022796989780297E-2</v>
      </c>
      <c r="Q138" t="n">
        <v>4.0911740691214622E-2</v>
      </c>
      <c r="R138" t="n">
        <v>2.5636585043287865E-3</v>
      </c>
      <c r="S138" t="n">
        <v>2.2734601004735246</v>
      </c>
      <c r="T138" t="n">
        <v>5.7241050021059694</v>
      </c>
      <c r="U138" t="n">
        <v>2.0456095338389328</v>
      </c>
      <c r="V138" t="n">
        <v>2.8561312988489754E-2</v>
      </c>
      <c r="W138" t="n">
        <v>3.2031260155420158</v>
      </c>
      <c r="X138" t="n">
        <v>1.7523217450204054E-3</v>
      </c>
      <c r="Y138" t="n">
        <v>8.4363687478293519E-3</v>
      </c>
      <c r="Z138" t="n">
        <v>2.6973959143910453</v>
      </c>
      <c r="AA138" t="n">
        <v>4.6584013524181422</v>
      </c>
      <c r="AB138" t="n">
        <v>3.9060785761925676E-2</v>
      </c>
      <c r="AC138" t="n">
        <v>0.13017965142225504</v>
      </c>
      <c r="AD138" t="n">
        <v>4.3684776489337863E-2</v>
      </c>
      <c r="AE138" t="n">
        <v>0.14839419378153035</v>
      </c>
      <c r="AF138" t="n">
        <v>1.0886305601979651</v>
      </c>
      <c r="AH138" t="n">
        <v>1.9674248852696516</v>
      </c>
      <c r="AI138" t="n">
        <v>0.36197782869814199</v>
      </c>
      <c r="AJ138" t="n">
        <v>1.0673303941312091</v>
      </c>
      <c r="AK138" t="n">
        <v>1.1311511417761269</v>
      </c>
      <c r="AL138" t="n">
        <v>0.45689828828591383</v>
      </c>
      <c r="AM138" t="n">
        <v>0.19421944557724388</v>
      </c>
      <c r="AN138" t="n">
        <v>0.21949802247801686</v>
      </c>
      <c r="AO138" t="n">
        <v>0.22065370473324253</v>
      </c>
      <c r="AP138" t="n">
        <v>9.7576648572312227E-2</v>
      </c>
      <c r="AQ138" t="n">
        <v>0.21027412522142799</v>
      </c>
      <c r="AR138" t="n">
        <v>0.60366590753528826</v>
      </c>
      <c r="AS138" t="n">
        <v>0.25115841772644126</v>
      </c>
      <c r="AT138" t="n">
        <v>5.5892818388505655E-2</v>
      </c>
      <c r="AU138" t="n">
        <v>4.5019845453390213</v>
      </c>
      <c r="AX138" t="n">
        <v>0.23813364264541209</v>
      </c>
      <c r="AY138" t="n">
        <v>0.13820986042163677</v>
      </c>
      <c r="AZ138" t="n">
        <v>8.3417090152872539</v>
      </c>
      <c r="BC138" t="n">
        <v>0.68298340618618003</v>
      </c>
      <c r="BG138" t="n">
        <v>3.0201454178317731E-2</v>
      </c>
      <c r="BH138" t="n">
        <v>22.083967962870336</v>
      </c>
      <c r="BI138" t="n">
        <v>3.2378184854671557</v>
      </c>
      <c r="BJ138" t="n">
        <v>5.3886394676876392</v>
      </c>
      <c r="BK138" t="n">
        <v>20.176931245188559</v>
      </c>
      <c r="BL138" t="n">
        <v>4.7177111210860678</v>
      </c>
      <c r="BM138" t="n">
        <v>0.13197637633560005</v>
      </c>
      <c r="BN138" t="n">
        <v>0.14680825658503954</v>
      </c>
      <c r="BO138" t="n">
        <v>0.70583870770289636</v>
      </c>
      <c r="BP138" t="n">
        <v>0.69744839405970283</v>
      </c>
      <c r="BQ138" t="n">
        <v>0.22191622124639787</v>
      </c>
      <c r="BR138" t="n">
        <v>4.0764742901525167E-2</v>
      </c>
      <c r="BS138" t="n">
        <v>0.56286613046316158</v>
      </c>
      <c r="BT138" t="n">
        <v>0.71224087042937712</v>
      </c>
      <c r="BU138" t="n">
        <v>10.487817225456942</v>
      </c>
      <c r="BV138" t="n">
        <v>35.671814034083965</v>
      </c>
      <c r="BW138" t="n">
        <v>16.25398924525139</v>
      </c>
      <c r="BX138" t="n">
        <v>21.267964754404066</v>
      </c>
      <c r="BY138" t="n">
        <v>5.4743956264423224</v>
      </c>
      <c r="IM138" t="n">
        <v>123.38030881986644</v>
      </c>
      <c r="IN138" t="n">
        <v>8.8958313774595137</v>
      </c>
      <c r="IS138" t="n">
        <v>3.6037798074986687</v>
      </c>
    </row>
    <row r="139">
      <c r="A139" s="8" t="s">
        <v>295</v>
      </c>
      <c r="B139" t="n">
        <v>8.5966193649081589E-5</v>
      </c>
      <c r="C139" t="n">
        <v>4.1499322281425548E-2</v>
      </c>
      <c r="D139" t="n">
        <v>6.5464452176680052E-2</v>
      </c>
      <c r="E139" t="n">
        <v>0.38863748166831802</v>
      </c>
      <c r="F139" t="n">
        <v>1.4746699442857269E-3</v>
      </c>
      <c r="G139" t="n">
        <v>2.8311552259873137E-5</v>
      </c>
      <c r="I139" t="n">
        <v>1.7427767139255819E-2</v>
      </c>
      <c r="J139" t="n">
        <v>0.20604463487675745</v>
      </c>
      <c r="K139" t="n">
        <v>0.17265210761555541</v>
      </c>
      <c r="L139" t="n">
        <v>0.15083823266721122</v>
      </c>
      <c r="M139" t="n">
        <v>2.3247377966665126E-2</v>
      </c>
      <c r="N139" t="n">
        <v>1.2341452291419601</v>
      </c>
      <c r="O139" t="n">
        <v>7.5295785577828678E-2</v>
      </c>
      <c r="P139" t="n">
        <v>2.4955178605471928E-2</v>
      </c>
      <c r="Q139" t="n">
        <v>9.7756335203714115E-3</v>
      </c>
      <c r="R139" t="n">
        <v>6.956957598032511E-4</v>
      </c>
      <c r="S139" t="n">
        <v>0.35074188579211268</v>
      </c>
      <c r="T139" t="n">
        <v>0.84038582804636985</v>
      </c>
      <c r="U139" t="n">
        <v>0.30257615820978156</v>
      </c>
      <c r="V139" t="n">
        <v>9.3902951670359371E-3</v>
      </c>
      <c r="W139" t="n">
        <v>0.98091822920175586</v>
      </c>
      <c r="X139" t="n">
        <v>6.4187620178363623E-4</v>
      </c>
      <c r="Y139" t="n">
        <v>2.6451817537807075E-3</v>
      </c>
      <c r="Z139" t="n">
        <v>0.65350090098686797</v>
      </c>
      <c r="AA139" t="n">
        <v>1.4501212853748757</v>
      </c>
      <c r="AB139" t="n">
        <v>2.6054799796982116E-2</v>
      </c>
      <c r="AC139" t="n">
        <v>0.16188473128381106</v>
      </c>
      <c r="AD139" t="n">
        <v>4.0416852346647172E-2</v>
      </c>
      <c r="AE139" t="n">
        <v>5.1557334300480442E-2</v>
      </c>
      <c r="AF139" t="n">
        <v>0.21934943396467818</v>
      </c>
      <c r="AG139" t="n">
        <v>2.8004941268367778E-2</v>
      </c>
      <c r="AH139" t="n">
        <v>0.31490715053835056</v>
      </c>
      <c r="AI139" t="n">
        <v>3.4578355487577761E-2</v>
      </c>
      <c r="AJ139" t="n">
        <v>9.7685707918269499E-2</v>
      </c>
      <c r="AK139" t="n">
        <v>0.28927337980296874</v>
      </c>
      <c r="AL139" t="n">
        <v>0.17159588609931903</v>
      </c>
      <c r="AM139" t="n">
        <v>8.9870719739254701E-2</v>
      </c>
      <c r="AN139" t="n">
        <v>0.13044696784253892</v>
      </c>
      <c r="AO139" t="n">
        <v>0.13849041012396704</v>
      </c>
      <c r="AP139" t="n">
        <v>5.1389079628393876E-2</v>
      </c>
      <c r="AQ139" t="n">
        <v>0.13372314015206405</v>
      </c>
      <c r="AR139" t="n">
        <v>0.31573406033645202</v>
      </c>
      <c r="AS139" t="n">
        <v>0.17425497716963478</v>
      </c>
      <c r="AT139" t="n">
        <v>1.3550379273569307E-2</v>
      </c>
      <c r="AU139" t="n">
        <v>0.39634096507411248</v>
      </c>
      <c r="AX139" t="n">
        <v>2.0965043917142476E-2</v>
      </c>
      <c r="AY139" t="n">
        <v>1.216339483646919E-2</v>
      </c>
      <c r="AZ139" t="n">
        <v>0.73437841481729693</v>
      </c>
      <c r="BC139" t="n">
        <v>6.0144888775560491E-2</v>
      </c>
      <c r="BG139" t="n">
        <v>6.1614288268674417E-3</v>
      </c>
      <c r="BH139" t="n">
        <v>0.46918024213855164</v>
      </c>
      <c r="BI139" t="n">
        <v>43.074109638032859</v>
      </c>
      <c r="BJ139" t="n">
        <v>4.4115069681549235</v>
      </c>
      <c r="BK139" t="n">
        <v>1.1470710669283288</v>
      </c>
      <c r="BL139" t="n">
        <v>7.1768137451014473</v>
      </c>
      <c r="BM139" t="n">
        <v>0.53927194909655873</v>
      </c>
      <c r="BN139" t="n">
        <v>6.6615526969968114E-2</v>
      </c>
      <c r="BO139" t="n">
        <v>2.0858195964868727</v>
      </c>
      <c r="BP139" t="n">
        <v>1.3760026826347729</v>
      </c>
      <c r="BQ139" t="n">
        <v>6.0162405178045053E-2</v>
      </c>
      <c r="BS139" t="n">
        <v>5.930219441860066</v>
      </c>
      <c r="BT139" t="n">
        <v>2.0357705416375755</v>
      </c>
      <c r="BU139" t="n">
        <v>2.6778639634952426</v>
      </c>
      <c r="BV139" t="n">
        <v>8.388429051933775</v>
      </c>
      <c r="BW139" t="n">
        <v>6.6930534220922553</v>
      </c>
      <c r="BX139" t="n">
        <v>3.4363705591006508</v>
      </c>
      <c r="BY139" t="n">
        <v>15.925215202054918</v>
      </c>
      <c r="IF139" t="n">
        <v>2.9460310136754684E-4</v>
      </c>
      <c r="IM139" t="n">
        <v>57.181865263390776</v>
      </c>
      <c r="IN139" t="n">
        <v>1.4512084299979817</v>
      </c>
      <c r="IP139" t="n">
        <v>2041.1181574893046</v>
      </c>
      <c r="IS139" t="n">
        <v>4.4001968990964313</v>
      </c>
    </row>
    <row r="140">
      <c r="A140" s="8" t="s">
        <v>296</v>
      </c>
      <c r="B140" t="n">
        <v>4.5706900719335187E-3</v>
      </c>
      <c r="C140" t="n">
        <v>10.677154901366334</v>
      </c>
      <c r="D140" t="n">
        <v>17.504097582139227</v>
      </c>
      <c r="E140" t="n">
        <v>123.65020761487057</v>
      </c>
      <c r="F140" t="n">
        <v>0.40846547991050119</v>
      </c>
      <c r="G140" t="n">
        <v>6.9131938037893109E-3</v>
      </c>
      <c r="H140" t="n">
        <v>6.9411104033628591E-3</v>
      </c>
      <c r="I140" t="n">
        <v>4.3522198037181781</v>
      </c>
      <c r="J140" t="n">
        <v>67.863479092635146</v>
      </c>
      <c r="K140" t="n">
        <v>56.740844240813367</v>
      </c>
      <c r="L140" t="n">
        <v>50.102402883845684</v>
      </c>
      <c r="M140" t="n">
        <v>7.8610343989164688</v>
      </c>
      <c r="N140" t="n">
        <v>39.692536116968419</v>
      </c>
      <c r="O140" t="n">
        <v>17.640312522928571</v>
      </c>
      <c r="P140" t="n">
        <v>3.2683782508467272</v>
      </c>
      <c r="Q140" t="n">
        <v>1.7600271442131272</v>
      </c>
      <c r="R140" t="n">
        <v>0.11812310805783069</v>
      </c>
      <c r="S140" t="n">
        <v>47.935834060115504</v>
      </c>
      <c r="T140" t="n">
        <v>154.41219982469565</v>
      </c>
      <c r="U140" t="n">
        <v>56.487514941664777</v>
      </c>
      <c r="V140" t="n">
        <v>1.7812267293268862</v>
      </c>
      <c r="W140" t="n">
        <v>186.0252272732622</v>
      </c>
      <c r="X140" t="n">
        <v>0.12050791683486702</v>
      </c>
      <c r="Y140" t="n">
        <v>0.50971425528148073</v>
      </c>
      <c r="Z140" t="n">
        <v>121.01213671174581</v>
      </c>
      <c r="AA140" t="n">
        <v>270.70845027408672</v>
      </c>
      <c r="AB140" t="n">
        <v>4.4982350047753723</v>
      </c>
      <c r="AC140" t="n">
        <v>29.632825929394109</v>
      </c>
      <c r="AD140" t="n">
        <v>7.3821201791127864</v>
      </c>
      <c r="AE140" t="n">
        <v>6.3306822692106657</v>
      </c>
      <c r="AF140" t="n">
        <v>22.963905340564629</v>
      </c>
      <c r="AG140" t="n">
        <v>5.0889113440886087</v>
      </c>
      <c r="AH140" t="n">
        <v>40.876172831023148</v>
      </c>
      <c r="AI140" t="n">
        <v>11.84494133604186</v>
      </c>
      <c r="AJ140" t="n">
        <v>17.115849048129263</v>
      </c>
      <c r="AK140" t="n">
        <v>37.391378604981618</v>
      </c>
      <c r="AL140" t="n">
        <v>24.131124114512616</v>
      </c>
      <c r="AM140" t="n">
        <v>19.951766469090277</v>
      </c>
      <c r="AN140" t="n">
        <v>18.248735758348538</v>
      </c>
      <c r="AO140" t="n">
        <v>20.926927805531658</v>
      </c>
      <c r="AP140" t="n">
        <v>9.5164208603020057</v>
      </c>
      <c r="AQ140" t="n">
        <v>24.495932377284959</v>
      </c>
      <c r="AR140" t="n">
        <v>82.279973210421929</v>
      </c>
      <c r="AS140" t="n">
        <v>15.378131700301461</v>
      </c>
      <c r="AT140" t="n">
        <v>3.6998591417670794</v>
      </c>
      <c r="AU140" t="n">
        <v>55.520679864149677</v>
      </c>
      <c r="AX140" t="n">
        <v>2.9266160740057816</v>
      </c>
      <c r="AY140" t="n">
        <v>1.705943528044839</v>
      </c>
      <c r="AZ140" t="n">
        <v>102.8730309661083</v>
      </c>
      <c r="BC140" t="n">
        <v>8.3940605804752213</v>
      </c>
      <c r="BG140" t="n">
        <v>6.7853835421606973E-2</v>
      </c>
      <c r="BH140" t="n">
        <v>25.319143117594304</v>
      </c>
      <c r="BI140" t="n">
        <v>27.129834837375608</v>
      </c>
      <c r="BJ140" t="n">
        <v>16.238501865679432</v>
      </c>
      <c r="BK140" t="n">
        <v>55.820932556328415</v>
      </c>
      <c r="BL140" t="n">
        <v>9.7688687246157269</v>
      </c>
      <c r="BM140" t="n">
        <v>0.46194053076134028</v>
      </c>
      <c r="BN140" t="n">
        <v>0.62002530536668876</v>
      </c>
      <c r="BO140" t="n">
        <v>0.90862985998743617</v>
      </c>
      <c r="BP140" t="n">
        <v>19.130585054161017</v>
      </c>
      <c r="BQ140" t="n">
        <v>9.9266086330707815</v>
      </c>
      <c r="BR140" t="n">
        <v>6.0264469949594588</v>
      </c>
      <c r="BS140" t="n">
        <v>0.45987653751165203</v>
      </c>
      <c r="BT140" t="n">
        <v>3.434761365693014</v>
      </c>
      <c r="BU140" t="n">
        <v>12.158688710089836</v>
      </c>
      <c r="BV140" t="n">
        <v>3.2090498402415184</v>
      </c>
      <c r="BW140" t="n">
        <v>3.2414961042422892</v>
      </c>
      <c r="BX140" t="n">
        <v>16.262111684443092</v>
      </c>
      <c r="BY140" t="n">
        <v>8.9912437939534353</v>
      </c>
      <c r="IF140" t="n">
        <v>7.3537473876143509E-5</v>
      </c>
      <c r="IM140" t="n">
        <v>674.27866246440794</v>
      </c>
      <c r="IP140" t="n">
        <v>29.273092365573699</v>
      </c>
      <c r="IS140" t="n">
        <v>56.902568260642362</v>
      </c>
    </row>
    <row r="141">
      <c r="A141" s="8" t="s">
        <v>297</v>
      </c>
      <c r="B141" t="n">
        <v>6.3671687784334484E-5</v>
      </c>
      <c r="C141" t="n">
        <v>3.2344579259164781</v>
      </c>
      <c r="D141" t="n">
        <v>4.5101675641428711</v>
      </c>
      <c r="E141" t="n">
        <v>3.1966854631823423</v>
      </c>
      <c r="F141" t="n">
        <v>6.8004420060239226E-2</v>
      </c>
      <c r="G141" t="n">
        <v>3.6906562659871022E-4</v>
      </c>
      <c r="H141" t="n">
        <v>1.8152859133494792E-3</v>
      </c>
      <c r="I141" t="n">
        <v>1.7427877056039914E-2</v>
      </c>
      <c r="J141" t="n">
        <v>1.4814691943623257</v>
      </c>
      <c r="K141" t="n">
        <v>0.63596728091890509</v>
      </c>
      <c r="L141" t="n">
        <v>0.53037585599986437</v>
      </c>
      <c r="M141" t="n">
        <v>0.90229209120258203</v>
      </c>
      <c r="N141" t="n">
        <v>1.9996824307544963</v>
      </c>
      <c r="O141" t="n">
        <v>1.539578588640848</v>
      </c>
      <c r="P141" t="n">
        <v>1.3391733653460924</v>
      </c>
      <c r="Q141" t="n">
        <v>7.4673655962914753E-2</v>
      </c>
      <c r="R141" t="n">
        <v>6.2807225624578397E-3</v>
      </c>
      <c r="S141" t="n">
        <v>10.94512496141226</v>
      </c>
      <c r="T141" t="n">
        <v>5.3642995107910654</v>
      </c>
      <c r="U141" t="n">
        <v>0.83694142453998466</v>
      </c>
      <c r="V141" t="n">
        <v>1.0197432624945039E-2</v>
      </c>
      <c r="W141" t="n">
        <v>1.3309205298093765</v>
      </c>
      <c r="X141" t="n">
        <v>4.8415411462745161E-4</v>
      </c>
      <c r="Y141" t="n">
        <v>3.4477084218449529E-3</v>
      </c>
      <c r="Z141" t="n">
        <v>6.020093740146951</v>
      </c>
      <c r="AA141" t="n">
        <v>7.7654912723401743</v>
      </c>
      <c r="AB141" t="n">
        <v>0.24631253252922683</v>
      </c>
      <c r="AC141" t="n">
        <v>0.93695958411167368</v>
      </c>
      <c r="AD141" t="n">
        <v>0.28214735238163674</v>
      </c>
      <c r="AE141" t="n">
        <v>0.14707091302848152</v>
      </c>
      <c r="AF141" t="n">
        <v>0.46675209793592382</v>
      </c>
      <c r="AG141" t="n">
        <v>0.3946069648491341</v>
      </c>
      <c r="AH141" t="n">
        <v>2.783910499749795</v>
      </c>
      <c r="AI141" t="n">
        <v>0.17847258742619332</v>
      </c>
      <c r="AJ141" t="n">
        <v>0.45046713999372145</v>
      </c>
      <c r="AK141" t="n">
        <v>2.0105589783814621</v>
      </c>
      <c r="AL141" t="n">
        <v>0.93692095018090105</v>
      </c>
      <c r="AM141" t="n">
        <v>0.86069204847308678</v>
      </c>
      <c r="AN141" t="n">
        <v>0.71353171749322652</v>
      </c>
      <c r="AO141" t="n">
        <v>0.79391982756786217</v>
      </c>
      <c r="AP141" t="n">
        <v>0.18378706864291181</v>
      </c>
      <c r="AQ141" t="n">
        <v>0.81926921911674011</v>
      </c>
      <c r="AR141" t="n">
        <v>2.3179463592222223</v>
      </c>
      <c r="AS141" t="n">
        <v>0.31825656334737862</v>
      </c>
      <c r="AT141" t="n">
        <v>0.22083112806491445</v>
      </c>
      <c r="AU141" t="n">
        <v>4.6152570562307238</v>
      </c>
      <c r="AX141" t="n">
        <v>0.24401547012808752</v>
      </c>
      <c r="AY141" t="n">
        <v>0.14162697060952947</v>
      </c>
      <c r="AZ141" t="n">
        <v>8.5527241245715722</v>
      </c>
      <c r="BC141" t="n">
        <v>0.6998387275871667</v>
      </c>
      <c r="BG141" t="n">
        <v>1.7371913452140925E-4</v>
      </c>
      <c r="BH141" t="n">
        <v>3.7043389122025929</v>
      </c>
      <c r="BI141" t="n">
        <v>0.23706101849533276</v>
      </c>
      <c r="BJ141" t="n">
        <v>5.5179043370776624</v>
      </c>
      <c r="BK141" t="n">
        <v>3.3552542108414469</v>
      </c>
      <c r="BL141" t="n">
        <v>0.1046408575762199</v>
      </c>
      <c r="BM141" t="n">
        <v>1.64051595789757E-2</v>
      </c>
      <c r="BN141" t="n">
        <v>0.51593757219837277</v>
      </c>
      <c r="BO141" t="n">
        <v>0.27854428122360653</v>
      </c>
      <c r="BP141" t="n">
        <v>2.4216941724499281</v>
      </c>
      <c r="BQ141" t="n">
        <v>11.870696188448571</v>
      </c>
      <c r="BR141" t="n">
        <v>5.4676260734380637</v>
      </c>
      <c r="BS141" t="n">
        <v>7.7236533630933232E-2</v>
      </c>
      <c r="BT141" t="n">
        <v>1.2266320435772931</v>
      </c>
      <c r="BU141" t="n">
        <v>4.0499860209462399</v>
      </c>
      <c r="BV141" t="n">
        <v>1.0216943930326001</v>
      </c>
      <c r="BW141" t="n">
        <v>1.4910797782671847</v>
      </c>
      <c r="BX141" t="n">
        <v>2.2522332368466724</v>
      </c>
      <c r="BY141" t="n">
        <v>4.7410225104649158E-2</v>
      </c>
      <c r="IM141" t="n">
        <v>452.07159050535211</v>
      </c>
      <c r="IS141" t="n">
        <v>1174.8525771344935</v>
      </c>
    </row>
    <row r="142">
      <c r="A142" s="8" t="s">
        <v>298</v>
      </c>
      <c r="B142" t="n">
        <v>5.9348650426913204E-4</v>
      </c>
      <c r="C142" t="n">
        <v>0.1519147227794628</v>
      </c>
      <c r="D142" t="n">
        <v>0.26959321846800582</v>
      </c>
      <c r="E142" t="n">
        <v>1.8002966093347674</v>
      </c>
      <c r="F142" t="n">
        <v>6.0162120856409335E-3</v>
      </c>
      <c r="G142" t="n">
        <v>5.6332110348964555E-4</v>
      </c>
      <c r="H142" t="n">
        <v>1.0540194202722443E-3</v>
      </c>
      <c r="I142" t="n">
        <v>4.5720271958466618E-2</v>
      </c>
      <c r="J142" t="n">
        <v>0.96355760869815721</v>
      </c>
      <c r="K142" t="n">
        <v>0.78558505460525063</v>
      </c>
      <c r="L142" t="n">
        <v>0.71637970335507117</v>
      </c>
      <c r="M142" t="n">
        <v>0.1106714163783883</v>
      </c>
      <c r="N142" t="n">
        <v>0.86516341071212621</v>
      </c>
      <c r="O142" t="n">
        <v>0.21972023052122347</v>
      </c>
      <c r="P142" t="n">
        <v>0.24538249166582435</v>
      </c>
      <c r="Q142" t="n">
        <v>8.5657532446170706E-2</v>
      </c>
      <c r="R142" t="n">
        <v>4.3244151928177234E-3</v>
      </c>
      <c r="S142" t="n">
        <v>3.4002199471272334</v>
      </c>
      <c r="T142" t="n">
        <v>6.9220647761708172</v>
      </c>
      <c r="U142" t="n">
        <v>2.1864390207372226</v>
      </c>
      <c r="V142" t="n">
        <v>7.6516924928310581E-2</v>
      </c>
      <c r="W142" t="n">
        <v>7.8735111336204424</v>
      </c>
      <c r="X142" t="n">
        <v>6.8503998291383032E-3</v>
      </c>
      <c r="Y142" t="n">
        <v>2.975648674599966E-2</v>
      </c>
      <c r="Z142" t="n">
        <v>6.4971353890430699</v>
      </c>
      <c r="AA142" t="n">
        <v>13.917128837579327</v>
      </c>
      <c r="AB142" t="n">
        <v>0.21338225069200245</v>
      </c>
      <c r="AC142" t="n">
        <v>0.9581560443841296</v>
      </c>
      <c r="AD142" t="n">
        <v>0.31045159378318232</v>
      </c>
      <c r="AE142" t="n">
        <v>0.49945423083167578</v>
      </c>
      <c r="AF142" t="n">
        <v>1.4218017782836896</v>
      </c>
      <c r="AG142" t="n">
        <v>0.14986121642823605</v>
      </c>
      <c r="AH142" t="n">
        <v>2.3196445583994945</v>
      </c>
      <c r="AI142" t="n">
        <v>0.45146237266684813</v>
      </c>
      <c r="AJ142" t="n">
        <v>0.57301383139325346</v>
      </c>
      <c r="AK142" t="n">
        <v>2.0384772005563438</v>
      </c>
      <c r="AL142" t="n">
        <v>1.4379068619969186</v>
      </c>
      <c r="AM142" t="n">
        <v>0.95183103305251637</v>
      </c>
      <c r="AN142" t="n">
        <v>0.6816550023250415</v>
      </c>
      <c r="AO142" t="n">
        <v>0.56008767707330287</v>
      </c>
      <c r="AP142" t="n">
        <v>0.29052956735223712</v>
      </c>
      <c r="AQ142" t="n">
        <v>1.0208932341330321</v>
      </c>
      <c r="AR142" t="n">
        <v>3.6193147113169601</v>
      </c>
      <c r="AS142" t="n">
        <v>0.80991911020869023</v>
      </c>
      <c r="AT142" t="n">
        <v>0.20853826104011303</v>
      </c>
      <c r="AU142" t="n">
        <v>2.76488329033111</v>
      </c>
      <c r="AX142" t="n">
        <v>0.14657758800316123</v>
      </c>
      <c r="AY142" t="n">
        <v>8.5063224897545378E-2</v>
      </c>
      <c r="AZ142" t="n">
        <v>5.1347321227415685</v>
      </c>
      <c r="BC142" t="n">
        <v>0.42022154930747108</v>
      </c>
      <c r="BG142" t="n">
        <v>4.3301253919841222E-2</v>
      </c>
      <c r="BH142" t="n">
        <v>4.3914836131742696</v>
      </c>
      <c r="BI142" t="n">
        <v>194.46809971243033</v>
      </c>
      <c r="BJ142" t="n">
        <v>205.39932822023749</v>
      </c>
      <c r="BK142" t="n">
        <v>44.112475188321895</v>
      </c>
      <c r="BL142" t="n">
        <v>4.6214856276849199</v>
      </c>
      <c r="BM142" t="n">
        <v>0.29945877233199819</v>
      </c>
      <c r="BN142" t="n">
        <v>0.25640406843236307</v>
      </c>
      <c r="BO142" t="n">
        <v>1.3337421467323003</v>
      </c>
      <c r="BP142" t="n">
        <v>13.339262120462076</v>
      </c>
      <c r="BQ142" t="n">
        <v>0.51044933024715811</v>
      </c>
      <c r="BR142" t="n">
        <v>0.20631886419011844</v>
      </c>
      <c r="BS142" t="n">
        <v>1.064640806827257</v>
      </c>
      <c r="BT142" t="n">
        <v>6.3115414552655702</v>
      </c>
      <c r="BU142" t="n">
        <v>2.4581161166462868</v>
      </c>
      <c r="BV142" t="n">
        <v>12.906273112835438</v>
      </c>
      <c r="BW142" t="n">
        <v>6.6194354337021508</v>
      </c>
      <c r="BX142" t="n">
        <v>7.8446537157597609</v>
      </c>
      <c r="BY142" t="n">
        <v>23.523359710845874</v>
      </c>
      <c r="IM142" t="n">
        <v>786.85435779079228</v>
      </c>
      <c r="IN142" t="n">
        <v>6.0114797403848437</v>
      </c>
      <c r="IP142" t="n">
        <v>1.194851208790477</v>
      </c>
      <c r="IS142" t="n">
        <v>371.15742057036306</v>
      </c>
    </row>
    <row r="143">
      <c r="A143" s="8" t="s">
        <v>299</v>
      </c>
      <c r="B143" t="n">
        <v>2.8270212683220426E-5</v>
      </c>
      <c r="C143" t="n">
        <v>2.1545019879054141E-2</v>
      </c>
      <c r="D143" t="n">
        <v>3.1516668152984643E-2</v>
      </c>
      <c r="E143" t="n">
        <v>0.15363643815374969</v>
      </c>
      <c r="F143" t="n">
        <v>4.6644908472628601E-4</v>
      </c>
      <c r="G143" t="n">
        <v>2.0135416562969014E-5</v>
      </c>
      <c r="I143" t="n">
        <v>4.6062763826398775E-3</v>
      </c>
      <c r="J143" t="n">
        <v>4.3442941538870773E-2</v>
      </c>
      <c r="K143" t="n">
        <v>5.2695556610452152E-2</v>
      </c>
      <c r="L143" t="n">
        <v>2.6173962840469196E-2</v>
      </c>
      <c r="M143" t="n">
        <v>8.4231855013330633E-3</v>
      </c>
      <c r="N143" t="n">
        <v>8.2562286516869754E-2</v>
      </c>
      <c r="O143" t="n">
        <v>3.4686184131846542E-2</v>
      </c>
      <c r="P143" t="n">
        <v>3.4239916445017796E-2</v>
      </c>
      <c r="Q143" t="n">
        <v>1.4058356688111069E-2</v>
      </c>
      <c r="R143" t="n">
        <v>7.739110368607052E-4</v>
      </c>
      <c r="S143" t="n">
        <v>0.20986269634332211</v>
      </c>
      <c r="T143" t="n">
        <v>0.78401606516687128</v>
      </c>
      <c r="U143" t="n">
        <v>0.11267104968698774</v>
      </c>
      <c r="V143" t="n">
        <v>1.1162148737922045E-2</v>
      </c>
      <c r="W143" t="n">
        <v>0.49486361705720261</v>
      </c>
      <c r="X143" t="n">
        <v>1.3680839349307387E-3</v>
      </c>
      <c r="Y143" t="n">
        <v>2.1186316657528276E-3</v>
      </c>
      <c r="Z143" t="n">
        <v>0.61366261653987175</v>
      </c>
      <c r="AA143" t="n">
        <v>0.84913341068472514</v>
      </c>
      <c r="AB143" t="n">
        <v>1.8218717306860258E-2</v>
      </c>
      <c r="AC143" t="n">
        <v>9.91894278014466E-2</v>
      </c>
      <c r="AD143" t="n">
        <v>4.2654825180743122E-2</v>
      </c>
      <c r="AE143" t="n">
        <v>3.7896003725277225E-2</v>
      </c>
      <c r="AF143" t="n">
        <v>9.8497392317844989E-2</v>
      </c>
      <c r="AG143" t="n">
        <v>4.8557898260154761E-2</v>
      </c>
      <c r="AH143" t="n">
        <v>0.29737216034526565</v>
      </c>
      <c r="AI143" t="n">
        <v>2.184573047787566E-2</v>
      </c>
      <c r="AJ143" t="n">
        <v>4.2261341993258116E-2</v>
      </c>
      <c r="AK143" t="n">
        <v>0.23775526129955207</v>
      </c>
      <c r="AL143" t="n">
        <v>0.31902710985528504</v>
      </c>
      <c r="AM143" t="n">
        <v>0.15143521317930453</v>
      </c>
      <c r="AN143" t="n">
        <v>6.9315871487009281E-2</v>
      </c>
      <c r="AO143" t="n">
        <v>9.1446705736714762E-2</v>
      </c>
      <c r="AP143" t="n">
        <v>2.5831920458932438E-2</v>
      </c>
      <c r="AQ143" t="n">
        <v>8.7741019619243993E-2</v>
      </c>
      <c r="AR143" t="n">
        <v>0.39013042018397354</v>
      </c>
      <c r="AS143" t="n">
        <v>8.6792159551523487E-2</v>
      </c>
      <c r="AT143" t="n">
        <v>8.0659090984352335E-3</v>
      </c>
      <c r="AW143" t="n">
        <v>1.3280063281633629</v>
      </c>
      <c r="AY143" t="n">
        <v>4.1424294811881485E-4</v>
      </c>
      <c r="AZ143" t="n">
        <v>2.5007142235155537E-2</v>
      </c>
      <c r="BG143" t="n">
        <v>4.6595357365481066E-3</v>
      </c>
      <c r="BH143" t="n">
        <v>0.1999174393909571</v>
      </c>
      <c r="BI143" t="n">
        <v>10.027369921007129</v>
      </c>
      <c r="BJ143" t="n">
        <v>12.509101308602807</v>
      </c>
      <c r="BK143" t="n">
        <v>4.9629549672089581</v>
      </c>
      <c r="BL143" t="n">
        <v>1.0908153751151175</v>
      </c>
      <c r="BM143" t="n">
        <v>2.0370075850253002</v>
      </c>
      <c r="BN143" t="n">
        <v>0.23358869100451027</v>
      </c>
      <c r="BO143" t="n">
        <v>1.659718193942725E-2</v>
      </c>
      <c r="BP143" t="n">
        <v>0.52921477600540612</v>
      </c>
      <c r="BS143" t="n">
        <v>5.1958107589052366E-2</v>
      </c>
      <c r="BT143" t="n">
        <v>0.50894286105834874</v>
      </c>
      <c r="BU143" t="n">
        <v>0.32879690489262914</v>
      </c>
      <c r="BV143" t="n">
        <v>1.1331634814468308</v>
      </c>
      <c r="BW143" t="n">
        <v>0.20065260277372052</v>
      </c>
      <c r="BX143" t="n">
        <v>0.24050234872043594</v>
      </c>
      <c r="BY143" t="n">
        <v>0.7156248587815639</v>
      </c>
      <c r="IM143" t="n">
        <v>39.123526790853965</v>
      </c>
      <c r="IS143" t="n">
        <v>72.924418229268795</v>
      </c>
    </row>
    <row r="144">
      <c r="A144" s="8" t="s">
        <v>300</v>
      </c>
      <c r="C144" t="n">
        <v>1.6385484235919567E-2</v>
      </c>
      <c r="D144" t="n">
        <v>2.2807742398842829E-2</v>
      </c>
      <c r="E144" t="n">
        <v>0.14773166874450316</v>
      </c>
      <c r="F144" t="n">
        <v>4.0963367529279305E-4</v>
      </c>
      <c r="G144" t="n">
        <v>2.7562539762893732E-5</v>
      </c>
      <c r="I144" t="n">
        <v>2.2886986135591005E-2</v>
      </c>
      <c r="J144" t="n">
        <v>9.0132698368541736E-2</v>
      </c>
      <c r="K144" t="n">
        <v>4.5905337096604548E-2</v>
      </c>
      <c r="L144" t="n">
        <v>5.7592723551556979E-2</v>
      </c>
      <c r="M144" t="n">
        <v>5.2650672963561199E-2</v>
      </c>
      <c r="N144" t="n">
        <v>0.12522582991648992</v>
      </c>
      <c r="O144" t="n">
        <v>1.9962350239775557E-2</v>
      </c>
      <c r="P144" t="n">
        <v>5.4381235592730184E-2</v>
      </c>
      <c r="Q144" t="n">
        <v>2.2905217401868586E-2</v>
      </c>
      <c r="R144" t="n">
        <v>1.6600305406000563E-3</v>
      </c>
      <c r="S144" t="n">
        <v>0.62274811258423202</v>
      </c>
      <c r="T144" t="n">
        <v>1.2734664973755376</v>
      </c>
      <c r="U144" t="n">
        <v>0.79227475560465022</v>
      </c>
      <c r="V144" t="n">
        <v>1.3760549806621777E-2</v>
      </c>
      <c r="W144" t="n">
        <v>2.7796928529362992</v>
      </c>
      <c r="X144" t="n">
        <v>3.5374411621085183E-4</v>
      </c>
      <c r="Y144" t="n">
        <v>5.5885693274478265E-3</v>
      </c>
      <c r="Z144" t="n">
        <v>1.63433224416926</v>
      </c>
      <c r="AA144" t="n">
        <v>3.9406030987245999</v>
      </c>
      <c r="AB144" t="n">
        <v>7.0914927931396199E-2</v>
      </c>
      <c r="AC144" t="n">
        <v>0.47126045315238768</v>
      </c>
      <c r="AD144" t="n">
        <v>7.6558439464218683E-2</v>
      </c>
      <c r="AE144" t="n">
        <v>9.8551588484455527E-2</v>
      </c>
      <c r="AF144" t="n">
        <v>6.5826781084536976E-2</v>
      </c>
      <c r="AG144" t="n">
        <v>2.7021184548886766E-2</v>
      </c>
      <c r="AH144" t="n">
        <v>0.28754413727889783</v>
      </c>
      <c r="AI144" t="n">
        <v>0.55339705085287472</v>
      </c>
      <c r="AJ144" t="n">
        <v>0.15059636887664291</v>
      </c>
      <c r="AK144" t="n">
        <v>0.2152521638257463</v>
      </c>
      <c r="AL144" t="n">
        <v>0.21219033046085625</v>
      </c>
      <c r="AM144" t="n">
        <v>0.16630192341559871</v>
      </c>
      <c r="AN144" t="n">
        <v>0.2500649246544856</v>
      </c>
      <c r="AO144" t="n">
        <v>0.40563317873842686</v>
      </c>
      <c r="AP144" t="n">
        <v>0.13387651597797634</v>
      </c>
      <c r="AQ144" t="n">
        <v>0.46759445531231625</v>
      </c>
      <c r="AR144" t="n">
        <v>1.1919570141760536</v>
      </c>
      <c r="AS144" t="n">
        <v>0.43251462388055378</v>
      </c>
      <c r="AT144" t="n">
        <v>3.3182977647129484E-2</v>
      </c>
      <c r="AU144" t="n">
        <v>0.46914150257126419</v>
      </c>
      <c r="AX144" t="n">
        <v>2.481392435193857E-2</v>
      </c>
      <c r="AY144" t="n">
        <v>1.4397724236476976E-2</v>
      </c>
      <c r="AZ144" t="n">
        <v>0.86927082746106255</v>
      </c>
      <c r="BC144" t="n">
        <v>7.1121387078295045E-2</v>
      </c>
      <c r="BG144" t="n">
        <v>1.1261831578558836E-2</v>
      </c>
      <c r="BH144" t="n">
        <v>0.77331802533936922</v>
      </c>
      <c r="BI144" t="n">
        <v>20.261504899641821</v>
      </c>
      <c r="BJ144" t="n">
        <v>83.268608922497108</v>
      </c>
      <c r="BK144" t="n">
        <v>3.6917018061996121</v>
      </c>
      <c r="BL144" t="n">
        <v>0.80736490811869588</v>
      </c>
      <c r="BM144" t="n">
        <v>0.11788097480964582</v>
      </c>
      <c r="BN144" t="n">
        <v>8.9738082880317205E-2</v>
      </c>
      <c r="BO144" t="n">
        <v>0.13489975013385516</v>
      </c>
      <c r="BP144" t="n">
        <v>9.0241442248795742</v>
      </c>
      <c r="BQ144" t="n">
        <v>7.2606662031372074E-2</v>
      </c>
      <c r="BR144" t="n">
        <v>2.2687153918359959E-2</v>
      </c>
      <c r="BS144" t="n">
        <v>0.14760717727004549</v>
      </c>
      <c r="BT144" t="n">
        <v>3.140044663181726</v>
      </c>
      <c r="BU144" t="n">
        <v>4.1494134121341917</v>
      </c>
      <c r="BV144" t="n">
        <v>3.8152025867508503</v>
      </c>
      <c r="BW144" t="n">
        <v>3.6828584218125076</v>
      </c>
      <c r="BX144" t="n">
        <v>1.6698089825073332</v>
      </c>
      <c r="BY144" t="n">
        <v>3.0590006029818912</v>
      </c>
      <c r="IM144" t="n">
        <v>158.26676112641198</v>
      </c>
      <c r="IS144" t="n">
        <v>144.2454149431625</v>
      </c>
    </row>
    <row r="145">
      <c r="A145" s="8" t="s">
        <v>301</v>
      </c>
      <c r="B145" t="n">
        <v>1.3412091234077579E-4</v>
      </c>
      <c r="C145" t="n">
        <v>6.3919438539154383E-2</v>
      </c>
      <c r="D145" t="n">
        <v>0.10456359731690659</v>
      </c>
      <c r="E145" t="n">
        <v>0.27953443654770566</v>
      </c>
      <c r="F145" t="n">
        <v>2.8914699397933931E-3</v>
      </c>
      <c r="G145" t="n">
        <v>2.5000836807394951E-5</v>
      </c>
      <c r="H145" t="n">
        <v>5.5421416817299336E-4</v>
      </c>
      <c r="I145" t="n">
        <v>2.205306766133174E-3</v>
      </c>
      <c r="J145" t="n">
        <v>0.17695950971080834</v>
      </c>
      <c r="K145" t="n">
        <v>0.13368840737890106</v>
      </c>
      <c r="L145" t="n">
        <v>0.13569466284075826</v>
      </c>
      <c r="M145" t="n">
        <v>4.3966571484882602E-2</v>
      </c>
      <c r="N145" t="n">
        <v>4.757991076563034E-2</v>
      </c>
      <c r="O145" t="n">
        <v>0.2177283954205505</v>
      </c>
      <c r="P145" t="n">
        <v>3.7241420178519134E-2</v>
      </c>
      <c r="Q145" t="n">
        <v>2.748258588751868E-2</v>
      </c>
      <c r="R145" t="n">
        <v>2.7140550355867787E-3</v>
      </c>
      <c r="S145" t="n">
        <v>0.29368963810009413</v>
      </c>
      <c r="T145" t="n">
        <v>2.7815582684113416</v>
      </c>
      <c r="U145" t="n">
        <v>1.1373382070690075</v>
      </c>
      <c r="V145" t="n">
        <v>4.6625891422361433E-2</v>
      </c>
      <c r="W145" t="n">
        <v>3.3155529279622722</v>
      </c>
      <c r="X145" t="n">
        <v>1.2563885198898876E-3</v>
      </c>
      <c r="Y145" t="n">
        <v>7.1952186265912786E-3</v>
      </c>
      <c r="Z145" t="n">
        <v>2.1299551767531191</v>
      </c>
      <c r="AA145" t="n">
        <v>4.7996559008002855</v>
      </c>
      <c r="AB145" t="n">
        <v>8.5155439568540825E-2</v>
      </c>
      <c r="AC145" t="n">
        <v>0.66153959902755544</v>
      </c>
      <c r="AD145" t="n">
        <v>0.16769649906841938</v>
      </c>
      <c r="AE145" t="n">
        <v>8.6287319453545147E-2</v>
      </c>
      <c r="AF145" t="n">
        <v>0.26995660579244912</v>
      </c>
      <c r="AG145" t="n">
        <v>0.19159999469472452</v>
      </c>
      <c r="AH145" t="n">
        <v>1.0514906549611753</v>
      </c>
      <c r="AI145" t="n">
        <v>0.20341816932326748</v>
      </c>
      <c r="AJ145" t="n">
        <v>0.3078165357464418</v>
      </c>
      <c r="AK145" t="n">
        <v>0.7057039845466343</v>
      </c>
      <c r="AL145" t="n">
        <v>0.51637861996882051</v>
      </c>
      <c r="AM145" t="n">
        <v>0.36708484651782541</v>
      </c>
      <c r="AN145" t="n">
        <v>0.29370039352813498</v>
      </c>
      <c r="AO145" t="n">
        <v>0.24644175043129263</v>
      </c>
      <c r="AP145" t="n">
        <v>0.15227980663529689</v>
      </c>
      <c r="AQ145" t="n">
        <v>0.32525183030521349</v>
      </c>
      <c r="AR145" t="n">
        <v>0.94399928667321253</v>
      </c>
      <c r="AS145" t="n">
        <v>0.23348670048646458</v>
      </c>
      <c r="AT145" t="n">
        <v>4.5340683934140202E-2</v>
      </c>
      <c r="AU145" t="n">
        <v>1.1814224592200049</v>
      </c>
      <c r="AX145" t="n">
        <v>6.2631863901163348E-2</v>
      </c>
      <c r="AY145" t="n">
        <v>3.6342158740573387E-2</v>
      </c>
      <c r="AZ145" t="n">
        <v>2.1940484446157074</v>
      </c>
      <c r="BC145" t="n">
        <v>0.17955546626066887</v>
      </c>
      <c r="BG145" t="n">
        <v>2.1549663425150606E-2</v>
      </c>
      <c r="BH145" t="n">
        <v>0.47298994571929126</v>
      </c>
      <c r="BI145" t="n">
        <v>9.1051997303635552</v>
      </c>
      <c r="BJ145" t="n">
        <v>55.521451142276227</v>
      </c>
      <c r="BK145" t="n">
        <v>4.3568783346268418</v>
      </c>
      <c r="BL145" t="n">
        <v>28.541479999008068</v>
      </c>
      <c r="BM145" t="n">
        <v>2.2215196609988026</v>
      </c>
      <c r="BN145" t="n">
        <v>7.6427345922840146</v>
      </c>
      <c r="BO145" t="n">
        <v>1.3626351827681213</v>
      </c>
      <c r="BP145" t="n">
        <v>1.2726403821865899</v>
      </c>
      <c r="BQ145" t="n">
        <v>2.0727058301170585E-2</v>
      </c>
      <c r="BS145" t="n">
        <v>9.2830955807472262E-2</v>
      </c>
      <c r="BT145" t="n">
        <v>0.54298494415284093</v>
      </c>
      <c r="BU145" t="n">
        <v>0.15272327887519735</v>
      </c>
      <c r="BV145" t="n">
        <v>2.1030507832931926</v>
      </c>
      <c r="BW145" t="n">
        <v>0.31332142172663124</v>
      </c>
      <c r="BX145" t="n">
        <v>0.62561182487081346</v>
      </c>
      <c r="BY145" t="n">
        <v>0.40890797097126863</v>
      </c>
      <c r="IM145" t="n">
        <v>140.34403327411962</v>
      </c>
      <c r="IS145" t="n">
        <v>59.985876524634229</v>
      </c>
    </row>
    <row r="146">
      <c r="A146" s="8" t="s">
        <v>302</v>
      </c>
      <c r="B146" t="n">
        <v>6.251269289581062E-5</v>
      </c>
      <c r="C146" t="n">
        <v>0.2405438440176586</v>
      </c>
      <c r="D146" t="n">
        <v>0.41467949682623251</v>
      </c>
      <c r="E146" t="n">
        <v>1.7218023792497312</v>
      </c>
      <c r="F146" t="n">
        <v>1.1279664084198194E-2</v>
      </c>
      <c r="G146" t="n">
        <v>1.1047479096937946E-4</v>
      </c>
      <c r="H146" t="n">
        <v>7.3702476472701185E-5</v>
      </c>
      <c r="I146" t="n">
        <v>5.2903395622468791E-2</v>
      </c>
      <c r="J146" t="n">
        <v>1.2179481780985801</v>
      </c>
      <c r="K146" t="n">
        <v>0.67033433726561886</v>
      </c>
      <c r="L146" t="n">
        <v>0.62694079892909138</v>
      </c>
      <c r="M146" t="n">
        <v>0.21424292863686178</v>
      </c>
      <c r="N146" t="n">
        <v>0.62077821553323864</v>
      </c>
      <c r="O146" t="n">
        <v>0.37959734046851801</v>
      </c>
      <c r="P146" t="n">
        <v>8.8394561070904903E-2</v>
      </c>
      <c r="Q146" t="n">
        <v>3.7421923779874286E-2</v>
      </c>
      <c r="R146" t="n">
        <v>2.6849047073043658E-3</v>
      </c>
      <c r="S146" t="n">
        <v>1.6913598983343916</v>
      </c>
      <c r="T146" t="n">
        <v>3.3690156637036903</v>
      </c>
      <c r="U146" t="n">
        <v>1.2257801239830384</v>
      </c>
      <c r="V146" t="n">
        <v>3.0512140850563793E-2</v>
      </c>
      <c r="W146" t="n">
        <v>3.6343687393532846</v>
      </c>
      <c r="X146" t="n">
        <v>2.28872953991914E-3</v>
      </c>
      <c r="Y146" t="n">
        <v>1.2943742536947413E-2</v>
      </c>
      <c r="Z146" t="n">
        <v>2.8001006648271933</v>
      </c>
      <c r="AA146" t="n">
        <v>5.9986623235119971</v>
      </c>
      <c r="AB146" t="n">
        <v>7.2159377447904169E-2</v>
      </c>
      <c r="AC146" t="n">
        <v>0.68504236615213276</v>
      </c>
      <c r="AD146" t="n">
        <v>0.15853466192846982</v>
      </c>
      <c r="AE146" t="n">
        <v>0.19363587027117968</v>
      </c>
      <c r="AF146" t="n">
        <v>0.19213314138075691</v>
      </c>
      <c r="AG146" t="n">
        <v>9.735838146049608E-2</v>
      </c>
      <c r="AH146" t="n">
        <v>0.79811565145544594</v>
      </c>
      <c r="AI146" t="n">
        <v>0.95873817541661133</v>
      </c>
      <c r="AJ146" t="n">
        <v>0.24361819816796149</v>
      </c>
      <c r="AK146" t="n">
        <v>0.82900824677131713</v>
      </c>
      <c r="AL146" t="n">
        <v>0.4306323300621574</v>
      </c>
      <c r="AM146" t="n">
        <v>0.3614586516370763</v>
      </c>
      <c r="AN146" t="n">
        <v>0.51088858289906103</v>
      </c>
      <c r="AO146" t="n">
        <v>0.47778136154927409</v>
      </c>
      <c r="AP146" t="n">
        <v>0.24777004646824333</v>
      </c>
      <c r="AQ146" t="n">
        <v>0.61826373779348665</v>
      </c>
      <c r="AR146" t="n">
        <v>1.2514405549709615</v>
      </c>
      <c r="AS146" t="n">
        <v>0.58361105619121978</v>
      </c>
      <c r="AT146" t="n">
        <v>8.0217996886057713E-2</v>
      </c>
      <c r="AU146" t="n">
        <v>2.0019114486632024</v>
      </c>
      <c r="AX146" t="n">
        <v>5.2150479169029665E-2</v>
      </c>
      <c r="AY146" t="n">
        <v>3.026174389837788E-2</v>
      </c>
      <c r="AZ146" t="n">
        <v>1.8269867755509572</v>
      </c>
      <c r="BC146" t="n">
        <v>0.14940602452661111</v>
      </c>
      <c r="BG146" t="n">
        <v>2.2460179421608509E-2</v>
      </c>
      <c r="BH146" t="n">
        <v>1.9281165995057634</v>
      </c>
      <c r="BI146" t="n">
        <v>10.669465406148014</v>
      </c>
      <c r="BJ146" t="n">
        <v>65.799680110053174</v>
      </c>
      <c r="BK146" t="n">
        <v>13.474505324275384</v>
      </c>
      <c r="BL146" t="n">
        <v>5.9729750133965656</v>
      </c>
      <c r="BM146" t="n">
        <v>0.67267934955434017</v>
      </c>
      <c r="BN146" t="n">
        <v>3.0178550615275288</v>
      </c>
      <c r="BO146" t="n">
        <v>2.4638473563002057</v>
      </c>
      <c r="BP146" t="n">
        <v>134.23524320569032</v>
      </c>
      <c r="BQ146" t="n">
        <v>29.444821982436384</v>
      </c>
      <c r="BR146" t="n">
        <v>8.2555621535914785</v>
      </c>
      <c r="BS146" t="n">
        <v>0.41222518760879673</v>
      </c>
      <c r="BT146" t="n">
        <v>6.2364584815464363</v>
      </c>
      <c r="BU146" t="n">
        <v>46.083076729119597</v>
      </c>
      <c r="BV146" t="n">
        <v>40.575264870820575</v>
      </c>
      <c r="BW146" t="n">
        <v>23.81165770342179</v>
      </c>
      <c r="BX146" t="n">
        <v>18.506416145189068</v>
      </c>
      <c r="BY146" t="n">
        <v>10.386596082235837</v>
      </c>
      <c r="IF146" t="n">
        <v>7.3537473963351541E-5</v>
      </c>
      <c r="IM146" t="n">
        <v>671.43669305754509</v>
      </c>
      <c r="IN146" t="n">
        <v>4.9020854957156708</v>
      </c>
      <c r="IP146" t="n">
        <v>5.5514180427161932</v>
      </c>
      <c r="IS146" t="n">
        <v>327.35955782661671</v>
      </c>
    </row>
    <row r="147">
      <c r="A147" s="8" t="s">
        <v>303</v>
      </c>
      <c r="B147" t="n">
        <v>9.2837203940973221E-4</v>
      </c>
      <c r="C147" t="n">
        <v>0.1642155512124614</v>
      </c>
      <c r="D147" t="n">
        <v>0.29521598372011226</v>
      </c>
      <c r="E147" t="n">
        <v>1.5501518008910919</v>
      </c>
      <c r="F147" t="n">
        <v>6.7139611256765881E-3</v>
      </c>
      <c r="G147" t="n">
        <v>1.8556432045932806E-4</v>
      </c>
      <c r="H147" t="n">
        <v>2.6520107364354653E-3</v>
      </c>
      <c r="I147" t="n">
        <v>4.0338133301789536E-2</v>
      </c>
      <c r="J147" t="n">
        <v>0.66453209852333694</v>
      </c>
      <c r="K147" t="n">
        <v>0.60245141551690307</v>
      </c>
      <c r="L147" t="n">
        <v>0.50904805072533632</v>
      </c>
      <c r="M147" t="n">
        <v>0.12104499564535198</v>
      </c>
      <c r="N147" t="n">
        <v>0.21337961088188181</v>
      </c>
      <c r="O147" t="n">
        <v>0.14536402996265099</v>
      </c>
      <c r="P147" t="n">
        <v>0.12339497073477444</v>
      </c>
      <c r="Q147" t="n">
        <v>5.6774551955761657E-2</v>
      </c>
      <c r="R147" t="n">
        <v>3.7584903046197046E-3</v>
      </c>
      <c r="S147" t="n">
        <v>1.6623836409996151</v>
      </c>
      <c r="T147" t="n">
        <v>4.3989777882820427</v>
      </c>
      <c r="U147" t="n">
        <v>1.5787193807398991</v>
      </c>
      <c r="V147" t="n">
        <v>5.5371303321845811E-2</v>
      </c>
      <c r="W147" t="n">
        <v>5.123566743041021</v>
      </c>
      <c r="X147" t="n">
        <v>3.2965131386917344E-3</v>
      </c>
      <c r="Y147" t="n">
        <v>1.6497562715809232E-2</v>
      </c>
      <c r="Z147" t="n">
        <v>3.7023947131935353</v>
      </c>
      <c r="AA147" t="n">
        <v>7.849087269994877</v>
      </c>
      <c r="AB147" t="n">
        <v>0.14118033714945327</v>
      </c>
      <c r="AC147" t="n">
        <v>0.78566282958134581</v>
      </c>
      <c r="AD147" t="n">
        <v>0.22795326081943373</v>
      </c>
      <c r="AE147" t="n">
        <v>0.24318785932166792</v>
      </c>
      <c r="AF147" t="n">
        <v>0.7946544397245866</v>
      </c>
      <c r="AG147" t="n">
        <v>0.13920204120581312</v>
      </c>
      <c r="AH147" t="n">
        <v>1.4858428898225</v>
      </c>
      <c r="AI147" t="n">
        <v>0.44971846753179123</v>
      </c>
      <c r="AJ147" t="n">
        <v>0.38336994363881149</v>
      </c>
      <c r="AK147" t="n">
        <v>1.1994974737027335</v>
      </c>
      <c r="AL147" t="n">
        <v>0.9098435949249668</v>
      </c>
      <c r="AM147" t="n">
        <v>0.53524729080862854</v>
      </c>
      <c r="AN147" t="n">
        <v>0.52732159725248162</v>
      </c>
      <c r="AO147" t="n">
        <v>0.57069061396862941</v>
      </c>
      <c r="AP147" t="n">
        <v>0.24802967269416926</v>
      </c>
      <c r="AQ147" t="n">
        <v>0.85281534936305992</v>
      </c>
      <c r="AR147" t="n">
        <v>2.0084130740900736</v>
      </c>
      <c r="AS147" t="n">
        <v>0.76404612943316641</v>
      </c>
      <c r="AT147" t="n">
        <v>0.18335372368453459</v>
      </c>
      <c r="AU147" t="n">
        <v>2.7420439946524451</v>
      </c>
      <c r="AX147" t="n">
        <v>7.1429614460265189E-2</v>
      </c>
      <c r="AY147" t="n">
        <v>4.1451203466753447E-2</v>
      </c>
      <c r="AZ147" t="n">
        <v>2.5024478484884352</v>
      </c>
      <c r="BC147" t="n">
        <v>0.20458765598429174</v>
      </c>
      <c r="BG147" t="n">
        <v>6.854505160660111E-4</v>
      </c>
      <c r="BH147" t="n">
        <v>0.83550929134208574</v>
      </c>
      <c r="BI147" t="n">
        <v>8.3641466903040929</v>
      </c>
      <c r="BJ147" t="n">
        <v>27.114837869002663</v>
      </c>
      <c r="BK147" t="n">
        <v>6.2154910378701409</v>
      </c>
      <c r="BL147" t="n">
        <v>5.0887193969256668</v>
      </c>
      <c r="BM147" t="n">
        <v>0.64073602900568882</v>
      </c>
      <c r="BN147" t="n">
        <v>0.91135385487956855</v>
      </c>
      <c r="BO147" t="n">
        <v>1.0051069112968731</v>
      </c>
      <c r="BP147" t="n">
        <v>5.052119768214637</v>
      </c>
      <c r="BQ147" t="n">
        <v>0.90522556037090329</v>
      </c>
      <c r="BR147" t="n">
        <v>0.23033346004642985</v>
      </c>
      <c r="BS147" t="n">
        <v>0.5855808731494323</v>
      </c>
      <c r="BT147" t="n">
        <v>0.32515704088649006</v>
      </c>
      <c r="BU147" t="n">
        <v>9.123218986686604</v>
      </c>
      <c r="BV147" t="n">
        <v>4.589043908996679</v>
      </c>
      <c r="BW147" t="n">
        <v>2.2351861335887833</v>
      </c>
      <c r="BX147" t="n">
        <v>6.8652336354817809</v>
      </c>
      <c r="BY147" t="n">
        <v>1.8897274949120724</v>
      </c>
      <c r="IF147" t="n">
        <v>7.3537473847127698E-5</v>
      </c>
      <c r="IM147" t="n">
        <v>55.405932549879978</v>
      </c>
      <c r="IN147" t="n">
        <v>296.09114251382789</v>
      </c>
      <c r="IS147" t="n">
        <v>22.048671448396924</v>
      </c>
    </row>
    <row r="148">
      <c r="A148" s="8" t="s">
        <v>304</v>
      </c>
      <c r="B148" t="n">
        <v>7.3049810284710691E-5</v>
      </c>
      <c r="C148" t="n">
        <v>5.014001250817246E-2</v>
      </c>
      <c r="D148" t="n">
        <v>0.10172040818092855</v>
      </c>
      <c r="E148" t="n">
        <v>0.57830653824593692</v>
      </c>
      <c r="F148" t="n">
        <v>1.8188864888019217E-3</v>
      </c>
      <c r="G148" t="n">
        <v>7.6218967022939786E-5</v>
      </c>
      <c r="H148" t="n">
        <v>2.2166326115703917E-4</v>
      </c>
      <c r="I148" t="n">
        <v>1.6105551652026932E-2</v>
      </c>
      <c r="J148" t="n">
        <v>0.34774822577085096</v>
      </c>
      <c r="K148" t="n">
        <v>0.14933649335339516</v>
      </c>
      <c r="L148" t="n">
        <v>0.23582524135691585</v>
      </c>
      <c r="M148" t="n">
        <v>0.12993790962035107</v>
      </c>
      <c r="N148" t="n">
        <v>0.13425214524473944</v>
      </c>
      <c r="O148" t="n">
        <v>8.6821304795819801E-2</v>
      </c>
      <c r="P148" t="n">
        <v>7.6735341782166483E-2</v>
      </c>
      <c r="Q148" t="n">
        <v>1.86286413924815E-2</v>
      </c>
      <c r="R148" t="n">
        <v>1.3392071393837197E-3</v>
      </c>
      <c r="S148" t="n">
        <v>0.87946398597028019</v>
      </c>
      <c r="T148" t="n">
        <v>1.9129870326480927</v>
      </c>
      <c r="U148" t="n">
        <v>0.743919321701769</v>
      </c>
      <c r="V148" t="n">
        <v>1.8484574780444823E-2</v>
      </c>
      <c r="W148" t="n">
        <v>3.3064350377495968</v>
      </c>
      <c r="X148" t="n">
        <v>1.360475494547731E-3</v>
      </c>
      <c r="Y148" t="n">
        <v>1.1550889696933238E-2</v>
      </c>
      <c r="Z148" t="n">
        <v>3.1983148430502624</v>
      </c>
      <c r="AA148" t="n">
        <v>6.1645243889936241</v>
      </c>
      <c r="AB148" t="n">
        <v>4.7285192500444974E-2</v>
      </c>
      <c r="AC148" t="n">
        <v>0.50126108707248518</v>
      </c>
      <c r="AD148" t="n">
        <v>6.6704236896753075E-2</v>
      </c>
      <c r="AE148" t="n">
        <v>0.17601873691238556</v>
      </c>
      <c r="AF148" t="n">
        <v>0.33049575879621229</v>
      </c>
      <c r="AG148" t="n">
        <v>7.5827425356553735E-2</v>
      </c>
      <c r="AH148" t="n">
        <v>0.57455801798762474</v>
      </c>
      <c r="AI148" t="n">
        <v>7.1508159961796977E-2</v>
      </c>
      <c r="AJ148" t="n">
        <v>9.4375789172175387E-2</v>
      </c>
      <c r="AK148" t="n">
        <v>0.45176621666012839</v>
      </c>
      <c r="AL148" t="n">
        <v>0.3394350736511082</v>
      </c>
      <c r="AM148" t="n">
        <v>0.11402556065690089</v>
      </c>
      <c r="AN148" t="n">
        <v>0.18211709668285336</v>
      </c>
      <c r="AO148" t="n">
        <v>0.28238084444464639</v>
      </c>
      <c r="AP148" t="n">
        <v>0.1028593729179663</v>
      </c>
      <c r="AQ148" t="n">
        <v>0.26734722319282</v>
      </c>
      <c r="AR148" t="n">
        <v>1.1184886071543436</v>
      </c>
      <c r="AS148" t="n">
        <v>0.3196194591892641</v>
      </c>
      <c r="AT148" t="n">
        <v>4.8842260886862464E-2</v>
      </c>
      <c r="AU148" t="n">
        <v>0.88063844428081783</v>
      </c>
      <c r="AX148" t="n">
        <v>4.657601718921326E-2</v>
      </c>
      <c r="AY148" t="n">
        <v>2.7027379457717601E-2</v>
      </c>
      <c r="AZ148" t="n">
        <v>1.6317331123700749</v>
      </c>
      <c r="BC148" t="n">
        <v>0.13340232640620042</v>
      </c>
      <c r="BH148" t="n">
        <v>0.4565156520876914</v>
      </c>
      <c r="BI148" t="n">
        <v>3.0537831698837992</v>
      </c>
      <c r="BJ148" t="n">
        <v>13.271726848000439</v>
      </c>
      <c r="BK148" t="n">
        <v>6.2893303029991561</v>
      </c>
      <c r="BL148" t="n">
        <v>6.3399679433558962</v>
      </c>
      <c r="BM148" t="n">
        <v>0.21397398320015548</v>
      </c>
      <c r="BN148" t="n">
        <v>0.60374026456562824</v>
      </c>
      <c r="BO148" t="n">
        <v>0.21114446393832254</v>
      </c>
      <c r="BP148" t="n">
        <v>1.48003306029277</v>
      </c>
      <c r="BQ148" t="n">
        <v>0.46121580405865764</v>
      </c>
      <c r="BR148" t="n">
        <v>0.31684225805246774</v>
      </c>
      <c r="BS148" t="n">
        <v>0.1204745914510543</v>
      </c>
      <c r="BT148" t="n">
        <v>0.224233327991083</v>
      </c>
      <c r="BU148" t="n">
        <v>6.2088212272359611</v>
      </c>
      <c r="BV148" t="n">
        <v>0.23692866940457175</v>
      </c>
      <c r="BW148" t="n">
        <v>0.17889844155220266</v>
      </c>
      <c r="BX148" t="n">
        <v>0.84807365163541826</v>
      </c>
      <c r="BY148" t="n">
        <v>0.71265777612467207</v>
      </c>
      <c r="IF148" t="n">
        <v>2.4504102911409793E-5</v>
      </c>
      <c r="IM148" t="n">
        <v>65.963486423326614</v>
      </c>
      <c r="IN148" t="n">
        <v>65.248436688144608</v>
      </c>
      <c r="IS148" t="n">
        <v>7.9216464926989154</v>
      </c>
    </row>
    <row r="149">
      <c r="A149" s="8" t="s">
        <v>305</v>
      </c>
      <c r="C149" t="n">
        <v>2.9622286850249273E-3</v>
      </c>
      <c r="F149" t="n">
        <v>3.1231062799689537E-4</v>
      </c>
      <c r="G149" t="n">
        <v>3.3206555530007894E-5</v>
      </c>
      <c r="I149" t="n">
        <v>4.020699393850774E-3</v>
      </c>
      <c r="M149" t="n">
        <v>2.7046722454922151E-3</v>
      </c>
      <c r="N149" t="n">
        <v>1.9617158629426319E-2</v>
      </c>
      <c r="O149" t="n">
        <v>9.1605202342482123E-2</v>
      </c>
      <c r="P149" t="n">
        <v>1.9323436876915616E-2</v>
      </c>
      <c r="Q149" t="n">
        <v>7.5762581608819091E-3</v>
      </c>
      <c r="R149" t="n">
        <v>5.72815490253839E-4</v>
      </c>
      <c r="S149" t="n">
        <v>0.41344032193239044</v>
      </c>
      <c r="T149" t="n">
        <v>0.4655965160509668</v>
      </c>
      <c r="U149" t="n">
        <v>0.19187008497767669</v>
      </c>
      <c r="V149" t="n">
        <v>7.700374007547077E-3</v>
      </c>
      <c r="W149" t="n">
        <v>0.70322774024759538</v>
      </c>
      <c r="X149" t="n">
        <v>3.0016660761466175E-4</v>
      </c>
      <c r="Y149" t="n">
        <v>2.2536444173974612E-3</v>
      </c>
      <c r="Z149" t="n">
        <v>0.32336681286658603</v>
      </c>
      <c r="AA149" t="n">
        <v>0.35731283017889687</v>
      </c>
      <c r="AB149" t="n">
        <v>2.0586014869077573E-2</v>
      </c>
      <c r="AC149" t="n">
        <v>0.2408895140764587</v>
      </c>
      <c r="AD149" t="n">
        <v>4.6462470304828689E-2</v>
      </c>
      <c r="AE149" t="n">
        <v>2.6437504592464797E-2</v>
      </c>
      <c r="AF149" t="n">
        <v>3.7932646386118873E-2</v>
      </c>
      <c r="AG149" t="n">
        <v>1.9262182472665874E-2</v>
      </c>
      <c r="AH149" t="n">
        <v>0.12355260488859289</v>
      </c>
      <c r="AI149" t="n">
        <v>3.3950109586338012E-2</v>
      </c>
      <c r="AJ149" t="n">
        <v>3.324504704099402E-2</v>
      </c>
      <c r="AK149" t="n">
        <v>6.8081514195772005E-2</v>
      </c>
      <c r="AL149" t="n">
        <v>5.2812788432438675E-2</v>
      </c>
      <c r="AM149" t="n">
        <v>1.9002381849131632E-2</v>
      </c>
      <c r="AN149" t="n">
        <v>5.7132833429449761E-2</v>
      </c>
      <c r="AO149" t="n">
        <v>3.038765580779703E-2</v>
      </c>
      <c r="AP149" t="n">
        <v>2.1195753396311773E-2</v>
      </c>
      <c r="AQ149" t="n">
        <v>5.5918938395720715E-2</v>
      </c>
      <c r="AR149" t="n">
        <v>0.14326412541180744</v>
      </c>
      <c r="AS149" t="n">
        <v>4.6066939327216859E-2</v>
      </c>
      <c r="AT149" t="n">
        <v>9.4912689721853051E-3</v>
      </c>
      <c r="AU149" t="n">
        <v>0.13195471666724981</v>
      </c>
      <c r="AX149" t="n">
        <v>3.4377762380339732E-3</v>
      </c>
      <c r="AY149" t="n">
        <v>1.993593319596951E-3</v>
      </c>
      <c r="AZ149" t="n">
        <v>0.12042456441087</v>
      </c>
      <c r="BG149" t="n">
        <v>4.785841259028205E-3</v>
      </c>
      <c r="BH149" t="n">
        <v>6.0333579326558716E-2</v>
      </c>
      <c r="BI149" t="n">
        <v>1.3536704564565054</v>
      </c>
      <c r="BJ149" t="n">
        <v>28.148816936207744</v>
      </c>
      <c r="BK149" t="n">
        <v>10.349701043819666</v>
      </c>
      <c r="BL149" t="n">
        <v>0.52505251342901238</v>
      </c>
      <c r="BM149" t="n">
        <v>1.1987108508912323</v>
      </c>
      <c r="BN149" t="n">
        <v>1.1166540777404772</v>
      </c>
      <c r="BO149" t="n">
        <v>0.30661351214685728</v>
      </c>
      <c r="BP149" t="n">
        <v>5.7822413170924563</v>
      </c>
      <c r="BQ149" t="n">
        <v>15.321966618150412</v>
      </c>
      <c r="BR149" t="n">
        <v>2.6919485431430217</v>
      </c>
      <c r="BS149" t="n">
        <v>0.494994515741494</v>
      </c>
      <c r="BT149" t="n">
        <v>0.42190088951676485</v>
      </c>
      <c r="BU149" t="n">
        <v>5.1230750760914576</v>
      </c>
      <c r="BV149" t="n">
        <v>4.4980245620522519</v>
      </c>
      <c r="BW149" t="n">
        <v>1.8638618933285831</v>
      </c>
      <c r="BX149" t="n">
        <v>5.8058212579102548</v>
      </c>
      <c r="BY149" t="n">
        <v>4.8619470209475466</v>
      </c>
      <c r="IM149" t="n">
        <v>74.511191609220447</v>
      </c>
      <c r="IN149" t="n">
        <v>40.825354476042236</v>
      </c>
      <c r="IS149" t="n">
        <v>6.2079900374499681</v>
      </c>
    </row>
    <row r="150">
      <c r="A150" s="8" t="s">
        <v>306</v>
      </c>
      <c r="B150" t="n">
        <v>6.3103756528626158E-4</v>
      </c>
      <c r="C150" t="n">
        <v>0.18631169878269677</v>
      </c>
      <c r="D150" t="n">
        <v>0.32240939527247758</v>
      </c>
      <c r="E150" t="n">
        <v>1.6198053145612847</v>
      </c>
      <c r="F150" t="n">
        <v>6.6616395821665307E-3</v>
      </c>
      <c r="G150" t="n">
        <v>2.0230156624094197E-4</v>
      </c>
      <c r="H150" t="n">
        <v>1.2819541025826102E-3</v>
      </c>
      <c r="I150" t="n">
        <v>4.2868028344382664E-2</v>
      </c>
      <c r="J150" t="n">
        <v>0.73104708489712067</v>
      </c>
      <c r="K150" t="n">
        <v>0.65688611635318606</v>
      </c>
      <c r="L150" t="n">
        <v>0.63416224786365838</v>
      </c>
      <c r="M150" t="n">
        <v>0.16291080934079577</v>
      </c>
      <c r="N150" t="n">
        <v>0.3835534075830549</v>
      </c>
      <c r="O150" t="n">
        <v>0.18049270306581316</v>
      </c>
      <c r="P150" t="n">
        <v>0.13518196257664192</v>
      </c>
      <c r="Q150" t="n">
        <v>5.2845514246333887E-2</v>
      </c>
      <c r="R150" t="n">
        <v>6.4393795781395001E-3</v>
      </c>
      <c r="S150" t="n">
        <v>1.107394072747057</v>
      </c>
      <c r="T150" t="n">
        <v>3.1264172334943643</v>
      </c>
      <c r="U150" t="n">
        <v>1.1184861955380663</v>
      </c>
      <c r="V150" t="n">
        <v>0.14052501272155621</v>
      </c>
      <c r="W150" t="n">
        <v>3.7977989644302372</v>
      </c>
      <c r="X150" t="n">
        <v>2.4234301016518231E-3</v>
      </c>
      <c r="Y150" t="n">
        <v>1.3918203690283596E-2</v>
      </c>
      <c r="Z150" t="n">
        <v>3.2036966589522815</v>
      </c>
      <c r="AA150" t="n">
        <v>6.7983802638278998</v>
      </c>
      <c r="AB150" t="n">
        <v>7.7769605381277571E-2</v>
      </c>
      <c r="AC150" t="n">
        <v>0.76163878073928937</v>
      </c>
      <c r="AD150" t="n">
        <v>0.17799524377737153</v>
      </c>
      <c r="AE150" t="n">
        <v>0.23937284231228836</v>
      </c>
      <c r="AF150" t="n">
        <v>0.29788731715145322</v>
      </c>
      <c r="AG150" t="n">
        <v>0.13323480013403238</v>
      </c>
      <c r="AH150" t="n">
        <v>1.0236245641174029</v>
      </c>
      <c r="AI150" t="n">
        <v>0.45042462847612985</v>
      </c>
      <c r="AJ150" t="n">
        <v>0.28381426050758546</v>
      </c>
      <c r="AK150" t="n">
        <v>0.83495099561230046</v>
      </c>
      <c r="AL150" t="n">
        <v>0.57531030203372469</v>
      </c>
      <c r="AM150" t="n">
        <v>0.27719295956604367</v>
      </c>
      <c r="AN150" t="n">
        <v>0.48830841262871166</v>
      </c>
      <c r="AO150" t="n">
        <v>0.50519363663986072</v>
      </c>
      <c r="AP150" t="n">
        <v>0.221570360363925</v>
      </c>
      <c r="AQ150" t="n">
        <v>0.63117698550584855</v>
      </c>
      <c r="AR150" t="n">
        <v>1.8663212586072795</v>
      </c>
      <c r="AS150" t="n">
        <v>0.69000148888999191</v>
      </c>
      <c r="AT150" t="n">
        <v>7.7739890653527585E-2</v>
      </c>
      <c r="AU150" t="n">
        <v>2.2187028611013719</v>
      </c>
      <c r="AX150" t="n">
        <v>5.7803191926035391E-2</v>
      </c>
      <c r="AY150" t="n">
        <v>3.3538990539265713E-2</v>
      </c>
      <c r="AZ150" t="n">
        <v>2.0248336010058807</v>
      </c>
      <c r="BC150" t="n">
        <v>0.16576960926488604</v>
      </c>
      <c r="BG150" t="n">
        <v>2.212032248562994E-2</v>
      </c>
      <c r="BH150" t="n">
        <v>1.6880002786209356</v>
      </c>
      <c r="BI150" t="n">
        <v>30.803814187872455</v>
      </c>
      <c r="BJ150" t="n">
        <v>60.778150419794073</v>
      </c>
      <c r="BK150" t="n">
        <v>11.309181261626396</v>
      </c>
      <c r="BL150" t="n">
        <v>5.486941268195797</v>
      </c>
      <c r="BM150" t="n">
        <v>0.33314201418480099</v>
      </c>
      <c r="BN150" t="n">
        <v>1.2209866148028401</v>
      </c>
      <c r="BO150" t="n">
        <v>1.0367581457308563</v>
      </c>
      <c r="BP150" t="n">
        <v>32.294779718672629</v>
      </c>
      <c r="BQ150" t="n">
        <v>67.905292723752197</v>
      </c>
      <c r="BR150" t="n">
        <v>15.478243135124321</v>
      </c>
      <c r="BS150" t="n">
        <v>0.89714599888158209</v>
      </c>
      <c r="BT150" t="n">
        <v>3.66392557975092</v>
      </c>
      <c r="BU150" t="n">
        <v>9.3763098565378744</v>
      </c>
      <c r="BV150" t="n">
        <v>25.601951866101341</v>
      </c>
      <c r="BW150" t="n">
        <v>10.69988699349172</v>
      </c>
      <c r="BX150" t="n">
        <v>16.160849298620853</v>
      </c>
      <c r="BY150" t="n">
        <v>2.4551788820860674</v>
      </c>
      <c r="IF150" t="n">
        <v>3.6844271186739806E-4</v>
      </c>
      <c r="IM150" t="n">
        <v>24.297257277677364</v>
      </c>
      <c r="IN150" t="n">
        <v>15.214871117821424</v>
      </c>
      <c r="IP150" t="n">
        <v>26.180619134893991</v>
      </c>
      <c r="IS150" t="n">
        <v>112.46128540064268</v>
      </c>
    </row>
    <row r="151">
      <c r="A151" s="8" t="s">
        <v>307</v>
      </c>
      <c r="B151" t="n">
        <v>8.6446111327201654E-5</v>
      </c>
      <c r="C151" t="n">
        <v>0.31736940124381235</v>
      </c>
      <c r="D151" t="n">
        <v>0.49854682283919249</v>
      </c>
      <c r="E151" t="n">
        <v>2.9133475341021184</v>
      </c>
      <c r="F151" t="n">
        <v>1.0826631559936815E-2</v>
      </c>
      <c r="G151" t="n">
        <v>1.6685517703112195E-4</v>
      </c>
      <c r="H151" t="n">
        <v>9.3701570334232901E-5</v>
      </c>
      <c r="I151" t="n">
        <v>0.10181666720580926</v>
      </c>
      <c r="J151" t="n">
        <v>1.5958692128073491</v>
      </c>
      <c r="K151" t="n">
        <v>1.3304376856607445</v>
      </c>
      <c r="L151" t="n">
        <v>1.1647869956583679</v>
      </c>
      <c r="M151" t="n">
        <v>0.1903278745178448</v>
      </c>
      <c r="N151" t="n">
        <v>0.95716188913177735</v>
      </c>
      <c r="O151" t="n">
        <v>0.57126488549859422</v>
      </c>
      <c r="P151" t="n">
        <v>0.23997365286047204</v>
      </c>
      <c r="Q151" t="n">
        <v>9.6496457545563644E-2</v>
      </c>
      <c r="R151" t="n">
        <v>6.6518475901728652E-3</v>
      </c>
      <c r="S151" t="n">
        <v>3.0647143405314763</v>
      </c>
      <c r="T151" t="n">
        <v>8.4094800388986233</v>
      </c>
      <c r="U151" t="n">
        <v>3.0244268944527044</v>
      </c>
      <c r="V151" t="n">
        <v>9.330658503614507E-2</v>
      </c>
      <c r="W151" t="n">
        <v>9.8044639168617156</v>
      </c>
      <c r="X151" t="n">
        <v>6.3830517644778515E-3</v>
      </c>
      <c r="Y151" t="n">
        <v>2.6571009106724712E-2</v>
      </c>
      <c r="Z151" t="n">
        <v>6.5145326202824307</v>
      </c>
      <c r="AA151" t="n">
        <v>14.609154796908344</v>
      </c>
      <c r="AB151" t="n">
        <v>0.25928314036798877</v>
      </c>
      <c r="AC151" t="n">
        <v>1.4324774413460031</v>
      </c>
      <c r="AD151" t="n">
        <v>0.37967421856595063</v>
      </c>
      <c r="AE151" t="n">
        <v>0.47218097421187838</v>
      </c>
      <c r="AF151" t="n">
        <v>0.5603964343079022</v>
      </c>
      <c r="AG151" t="n">
        <v>0.26796967023579288</v>
      </c>
      <c r="AH151" t="n">
        <v>2.5416053373476841</v>
      </c>
      <c r="AI151" t="n">
        <v>0.71978853755327599</v>
      </c>
      <c r="AJ151" t="n">
        <v>0.6897438393257832</v>
      </c>
      <c r="AK151" t="n">
        <v>2.0196020001040242</v>
      </c>
      <c r="AL151" t="n">
        <v>1.6063573611266855</v>
      </c>
      <c r="AM151" t="n">
        <v>1.0565264053036758</v>
      </c>
      <c r="AN151" t="n">
        <v>0.85591602278337353</v>
      </c>
      <c r="AO151" t="n">
        <v>0.59181200456341732</v>
      </c>
      <c r="AP151" t="n">
        <v>0.48630741280775375</v>
      </c>
      <c r="AQ151" t="n">
        <v>1.9086775691608631</v>
      </c>
      <c r="AR151" t="n">
        <v>3.53455365736809</v>
      </c>
      <c r="AS151" t="n">
        <v>1.3091286970408376</v>
      </c>
      <c r="AT151" t="n">
        <v>0.1157555576327399</v>
      </c>
      <c r="AU151" t="n">
        <v>3.1257150671215306</v>
      </c>
      <c r="AX151" t="n">
        <v>0.16533313267094227</v>
      </c>
      <c r="AY151" t="n">
        <v>9.5948119439230165E-2</v>
      </c>
      <c r="AZ151" t="n">
        <v>5.7916246945180534</v>
      </c>
      <c r="BC151" t="n">
        <v>0.47410976902935759</v>
      </c>
      <c r="BG151" t="n">
        <v>1.4244618332262709E-3</v>
      </c>
      <c r="BH151" t="n">
        <v>2.1822729144800252</v>
      </c>
      <c r="BI151" t="n">
        <v>57.628837175158736</v>
      </c>
      <c r="BJ151" t="n">
        <v>55.803036222768633</v>
      </c>
      <c r="BK151" t="n">
        <v>53.999027828798198</v>
      </c>
      <c r="BL151" t="n">
        <v>14.291294905996876</v>
      </c>
      <c r="BM151" t="n">
        <v>1.3311134740203812</v>
      </c>
      <c r="BN151" t="n">
        <v>17.17272234794018</v>
      </c>
      <c r="BO151" t="n">
        <v>2.3819194019022509</v>
      </c>
      <c r="BP151" t="n">
        <v>21.950603440502114</v>
      </c>
      <c r="BQ151" t="n">
        <v>2.0660017990527964E-2</v>
      </c>
      <c r="BR151" t="n">
        <v>1.0089706568593794E-2</v>
      </c>
      <c r="BS151" t="n">
        <v>3.2716879631642692</v>
      </c>
      <c r="BT151" t="n">
        <v>8.7082609881251187</v>
      </c>
      <c r="BU151" t="n">
        <v>50.855624365750977</v>
      </c>
      <c r="BV151" t="n">
        <v>9.7869206503017576</v>
      </c>
      <c r="BW151" t="n">
        <v>23.908812432570883</v>
      </c>
      <c r="BX151" t="n">
        <v>37.035028015990775</v>
      </c>
      <c r="BY151" t="n">
        <v>21.63904793593813</v>
      </c>
      <c r="IM151" t="n">
        <v>350.99863909446981</v>
      </c>
      <c r="IN151" t="n">
        <v>164.45836872049156</v>
      </c>
      <c r="IS151" t="n">
        <v>31.970244296345744</v>
      </c>
    </row>
    <row r="152">
      <c r="A152" s="8" t="s">
        <v>308</v>
      </c>
      <c r="F152" t="n">
        <v>1.768637394790649E-4</v>
      </c>
      <c r="O152" t="n">
        <v>7.9653274121069262E-2</v>
      </c>
      <c r="P152" t="n">
        <v>9.4314341076291372E-2</v>
      </c>
      <c r="Q152" t="n">
        <v>3.4193814323584371E-2</v>
      </c>
      <c r="R152" t="n">
        <v>2.3759623298111893E-3</v>
      </c>
      <c r="S152" t="n">
        <v>2.4520046975772329</v>
      </c>
      <c r="T152" t="n">
        <v>3.0739436527899082</v>
      </c>
      <c r="U152" t="n">
        <v>1.4523160491370171</v>
      </c>
      <c r="V152" t="n">
        <v>4.9154129881134852E-3</v>
      </c>
      <c r="W152" t="n">
        <v>1.8784036235274131</v>
      </c>
      <c r="X152" t="n">
        <v>8.6742659625026492E-3</v>
      </c>
      <c r="Y152" t="n">
        <v>9.0788527559335277E-3</v>
      </c>
      <c r="Z152" t="n">
        <v>1.8654377946222609</v>
      </c>
      <c r="AA152" t="n">
        <v>5.7982704021833857</v>
      </c>
      <c r="AB152" t="n">
        <v>5.4165611897028398E-2</v>
      </c>
      <c r="AC152" t="n">
        <v>0.46446521496894944</v>
      </c>
      <c r="AD152" t="n">
        <v>7.8682936427350511E-2</v>
      </c>
      <c r="AE152" t="n">
        <v>0.30320838773612874</v>
      </c>
      <c r="AF152" t="n">
        <v>0.26568271883909506</v>
      </c>
      <c r="AG152" t="n">
        <v>4.4405218971068222E-2</v>
      </c>
      <c r="AH152" t="n">
        <v>0.14114967338507545</v>
      </c>
      <c r="AI152" t="n">
        <v>0.10299986959699878</v>
      </c>
      <c r="AJ152" t="n">
        <v>3.6182458937696393E-2</v>
      </c>
      <c r="AK152" t="n">
        <v>0.30930135938087905</v>
      </c>
      <c r="AL152" t="n">
        <v>0.33545705641442691</v>
      </c>
      <c r="AM152" t="n">
        <v>0.14476178555149027</v>
      </c>
      <c r="AN152" t="n">
        <v>0.2596652198166311</v>
      </c>
      <c r="AO152" t="n">
        <v>4.7756921788253151E-2</v>
      </c>
      <c r="AP152" t="n">
        <v>2.4277439001958848E-2</v>
      </c>
      <c r="AQ152" t="n">
        <v>0.11105423716430461</v>
      </c>
      <c r="AR152" t="n">
        <v>7.1362435977146005E-2</v>
      </c>
      <c r="AS152" t="n">
        <v>3.6444637643653514E-2</v>
      </c>
      <c r="AT152" t="n">
        <v>8.0845721980727335E-3</v>
      </c>
      <c r="AU152" t="n">
        <v>0.56447512579895054</v>
      </c>
      <c r="AX152" t="n">
        <v>2.9858511109138494E-2</v>
      </c>
      <c r="AY152" t="n">
        <v>1.7323552378949073E-2</v>
      </c>
      <c r="AZ152" t="n">
        <v>1.0459134894458832</v>
      </c>
      <c r="BC152" t="n">
        <v>8.5650934868099243E-2</v>
      </c>
      <c r="BG152" t="n">
        <v>2.7259412225694397E-2</v>
      </c>
      <c r="BH152" t="n">
        <v>3.1376090492366222</v>
      </c>
      <c r="BI152" t="n">
        <v>0.80833414814332061</v>
      </c>
      <c r="BJ152" t="n">
        <v>2.8112549585445286</v>
      </c>
      <c r="BK152" t="n">
        <v>3.0329755230504176</v>
      </c>
      <c r="BL152" t="n">
        <v>0.98779328869196015</v>
      </c>
      <c r="BM152" t="n">
        <v>0.18219288831334463</v>
      </c>
      <c r="BN152" t="n">
        <v>1.0119496302910105</v>
      </c>
      <c r="BO152" t="n">
        <v>0.34519999558364078</v>
      </c>
      <c r="BP152" t="n">
        <v>1.3011959522158256</v>
      </c>
      <c r="BQ152" t="n">
        <v>0.27472328283874453</v>
      </c>
      <c r="BR152" t="n">
        <v>5.867222415819083E-2</v>
      </c>
      <c r="BS152" t="n">
        <v>0.24714905008439031</v>
      </c>
      <c r="BT152" t="n">
        <v>0.71623069646670168</v>
      </c>
      <c r="BU152" t="n">
        <v>22.09028046564541</v>
      </c>
      <c r="BV152" t="n">
        <v>1.2289789113905205</v>
      </c>
      <c r="BW152" t="n">
        <v>6.1904934069738129</v>
      </c>
      <c r="BX152" t="n">
        <v>12.057475237286127</v>
      </c>
      <c r="BY152" t="n">
        <v>4.4626199292047239</v>
      </c>
      <c r="IM152" t="n">
        <v>217.85899264421249</v>
      </c>
      <c r="IN152" t="n">
        <v>959.84837859425591</v>
      </c>
      <c r="IS152" t="n">
        <v>156.86696056038895</v>
      </c>
    </row>
    <row r="153">
      <c r="A153" s="8" t="s">
        <v>309</v>
      </c>
      <c r="I153" t="n">
        <v>2.0068232291131785E-3</v>
      </c>
      <c r="N153" t="n">
        <v>0.12855670741614325</v>
      </c>
      <c r="O153" t="n">
        <v>1.0967015255981146E-2</v>
      </c>
      <c r="P153" t="n">
        <v>0.24778096118162607</v>
      </c>
      <c r="Q153" t="n">
        <v>0.14019961773007211</v>
      </c>
      <c r="R153" t="n">
        <v>9.7326142678450783E-3</v>
      </c>
      <c r="S153" t="n">
        <v>2.1823142053545532</v>
      </c>
      <c r="T153" t="n">
        <v>8.7841715242290359</v>
      </c>
      <c r="U153" t="n">
        <v>2.6622264100080768</v>
      </c>
      <c r="V153" t="n">
        <v>6.2418467165758704E-2</v>
      </c>
      <c r="W153" t="n">
        <v>15.955837874784207</v>
      </c>
      <c r="X153" t="n">
        <v>3.2444957974861197E-3</v>
      </c>
      <c r="Y153" t="n">
        <v>3.9213035637564161E-2</v>
      </c>
      <c r="Z153" t="n">
        <v>9.1648688520324377</v>
      </c>
      <c r="AA153" t="n">
        <v>21.280942869295217</v>
      </c>
      <c r="AB153" t="n">
        <v>0.31844809841146621</v>
      </c>
      <c r="AC153" t="n">
        <v>2.4353737298895393</v>
      </c>
      <c r="AD153" t="n">
        <v>0.5760014339159143</v>
      </c>
      <c r="AE153" t="n">
        <v>0.41004779126159263</v>
      </c>
      <c r="AF153" t="n">
        <v>1.298625315837997</v>
      </c>
      <c r="AG153" t="n">
        <v>0.43775356502519847</v>
      </c>
      <c r="AH153" t="n">
        <v>3.1566271298694915</v>
      </c>
      <c r="AI153" t="n">
        <v>5.1330655549636681</v>
      </c>
      <c r="AJ153" t="n">
        <v>0.7076127401406167</v>
      </c>
      <c r="AK153" t="n">
        <v>3.1977623643452437</v>
      </c>
      <c r="AL153" t="n">
        <v>2.3696001233850921</v>
      </c>
      <c r="AM153" t="n">
        <v>2.2298289557734856</v>
      </c>
      <c r="AN153" t="n">
        <v>1.0480374898364817</v>
      </c>
      <c r="AO153" t="n">
        <v>2.4928865439797128</v>
      </c>
      <c r="AP153" t="n">
        <v>0.74339809359419018</v>
      </c>
      <c r="AQ153" t="n">
        <v>1.8803050258399734</v>
      </c>
      <c r="AR153" t="n">
        <v>8.9294452799395341</v>
      </c>
      <c r="AS153" t="n">
        <v>1.0134398024514617</v>
      </c>
      <c r="AT153" t="n">
        <v>0.19228305771219537</v>
      </c>
      <c r="AU153" t="n">
        <v>1.9122691461871555</v>
      </c>
      <c r="AX153" t="n">
        <v>0.10115158818056023</v>
      </c>
      <c r="AY153" t="n">
        <v>5.869362917564111E-2</v>
      </c>
      <c r="AZ153" t="n">
        <v>3.5432350907054566</v>
      </c>
      <c r="BC153" t="n">
        <v>0.29016194068485474</v>
      </c>
      <c r="BG153" t="n">
        <v>7.2032357979306488E-2</v>
      </c>
      <c r="BH153" t="n">
        <v>0.31785447588295945</v>
      </c>
      <c r="BI153" t="n">
        <v>0.82916412336811529</v>
      </c>
      <c r="BJ153" t="n">
        <v>7.0021748148443876</v>
      </c>
      <c r="BK153" t="n">
        <v>0.5053029250533525</v>
      </c>
      <c r="BL153" t="n">
        <v>1.8406926797774779</v>
      </c>
      <c r="BM153" t="n">
        <v>0.17657344693899493</v>
      </c>
      <c r="BN153" t="n">
        <v>6.0943356222706947E-2</v>
      </c>
      <c r="BO153" t="n">
        <v>0.1760268204305476</v>
      </c>
      <c r="BP153" t="n">
        <v>4.1717637480529586</v>
      </c>
      <c r="BQ153" t="n">
        <v>6.6760241731297382E-2</v>
      </c>
      <c r="BR153" t="n">
        <v>1.2534390823254209E-2</v>
      </c>
      <c r="BS153" t="n">
        <v>3.3393063340328658E-3</v>
      </c>
      <c r="BT153" t="n">
        <v>0.71005546722608404</v>
      </c>
      <c r="BU153" t="n">
        <v>2.1576774191862369</v>
      </c>
      <c r="BV153" t="n">
        <v>2.7097119923367128</v>
      </c>
      <c r="BW153" t="n">
        <v>6.9582634837876496</v>
      </c>
      <c r="BX153" t="n">
        <v>12.847380970109636</v>
      </c>
      <c r="BY153" t="n">
        <v>0.53794458555627811</v>
      </c>
      <c r="IF153" t="n">
        <v>3.6844271494263718E-4</v>
      </c>
      <c r="IM153" t="n">
        <v>603.20646555131032</v>
      </c>
      <c r="IN153" t="n">
        <v>342.67912376075009</v>
      </c>
      <c r="IS153" t="n">
        <v>42.525731059718453</v>
      </c>
    </row>
    <row r="154">
      <c r="A154" s="8" t="s">
        <v>310</v>
      </c>
      <c r="E154" t="n">
        <v>3.2895949920243535E-2</v>
      </c>
      <c r="M154" t="n">
        <v>6.674381027705077E-3</v>
      </c>
      <c r="N154" t="n">
        <v>2.3864638226144822E-2</v>
      </c>
      <c r="O154" t="n">
        <v>8.8088210185813358E-3</v>
      </c>
      <c r="P154" t="n">
        <v>9.643991112231487E-2</v>
      </c>
      <c r="S154" t="n">
        <v>0.6391817369559406</v>
      </c>
      <c r="T154" t="n">
        <v>0.62392512820881019</v>
      </c>
      <c r="U154" t="n">
        <v>0.37614794366897375</v>
      </c>
      <c r="V154" t="n">
        <v>3.0545776703469031E-3</v>
      </c>
      <c r="W154" t="n">
        <v>0.21485833528629478</v>
      </c>
      <c r="X154" t="n">
        <v>7.0170849356770949E-4</v>
      </c>
      <c r="Y154" t="n">
        <v>4.4319520149701657E-4</v>
      </c>
      <c r="Z154" t="n">
        <v>0.69864388051969983</v>
      </c>
      <c r="AA154" t="n">
        <v>0.48728649402844881</v>
      </c>
      <c r="AB154" t="n">
        <v>2.2853025240150475E-2</v>
      </c>
      <c r="AC154" t="n">
        <v>0.17256911239687589</v>
      </c>
      <c r="AD154" t="n">
        <v>5.0647355899886795E-2</v>
      </c>
      <c r="AE154" t="n">
        <v>0.14640959358658839</v>
      </c>
      <c r="AF154" t="n">
        <v>5.0841050319211184E-2</v>
      </c>
      <c r="AG154" t="n">
        <v>2.0952607169287197E-2</v>
      </c>
      <c r="AH154" t="n">
        <v>2.9428460075623667E-2</v>
      </c>
      <c r="AI154" t="n">
        <v>8.9160617255079934E-3</v>
      </c>
      <c r="AJ154" t="n">
        <v>2.0987512757081501E-2</v>
      </c>
      <c r="AK154" t="n">
        <v>0.10033063049166389</v>
      </c>
      <c r="AL154" t="n">
        <v>7.0825510717543838E-2</v>
      </c>
      <c r="AM154" t="n">
        <v>5.7682215710775232E-2</v>
      </c>
      <c r="AN154" t="n">
        <v>0.15991051098437281</v>
      </c>
      <c r="AO154" t="n">
        <v>1.5927416722350467E-2</v>
      </c>
      <c r="AP154" t="n">
        <v>1.0280681634065172E-2</v>
      </c>
      <c r="AQ154" t="n">
        <v>2.6210978987272142E-2</v>
      </c>
      <c r="AR154" t="n">
        <v>4.7872545190062926E-2</v>
      </c>
      <c r="AS154" t="n">
        <v>2.2564352682272668E-2</v>
      </c>
      <c r="AU154" t="n">
        <v>4.4170582281452604E-2</v>
      </c>
      <c r="AX154" t="n">
        <v>2.33475649337106E-3</v>
      </c>
      <c r="AY154" t="n">
        <v>1.3541817969704257E-3</v>
      </c>
      <c r="AZ154" t="n">
        <v>8.1843485906353347E-2</v>
      </c>
      <c r="BG154" t="n">
        <v>3.0651292760062581E-4</v>
      </c>
      <c r="BH154" t="n">
        <v>0.579305342374</v>
      </c>
      <c r="BI154" t="n">
        <v>0.75103324161534024</v>
      </c>
      <c r="BJ154" t="n">
        <v>3.5600047002988542</v>
      </c>
      <c r="BK154" t="n">
        <v>0.52386446641201656</v>
      </c>
      <c r="BL154" t="n">
        <v>0.24409457857261005</v>
      </c>
      <c r="BM154" t="n">
        <v>3.7587208372420126E-2</v>
      </c>
      <c r="BN154" t="n">
        <v>2.7489215979308725E-2</v>
      </c>
      <c r="BO154" t="n">
        <v>0.53690310044878098</v>
      </c>
      <c r="BP154" t="n">
        <v>0.21987912082641117</v>
      </c>
      <c r="BQ154" t="n">
        <v>9.1105971134950059E-2</v>
      </c>
      <c r="BR154" t="n">
        <v>1.5717070866482791E-2</v>
      </c>
      <c r="BS154" t="n">
        <v>3.7322387491594763E-2</v>
      </c>
      <c r="BT154" t="n">
        <v>0.21962967388148144</v>
      </c>
      <c r="BU154" t="n">
        <v>0.49648348609627813</v>
      </c>
      <c r="BV154" t="n">
        <v>6.709899009077664</v>
      </c>
      <c r="BW154" t="n">
        <v>3.9018181215697521</v>
      </c>
      <c r="BX154" t="n">
        <v>118.48526059303994</v>
      </c>
      <c r="BY154" t="n">
        <v>0.62755170981141462</v>
      </c>
      <c r="IM154" t="n">
        <v>743.79346737315575</v>
      </c>
      <c r="IN154" t="n">
        <v>749.3627028421655</v>
      </c>
      <c r="IS154" t="n">
        <v>46.405682645451051</v>
      </c>
    </row>
    <row r="155">
      <c r="A155" s="8" t="s">
        <v>311</v>
      </c>
      <c r="IM155" t="n">
        <v>1221.5895063166702</v>
      </c>
    </row>
    <row r="156">
      <c r="A156" s="8" t="s">
        <v>312</v>
      </c>
      <c r="EZ156" t="n">
        <v>9.9999999999999995E-21</v>
      </c>
    </row>
    <row r="157">
      <c r="A157" s="8" t="s">
        <v>313</v>
      </c>
      <c r="FA157" t="n">
        <v>9.9999999999999995E-21</v>
      </c>
    </row>
    <row r="158">
      <c r="A158" s="8" t="s">
        <v>314</v>
      </c>
      <c r="FB158" t="n">
        <v>9.9999999999999995E-21</v>
      </c>
    </row>
    <row r="159">
      <c r="A159" s="8" t="s">
        <v>315</v>
      </c>
      <c r="FC159" t="n">
        <v>9.9999999999999995E-21</v>
      </c>
    </row>
    <row r="160">
      <c r="A160" s="8" t="s">
        <v>316</v>
      </c>
      <c r="FD160" t="n">
        <v>9.9999999999999995E-21</v>
      </c>
    </row>
    <row r="161">
      <c r="A161" s="8" t="s">
        <v>317</v>
      </c>
      <c r="FE161" t="n">
        <v>9.9999999999999995E-21</v>
      </c>
    </row>
    <row r="162">
      <c r="A162" s="8" t="s">
        <v>318</v>
      </c>
      <c r="FF162" t="n">
        <v>9.9999999999999995E-21</v>
      </c>
    </row>
    <row r="163">
      <c r="A163" s="8" t="s">
        <v>319</v>
      </c>
      <c r="B163" t="n">
        <v>1.2654689977083029E-2</v>
      </c>
      <c r="C163" t="n">
        <v>8.9567891649535785</v>
      </c>
      <c r="D163" t="n">
        <v>27.402741519219642</v>
      </c>
      <c r="E163" t="n">
        <v>150.49911397085813</v>
      </c>
      <c r="F163" t="n">
        <v>0.63318907150191006</v>
      </c>
      <c r="G163" t="n">
        <v>2.2286329153727098E-2</v>
      </c>
      <c r="H163" t="n">
        <v>1.5074759654782303E-2</v>
      </c>
      <c r="I163" t="n">
        <v>10.245911814098362</v>
      </c>
      <c r="J163" t="n">
        <v>71.719638866440661</v>
      </c>
      <c r="K163" t="n">
        <v>66.436346861847127</v>
      </c>
      <c r="L163" t="n">
        <v>70.077409057369763</v>
      </c>
      <c r="M163" t="n">
        <v>3.9089078093274714</v>
      </c>
      <c r="N163" t="n">
        <v>76.802180716186825</v>
      </c>
      <c r="O163" t="n">
        <v>21.961522417307933</v>
      </c>
      <c r="P163" t="n">
        <v>0.48188755449737442</v>
      </c>
      <c r="Q163" t="n">
        <v>0.52293358559467751</v>
      </c>
      <c r="R163" t="n">
        <v>3.2633588349763432E-2</v>
      </c>
      <c r="S163" t="n">
        <v>22.954462648663373</v>
      </c>
      <c r="T163" t="n">
        <v>49.785723820226217</v>
      </c>
      <c r="U163" t="n">
        <v>34.33012772386266</v>
      </c>
      <c r="V163" t="n">
        <v>0.61525944923247144</v>
      </c>
      <c r="W163" t="n">
        <v>56.850894577454639</v>
      </c>
      <c r="X163" t="n">
        <v>4.3154208371146148E-2</v>
      </c>
      <c r="Y163" t="n">
        <v>1.8528747904575362</v>
      </c>
      <c r="Z163" t="n">
        <v>106.29502403875739</v>
      </c>
      <c r="AA163" t="n">
        <v>243.61622024776543</v>
      </c>
      <c r="AB163" t="n">
        <v>2.8768635891150751</v>
      </c>
      <c r="AC163" t="n">
        <v>16.128169004372882</v>
      </c>
      <c r="AD163" t="n">
        <v>4.2580814133015981</v>
      </c>
      <c r="AE163" t="n">
        <v>4.4988090098978715</v>
      </c>
      <c r="AF163" t="n">
        <v>14.732068659742634</v>
      </c>
      <c r="AG163" t="n">
        <v>3.7096003850865098</v>
      </c>
      <c r="AH163" t="n">
        <v>27.409225165492526</v>
      </c>
      <c r="AI163" t="n">
        <v>15.850928979350121</v>
      </c>
      <c r="AJ163" t="n">
        <v>7.6062698402509463</v>
      </c>
      <c r="AK163" t="n">
        <v>25.954439069434677</v>
      </c>
      <c r="AL163" t="n">
        <v>18.415704213186611</v>
      </c>
      <c r="AM163" t="n">
        <v>12.333958738385387</v>
      </c>
      <c r="AN163" t="n">
        <v>10.599843129728166</v>
      </c>
      <c r="AO163" t="n">
        <v>9.9598079356442355</v>
      </c>
      <c r="AP163" t="n">
        <v>5.2802462009716296</v>
      </c>
      <c r="AQ163" t="n">
        <v>16.366508301212235</v>
      </c>
      <c r="AR163" t="n">
        <v>41.866742575572047</v>
      </c>
      <c r="AS163" t="n">
        <v>12.004732842546479</v>
      </c>
      <c r="AT163" t="n">
        <v>1.9191937391427722</v>
      </c>
      <c r="AU163" t="n">
        <v>11.46451768773294</v>
      </c>
      <c r="AW163" t="n">
        <v>0.4009847524077747</v>
      </c>
      <c r="AX163" t="n">
        <v>0.65171097663751021</v>
      </c>
      <c r="AY163" t="n">
        <v>0.89624194585595984</v>
      </c>
      <c r="AZ163" t="n">
        <v>87.310093269246408</v>
      </c>
      <c r="BC163" t="n">
        <v>2.4738756630934398</v>
      </c>
      <c r="BG163" t="n">
        <v>0.3075475295334138</v>
      </c>
      <c r="BH163" t="n">
        <v>35.263567164164797</v>
      </c>
      <c r="BI163" t="n">
        <v>507.62700366072875</v>
      </c>
      <c r="BJ163" t="n">
        <v>1256.9975645275108</v>
      </c>
      <c r="BK163" t="n">
        <v>391.29535284335384</v>
      </c>
      <c r="BL163" t="n">
        <v>522.6448265141978</v>
      </c>
      <c r="BM163" t="n">
        <v>47.418413132073368</v>
      </c>
      <c r="BN163" t="n">
        <v>97.022517842861362</v>
      </c>
      <c r="BO163" t="n">
        <v>129.905687691743</v>
      </c>
      <c r="BP163" t="n">
        <v>381.7280733027531</v>
      </c>
      <c r="BQ163" t="n">
        <v>119.49759999672139</v>
      </c>
      <c r="BR163" t="n">
        <v>23.297855868910311</v>
      </c>
      <c r="BS163" t="n">
        <v>143.19805876785227</v>
      </c>
      <c r="BT163" t="n">
        <v>193.93645159340196</v>
      </c>
      <c r="BU163" t="n">
        <v>185.3443497457763</v>
      </c>
      <c r="BV163" t="n">
        <v>284.42677971414645</v>
      </c>
      <c r="BW163" t="n">
        <v>136.07569786836956</v>
      </c>
      <c r="BX163" t="n">
        <v>162.94410270718706</v>
      </c>
      <c r="BY163" t="n">
        <v>723.23778042927984</v>
      </c>
      <c r="IF163" t="n">
        <v>2.7308077368959371E-4</v>
      </c>
    </row>
    <row r="164">
      <c r="A164" s="8" t="s">
        <v>320</v>
      </c>
      <c r="B164" t="n">
        <v>7.9790022552006876E-3</v>
      </c>
      <c r="C164" t="n">
        <v>5.6459554791022999</v>
      </c>
      <c r="D164" t="n">
        <v>17.253946736344314</v>
      </c>
      <c r="E164" t="n">
        <v>94.72834918296391</v>
      </c>
      <c r="F164" t="n">
        <v>0.39904846642569325</v>
      </c>
      <c r="G164" t="n">
        <v>1.4045769470670978E-2</v>
      </c>
      <c r="H164" t="n">
        <v>9.5046159978599953E-3</v>
      </c>
      <c r="I164" t="n">
        <v>6.4541676990299672</v>
      </c>
      <c r="J164" t="n">
        <v>45.158324397240648</v>
      </c>
      <c r="K164" t="n">
        <v>41.843949985611758</v>
      </c>
      <c r="L164" t="n">
        <v>44.082476745818859</v>
      </c>
      <c r="M164" t="n">
        <v>2.4640376776531099</v>
      </c>
      <c r="N164" t="n">
        <v>17.312793494379793</v>
      </c>
    </row>
    <row r="165">
      <c r="A165" s="8" t="s">
        <v>321</v>
      </c>
      <c r="O165" t="n">
        <v>23.012858818369288</v>
      </c>
      <c r="P165" t="n">
        <v>2.0344145905337432</v>
      </c>
      <c r="Q165" t="n">
        <v>1.349226163201338</v>
      </c>
      <c r="R165" t="n">
        <v>9.0671838399157073E-2</v>
      </c>
      <c r="S165" t="n">
        <v>24.739331118388865</v>
      </c>
    </row>
    <row r="166">
      <c r="A166" s="8" t="s">
        <v>322</v>
      </c>
      <c r="FJ166" t="n">
        <v>9.9999999999999995E-21</v>
      </c>
    </row>
    <row r="167">
      <c r="A167" s="8" t="s">
        <v>323</v>
      </c>
      <c r="FK167" t="n">
        <v>9.9999999999999995E-21</v>
      </c>
    </row>
    <row r="168">
      <c r="A168" s="8" t="s">
        <v>324</v>
      </c>
      <c r="FL168" t="n">
        <v>9.9999999999999995E-21</v>
      </c>
    </row>
    <row r="169">
      <c r="A169" s="8" t="s">
        <v>325</v>
      </c>
      <c r="FM169" t="n">
        <v>9.9999999999999995E-21</v>
      </c>
    </row>
    <row r="170">
      <c r="A170" s="8" t="s">
        <v>326</v>
      </c>
      <c r="FN170" t="n">
        <v>9.9999999999999995E-21</v>
      </c>
    </row>
    <row r="171">
      <c r="A171" s="8" t="s">
        <v>327</v>
      </c>
      <c r="FO171" t="n">
        <v>9.9999999999999995E-21</v>
      </c>
    </row>
    <row r="172">
      <c r="A172" s="8" t="s">
        <v>328</v>
      </c>
      <c r="FP172" t="n">
        <v>9.9999999999999995E-21</v>
      </c>
    </row>
    <row r="173">
      <c r="A173" s="8" t="s">
        <v>329</v>
      </c>
      <c r="FQ173" t="n">
        <v>9.9999999999999995E-21</v>
      </c>
    </row>
    <row r="174">
      <c r="A174" s="8" t="s">
        <v>330</v>
      </c>
      <c r="FR174" t="n">
        <v>9.9999999999999995E-21</v>
      </c>
    </row>
    <row r="175">
      <c r="A175" s="8" t="s">
        <v>331</v>
      </c>
      <c r="FS175" t="n">
        <v>9.9999999999999995E-21</v>
      </c>
    </row>
    <row r="176">
      <c r="A176" s="8" t="s">
        <v>332</v>
      </c>
      <c r="FT176" t="n">
        <v>9.9999999999999995E-21</v>
      </c>
    </row>
    <row r="177">
      <c r="A177" s="8" t="s">
        <v>333</v>
      </c>
      <c r="FU177" t="n">
        <v>9.9999999999999995E-21</v>
      </c>
    </row>
    <row r="178">
      <c r="A178" s="8" t="s">
        <v>334</v>
      </c>
      <c r="FV178" t="n">
        <v>9.9999999999999995E-21</v>
      </c>
    </row>
    <row r="179">
      <c r="A179" s="8" t="s">
        <v>335</v>
      </c>
      <c r="FW179" t="n">
        <v>9.9999999999999995E-21</v>
      </c>
    </row>
    <row r="180">
      <c r="A180" s="8" t="s">
        <v>336</v>
      </c>
      <c r="FX180" t="n">
        <v>9.9999999999999995E-21</v>
      </c>
    </row>
    <row r="181">
      <c r="A181" s="8" t="s">
        <v>337</v>
      </c>
      <c r="FY181" t="n">
        <v>9.9999999999999995E-21</v>
      </c>
    </row>
    <row r="182">
      <c r="A182" s="8" t="s">
        <v>338</v>
      </c>
      <c r="FZ182" t="n">
        <v>9.9999999999999995E-21</v>
      </c>
    </row>
    <row r="183">
      <c r="A183" s="8" t="s">
        <v>339</v>
      </c>
      <c r="GA183" t="n">
        <v>9.9999999999999995E-21</v>
      </c>
    </row>
    <row r="184">
      <c r="A184" s="8" t="s">
        <v>340</v>
      </c>
      <c r="GB184" t="n">
        <v>9.9999999999999995E-21</v>
      </c>
    </row>
    <row r="185">
      <c r="A185" s="8" t="s">
        <v>341</v>
      </c>
      <c r="GC185" t="n">
        <v>9.9999999999999995E-21</v>
      </c>
    </row>
    <row r="186">
      <c r="A186" s="8" t="s">
        <v>342</v>
      </c>
      <c r="GD186" t="n">
        <v>9.9999999999999995E-21</v>
      </c>
    </row>
    <row r="187">
      <c r="A187" s="8" t="s">
        <v>343</v>
      </c>
      <c r="GE187" t="n">
        <v>9.9999999999999995E-21</v>
      </c>
    </row>
    <row r="188">
      <c r="A188" s="8" t="s">
        <v>344</v>
      </c>
      <c r="GF188" t="n">
        <v>9.9999999999999995E-21</v>
      </c>
    </row>
    <row r="189">
      <c r="A189" s="8" t="s">
        <v>345</v>
      </c>
      <c r="B189" t="n">
        <v>1.7905556696281391E-5</v>
      </c>
      <c r="C189" t="n">
        <v>9.0051434243357421E-3</v>
      </c>
      <c r="D189" t="n">
        <v>1.9755519362002389E-2</v>
      </c>
      <c r="E189" t="n">
        <v>9.0986776357069199E-2</v>
      </c>
      <c r="F189" t="n">
        <v>8.4390139558544242E-4</v>
      </c>
      <c r="G189" t="n">
        <v>3.0667858068182253E-5</v>
      </c>
      <c r="H189" t="n">
        <v>2.1392843232157505E-5</v>
      </c>
      <c r="I189" t="n">
        <v>9.759959555735092E-3</v>
      </c>
      <c r="J189" t="n">
        <v>4.542716533339574E-2</v>
      </c>
      <c r="K189" t="n">
        <v>4.2398392842522482E-2</v>
      </c>
      <c r="L189" t="n">
        <v>4.4372399432379792E-2</v>
      </c>
      <c r="M189" t="n">
        <v>5.207931889180251E-3</v>
      </c>
      <c r="N189" t="n">
        <v>5.9206979031572612E-2</v>
      </c>
      <c r="O189" t="n">
        <v>7.1347112199813016E-3</v>
      </c>
      <c r="P189" t="n">
        <v>0.12216783787840767</v>
      </c>
      <c r="Q189" t="n">
        <v>7.8914208274614608E-2</v>
      </c>
      <c r="R189" t="n">
        <v>4.8200321233224167E-3</v>
      </c>
      <c r="S189" t="n">
        <v>5.6555494157749875</v>
      </c>
      <c r="T189" t="n">
        <v>3.7941694747260448</v>
      </c>
      <c r="U189" t="n">
        <v>6.2062613451012849</v>
      </c>
      <c r="V189" t="n">
        <v>0.19827055559378587</v>
      </c>
      <c r="W189" t="n">
        <v>9.6799606877017226</v>
      </c>
      <c r="X189" t="n">
        <v>1.3798093056189228E-2</v>
      </c>
      <c r="Y189" t="n">
        <v>0.23312965959626941</v>
      </c>
      <c r="Z189" t="n">
        <v>18.647876241207154</v>
      </c>
      <c r="AA189" t="n">
        <v>26.490529594445274</v>
      </c>
      <c r="AD189" t="n">
        <v>0.51598348551621176</v>
      </c>
      <c r="AE189" t="n">
        <v>0.85777371888981968</v>
      </c>
      <c r="AF189" t="n">
        <v>2.6340867963242554</v>
      </c>
      <c r="AG189" t="n">
        <v>0.42981886423431132</v>
      </c>
      <c r="AH189" t="n">
        <v>3.8022301131249319</v>
      </c>
      <c r="AI189" t="n">
        <v>0.81954485005088085</v>
      </c>
      <c r="AJ189" t="n">
        <v>2.8907753116564514</v>
      </c>
      <c r="AK189" t="n">
        <v>4.283410762509372</v>
      </c>
      <c r="AL189" t="n">
        <v>2.4419581773376238</v>
      </c>
      <c r="AM189" t="n">
        <v>1.5315435200248448</v>
      </c>
      <c r="AN189" t="n">
        <v>2.9181371912522356</v>
      </c>
      <c r="AO189" t="n">
        <v>0.77428020205743397</v>
      </c>
      <c r="AP189" t="n">
        <v>0.6469506611925846</v>
      </c>
      <c r="AQ189" t="n">
        <v>2.1759705517007943</v>
      </c>
      <c r="AR189" t="n">
        <v>6.0534080753311059</v>
      </c>
      <c r="AS189" t="n">
        <v>3.3052435135306362</v>
      </c>
      <c r="AT189" t="n">
        <v>0.1665907432343659</v>
      </c>
      <c r="AU189" t="n">
        <v>8.3210848063325873</v>
      </c>
      <c r="AW189" t="n">
        <v>9.9999999999999995E-7</v>
      </c>
      <c r="AX189" t="n">
        <v>0.60349326114341539</v>
      </c>
      <c r="AY189" t="n">
        <v>0.70161704207005693</v>
      </c>
      <c r="AZ189" t="n">
        <v>21.159591418951809</v>
      </c>
      <c r="BC189" t="n">
        <v>3.8609806929551485</v>
      </c>
      <c r="BG189" t="n">
        <v>0.10212755536011099</v>
      </c>
      <c r="BH189" t="n">
        <v>18.405526617565116</v>
      </c>
      <c r="BI189" t="n">
        <v>21.135805878343106</v>
      </c>
      <c r="BJ189" t="n">
        <v>83.769542896007067</v>
      </c>
      <c r="BK189" t="n">
        <v>10.697260219988044</v>
      </c>
      <c r="BL189" t="n">
        <v>66.152899033148927</v>
      </c>
      <c r="BM189" t="n">
        <v>3.7597738547194628</v>
      </c>
      <c r="BN189" t="n">
        <v>3.8399376603160524</v>
      </c>
      <c r="BO189" t="n">
        <v>7.8793063355994883</v>
      </c>
      <c r="BP189" t="n">
        <v>55.270188327537838</v>
      </c>
      <c r="BQ189" t="n">
        <v>18.812976777240731</v>
      </c>
      <c r="BT189" t="n">
        <v>26.012915488319358</v>
      </c>
      <c r="BU189" t="n">
        <v>6.4858015299093248</v>
      </c>
      <c r="BV189" t="n">
        <v>91.909448745447861</v>
      </c>
      <c r="BW189" t="n">
        <v>58.703021302652644</v>
      </c>
      <c r="BX189" t="n">
        <v>52.036678035539786</v>
      </c>
      <c r="IF189" t="n">
        <v>2.726133893238346E-5</v>
      </c>
    </row>
    <row r="190">
      <c r="A190" s="8" t="s">
        <v>346</v>
      </c>
      <c r="C190" t="n">
        <v>2.9270853175386718E-3</v>
      </c>
      <c r="D190" t="n">
        <v>1.6642745364750747E-2</v>
      </c>
      <c r="E190" t="n">
        <v>0.10895794227790195</v>
      </c>
      <c r="I190" t="n">
        <v>3.8644540849299162E-3</v>
      </c>
      <c r="J190" t="n">
        <v>4.9877058795687171E-2</v>
      </c>
      <c r="K190" t="n">
        <v>4.5951057251599425E-2</v>
      </c>
      <c r="L190" t="n">
        <v>4.8508687545175552E-2</v>
      </c>
      <c r="N190" t="n">
        <v>3.5273485628638537E-2</v>
      </c>
      <c r="O190" t="n">
        <v>4.2506172859585719E-3</v>
      </c>
      <c r="Q190" t="n">
        <v>4.7013518656001431E-2</v>
      </c>
      <c r="R190" t="n">
        <v>2.8715637937748845E-3</v>
      </c>
      <c r="S190" t="n">
        <v>0.27501548265265041</v>
      </c>
      <c r="T190" t="n">
        <v>1.8957480122558108</v>
      </c>
      <c r="U190" t="n">
        <v>3.1003944681123832</v>
      </c>
      <c r="V190" t="n">
        <v>9.8435107553011159E-2</v>
      </c>
      <c r="W190" t="n">
        <v>4.8338805197967476</v>
      </c>
      <c r="X190" t="n">
        <v>6.4306081004349641E-3</v>
      </c>
      <c r="Y190" t="n">
        <v>0.11584896812972544</v>
      </c>
      <c r="Z190" t="n">
        <v>9.3015657063590211</v>
      </c>
      <c r="AA190" t="n">
        <v>3.6658088813219103</v>
      </c>
      <c r="AB190" t="n">
        <v>0.49673719221500601</v>
      </c>
      <c r="AC190" t="n">
        <v>3.3305990699975516</v>
      </c>
      <c r="AD190" t="n">
        <v>0.30740684994589607</v>
      </c>
      <c r="AG190" t="n">
        <v>0.25607269566449337</v>
      </c>
      <c r="AI190" t="n">
        <v>0.48826497748218645</v>
      </c>
      <c r="AK190" t="n">
        <v>0.55947699190427091</v>
      </c>
      <c r="AO190" t="n">
        <v>0.46129938680764182</v>
      </c>
      <c r="AP190" t="n">
        <v>0.38543351082754507</v>
      </c>
      <c r="AQ190" t="n">
        <v>1.2963955182494684</v>
      </c>
      <c r="AT190" t="n">
        <v>0.4171904308762992</v>
      </c>
      <c r="BH190" t="n">
        <v>0.59069375819536141</v>
      </c>
      <c r="BJ190" t="n">
        <v>14.212454288752257</v>
      </c>
      <c r="BK190" t="n">
        <v>3.4366242325095717</v>
      </c>
      <c r="BL190" t="n">
        <v>0.85216644002406428</v>
      </c>
      <c r="BN190" t="n">
        <v>2.287851656058729</v>
      </c>
      <c r="BP190" t="n">
        <v>5.1165108632830769</v>
      </c>
      <c r="BQ190" t="n">
        <v>5.6796431064863775</v>
      </c>
      <c r="BR190" t="n">
        <v>5.9760201189316629</v>
      </c>
      <c r="BS190" t="n">
        <v>5.0107991249232695</v>
      </c>
      <c r="BT190" t="n">
        <v>5.6404150827012094</v>
      </c>
      <c r="BU190" t="n">
        <v>1.1288060963474953</v>
      </c>
      <c r="BV190" t="n">
        <v>10.87083459126938</v>
      </c>
      <c r="BW190" t="n">
        <v>99.951746307674867</v>
      </c>
      <c r="BX190" t="n">
        <v>129.70327599490312</v>
      </c>
      <c r="BY190" t="n">
        <v>100.52611959133465</v>
      </c>
      <c r="IF190" t="n">
        <v>2.7261338931233582E-5</v>
      </c>
    </row>
    <row r="191">
      <c r="A191" s="8" t="s">
        <v>347</v>
      </c>
      <c r="B191" t="n">
        <v>8.7716348587923672E-6</v>
      </c>
      <c r="C191" t="n">
        <v>6.2044148517072951E-3</v>
      </c>
      <c r="D191" t="n">
        <v>1.892707546341519E-2</v>
      </c>
      <c r="E191" t="n">
        <v>0.1039765146671878</v>
      </c>
      <c r="F191" t="n">
        <v>4.3831923058115633E-4</v>
      </c>
      <c r="G191" t="n">
        <v>1.5428828719681554E-5</v>
      </c>
      <c r="H191" t="n">
        <v>1.0450114604356341E-5</v>
      </c>
      <c r="I191" t="n">
        <v>7.0843936365254457E-3</v>
      </c>
      <c r="J191" t="n">
        <v>4.9559387386053963E-2</v>
      </c>
      <c r="K191" t="n">
        <v>4.5943389682698621E-2</v>
      </c>
      <c r="L191" t="n">
        <v>4.8299304116629929E-2</v>
      </c>
      <c r="M191" t="n">
        <v>2.7076748370826517E-3</v>
      </c>
      <c r="N191" t="n">
        <v>4.9131023097655713E-2</v>
      </c>
      <c r="O191" t="n">
        <v>6.6670456541271569E-3</v>
      </c>
      <c r="P191" t="n">
        <v>2.7835249657795363E-2</v>
      </c>
      <c r="Q191" t="n">
        <v>2.8691208013821797E-2</v>
      </c>
      <c r="R191" t="n">
        <v>1.7522250187009369E-3</v>
      </c>
      <c r="S191" t="n">
        <v>1.3512692211829904</v>
      </c>
      <c r="T191" t="n">
        <v>3.1724480375939601</v>
      </c>
      <c r="U191" t="n">
        <v>5.188980602904893</v>
      </c>
      <c r="V191" t="n">
        <v>0.16542949083024797</v>
      </c>
      <c r="W191" t="n">
        <v>8.0922775766664596</v>
      </c>
      <c r="X191" t="n">
        <v>1.1278073759228565E-2</v>
      </c>
      <c r="Y191" t="n">
        <v>0.19457461538846804</v>
      </c>
      <c r="Z191" t="n">
        <v>15.583375578312502</v>
      </c>
      <c r="AA191" t="n">
        <v>6.9299172780932716</v>
      </c>
      <c r="AB191" t="n">
        <v>0.11414390758683879</v>
      </c>
      <c r="AC191" t="n">
        <v>0.7652623647915523</v>
      </c>
      <c r="AD191" t="n">
        <v>0.18921561560537342</v>
      </c>
      <c r="AE191" t="n">
        <v>0.1971186651217664</v>
      </c>
      <c r="AF191" t="n">
        <v>0.60521462960195971</v>
      </c>
      <c r="AG191" t="n">
        <v>0.15759750983489104</v>
      </c>
      <c r="AH191" t="n">
        <v>0.8739277448139936</v>
      </c>
      <c r="AI191" t="n">
        <v>0.30046141446184671</v>
      </c>
      <c r="AJ191" t="n">
        <v>0.66425030300949384</v>
      </c>
      <c r="AK191" t="n">
        <v>1.1126473853340955</v>
      </c>
      <c r="AL191" t="n">
        <v>0.56108399301003642</v>
      </c>
      <c r="AM191" t="n">
        <v>0.35188838691747587</v>
      </c>
      <c r="AN191" t="n">
        <v>0.67053967278304605</v>
      </c>
      <c r="AO191" t="n">
        <v>0.28391042484226375</v>
      </c>
      <c r="AP191" t="n">
        <v>0.237164003137081</v>
      </c>
      <c r="AQ191" t="n">
        <v>0.79794243161093847</v>
      </c>
      <c r="AR191" t="n">
        <v>1.3910132708791962</v>
      </c>
      <c r="AS191" t="n">
        <v>0.7595201225155741</v>
      </c>
      <c r="AT191" t="n">
        <v>0.13414811042759925</v>
      </c>
      <c r="BH191" t="n">
        <v>10.213521675213061</v>
      </c>
      <c r="BI191" t="n">
        <v>18.571738221136354</v>
      </c>
      <c r="BJ191" t="n">
        <v>46.353880953872611</v>
      </c>
      <c r="BL191" t="n">
        <v>33.829579705713748</v>
      </c>
      <c r="BM191" t="n">
        <v>1.3961362799918025</v>
      </c>
      <c r="BN191" t="n">
        <v>2.2761063673830533</v>
      </c>
      <c r="BO191" t="n">
        <v>7.1000093445962191</v>
      </c>
      <c r="BP191" t="n">
        <v>35.905805297185154</v>
      </c>
      <c r="BQ191" t="n">
        <v>14.799143463011962</v>
      </c>
      <c r="BR191" t="n">
        <v>5.1081133221921426</v>
      </c>
      <c r="BS191" t="n">
        <v>1.1960380875112671</v>
      </c>
      <c r="BU191" t="n">
        <v>0.39395379089082361</v>
      </c>
      <c r="BV191" t="n">
        <v>51.225208559279281</v>
      </c>
      <c r="BW191" t="n">
        <v>8.9360584696598426</v>
      </c>
      <c r="BX191" t="n">
        <v>19.114951241266564</v>
      </c>
      <c r="BY191" t="n">
        <v>6.5888199829098291</v>
      </c>
      <c r="IF191" t="n">
        <v>2.7261338932492432E-5</v>
      </c>
    </row>
    <row r="192">
      <c r="A192" s="8" t="s">
        <v>348</v>
      </c>
      <c r="B192" t="n">
        <v>1.2514458644400205E-5</v>
      </c>
      <c r="C192" t="n">
        <v>8.8517321946562574E-3</v>
      </c>
      <c r="D192" t="n">
        <v>2.7003026123198236E-2</v>
      </c>
      <c r="E192" t="n">
        <v>0.14833461370319515</v>
      </c>
      <c r="F192" t="n">
        <v>6.2534834700850826E-4</v>
      </c>
      <c r="G192" t="n">
        <v>2.2012259920228612E-5</v>
      </c>
      <c r="H192" t="n">
        <v>1.4909139365350407E-5</v>
      </c>
      <c r="I192" t="n">
        <v>1.0107142747479189E-2</v>
      </c>
      <c r="J192" t="n">
        <v>7.0704765546974011E-2</v>
      </c>
      <c r="K192" t="n">
        <v>6.5544506277600473E-2</v>
      </c>
      <c r="L192" t="n">
        <v>6.8907111406240881E-2</v>
      </c>
      <c r="M192" t="n">
        <v>3.8630113427523508E-3</v>
      </c>
      <c r="N192" t="n">
        <v>7.0093655129250573E-2</v>
      </c>
      <c r="O192" t="n">
        <v>9.5117570607269383E-3</v>
      </c>
      <c r="P192" t="n">
        <v>3.9712184372285547E-2</v>
      </c>
      <c r="Q192" t="n">
        <v>4.093394412470041E-2</v>
      </c>
      <c r="R192" t="n">
        <v>2.4999290270700213E-3</v>
      </c>
      <c r="S192" t="n">
        <v>1.9278023621622848</v>
      </c>
      <c r="AA192" t="n">
        <v>9.8839276359594184</v>
      </c>
      <c r="AB192" t="n">
        <v>0.16281434355807711</v>
      </c>
      <c r="AC192" t="n">
        <v>1.0917326714373004</v>
      </c>
      <c r="AD192" t="n">
        <v>0.2698700016258766</v>
      </c>
      <c r="AE192" t="n">
        <v>0.28113764319716972</v>
      </c>
      <c r="AF192" t="n">
        <v>0.86343547958181543</v>
      </c>
      <c r="AG192" t="n">
        <v>0.22480858109740678</v>
      </c>
      <c r="AH192" t="n">
        <v>1.2460281701463336</v>
      </c>
      <c r="AI192" t="n">
        <v>0.42871525369685903</v>
      </c>
      <c r="AJ192" t="n">
        <v>0.94751809821983413</v>
      </c>
      <c r="AK192" t="n">
        <v>1.5875343854500403</v>
      </c>
      <c r="AL192" t="n">
        <v>0.80043092895610268</v>
      </c>
      <c r="AM192" t="n">
        <v>0.50203247007416119</v>
      </c>
      <c r="AN192" t="n">
        <v>0.95648483010837193</v>
      </c>
      <c r="AO192" t="n">
        <v>0.40499390778951044</v>
      </c>
      <c r="AP192" t="n">
        <v>0.33844738612469227</v>
      </c>
      <c r="AQ192" t="n">
        <v>1.1380958485374675</v>
      </c>
      <c r="AR192" t="n">
        <v>1.9841003398765718</v>
      </c>
      <c r="AS192" t="n">
        <v>1.0833376420542362</v>
      </c>
      <c r="AT192" t="n">
        <v>0.19134200218749559</v>
      </c>
      <c r="AU192" t="n">
        <v>20.6301589407819</v>
      </c>
      <c r="AW192" t="n">
        <v>9.9999999999999995E-7</v>
      </c>
      <c r="AX192" t="n">
        <v>0.27240356102597896</v>
      </c>
      <c r="AY192" t="n">
        <v>0.1581080372784904</v>
      </c>
      <c r="AZ192" t="n">
        <v>9.5460391753204856</v>
      </c>
      <c r="BC192" t="n">
        <v>0.87135863892449705</v>
      </c>
      <c r="BG192" t="n">
        <v>9.3476416422828099E-2</v>
      </c>
      <c r="BH192" t="n">
        <v>7.162726533234232</v>
      </c>
      <c r="BJ192" t="n">
        <v>43.402498133214209</v>
      </c>
      <c r="BK192" t="n">
        <v>28.991451765298986</v>
      </c>
      <c r="BL192" t="n">
        <v>26.548408498477333</v>
      </c>
      <c r="BM192" t="n">
        <v>1.9917804023776027</v>
      </c>
      <c r="BN192" t="n">
        <v>3.2456182696876716</v>
      </c>
      <c r="BP192" t="n">
        <v>18.508385167116096</v>
      </c>
      <c r="BQ192" t="n">
        <v>36.026136347550597</v>
      </c>
      <c r="BR192" t="n">
        <v>7.2871330267364156</v>
      </c>
      <c r="BS192" t="n">
        <v>1.7054210087461896</v>
      </c>
      <c r="BT192" t="n">
        <v>18.332110461962351</v>
      </c>
      <c r="BU192" t="n">
        <v>4.6272211558339675</v>
      </c>
      <c r="BV192" t="n">
        <v>62.906774481226648</v>
      </c>
      <c r="BW192" t="n">
        <v>62.251966251095816</v>
      </c>
      <c r="BX192" t="n">
        <v>63.027270782593575</v>
      </c>
      <c r="BY192" t="n">
        <v>9.3962863612752443</v>
      </c>
      <c r="IF192" t="n">
        <v>2.7261338932021367E-5</v>
      </c>
    </row>
    <row r="193">
      <c r="A193" s="8" t="s">
        <v>349</v>
      </c>
      <c r="B193" t="n">
        <v>1.1309307404563703E-5</v>
      </c>
      <c r="C193" t="n">
        <v>7.9997201256406213E-3</v>
      </c>
      <c r="D193" t="n">
        <v>2.4406029341654832E-2</v>
      </c>
      <c r="E193" t="n">
        <v>0.13410886139571981</v>
      </c>
      <c r="F193" t="n">
        <v>5.6516341341518602E-4</v>
      </c>
      <c r="G193" t="n">
        <v>1.9893628355912682E-5</v>
      </c>
      <c r="H193" t="n">
        <v>1.3473119159664157E-5</v>
      </c>
      <c r="I193" t="n">
        <v>9.1343050004521267E-3</v>
      </c>
      <c r="J193" t="n">
        <v>6.3918390741597914E-2</v>
      </c>
      <c r="K193" t="n">
        <v>5.923130888885459E-2</v>
      </c>
      <c r="L193" t="n">
        <v>6.2292901575230486E-2</v>
      </c>
      <c r="M193" t="n">
        <v>3.4912319218192681E-3</v>
      </c>
      <c r="N193" t="n">
        <v>6.3365807054720669E-2</v>
      </c>
      <c r="O193" t="n">
        <v>1.3864487592406931E-2</v>
      </c>
      <c r="P193" t="n">
        <v>2.2775593903493912E-2</v>
      </c>
      <c r="Q193" t="n">
        <v>2.3476132808308903E-2</v>
      </c>
      <c r="R193" t="n">
        <v>1.4336496084985924E-3</v>
      </c>
      <c r="S193" t="n">
        <v>1.1042718927127653</v>
      </c>
      <c r="T193" t="n">
        <v>0.64238462652667117</v>
      </c>
      <c r="U193" t="n">
        <v>1.0583138644241603</v>
      </c>
      <c r="V193" t="n">
        <v>2.5173085606583965E-2</v>
      </c>
      <c r="W193" t="n">
        <v>1.6573018961717352</v>
      </c>
      <c r="X193" t="n">
        <v>4.42937849813434E-4</v>
      </c>
      <c r="Y193" t="n">
        <v>3.079571882005817E-2</v>
      </c>
      <c r="Z193" t="n">
        <v>3.2029809583622937</v>
      </c>
      <c r="AA193" t="n">
        <v>15.247664384754714</v>
      </c>
      <c r="AB193" t="n">
        <v>7.3567637329529076E-2</v>
      </c>
      <c r="AC193" t="n">
        <v>0.49320043700669575</v>
      </c>
      <c r="AD193" t="n">
        <v>0.12195415767822862</v>
      </c>
      <c r="AE193" t="n">
        <v>0.12704525267665318</v>
      </c>
      <c r="AF193" t="n">
        <v>0.39001728145513637</v>
      </c>
      <c r="AG193" t="n">
        <v>0.10158219515129431</v>
      </c>
      <c r="AH193" t="n">
        <v>0.56307042108959826</v>
      </c>
      <c r="AI193" t="n">
        <v>0.19368027284345246</v>
      </c>
      <c r="AJ193" t="n">
        <v>0.42804343015437679</v>
      </c>
      <c r="AK193" t="n">
        <v>0.71725382832498819</v>
      </c>
      <c r="AL193" t="n">
        <v>0.36155064287495831</v>
      </c>
      <c r="AM193" t="n">
        <v>0.22670481284244834</v>
      </c>
      <c r="AN193" t="n">
        <v>0.43209742984004584</v>
      </c>
      <c r="AO193" t="n">
        <v>0.18298339964546953</v>
      </c>
      <c r="AP193" t="n">
        <v>0.15289926338562479</v>
      </c>
      <c r="AQ193" t="n">
        <v>0.51443921253770175</v>
      </c>
      <c r="AR193" t="n">
        <v>0.8966387694859187</v>
      </c>
      <c r="AS193" t="n">
        <v>0.4894440932286222</v>
      </c>
      <c r="AT193" t="n">
        <v>8.6461856125565312E-2</v>
      </c>
      <c r="AU193" t="n">
        <v>1.0352817635773879</v>
      </c>
      <c r="AX193" t="n">
        <v>8.275006279229255E-2</v>
      </c>
      <c r="AY193" t="n">
        <v>2.3999405511574517E-2</v>
      </c>
      <c r="AZ193" t="n">
        <v>2.8986543541877112</v>
      </c>
      <c r="BC193" t="n">
        <v>0.26456325449210022</v>
      </c>
      <c r="BG193" t="n">
        <v>1.2747313791002938E-2</v>
      </c>
      <c r="BH193" t="n">
        <v>8.0959743957534798</v>
      </c>
      <c r="BI193" t="n">
        <v>8.1400750671610655</v>
      </c>
      <c r="BJ193" t="n">
        <v>131.1044447303255</v>
      </c>
      <c r="BK193" t="n">
        <v>114.6143807903925</v>
      </c>
      <c r="BL193" t="n">
        <v>33.600059718628884</v>
      </c>
      <c r="BM193" t="n">
        <v>3.1227745933760787</v>
      </c>
      <c r="BN193" t="n">
        <v>1.4908740049670535</v>
      </c>
      <c r="BO193" t="n">
        <v>6.5443539761422116</v>
      </c>
      <c r="BP193" t="n">
        <v>14.689169340426021</v>
      </c>
      <c r="BQ193" t="n">
        <v>1.137617472447412</v>
      </c>
      <c r="BR193" t="n">
        <v>8.1309937141332403E-2</v>
      </c>
      <c r="BS193" t="n">
        <v>0.99346628567358164</v>
      </c>
      <c r="BT193" t="n">
        <v>10.085091634664966</v>
      </c>
      <c r="BU193" t="n">
        <v>57.491289714965816</v>
      </c>
      <c r="BV193" t="n">
        <v>143.70316685328393</v>
      </c>
      <c r="BW193" t="n">
        <v>76.540069073246357</v>
      </c>
      <c r="BX193" t="n">
        <v>56.237753217730422</v>
      </c>
      <c r="BY193" t="n">
        <v>22.664851284625261</v>
      </c>
      <c r="IF193" t="n">
        <v>2.7261338932412544E-5</v>
      </c>
    </row>
    <row r="194">
      <c r="A194" s="8" t="s">
        <v>350</v>
      </c>
      <c r="B194" t="n">
        <v>2.7312914392423113E-5</v>
      </c>
      <c r="C194" t="n">
        <v>1.9320257928266912E-2</v>
      </c>
      <c r="D194" t="n">
        <v>5.8935960833172575E-2</v>
      </c>
      <c r="E194" t="n">
        <v>0.32371988416397718</v>
      </c>
      <c r="F194" t="n">
        <v>1.3649064726936068E-3</v>
      </c>
      <c r="G194" t="n">
        <v>4.8044831587891297E-5</v>
      </c>
      <c r="H194" t="n">
        <v>3.2538701391765108E-5</v>
      </c>
      <c r="I194" t="n">
        <v>2.2060490595393337E-2</v>
      </c>
      <c r="J194" t="n">
        <v>0.15430571110241684</v>
      </c>
      <c r="K194" t="n">
        <v>0.14306792584777303</v>
      </c>
      <c r="L194" t="n">
        <v>0.15038280814892208</v>
      </c>
      <c r="M194" t="n">
        <v>8.4315379975820007E-3</v>
      </c>
      <c r="N194" t="n">
        <v>0.15297212613562189</v>
      </c>
      <c r="O194" t="n">
        <v>3.3483604362854968E-2</v>
      </c>
      <c r="P194" t="n">
        <v>5.4999764987074186E-2</v>
      </c>
      <c r="Q194" t="n">
        <v>5.6692020019988743E-2</v>
      </c>
      <c r="R194" t="n">
        <v>3.4623790995896076E-3</v>
      </c>
      <c r="S194" t="n">
        <v>2.6713081778529548</v>
      </c>
      <c r="T194" t="n">
        <v>2.2345553867549954</v>
      </c>
      <c r="U194" t="n">
        <v>3.6473235267588833</v>
      </c>
      <c r="V194" t="n">
        <v>0.12484696118315665</v>
      </c>
      <c r="W194" t="n">
        <v>5.6811954247991148</v>
      </c>
      <c r="X194" t="n">
        <v>9.7845815305900048E-3</v>
      </c>
      <c r="Y194" t="n">
        <v>0.14564149775437096</v>
      </c>
      <c r="Z194" t="n">
        <v>10.928834701647046</v>
      </c>
      <c r="AB194" t="n">
        <v>0.17759246029428577</v>
      </c>
      <c r="AC194" t="n">
        <v>1.1908189156575568</v>
      </c>
      <c r="AD194" t="n">
        <v>0.29436852616164755</v>
      </c>
      <c r="AE194" t="n">
        <v>0.30666244744252741</v>
      </c>
      <c r="AF194" t="n">
        <v>0.94183105964079128</v>
      </c>
      <c r="AG194" t="n">
        <v>0.24519778433714212</v>
      </c>
      <c r="AH194" t="n">
        <v>1.3594158791571582</v>
      </c>
      <c r="AI194" t="n">
        <v>0.46757505421308243</v>
      </c>
      <c r="AJ194" t="n">
        <v>1.0335917418621445</v>
      </c>
      <c r="AK194" t="n">
        <v>1.7314108753629829</v>
      </c>
      <c r="AL194" t="n">
        <v>0.87313732537210953</v>
      </c>
      <c r="AM194" t="n">
        <v>0.54767489515377976</v>
      </c>
      <c r="AN194" t="n">
        <v>1.0433726073982055</v>
      </c>
      <c r="AO194" t="n">
        <v>0.44175083242147439</v>
      </c>
      <c r="AP194" t="n">
        <v>0.36909498497901772</v>
      </c>
      <c r="AQ194" t="n">
        <v>1.24126073072785</v>
      </c>
      <c r="AR194" t="n">
        <v>2.1640895673654308</v>
      </c>
      <c r="AS194" t="n">
        <v>1.1817547462308411</v>
      </c>
      <c r="AT194" t="n">
        <v>0.20870948036890094</v>
      </c>
      <c r="AU194" t="n">
        <v>2.497872430878016</v>
      </c>
      <c r="AW194" t="n">
        <v>9.9999999999999995E-7</v>
      </c>
      <c r="AX194" t="n">
        <v>0.19975084673662272</v>
      </c>
      <c r="AY194" t="n">
        <v>5.7959777962037988E-2</v>
      </c>
      <c r="AZ194" t="n">
        <v>6.9971063458273788</v>
      </c>
      <c r="BC194" t="n">
        <v>0.63908557193959048</v>
      </c>
      <c r="BG194" t="n">
        <v>3.07893290523036E-2</v>
      </c>
      <c r="BJ194" t="n">
        <v>168.52840783643452</v>
      </c>
      <c r="BK194" t="n">
        <v>111.71067271908943</v>
      </c>
      <c r="BL194" t="n">
        <v>22.052674630001324</v>
      </c>
      <c r="BN194" t="n">
        <v>3.5987147697893032</v>
      </c>
      <c r="BP194" t="n">
        <v>35.466496290462935</v>
      </c>
      <c r="BR194" t="n">
        <v>0.19627550783753842</v>
      </c>
      <c r="BS194" t="n">
        <v>0.60331508226036989</v>
      </c>
      <c r="BU194" t="n">
        <v>245.82227168182078</v>
      </c>
      <c r="BV194" t="n">
        <v>6.6526958331349659</v>
      </c>
      <c r="BW194" t="n">
        <v>127.46073192186294</v>
      </c>
      <c r="BX194" t="n">
        <v>158.38798845011266</v>
      </c>
      <c r="BY194" t="n">
        <v>11.244280632215764</v>
      </c>
      <c r="IF194" t="n">
        <v>2.7261338931234765E-5</v>
      </c>
    </row>
    <row r="195">
      <c r="A195" s="8" t="s">
        <v>351</v>
      </c>
      <c r="B195" t="n">
        <v>3.6499875018290556E-5</v>
      </c>
      <c r="C195" t="n">
        <v>1.4119270097509937E-2</v>
      </c>
      <c r="D195" t="n">
        <v>3.5341719631763746E-2</v>
      </c>
      <c r="E195" t="n">
        <v>0.17575528199958651</v>
      </c>
      <c r="F195" t="n">
        <v>1.8239294689292465E-3</v>
      </c>
      <c r="G195" t="n">
        <v>6.4202298405386548E-5</v>
      </c>
      <c r="H195" t="n">
        <v>4.3482435813992704E-5</v>
      </c>
      <c r="I195" t="n">
        <v>1.5611996412203103E-2</v>
      </c>
      <c r="J195" t="n">
        <v>8.5954311350328244E-2</v>
      </c>
      <c r="K195" t="n">
        <v>7.998378516944378E-2</v>
      </c>
      <c r="L195" t="n">
        <v>8.3874168572317345E-2</v>
      </c>
      <c r="M195" t="n">
        <v>7.9703446030356274E-3</v>
      </c>
      <c r="N195" t="n">
        <v>0.11647511144826125</v>
      </c>
      <c r="O195" t="n">
        <v>2.1039518977583653E-2</v>
      </c>
      <c r="P195" t="n">
        <v>0.15782862400097411</v>
      </c>
      <c r="Q195" t="n">
        <v>0.16269470155230081</v>
      </c>
      <c r="R195" t="n">
        <v>9.9359461098287166E-3</v>
      </c>
      <c r="S195" t="n">
        <v>13.4428983109703</v>
      </c>
      <c r="T195" t="n">
        <v>3.8359224439924464</v>
      </c>
      <c r="U195" t="n">
        <v>6.2747563444225314</v>
      </c>
      <c r="V195" t="n">
        <v>0.19942131352923309</v>
      </c>
      <c r="W195" t="n">
        <v>9.7864441242708775</v>
      </c>
      <c r="X195" t="n">
        <v>1.3379552735764152E-2</v>
      </c>
      <c r="Y195" t="n">
        <v>0.23466576420153595</v>
      </c>
      <c r="Z195" t="n">
        <v>18.847824617927028</v>
      </c>
      <c r="AA195" t="n">
        <v>26.405524302709072</v>
      </c>
      <c r="AB195" t="n">
        <v>0.26186883534122185</v>
      </c>
      <c r="AC195" t="n">
        <v>1.7558592889577647</v>
      </c>
      <c r="AD195" t="n">
        <v>0.43407586444546359</v>
      </c>
      <c r="AE195" t="n">
        <v>0.45220233627038353</v>
      </c>
      <c r="AF195" t="n">
        <v>1.3886415309538918</v>
      </c>
      <c r="AG195" t="n">
        <v>0.36157173628167671</v>
      </c>
      <c r="AH195" t="n">
        <v>2.0045215704591199</v>
      </c>
      <c r="AJ195" t="n">
        <v>2.6748748382342948</v>
      </c>
      <c r="AK195" t="n">
        <v>4.4811942290222717</v>
      </c>
      <c r="AL195" t="n">
        <v>2.2595549646156305</v>
      </c>
      <c r="AM195" t="n">
        <v>1.4171581972402061</v>
      </c>
      <c r="AN195" t="n">
        <v>2.7001934124831477</v>
      </c>
      <c r="AO195" t="n">
        <v>0.65137378303002225</v>
      </c>
      <c r="AP195" t="n">
        <v>0.54425376996559194</v>
      </c>
      <c r="AQ195" t="n">
        <v>1.8306037452365851</v>
      </c>
      <c r="AR195" t="n">
        <v>3.1914615422054662</v>
      </c>
      <c r="AS195" t="n">
        <v>1.7424911017726314</v>
      </c>
      <c r="AT195" t="n">
        <v>0.30775698709187904</v>
      </c>
      <c r="AU195" t="n">
        <v>15.840394505687994</v>
      </c>
      <c r="AW195" t="n">
        <v>9.9999999999999995E-7</v>
      </c>
      <c r="AX195" t="n">
        <v>0.20975062364723365</v>
      </c>
      <c r="AY195" t="n">
        <v>0.12192460252371967</v>
      </c>
      <c r="AZ195" t="n">
        <v>7.3295543497585038</v>
      </c>
      <c r="BC195" t="n">
        <v>0.66982412871871133</v>
      </c>
      <c r="BG195" t="n">
        <v>7.2245273079077604E-2</v>
      </c>
      <c r="BH195" t="n">
        <v>17.023810246869285</v>
      </c>
      <c r="BI195" t="n">
        <v>46.855709608054212</v>
      </c>
      <c r="BJ195" t="n">
        <v>47.8951929550458</v>
      </c>
      <c r="BK195" t="n">
        <v>31.727365006724597</v>
      </c>
      <c r="BL195" t="n">
        <v>60.777751822208934</v>
      </c>
      <c r="BM195" t="n">
        <v>3.8633300616352146</v>
      </c>
      <c r="BN195" t="n">
        <v>3.5876448530179363</v>
      </c>
      <c r="BO195" t="n">
        <v>8.0994094853526253</v>
      </c>
      <c r="BP195" t="n">
        <v>52.199867864734372</v>
      </c>
      <c r="BQ195" t="n">
        <v>15.034055085914142</v>
      </c>
      <c r="BR195" t="n">
        <v>3.5766715959914102</v>
      </c>
      <c r="BS195" t="n">
        <v>7.1284666610690799</v>
      </c>
      <c r="BT195" t="n">
        <v>29.224702452347596</v>
      </c>
      <c r="BU195" t="n">
        <v>1.8776905013612499</v>
      </c>
      <c r="BV195" t="n">
        <v>94.010821215561165</v>
      </c>
      <c r="BW195" t="n">
        <v>8.1905965493387622</v>
      </c>
      <c r="BX195" t="n">
        <v>78.737782264434031</v>
      </c>
      <c r="BY195" t="n">
        <v>93.072872401238826</v>
      </c>
      <c r="IF195" t="n">
        <v>2.7261338932569255E-5</v>
      </c>
    </row>
    <row r="196">
      <c r="A196" s="8" t="s">
        <v>352</v>
      </c>
      <c r="C196" t="n">
        <v>1.1698260916375942E-2</v>
      </c>
      <c r="D196" t="n">
        <v>4.341692662306354E-2</v>
      </c>
      <c r="E196" t="n">
        <v>0.25689536923267325</v>
      </c>
      <c r="I196" t="n">
        <v>1.386723111673957E-2</v>
      </c>
      <c r="J196" t="n">
        <v>0.12026868463755661</v>
      </c>
      <c r="K196" t="n">
        <v>0.11119007903623669</v>
      </c>
      <c r="L196" t="n">
        <v>0.117105532648333</v>
      </c>
      <c r="M196" t="n">
        <v>3.2967391224155602E-3</v>
      </c>
      <c r="N196" t="n">
        <v>8.796542945332364E-2</v>
      </c>
      <c r="O196" t="n">
        <v>1.5889701488441571E-2</v>
      </c>
      <c r="P196" t="n">
        <v>0.1191965057533115</v>
      </c>
      <c r="Q196" t="n">
        <v>0.12286869700349996</v>
      </c>
      <c r="R196" t="n">
        <v>7.5038068424254012E-3</v>
      </c>
      <c r="T196" t="n">
        <v>1.4290395537216656</v>
      </c>
      <c r="U196" t="n">
        <v>2.3368249244933601</v>
      </c>
      <c r="V196" t="n">
        <v>7.512379615172704E-2</v>
      </c>
      <c r="W196" t="n">
        <v>3.6434190771498427</v>
      </c>
      <c r="X196" t="n">
        <v>5.3374232702302236E-3</v>
      </c>
      <c r="Y196" t="n">
        <v>8.8248371278662668E-2</v>
      </c>
      <c r="Z196" t="n">
        <v>7.0141918677436905</v>
      </c>
      <c r="AA196" t="n">
        <v>1.4985602692260409</v>
      </c>
      <c r="AB196" t="n">
        <v>0.19776828005042829</v>
      </c>
      <c r="AC196" t="n">
        <v>1.325990818437724</v>
      </c>
      <c r="AD196" t="n">
        <v>0.32781806311413947</v>
      </c>
      <c r="AE196" t="n">
        <v>0.34150714654785241</v>
      </c>
      <c r="AF196" t="n">
        <v>1.0487156402011981</v>
      </c>
      <c r="AG196" t="n">
        <v>0.27306345338198934</v>
      </c>
      <c r="AH196" t="n">
        <v>1.5137366225058162</v>
      </c>
      <c r="AI196" t="n">
        <v>1.2101343109243745</v>
      </c>
      <c r="AO196" t="n">
        <v>0.49192481934630722</v>
      </c>
      <c r="AP196" t="n">
        <v>0.41102509877221749</v>
      </c>
      <c r="AQ196" t="n">
        <v>1.3824255653907855</v>
      </c>
      <c r="AR196" t="n">
        <v>2.4098437013388208</v>
      </c>
      <c r="AS196" t="n">
        <v>1.315897269643086</v>
      </c>
      <c r="AT196" t="n">
        <v>0.23242310826316626</v>
      </c>
      <c r="AU196" t="n">
        <v>4.3481298511814215</v>
      </c>
      <c r="AX196" t="n">
        <v>5.6960623566784857E-2</v>
      </c>
      <c r="AY196" t="n">
        <v>3.2855744602347955E-2</v>
      </c>
      <c r="AZ196" t="n">
        <v>2.013108902081139</v>
      </c>
      <c r="BC196" t="n">
        <v>0.18332431999934795</v>
      </c>
      <c r="BG196" t="n">
        <v>1.9258858464714347E-2</v>
      </c>
      <c r="BI196" t="n">
        <v>1.72755328577387</v>
      </c>
      <c r="BJ196" t="n">
        <v>21.020045472169034</v>
      </c>
      <c r="BK196" t="n">
        <v>15.996821763962947</v>
      </c>
      <c r="BL196" t="n">
        <v>8.0728368422864438</v>
      </c>
      <c r="BN196" t="n">
        <v>2.7089221619692729</v>
      </c>
      <c r="BP196" t="n">
        <v>9.8500537840497771</v>
      </c>
      <c r="BQ196" t="n">
        <v>10.703346878856035</v>
      </c>
      <c r="BR196" t="n">
        <v>2.7006387299204313</v>
      </c>
      <c r="BT196" t="n">
        <v>15.804979536772294</v>
      </c>
      <c r="BU196" t="n">
        <v>3.1894401366528036</v>
      </c>
      <c r="BV196" t="n">
        <v>26.493858289610017</v>
      </c>
      <c r="BW196" t="n">
        <v>188.35018452701877</v>
      </c>
      <c r="BX196" t="n">
        <v>119.28755983477315</v>
      </c>
      <c r="IF196" t="n">
        <v>2.7261338930262791E-5</v>
      </c>
    </row>
    <row r="197">
      <c r="A197" s="8" t="s">
        <v>353</v>
      </c>
      <c r="B197" t="n">
        <v>8.0262811628960869E-4</v>
      </c>
      <c r="C197" t="n">
        <v>0.53616582996147244</v>
      </c>
      <c r="D197" t="n">
        <v>1.1252698540397157</v>
      </c>
      <c r="E197" t="n">
        <v>30.486637658112421</v>
      </c>
      <c r="F197" t="n">
        <v>4.243679316939207E-2</v>
      </c>
      <c r="G197" t="n">
        <v>1.4492475290536454E-3</v>
      </c>
      <c r="H197" t="n">
        <v>9.6523445703812797E-4</v>
      </c>
      <c r="I197" t="n">
        <v>0.59836001121741511</v>
      </c>
      <c r="J197" t="n">
        <v>4.2307302519261825</v>
      </c>
      <c r="K197" t="n">
        <v>2.5131149940135491</v>
      </c>
      <c r="L197" t="n">
        <v>3.5116096163122275</v>
      </c>
      <c r="M197" t="n">
        <v>0.25116384913092044</v>
      </c>
      <c r="N197" t="n">
        <v>36.436050154727212</v>
      </c>
      <c r="O197" t="n">
        <v>9.7719846743813772</v>
      </c>
      <c r="P197" t="n">
        <v>0.1083287869144377</v>
      </c>
      <c r="Q197" t="n">
        <v>0.11166574577272753</v>
      </c>
      <c r="R197" t="n">
        <v>6.8191248926640297E-3</v>
      </c>
      <c r="S197" t="n">
        <v>8.2061403254151255</v>
      </c>
      <c r="T197" t="n">
        <v>20.77342734556845</v>
      </c>
      <c r="U197" t="n">
        <v>34.616849997276084</v>
      </c>
      <c r="V197" t="n">
        <v>0.99181814273776892</v>
      </c>
      <c r="W197" t="n">
        <v>49.56860018892678</v>
      </c>
      <c r="X197" t="n">
        <v>6.6251312543647953E-2</v>
      </c>
      <c r="Y197" t="n">
        <v>1.1713977580722634</v>
      </c>
      <c r="Z197" t="n">
        <v>91.052868042081798</v>
      </c>
      <c r="AA197" t="n">
        <v>113.27265337525837</v>
      </c>
      <c r="AB197" t="n">
        <v>1.5606723337407287</v>
      </c>
      <c r="AC197" t="n">
        <v>12.824972660810921</v>
      </c>
      <c r="AD197" t="n">
        <v>2.5886337730095121</v>
      </c>
      <c r="AE197" t="n">
        <v>2.6969041355550063</v>
      </c>
      <c r="AF197" t="n">
        <v>12.903511256760089</v>
      </c>
      <c r="AG197" t="n">
        <v>2.1558569235040723</v>
      </c>
      <c r="AH197" t="n">
        <v>18.620003085481443</v>
      </c>
      <c r="AI197" t="n">
        <v>4.1150602511570646</v>
      </c>
      <c r="AJ197" t="n">
        <v>14.160942147286383</v>
      </c>
      <c r="AK197" t="n">
        <v>21.655874235451307</v>
      </c>
      <c r="AL197" t="n">
        <v>11.962420915238436</v>
      </c>
      <c r="AM197" t="n">
        <v>7.5025181373116769</v>
      </c>
      <c r="AN197" t="n">
        <v>9.2018819299828092</v>
      </c>
      <c r="AO197" t="n">
        <v>3.88732929771338</v>
      </c>
      <c r="AP197" t="n">
        <v>3.2469131005972458</v>
      </c>
      <c r="AQ197" t="n">
        <v>10.955883158995016</v>
      </c>
      <c r="AR197" t="n">
        <v>19.137553573481199</v>
      </c>
      <c r="AS197" t="n">
        <v>10.431349598459947</v>
      </c>
      <c r="AT197" t="n">
        <v>1.8344769393250191</v>
      </c>
      <c r="AU197" t="n">
        <v>9.897235851329091</v>
      </c>
      <c r="AW197" t="n">
        <v>9.9999999999999995E-7</v>
      </c>
      <c r="AX197" t="n">
        <v>0.50390644340347868</v>
      </c>
      <c r="AY197" t="n">
        <v>0.2923063841672543</v>
      </c>
      <c r="AZ197" t="n">
        <v>18.606513837400648</v>
      </c>
      <c r="BC197" t="n">
        <v>1.6245771345830751</v>
      </c>
      <c r="BG197" t="n">
        <v>8.7837186536623521E-2</v>
      </c>
      <c r="BH197" t="n">
        <v>16.800657807016421</v>
      </c>
      <c r="BI197" t="n">
        <v>210.92692416604652</v>
      </c>
      <c r="BJ197" t="n">
        <v>78.727913759732019</v>
      </c>
      <c r="BK197" t="n">
        <v>3.0144144011294296</v>
      </c>
      <c r="BL197" t="n">
        <v>39.377728391666501</v>
      </c>
      <c r="BM197" t="n">
        <v>1.5721175290586293</v>
      </c>
      <c r="BN197" t="n">
        <v>2.5638687209545132</v>
      </c>
      <c r="BO197" t="n">
        <v>3.4022203535000446</v>
      </c>
      <c r="BQ197" t="n">
        <v>0.5722930705835233</v>
      </c>
      <c r="BR197" t="n">
        <v>0.18538374007969993</v>
      </c>
      <c r="BT197" t="n">
        <v>0.54340956016490505</v>
      </c>
      <c r="BU197" t="n">
        <v>2.8321855222673697</v>
      </c>
      <c r="BV197" t="n">
        <v>10.118896906440156</v>
      </c>
      <c r="BW197" t="n">
        <v>1.9271396813427444</v>
      </c>
      <c r="BX197" t="n">
        <v>5.4953925333119891</v>
      </c>
      <c r="IF197" t="n">
        <v>2.7261338933168473E-5</v>
      </c>
    </row>
    <row r="198">
      <c r="A198" s="8" t="s">
        <v>354</v>
      </c>
      <c r="B198" t="n">
        <v>5.6832202451258815E-3</v>
      </c>
      <c r="C198" t="n">
        <v>4.052619209599583</v>
      </c>
      <c r="D198" t="n">
        <v>12.891173085562878</v>
      </c>
      <c r="E198" t="n">
        <v>46.461531863688435</v>
      </c>
      <c r="F198" t="n">
        <v>0.28182991736616714</v>
      </c>
      <c r="G198" t="n">
        <v>9.9645922509985253E-3</v>
      </c>
      <c r="H198" t="n">
        <v>6.7617120771429114E-3</v>
      </c>
      <c r="I198" t="n">
        <v>4.6452296331397491</v>
      </c>
      <c r="J198" t="n">
        <v>32.45932055243113</v>
      </c>
      <c r="K198" t="n">
        <v>31.492477184420796</v>
      </c>
      <c r="L198" t="n">
        <v>32.28608108797885</v>
      </c>
      <c r="M198" t="n">
        <v>1.7508700548198364</v>
      </c>
      <c r="P198" t="n">
        <v>6.0747739341807827E-2</v>
      </c>
      <c r="Q198" t="n">
        <v>6.2616888640275786E-2</v>
      </c>
      <c r="R198" t="n">
        <v>3.8246499917876852E-3</v>
      </c>
      <c r="T198" t="n">
        <v>7.106384658988496</v>
      </c>
      <c r="U198" t="n">
        <v>10.997637906204368</v>
      </c>
      <c r="V198" t="n">
        <v>0.4616392594193463</v>
      </c>
      <c r="W198" t="n">
        <v>21.551705093350922</v>
      </c>
      <c r="X198" t="n">
        <v>3.284281859452047E-2</v>
      </c>
      <c r="Y198" t="n">
        <v>0.53956139369810463</v>
      </c>
      <c r="Z198" t="n">
        <v>45.862162738412302</v>
      </c>
      <c r="AA198" t="n">
        <v>34.495447761366016</v>
      </c>
      <c r="AB198" t="n">
        <v>0.8726729644047011</v>
      </c>
      <c r="AC198" t="n">
        <v>3.490519047588688</v>
      </c>
      <c r="AD198" t="n">
        <v>1.444877525229898</v>
      </c>
      <c r="AE198" t="n">
        <v>1.5050395235184677</v>
      </c>
      <c r="AG198" t="n">
        <v>1.2042032765958315</v>
      </c>
      <c r="AI198" t="n">
        <v>2.2914626000709251</v>
      </c>
      <c r="AK198" t="n">
        <v>2.0678203269825453</v>
      </c>
      <c r="AN198" t="n">
        <v>5.0930991669022365</v>
      </c>
      <c r="AO198" t="n">
        <v>2.1653590577889363</v>
      </c>
      <c r="AP198" t="n">
        <v>1.8103894695729754</v>
      </c>
      <c r="AQ198" t="n">
        <v>6.0540778590619304</v>
      </c>
      <c r="AR198" t="n">
        <v>10.516074772139527</v>
      </c>
      <c r="AS198" t="n">
        <v>5.764447207026751</v>
      </c>
      <c r="AT198" t="n">
        <v>1.0252674683361225</v>
      </c>
      <c r="AU198" t="n">
        <v>4.6082125268544134</v>
      </c>
      <c r="AX198" t="n">
        <v>0.2629048882643108</v>
      </c>
      <c r="AY198" t="n">
        <v>0.15287240547870232</v>
      </c>
      <c r="AZ198" t="n">
        <v>8.2728316403554629</v>
      </c>
      <c r="BC198" t="n">
        <v>0.82839354733595949</v>
      </c>
      <c r="BG198" t="n">
        <v>4.5657895485902815E-2</v>
      </c>
      <c r="BH198" t="n">
        <v>8.0276789924908165</v>
      </c>
      <c r="BI198" t="n">
        <v>1.1250542393995187</v>
      </c>
      <c r="BJ198" t="n">
        <v>9.4084572299447657</v>
      </c>
      <c r="BK198" t="n">
        <v>6.9984932191888047</v>
      </c>
      <c r="BL198" t="n">
        <v>4.3060219660751518</v>
      </c>
      <c r="BM198" t="n">
        <v>0.87905433570469338</v>
      </c>
      <c r="BN198" t="n">
        <v>1.4311240100205351</v>
      </c>
      <c r="BO198" t="n">
        <v>1.7346682207018889</v>
      </c>
      <c r="BP198" t="n">
        <v>39.368917825759333</v>
      </c>
      <c r="BQ198" t="n">
        <v>0.61342930120964556</v>
      </c>
      <c r="BR198" t="n">
        <v>0.10393960068359753</v>
      </c>
      <c r="BS198" t="n">
        <v>0.40767934178822052</v>
      </c>
      <c r="BT198" t="n">
        <v>2.0302455638008112</v>
      </c>
      <c r="BU198" t="n">
        <v>9.8646472804709404</v>
      </c>
      <c r="BV198" t="n">
        <v>13.13863126169228</v>
      </c>
      <c r="BW198" t="n">
        <v>5.212092716522756</v>
      </c>
      <c r="BX198" t="n">
        <v>26.459799516054261</v>
      </c>
      <c r="BY198" t="n">
        <v>0.89163639622435731</v>
      </c>
      <c r="IF198" t="n">
        <v>2.7261338932103316E-5</v>
      </c>
    </row>
    <row r="199">
      <c r="A199" s="8" t="s">
        <v>355</v>
      </c>
      <c r="GQ199" t="n">
        <v>9.9999999999999995E-21</v>
      </c>
    </row>
    <row r="200">
      <c r="A200" s="8" t="s">
        <v>356</v>
      </c>
      <c r="GR200" t="n">
        <v>9.9999999999999995E-21</v>
      </c>
    </row>
    <row r="201">
      <c r="A201" s="8" t="s">
        <v>357</v>
      </c>
      <c r="GS201" t="n">
        <v>9.9999999999999995E-21</v>
      </c>
    </row>
    <row r="202">
      <c r="A202" s="8" t="s">
        <v>358</v>
      </c>
      <c r="GT202" t="n">
        <v>9.9999999999999995E-21</v>
      </c>
    </row>
    <row r="203">
      <c r="A203" s="8" t="s">
        <v>359</v>
      </c>
      <c r="GU203" t="n">
        <v>9.9999999999999995E-21</v>
      </c>
    </row>
    <row r="204">
      <c r="A204" s="8" t="s">
        <v>360</v>
      </c>
      <c r="GV204" t="n">
        <v>9.9999999999999995E-21</v>
      </c>
    </row>
    <row r="205">
      <c r="A205" s="8" t="s">
        <v>361</v>
      </c>
      <c r="GW205" t="n">
        <v>9.9999999999999995E-21</v>
      </c>
    </row>
    <row r="206">
      <c r="A206" s="8" t="s">
        <v>362</v>
      </c>
      <c r="GX206" t="n">
        <v>9.9999999999999995E-21</v>
      </c>
    </row>
    <row r="207">
      <c r="A207" s="8" t="s">
        <v>363</v>
      </c>
      <c r="GY207" t="n">
        <v>9.9999999999999995E-21</v>
      </c>
    </row>
    <row r="208">
      <c r="A208" s="8" t="s">
        <v>364</v>
      </c>
      <c r="GZ208" t="n">
        <v>9.9999999999999995E-21</v>
      </c>
    </row>
    <row r="209">
      <c r="A209" s="8" t="s">
        <v>365</v>
      </c>
      <c r="HA209" t="n">
        <v>9.9999999999999995E-21</v>
      </c>
    </row>
    <row r="210">
      <c r="A210" s="8" t="s">
        <v>366</v>
      </c>
      <c r="HB210" t="n">
        <v>9.9999999999999995E-21</v>
      </c>
    </row>
    <row r="211">
      <c r="A211" s="8" t="s">
        <v>367</v>
      </c>
      <c r="HC211" t="n">
        <v>9.9999999999999995E-21</v>
      </c>
    </row>
    <row r="212">
      <c r="A212" s="8" t="s">
        <v>368</v>
      </c>
      <c r="HD212" t="n">
        <v>9.9999999999999995E-21</v>
      </c>
    </row>
    <row r="213">
      <c r="A213" s="8" t="s">
        <v>369</v>
      </c>
      <c r="HE213" t="n">
        <v>9.9999999999999995E-21</v>
      </c>
    </row>
    <row r="214">
      <c r="A214" s="8" t="s">
        <v>370</v>
      </c>
      <c r="HF214" t="n">
        <v>9.9999999999999995E-21</v>
      </c>
    </row>
    <row r="215">
      <c r="A215" s="8" t="s">
        <v>371</v>
      </c>
      <c r="HG215" t="n">
        <v>9.9999999999999995E-21</v>
      </c>
    </row>
    <row r="216">
      <c r="A216" s="8" t="s">
        <v>372</v>
      </c>
      <c r="HH216" t="n">
        <v>9.9999999999999995E-21</v>
      </c>
    </row>
    <row r="217">
      <c r="A217" s="8" t="s">
        <v>373</v>
      </c>
      <c r="HI217" t="n">
        <v>9.9999999999999995E-21</v>
      </c>
    </row>
    <row r="218">
      <c r="A218" s="8" t="s">
        <v>374</v>
      </c>
      <c r="HJ218" t="n">
        <v>9.9999999999999995E-21</v>
      </c>
    </row>
    <row r="219">
      <c r="A219" s="8" t="s">
        <v>375</v>
      </c>
      <c r="HK219" t="n">
        <v>9.9999999999999995E-21</v>
      </c>
    </row>
    <row r="220">
      <c r="A220" s="8" t="s">
        <v>376</v>
      </c>
      <c r="HL220" t="n">
        <v>9.9999999999999995E-21</v>
      </c>
    </row>
    <row r="221">
      <c r="A221" s="8" t="s">
        <v>377</v>
      </c>
      <c r="HM221" t="n">
        <v>9.9999999999999995E-21</v>
      </c>
    </row>
    <row r="222">
      <c r="A222" s="8" t="s">
        <v>378</v>
      </c>
      <c r="HN222" t="n">
        <v>9.9999999999999995E-21</v>
      </c>
    </row>
    <row r="223">
      <c r="A223" s="8" t="s">
        <v>379</v>
      </c>
      <c r="HO223" t="n">
        <v>9.9999999999999995E-21</v>
      </c>
    </row>
    <row r="224">
      <c r="A224" s="8" t="s">
        <v>380</v>
      </c>
      <c r="HP224" t="n">
        <v>9.9999999999999995E-21</v>
      </c>
    </row>
    <row r="225">
      <c r="A225" s="8" t="s">
        <v>381</v>
      </c>
      <c r="HQ225" t="n">
        <v>9.9999999999999995E-21</v>
      </c>
    </row>
    <row r="226">
      <c r="A226" s="8" t="s">
        <v>382</v>
      </c>
      <c r="HR226" t="n">
        <v>9.9999999999999995E-21</v>
      </c>
    </row>
    <row r="227">
      <c r="A227" s="8" t="s">
        <v>383</v>
      </c>
      <c r="HS227" t="n">
        <v>9.9999999999999995E-21</v>
      </c>
    </row>
    <row r="228">
      <c r="A228" s="8" t="s">
        <v>384</v>
      </c>
      <c r="HT228" t="n">
        <v>9.9999999999999995E-21</v>
      </c>
    </row>
    <row r="229">
      <c r="A229" s="8" t="s">
        <v>385</v>
      </c>
      <c r="HU229" t="n">
        <v>9.9999999999999995E-21</v>
      </c>
    </row>
    <row r="230">
      <c r="A230" s="8" t="s">
        <v>386</v>
      </c>
      <c r="HV230" t="n">
        <v>9.9999999999999995E-21</v>
      </c>
    </row>
    <row r="231">
      <c r="A231" s="8" t="s">
        <v>387</v>
      </c>
      <c r="HW231" t="n">
        <v>9.9999999999999995E-21</v>
      </c>
    </row>
    <row r="232">
      <c r="A232" s="8" t="s">
        <v>388</v>
      </c>
      <c r="HX232" t="n">
        <v>9.9999999999999995E-21</v>
      </c>
    </row>
    <row r="233">
      <c r="A233" s="8" t="s">
        <v>389</v>
      </c>
      <c r="HY233" t="n">
        <v>9.9999999999999995E-21</v>
      </c>
    </row>
    <row r="234">
      <c r="A234" s="8" t="s">
        <v>390</v>
      </c>
      <c r="HZ234" t="n">
        <v>9.9999999999999995E-21</v>
      </c>
    </row>
    <row r="235">
      <c r="A235" s="8" t="s">
        <v>391</v>
      </c>
      <c r="IA235" t="n">
        <v>9.9999999999999995E-21</v>
      </c>
    </row>
    <row r="236">
      <c r="A236" s="8" t="s">
        <v>392</v>
      </c>
      <c r="IB236" t="n">
        <v>9.9999999999999995E-21</v>
      </c>
    </row>
    <row r="237">
      <c r="A237" s="8" t="s">
        <v>393</v>
      </c>
      <c r="IC237" t="n">
        <v>9.9999999999999995E-21</v>
      </c>
    </row>
    <row r="238">
      <c r="A238" s="8" t="s">
        <v>394</v>
      </c>
      <c r="ID238" t="n">
        <v>9.9999999999999995E-21</v>
      </c>
    </row>
    <row r="239">
      <c r="A239" s="8" t="s">
        <v>395</v>
      </c>
      <c r="IE239" t="n">
        <v>9.9999999999999995E-21</v>
      </c>
    </row>
    <row r="240">
      <c r="A240" s="8" t="s">
        <v>396</v>
      </c>
      <c r="IG240" t="n">
        <v>2.7309147898351115E-3</v>
      </c>
    </row>
    <row r="241">
      <c r="A241" s="8" t="s">
        <v>397</v>
      </c>
      <c r="B241" t="n">
        <v>9.9999999999999995E-7</v>
      </c>
      <c r="C241" t="n">
        <v>4.9079247327501396E-6</v>
      </c>
      <c r="D241" t="n">
        <v>9.9251223986081123E-6</v>
      </c>
      <c r="E241" t="n">
        <v>5.932970596300805E-5</v>
      </c>
      <c r="F241" t="n">
        <v>9.9999999999999995E-7</v>
      </c>
      <c r="G241" t="n">
        <v>9.9999999999999995E-7</v>
      </c>
      <c r="H241" t="n">
        <v>9.9999999999999995E-7</v>
      </c>
      <c r="I241" t="n">
        <v>3.0999583566896238E-6</v>
      </c>
      <c r="J241" t="n">
        <v>2.8254502441572625E-5</v>
      </c>
      <c r="K241" t="n">
        <v>2.780288893478566E-5</v>
      </c>
      <c r="L241" t="n">
        <v>2.5004122082060444E-5</v>
      </c>
      <c r="M241" t="n">
        <v>3.3445912316552505E-6</v>
      </c>
      <c r="N241" t="n">
        <v>2.5224354501301596E-5</v>
      </c>
      <c r="O241" t="n">
        <v>1.0498842397176632E-5</v>
      </c>
      <c r="P241" t="n">
        <v>1.4216804633933511E-6</v>
      </c>
      <c r="Q241" t="n">
        <v>9.9999999999999995E-7</v>
      </c>
      <c r="R241" t="n">
        <v>9.9999999999999995E-7</v>
      </c>
      <c r="S241" t="n">
        <v>4.5846098544164759E-5</v>
      </c>
      <c r="T241" t="n">
        <v>4.1890280228564766E-5</v>
      </c>
      <c r="U241" t="n">
        <v>2.6576697661985228E-5</v>
      </c>
      <c r="V241" t="n">
        <v>2.041573485914912E-6</v>
      </c>
      <c r="W241" t="n">
        <v>8.1459096574586104E-5</v>
      </c>
      <c r="X241" t="n">
        <v>9.9999999999999995E-7</v>
      </c>
      <c r="Y241" t="n">
        <v>9.9999999999999995E-7</v>
      </c>
      <c r="Z241" t="n">
        <v>9.5701990697236145E-5</v>
      </c>
      <c r="AA241" t="n">
        <v>1.2221704332567932E-4</v>
      </c>
      <c r="AB241" t="n">
        <v>2.9955584794120633E-6</v>
      </c>
      <c r="AC241" t="n">
        <v>1.6586386640215812E-5</v>
      </c>
      <c r="AD241" t="n">
        <v>4.002361392134838E-6</v>
      </c>
      <c r="AE241" t="n">
        <v>4.6636915323929023E-6</v>
      </c>
      <c r="AF241" t="n">
        <v>1.5417688152053988E-5</v>
      </c>
      <c r="AG241" t="n">
        <v>1.0101953095570159E-5</v>
      </c>
      <c r="AH241" t="n">
        <v>2.9906826924318464E-5</v>
      </c>
      <c r="AI241" t="n">
        <v>7.7176367506909817E-6</v>
      </c>
      <c r="AJ241" t="n">
        <v>8.8542093434132373E-6</v>
      </c>
      <c r="AK241" t="n">
        <v>3.1718288201986619E-5</v>
      </c>
      <c r="AL241" t="n">
        <v>3.9060448743546982E-5</v>
      </c>
      <c r="AM241" t="n">
        <v>1.560574447761503E-5</v>
      </c>
      <c r="AN241" t="n">
        <v>9.7764354851574134E-6</v>
      </c>
      <c r="AO241" t="n">
        <v>1.1168679619543199E-5</v>
      </c>
      <c r="AP241" t="n">
        <v>6.61556490155E-6</v>
      </c>
      <c r="AQ241" t="n">
        <v>1.9282457804569074E-5</v>
      </c>
      <c r="AR241" t="n">
        <v>3.8090555469316895E-5</v>
      </c>
      <c r="AS241" t="n">
        <v>1.1358317945660948E-5</v>
      </c>
      <c r="AT241" t="n">
        <v>5.7128860959642894E-6</v>
      </c>
      <c r="AU241" t="n">
        <v>2.2905539676377536E-5</v>
      </c>
      <c r="AW241" t="n">
        <v>9.9999999999999995E-7</v>
      </c>
      <c r="AX241" t="n">
        <v>2.1094492771293369E-6</v>
      </c>
      <c r="AY241" t="n">
        <v>9.9999999999999995E-7</v>
      </c>
      <c r="AZ241" t="n">
        <v>4.4209166985827966E-5</v>
      </c>
      <c r="BC241" t="n">
        <v>1.2543365943430411E-5</v>
      </c>
      <c r="BG241" t="n">
        <v>9.9999999999999995E-7</v>
      </c>
      <c r="BH241" t="n">
        <v>3.1714295895889633E-5</v>
      </c>
      <c r="BI241" t="n">
        <v>2.1507163106857416E-4</v>
      </c>
      <c r="BJ241" t="n">
        <v>2.6987414806862228E-4</v>
      </c>
      <c r="BK241" t="n">
        <v>1.697448533825332E-4</v>
      </c>
      <c r="BL241" t="n">
        <v>1.5717305488391472E-4</v>
      </c>
      <c r="BM241" t="n">
        <v>1.4572418601744373E-5</v>
      </c>
      <c r="BN241" t="n">
        <v>3.1651314570036624E-5</v>
      </c>
      <c r="BO241" t="n">
        <v>3.1076314370289822E-5</v>
      </c>
      <c r="BP241" t="n">
        <v>1.0361138548777215E-4</v>
      </c>
      <c r="BQ241" t="n">
        <v>3.8106799247395491E-5</v>
      </c>
      <c r="BR241" t="n">
        <v>9.2540360156289742E-6</v>
      </c>
      <c r="BS241" t="n">
        <v>1.9446741512940144E-5</v>
      </c>
      <c r="BT241" t="n">
        <v>4.1901797323942043E-5</v>
      </c>
      <c r="BU241" t="n">
        <v>9.5398368716314408E-5</v>
      </c>
      <c r="BV241" t="n">
        <v>1.1642529734103874E-4</v>
      </c>
      <c r="BW241" t="n">
        <v>1.0576931537285913E-4</v>
      </c>
      <c r="BX241" t="n">
        <v>1.6521732298958403E-4</v>
      </c>
      <c r="BY241" t="n">
        <v>1.189560080270213E-4</v>
      </c>
    </row>
    <row r="242">
      <c r="A242" s="8" t="s">
        <v>398</v>
      </c>
      <c r="CB242" t="n">
        <v>-0.38039713687285137</v>
      </c>
      <c r="CC242" t="n">
        <v>0.53157866836042444</v>
      </c>
      <c r="CD242" t="n">
        <v>0.48821021036945922</v>
      </c>
      <c r="CE242" t="n">
        <v>2.8667025971583371</v>
      </c>
      <c r="CF242" t="n">
        <v>-0.46423704981788383</v>
      </c>
      <c r="CG242" t="n">
        <v>-0.11575930961359734</v>
      </c>
      <c r="CH242" t="n">
        <v>-1.1155641466661397</v>
      </c>
      <c r="CI242" t="n">
        <v>0.24262773351333067</v>
      </c>
      <c r="CJ242" t="n">
        <v>1.0126090164099253</v>
      </c>
      <c r="CK242" t="n">
        <v>1.262893555579069</v>
      </c>
      <c r="CL242" t="n">
        <v>1.1584095468491</v>
      </c>
      <c r="CM242" t="n">
        <v>-4.1155061594935205E-2</v>
      </c>
      <c r="CN242" t="n">
        <v>1.194328151608147</v>
      </c>
      <c r="CO242" t="n">
        <v>0.49195506544666046</v>
      </c>
      <c r="CP242" t="n">
        <v>2.387861970580218</v>
      </c>
      <c r="CQ242" t="n">
        <v>-1.1851090815337528E-2</v>
      </c>
      <c r="CR242" t="n">
        <v>30.126276754422399</v>
      </c>
      <c r="CS242" t="n">
        <v>41.298752003830423</v>
      </c>
      <c r="CT242" t="n">
        <v>32.206126991145801</v>
      </c>
      <c r="CU242" t="n">
        <v>33.725284708385971</v>
      </c>
      <c r="CV242" t="n">
        <v>10.542706866048093</v>
      </c>
      <c r="CW242" t="n">
        <v>69.821822330190116</v>
      </c>
      <c r="CX242" t="n">
        <v>1.9653754302207709</v>
      </c>
      <c r="CY242" t="n">
        <v>11.750862001722652</v>
      </c>
      <c r="CZ242" t="n">
        <v>100.48770142303624</v>
      </c>
      <c r="DA242" t="n">
        <v>83.544493643941223</v>
      </c>
      <c r="DB242" t="n">
        <v>12.24106698130015</v>
      </c>
      <c r="DC242" t="n">
        <v>21.159159710459125</v>
      </c>
      <c r="DD242" t="n">
        <v>10.026986146806053</v>
      </c>
      <c r="DE242" t="n">
        <v>12.329455374692003</v>
      </c>
      <c r="DF242" t="n">
        <v>25.247307827233669</v>
      </c>
      <c r="DG242" t="n">
        <v>58.641224362798276</v>
      </c>
      <c r="DH242" t="n">
        <v>44.418274395773125</v>
      </c>
      <c r="DI242" t="n">
        <v>36.223456662373636</v>
      </c>
      <c r="DJ242" t="n">
        <v>33.052342510545493</v>
      </c>
      <c r="DK242" t="n">
        <v>44.913874968744452</v>
      </c>
      <c r="DL242" t="n">
        <v>29.987771965724743</v>
      </c>
      <c r="DM242" t="n">
        <v>4.4322697500161965</v>
      </c>
      <c r="DN242" t="n">
        <v>34.657846105274942</v>
      </c>
      <c r="DO242" t="n">
        <v>48.706015200997832</v>
      </c>
      <c r="DP242" t="n">
        <v>37.323665392686564</v>
      </c>
      <c r="DQ242" t="n">
        <v>58.41596551519136</v>
      </c>
      <c r="DR242" t="n">
        <v>74.203474171248985</v>
      </c>
      <c r="DS242" t="n">
        <v>13.773723724936417</v>
      </c>
      <c r="DT242" t="n">
        <v>25.329922205972984</v>
      </c>
      <c r="DU242" t="n">
        <v>19.35926379645861</v>
      </c>
      <c r="DV242" t="n">
        <v>-1.071987199445009</v>
      </c>
      <c r="DW242" t="n">
        <v>0.81388748606165606</v>
      </c>
      <c r="DX242" t="n">
        <v>4.8521242906277209</v>
      </c>
      <c r="DY242" t="n">
        <v>0.23866312743229301</v>
      </c>
      <c r="DZ242" t="n">
        <v>33.803148903734446</v>
      </c>
      <c r="EA242" t="n">
        <v>-5.9990092216531829E-2</v>
      </c>
      <c r="EB242" t="n">
        <v>0.25004949438440782</v>
      </c>
      <c r="EC242" t="n">
        <v>10.086060556925844</v>
      </c>
      <c r="ED242" t="n">
        <v>-8.7332403303139849E-2</v>
      </c>
      <c r="EE242" t="n">
        <v>0.24854360208848103</v>
      </c>
      <c r="EF242" t="n">
        <v>-0.31055119648328755</v>
      </c>
      <c r="EG242" t="n">
        <v>-0.43135938882001323</v>
      </c>
      <c r="EH242" t="n">
        <v>16.870029453870359</v>
      </c>
      <c r="EI242" t="n">
        <v>71.673682807521502</v>
      </c>
      <c r="EJ242" t="n">
        <v>53.835922662357795</v>
      </c>
      <c r="EK242" t="n">
        <v>14.088518618080684</v>
      </c>
      <c r="EL242" t="n">
        <v>83.515454845203067</v>
      </c>
      <c r="EM242" t="n">
        <v>3.5096940359167661</v>
      </c>
      <c r="EN242" t="n">
        <v>21.686290800991685</v>
      </c>
      <c r="EO242" t="n">
        <v>17.313665446245942</v>
      </c>
      <c r="EP242" t="n">
        <v>128.8729849276192</v>
      </c>
      <c r="EQ242" t="n">
        <v>67.541273864513101</v>
      </c>
      <c r="ER242" t="n">
        <v>20.536443039823478</v>
      </c>
      <c r="ES242" t="n">
        <v>6.3245160369080171</v>
      </c>
      <c r="ET242" t="n">
        <v>10.889280020926213</v>
      </c>
      <c r="EU242" t="n">
        <v>37.706257914722215</v>
      </c>
      <c r="EV242" t="n">
        <v>5.5842475622216625</v>
      </c>
      <c r="EW242" t="n">
        <v>14.115606942264549</v>
      </c>
      <c r="EX242" t="n">
        <v>10.882702840340698</v>
      </c>
      <c r="EY242" t="n">
        <v>37.902539480805444</v>
      </c>
    </row>
    <row r="243">
      <c r="A243" s="8" t="s">
        <v>399</v>
      </c>
      <c r="B243" t="n">
        <v>8.3412278664401378E-4</v>
      </c>
      <c r="C243" t="n">
        <v>4.4171659438433153E-2</v>
      </c>
      <c r="D243" t="n">
        <v>8.8754264243220859E-2</v>
      </c>
      <c r="E243" t="n">
        <v>0.54433535895805107</v>
      </c>
      <c r="F243" t="n">
        <v>3.164780155320574E-3</v>
      </c>
      <c r="G243" t="n">
        <v>5.6745923054311084E-4</v>
      </c>
      <c r="H243" t="n">
        <v>1.0080328288023773E-3</v>
      </c>
      <c r="I243" t="n">
        <v>2.7651587600727123E-2</v>
      </c>
      <c r="J243" t="n">
        <v>0.25453305453930852</v>
      </c>
      <c r="K243" t="n">
        <v>0.25771807538200164</v>
      </c>
      <c r="L243" t="n">
        <v>0.22675359852181032</v>
      </c>
      <c r="M243" t="n">
        <v>3.231267448428099E-2</v>
      </c>
      <c r="N243" t="n">
        <v>0.2186417328859136</v>
      </c>
      <c r="O243" t="n">
        <v>9.4393799937876111E-2</v>
      </c>
      <c r="P243" t="n">
        <v>0.34066237798653631</v>
      </c>
      <c r="Q243" t="n">
        <v>0.48448598576983409</v>
      </c>
      <c r="R243" t="n">
        <v>1.2993659342946419E-2</v>
      </c>
      <c r="S243" t="n">
        <v>11.005042991686979</v>
      </c>
      <c r="T243" t="n">
        <v>38.513165870080961</v>
      </c>
      <c r="U243" t="n">
        <v>24.425870180761695</v>
      </c>
      <c r="V243" t="n">
        <v>1.8796186218242887</v>
      </c>
      <c r="W243" t="n">
        <v>74.902955299965384</v>
      </c>
      <c r="X243" t="n">
        <v>0.12632104083223261</v>
      </c>
      <c r="Y243" t="n">
        <v>0.61268048873667713</v>
      </c>
      <c r="Z243" t="n">
        <v>87.926215519149991</v>
      </c>
      <c r="AA243" t="n">
        <v>112.38219145261367</v>
      </c>
      <c r="AB243" t="n">
        <v>7.8662244196808402</v>
      </c>
      <c r="AC243" t="n">
        <v>43.533896840274267</v>
      </c>
      <c r="AD243" t="n">
        <v>7.2276460674407472</v>
      </c>
      <c r="AE243" t="n">
        <v>1.1193967613816156</v>
      </c>
      <c r="AF243" t="n">
        <v>4.2717721158431061</v>
      </c>
      <c r="AG243" t="n">
        <v>8.7498777478795091</v>
      </c>
      <c r="AH243" t="n">
        <v>7.1881854252343942</v>
      </c>
      <c r="AI243" t="n">
        <v>1.8487366920098225</v>
      </c>
      <c r="AJ243" t="n">
        <v>2.1238318921009949</v>
      </c>
      <c r="AK243" t="n">
        <v>7.5981431387011753</v>
      </c>
      <c r="AL243" t="n">
        <v>9.3972570910677291</v>
      </c>
      <c r="AM243" t="n">
        <v>3.7585776779687876</v>
      </c>
      <c r="AN243" t="n">
        <v>2.3496474134006888</v>
      </c>
      <c r="AO243" t="n">
        <v>38.353985938060006</v>
      </c>
      <c r="AP243" t="n">
        <v>20.304898197889731</v>
      </c>
      <c r="AQ243" t="n">
        <v>59.135204490645656</v>
      </c>
      <c r="AR243" t="n">
        <v>9.1300447919687713</v>
      </c>
      <c r="AS243" t="n">
        <v>2.7289159799201883</v>
      </c>
      <c r="AT243" t="n">
        <v>17.533710809591206</v>
      </c>
      <c r="AU243" t="n">
        <v>25.32691829152548</v>
      </c>
      <c r="AW243" t="n">
        <v>0.13462713088642264</v>
      </c>
      <c r="AX243" t="n">
        <v>2.7481554889068391</v>
      </c>
      <c r="AY243" t="n">
        <v>0.50466029415059621</v>
      </c>
      <c r="AZ243" t="n">
        <v>52.991279257876926</v>
      </c>
      <c r="BC243" t="n">
        <v>9.9291984592792062</v>
      </c>
      <c r="BG243" t="n">
        <v>3.4704685032324635E-2</v>
      </c>
      <c r="BH243" t="n">
        <v>12.331423515335912</v>
      </c>
      <c r="BI243" t="n">
        <v>31.338932716610088</v>
      </c>
      <c r="BJ243" t="n">
        <v>30.282172712969441</v>
      </c>
      <c r="BK243" t="n">
        <v>19.124547773772534</v>
      </c>
      <c r="BL243" t="n">
        <v>53.262793431847058</v>
      </c>
      <c r="BM243" t="n">
        <v>3.1572529879143758</v>
      </c>
      <c r="BN243" t="n">
        <v>3.4760937444348201</v>
      </c>
      <c r="BO243" t="n">
        <v>10.480414496875786</v>
      </c>
      <c r="BP243" t="n">
        <v>72.12435966022943</v>
      </c>
      <c r="BQ243" t="n">
        <v>14.756150264593494</v>
      </c>
      <c r="BR243" t="n">
        <v>3.5954868558281419</v>
      </c>
      <c r="BS243" t="n">
        <v>11.754956844160912</v>
      </c>
      <c r="BT243" t="n">
        <v>25.343029275507657</v>
      </c>
      <c r="BU243" t="n">
        <v>40.333275023456267</v>
      </c>
      <c r="BV243" t="n">
        <v>7.515823109680225</v>
      </c>
      <c r="BW243" t="n">
        <v>6.8261314626240619</v>
      </c>
      <c r="BX243" t="n">
        <v>10.847316654385109</v>
      </c>
      <c r="BY243" t="n">
        <v>16.502558133415278</v>
      </c>
    </row>
    <row r="244">
      <c r="A244" s="8" t="s">
        <v>400</v>
      </c>
      <c r="IM244" t="n">
        <v>1465.5755558018573</v>
      </c>
    </row>
    <row r="245">
      <c r="A245" s="8" t="s">
        <v>401</v>
      </c>
      <c r="CE245" t="n">
        <v>6.2691761661193173</v>
      </c>
      <c r="CI245" t="n">
        <v>0.46550749427668592</v>
      </c>
      <c r="CK245" t="n">
        <v>0.19203029429987722</v>
      </c>
      <c r="CS245" t="n">
        <v>4.8627063561708024</v>
      </c>
      <c r="CT245" t="n">
        <v>0.22958531981360214</v>
      </c>
      <c r="CU245" t="n">
        <v>9.2799320660835569</v>
      </c>
      <c r="CV245" t="n">
        <v>2.191094013182654E-5</v>
      </c>
      <c r="CW245" t="n">
        <v>0.24036513729892262</v>
      </c>
      <c r="CY245" t="n">
        <v>0.47743675816016035</v>
      </c>
      <c r="CZ245" t="n">
        <v>1.8442078885473865</v>
      </c>
      <c r="DA245" t="n">
        <v>3.5002179605346253</v>
      </c>
      <c r="DC245" t="n">
        <v>3.4328551112665667E-2</v>
      </c>
      <c r="DE245" t="n">
        <v>0.86526365083367851</v>
      </c>
      <c r="DH245" t="n">
        <v>0.67180594283959816</v>
      </c>
      <c r="DJ245" t="n">
        <v>3.3942345030376249</v>
      </c>
      <c r="DK245" t="n">
        <v>2.1089275074668965</v>
      </c>
      <c r="DN245" t="n">
        <v>3.274751774631858</v>
      </c>
      <c r="DP245" t="n">
        <v>0.12038039207659536</v>
      </c>
      <c r="DQ245" t="n">
        <v>1.7883044294295242E-2</v>
      </c>
      <c r="DT245" t="n">
        <v>7.8449258910039088</v>
      </c>
    </row>
    <row r="246">
      <c r="A246" s="8" t="s">
        <v>402</v>
      </c>
      <c r="DB246" t="n">
        <v>-7.5919866071661804E-3</v>
      </c>
      <c r="DC246" t="n">
        <v>0.14924682150028515</v>
      </c>
      <c r="DL246" t="n">
        <v>-0.2841910078888053</v>
      </c>
      <c r="DM246" t="n">
        <v>-3.6262901420209222E-2</v>
      </c>
      <c r="DN246" t="n">
        <v>1.7673913726984403E-2</v>
      </c>
      <c r="DO246" t="n">
        <v>1.8694591543385608E-3</v>
      </c>
      <c r="DP246" t="n">
        <v>-8.4800880789727862E-4</v>
      </c>
      <c r="DQ246" t="n">
        <v>-1.8038106222599873E-3</v>
      </c>
      <c r="DR246" t="n">
        <v>6.8989872588413239E-3</v>
      </c>
      <c r="DS246" t="n">
        <v>-6.4096727533449142E-4</v>
      </c>
      <c r="DT246" t="n">
        <v>-7.7892579937396782E-4</v>
      </c>
    </row>
    <row r="247">
      <c r="A247" s="8" t="s">
        <v>403</v>
      </c>
      <c r="FG247" t="n">
        <v>3362.7836709216622</v>
      </c>
      <c r="FH247" t="n">
        <v>275.3745792522941</v>
      </c>
      <c r="FI247" t="n">
        <v>51.226502528892389</v>
      </c>
      <c r="GG247" t="n">
        <v>667.32732827003554</v>
      </c>
      <c r="GH247" t="n">
        <v>422.64213110898805</v>
      </c>
      <c r="GI247" t="n">
        <v>314.26294433006188</v>
      </c>
      <c r="GJ247" t="n">
        <v>453.86409382262218</v>
      </c>
      <c r="GK247" t="n">
        <v>724.66681752497482</v>
      </c>
      <c r="GL247" t="n">
        <v>944.59322536532807</v>
      </c>
      <c r="GM247" t="n">
        <v>735.59650977802323</v>
      </c>
      <c r="GN247" t="n">
        <v>462.164088949877</v>
      </c>
      <c r="GO247" t="n">
        <v>989.96926963846897</v>
      </c>
      <c r="GP247" t="n">
        <v>478.99589446965427</v>
      </c>
      <c r="IN247" t="n">
        <v>1692.3874550122825</v>
      </c>
      <c r="IO247" t="n">
        <v>2650.2984160907931</v>
      </c>
      <c r="IR247" t="n">
        <v>93.288165847486169</v>
      </c>
      <c r="IS247" t="n">
        <v>946.38686842776224</v>
      </c>
    </row>
    <row r="248">
      <c r="A248" s="8" t="s">
        <v>404</v>
      </c>
      <c r="IH248" t="n">
        <v>1740.6010501239907</v>
      </c>
      <c r="II248" t="n">
        <v>1073.3492594521019</v>
      </c>
      <c r="IJ248" t="n">
        <v>1465.5755558018573</v>
      </c>
      <c r="IK248" t="n">
        <v>45.693688609542193</v>
      </c>
      <c r="IL248" t="n">
        <v>-0.15642842678059699</v>
      </c>
      <c r="IR248" t="n">
        <v>234.18610394219081</v>
      </c>
    </row>
    <row r="249">
      <c r="A249" s="8" t="s">
        <v>405</v>
      </c>
      <c r="FG249" t="n">
        <v>3360.4291330405731</v>
      </c>
    </row>
    <row r="250">
      <c r="A250" s="8" t="s">
        <v>406</v>
      </c>
      <c r="IM250" t="n">
        <v>228.97147799826672</v>
      </c>
      <c r="IO250" t="n">
        <v>710.13071694977975</v>
      </c>
      <c r="IS250" t="n">
        <v>3965.2516194670038</v>
      </c>
    </row>
    <row r="251">
      <c r="A251" s="8" t="s">
        <v>407</v>
      </c>
      <c r="IQ251" t="n">
        <v>9.9999999999999995E-21</v>
      </c>
    </row>
    <row r="252">
      <c r="A252" s="8" t="s">
        <v>408</v>
      </c>
      <c r="IM252" t="n">
        <v>133.72595253750904</v>
      </c>
      <c r="IN252" t="n">
        <v>709.61949588734115</v>
      </c>
      <c r="IO252" t="n">
        <v>9.9999999999999995E-21</v>
      </c>
      <c r="IS252" t="n">
        <v>101.29104695328463</v>
      </c>
    </row>
    <row r="253">
      <c r="A253" s="8" t="s">
        <v>409</v>
      </c>
      <c r="CB253" t="n">
        <v>0.20168727287938809</v>
      </c>
      <c r="CC253" t="n">
        <v>104.88981266699371</v>
      </c>
      <c r="CD253" t="n">
        <v>18.342095745613047</v>
      </c>
      <c r="CE253" t="n">
        <v>117.7942630804169</v>
      </c>
      <c r="CF253" t="n">
        <v>10.804416745396432</v>
      </c>
      <c r="CG253" t="n">
        <v>1.9562384405628068E-2</v>
      </c>
      <c r="CH253" t="n">
        <v>0.86233112472061446</v>
      </c>
      <c r="CI253" t="n">
        <v>55.028830277543314</v>
      </c>
      <c r="CJ253" t="n">
        <v>6.6713404674650683</v>
      </c>
      <c r="CK253" t="n">
        <v>18.48247318937986</v>
      </c>
      <c r="CL253" t="n">
        <v>8.8438950452969234E-2</v>
      </c>
      <c r="CM253" t="n">
        <v>1.9580096121228772</v>
      </c>
      <c r="CN253" t="n">
        <v>2.9753382611007528</v>
      </c>
      <c r="CO253" t="n">
        <v>4.4208086962062749</v>
      </c>
      <c r="CP253" t="n">
        <v>16.337738272043119</v>
      </c>
      <c r="CQ253" t="n">
        <v>10.55600435973205</v>
      </c>
      <c r="CR253" t="n">
        <v>384.78440817496647</v>
      </c>
      <c r="CS253" t="n">
        <v>452.42071859617391</v>
      </c>
      <c r="CT253" t="n">
        <v>14.590089812388261</v>
      </c>
      <c r="CU253" t="n">
        <v>154.06311464644443</v>
      </c>
      <c r="CV253" t="n">
        <v>132.88409219024211</v>
      </c>
      <c r="CW253" t="n">
        <v>69.826063001913099</v>
      </c>
      <c r="CX253" t="n">
        <v>25.285991147806481</v>
      </c>
      <c r="CY253" t="n">
        <v>147.84530342883249</v>
      </c>
      <c r="CZ253" t="n">
        <v>366.57392614389744</v>
      </c>
      <c r="DA253" t="n">
        <v>218.77793994521065</v>
      </c>
      <c r="DB253" t="n">
        <v>155.97700835615902</v>
      </c>
      <c r="DC253" t="n">
        <v>228.88381629394519</v>
      </c>
      <c r="DD253" t="n">
        <v>90.339527739286481</v>
      </c>
      <c r="DE253" t="n">
        <v>137.27155765393624</v>
      </c>
      <c r="DF253" t="n">
        <v>183.05454904339143</v>
      </c>
      <c r="DG253" t="n">
        <v>680.96239922602285</v>
      </c>
      <c r="DH253" t="n">
        <v>488.77330415403287</v>
      </c>
      <c r="DI253" t="n">
        <v>419.65909779294469</v>
      </c>
      <c r="DJ253" t="n">
        <v>341.70338634735293</v>
      </c>
      <c r="DK253" t="n">
        <v>264.78938433394751</v>
      </c>
      <c r="DL253" t="n">
        <v>343.67668383467969</v>
      </c>
      <c r="DM253" t="n">
        <v>41.473409550619913</v>
      </c>
      <c r="DN253" t="n">
        <v>343.95995977451616</v>
      </c>
      <c r="DO253" t="n">
        <v>526.82608795926876</v>
      </c>
      <c r="DP253" t="n">
        <v>390.63160849800317</v>
      </c>
      <c r="DQ253" t="n">
        <v>611.61554286528019</v>
      </c>
      <c r="DR253" t="n">
        <v>619.22736327810253</v>
      </c>
      <c r="DS253" t="n">
        <v>82.991702437967533</v>
      </c>
      <c r="DT253" t="n">
        <v>262.53088388591766</v>
      </c>
      <c r="DU253" t="n">
        <v>30.670820860384019</v>
      </c>
      <c r="DV253" t="n">
        <v>3.5799117736772699</v>
      </c>
      <c r="DW253" t="n">
        <v>7.1382452316071454</v>
      </c>
      <c r="DX253" t="n">
        <v>41.170056087396915</v>
      </c>
      <c r="DY253" t="n">
        <v>0.46693259694981132</v>
      </c>
      <c r="DZ253" t="n">
        <v>14.930205372193232</v>
      </c>
      <c r="EA253" t="n">
        <v>5.9990092216531829E-2</v>
      </c>
      <c r="EB253" t="n">
        <v>6.0889834103903944</v>
      </c>
      <c r="EC253" t="n">
        <v>10.544831022861386</v>
      </c>
      <c r="ED253" t="n">
        <v>8.7332403303139849E-2</v>
      </c>
      <c r="EE253" t="n">
        <v>6.0523840794167558</v>
      </c>
      <c r="EF253" t="n">
        <v>0.39230527187697289</v>
      </c>
      <c r="EG253" t="n">
        <v>1.5639209262119271</v>
      </c>
      <c r="EH253" t="n">
        <v>1.2852339428112485</v>
      </c>
      <c r="EI253" t="n">
        <v>8.8912453464526209</v>
      </c>
      <c r="EJ253" t="n">
        <v>40.383473146373881</v>
      </c>
      <c r="EK253" t="n">
        <v>52.673420537989699</v>
      </c>
      <c r="EL253" t="n">
        <v>118.62982556137437</v>
      </c>
      <c r="EM253" t="n">
        <v>5.1739815706207759</v>
      </c>
      <c r="EN253" t="n">
        <v>121.73024545862258</v>
      </c>
      <c r="EO253" t="n">
        <v>14.363108899667887</v>
      </c>
      <c r="EP253" t="n">
        <v>310.26431028833525</v>
      </c>
      <c r="EQ253" t="n">
        <v>55.858805579881206</v>
      </c>
      <c r="ER253" t="n">
        <v>93.863116103516433</v>
      </c>
      <c r="ES253" t="n">
        <v>15.098239138800704</v>
      </c>
      <c r="ET253" t="n">
        <v>85.627144417936776</v>
      </c>
      <c r="EU253" t="n">
        <v>26.842510160225739</v>
      </c>
      <c r="EV253" t="n">
        <v>254.38349607998501</v>
      </c>
      <c r="EW253" t="n">
        <v>69.517390344964298</v>
      </c>
      <c r="EX253" t="n">
        <v>24.069997425157599</v>
      </c>
      <c r="IN253" t="n">
        <v>-498.4920445022529</v>
      </c>
      <c r="IR253" t="n">
        <v>617.16222558845777</v>
      </c>
    </row>
  </sheetData>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9"/>
  </sheetPr>
  <dimension ref="A1"/>
  <sheetViews>
    <sheetView topLeftCell="A22" workbookViewId="0">
      <selection activeCell="K57" sqref="K57"/>
    </sheetView>
  </sheetViews>
  <sheetFormatPr defaultRowHeight="15.0" baseColWidth="10"/>
  <cols>
    <col min="2" max="2" width="9.140625" hidden="0" customWidth="1"/>
  </cols>
  <sheetData>
    <row r="1">
      <c r="A1" t="s">
        <v>410</v>
      </c>
    </row>
    <row r="2">
      <c r="A2" t="s">
        <v>411</v>
      </c>
    </row>
    <row r="3">
      <c r="B3" t="str">
        <f>'SAM_temporary 2022_V4'!C2</f>
        <v>a-agri</v>
      </c>
      <c r="C3" t="str">
        <f>'SAM_temporary 2022_V4'!D2</f>
        <v>a-mine</v>
      </c>
      <c r="D3" t="str">
        <f>'SAM_temporary 2022_V4'!E2</f>
        <v>a-food</v>
      </c>
      <c r="E3" t="str">
        <f>'SAM_temporary 2022_V4'!F2</f>
        <v>a-text</v>
      </c>
      <c r="F3" t="str">
        <f>'SAM_temporary 2022_V4'!G2</f>
        <v>a-ppp</v>
      </c>
      <c r="G3" t="str">
        <f>'SAM_temporary 2022_V4'!H2</f>
        <v>a-p_c</v>
      </c>
      <c r="H3" t="str">
        <f>'SAM_temporary 2022_V4'!I2</f>
        <v>a-che</v>
      </c>
      <c r="I3" t="str">
        <f>'SAM_temporary 2022_V4'!J2</f>
        <v>a-bph</v>
      </c>
      <c r="J3" t="str">
        <f>'SAM_temporary 2022_V4'!K2</f>
        <v>a-rnmm</v>
      </c>
      <c r="K3" t="str">
        <f>'SAM_temporary 2022_V4'!L2</f>
        <v>a-meta</v>
      </c>
      <c r="L3" t="str">
        <f>'SAM_temporary 2022_V4'!M2</f>
        <v>a-ele</v>
      </c>
      <c r="M3" t="str">
        <f>'SAM_temporary 2022_V4'!N2</f>
        <v>a-eeq</v>
      </c>
      <c r="N3" t="str">
        <f>'SAM_temporary 2022_V4'!O2</f>
        <v>a-ome</v>
      </c>
      <c r="O3" t="str">
        <f>'SAM_temporary 2022_V4'!P2</f>
        <v>a-mvh</v>
      </c>
      <c r="P3" t="str">
        <f>'SAM_temporary 2022_V4'!Q2</f>
        <v>a-omf</v>
      </c>
      <c r="Q3" t="str">
        <f>'SAM_temporary 2022_V4'!R2</f>
        <v>a-ely</v>
      </c>
      <c r="R3" t="str">
        <f>'SAM_temporary 2022_V4'!S2</f>
        <v>a-wtr</v>
      </c>
      <c r="S3" t="str">
        <f>'SAM_temporary 2022_V4'!T2</f>
        <v>a-cns</v>
      </c>
      <c r="T3" t="str">
        <f>'SAM_temporary 2022_V4'!U2</f>
        <v>a-trd</v>
      </c>
      <c r="U3" t="str">
        <f>'SAM_temporary 2022_V4'!V2</f>
        <v>a-trans</v>
      </c>
      <c r="V3" t="str">
        <f>'SAM_temporary 2022_V4'!W2</f>
        <v>a-afs</v>
      </c>
      <c r="W3" t="str">
        <f>'SAM_temporary 2022_V4'!X2</f>
        <v>a-publ</v>
      </c>
      <c r="X3" t="str">
        <f>'SAM_temporary 2022_V4'!Y2</f>
        <v>a-tele</v>
      </c>
      <c r="Y3" t="str">
        <f>'SAM_temporary 2022_V4'!Z2</f>
        <v>a-info</v>
      </c>
      <c r="Z3" t="str">
        <f>'SAM_temporary 2022_V4'!AA2</f>
        <v>a-ofi</v>
      </c>
      <c r="AA3" t="str">
        <f>'SAM_temporary 2022_V4'!AB2</f>
        <v>a-rsa</v>
      </c>
      <c r="AB3" t="str">
        <f>'SAM_temporary 2022_V4'!AC2</f>
        <v>a-obs</v>
      </c>
      <c r="AC3" t="str">
        <f>'SAM_temporary 2022_V4'!AD2</f>
        <v>a-scie</v>
      </c>
      <c r="AD3" t="str">
        <f>'SAM_temporary 2022_V4'!AE2</f>
        <v>a-prof</v>
      </c>
      <c r="AE3" t="str">
        <f>'SAM_temporary 2022_V4'!AF2</f>
        <v>a-supp</v>
      </c>
      <c r="AF3" t="str">
        <f>'SAM_temporary 2022_V4'!AG2</f>
        <v>a-admi</v>
      </c>
      <c r="AG3" t="str">
        <f>'SAM_temporary 2022_V4'!AH2</f>
        <v>a-educ</v>
      </c>
      <c r="AH3" t="str">
        <f>'SAM_temporary 2022_V4'!AI2</f>
        <v>a-heal</v>
      </c>
      <c r="AI3" t="str">
        <f>'SAM_temporary 2022_V4'!AJ2</f>
        <v>a-soci</v>
      </c>
      <c r="AJ3" t="str">
        <f>'SAM_temporary 2022_V4'!AK2</f>
        <v>a-arts</v>
      </c>
      <c r="AK3" t="str">
        <f>'SAM_temporary 2022_V4'!AL2</f>
        <v>a-oser</v>
      </c>
      <c r="AL3" t="str">
        <f>'SAM_temporary 2022_V4'!AM2</f>
        <v>a-dwe</v>
      </c>
    </row>
    <row r="4">
      <c r="A4" t="s">
        <v>412</v>
      </c>
      <c r="B4" s="28" t="n">
        <f>SUM('SAM_temporary 2022_V4'!C77:C82)/B6</f>
        <v>0.52768843601959248</v>
      </c>
      <c r="C4" s="28" t="n">
        <f>SUM('SAM_temporary 2022_V4'!D77:D82)/C6</f>
        <v>0.46637468105530394</v>
      </c>
      <c r="D4" s="28" t="n">
        <f>SUM('SAM_temporary 2022_V4'!E77:E82)/D6</f>
        <v>0.22610939780340464</v>
      </c>
      <c r="E4" s="28" t="n">
        <f>SUM('SAM_temporary 2022_V4'!F77:F82)/E6</f>
        <v>0.25908815294941284</v>
      </c>
      <c r="F4" s="28" t="n">
        <f>SUM('SAM_temporary 2022_V4'!G77:G82)/F6</f>
        <v>0.28206496603223896</v>
      </c>
      <c r="G4" s="28" t="n">
        <f>SUM('SAM_temporary 2022_V4'!H77:H82)/G6</f>
        <v>7.147860880320743E-2</v>
      </c>
      <c r="H4" s="28" t="n">
        <f>SUM('SAM_temporary 2022_V4'!I77:I82)/H6</f>
        <v>0.28598243799016249</v>
      </c>
      <c r="I4" s="28" t="n">
        <f>SUM('SAM_temporary 2022_V4'!J77:J82)/I6</f>
        <v>0.56551121678222627</v>
      </c>
      <c r="J4" s="28" t="n">
        <f>SUM('SAM_temporary 2022_V4'!K77:K82)/J6</f>
        <v>0.19046874256828369</v>
      </c>
      <c r="K4" s="28" t="n">
        <f>SUM('SAM_temporary 2022_V4'!L77:L82)/K6</f>
        <v>0.26123774134850691</v>
      </c>
      <c r="L4" s="28" t="n">
        <f>SUM('SAM_temporary 2022_V4'!M77:M82)/L6</f>
        <v>3.7316914357261734E-2</v>
      </c>
      <c r="M4" s="28" t="n">
        <f>SUM('SAM_temporary 2022_V4'!N77:N82)/M6</f>
        <v>0.17713775846105809</v>
      </c>
      <c r="N4" s="28" t="n">
        <f>SUM('SAM_temporary 2022_V4'!O77:O82)/N6</f>
        <v>0.24114560139570818</v>
      </c>
      <c r="O4" s="28" t="n">
        <f>SUM('SAM_temporary 2022_V4'!P77:P82)/O6</f>
        <v>0.41023997910199328</v>
      </c>
      <c r="P4" s="28" t="n">
        <f>SUM('SAM_temporary 2022_V4'!Q77:Q82)/P6</f>
        <v>0.16742119391558569</v>
      </c>
      <c r="Q4" s="28" t="n">
        <f>SUM('SAM_temporary 2022_V4'!R77:R82)/Q6</f>
        <v>0.64469798993667704</v>
      </c>
      <c r="R4" s="28" t="n">
        <f>SUM('SAM_temporary 2022_V4'!S77:S82)/R6</f>
        <v>0.65936691885519172</v>
      </c>
      <c r="S4" s="28" t="n">
        <f>SUM('SAM_temporary 2022_V4'!T77:T82)/S6</f>
        <v>0.23124918460247079</v>
      </c>
      <c r="T4" s="28" t="n">
        <f>SUM('SAM_temporary 2022_V4'!U77:U82)/T6</f>
        <v>0.38395593484961815</v>
      </c>
      <c r="U4" s="28" t="n">
        <f>SUM('SAM_temporary 2022_V4'!V77:V82)/U6</f>
        <v>0.31438221479737433</v>
      </c>
      <c r="V4" s="28" t="n">
        <f>SUM('SAM_temporary 2022_V4'!W77:W82)/V6</f>
        <v>0.42143716697118166</v>
      </c>
      <c r="W4" s="28" t="n">
        <f>SUM('SAM_temporary 2022_V4'!X77:X82)/W6</f>
        <v>0.46588462805770275</v>
      </c>
      <c r="X4" s="28" t="n">
        <f>SUM('SAM_temporary 2022_V4'!Y77:Y82)/X6</f>
        <v>0.75645499388961512</v>
      </c>
      <c r="Y4" s="28" t="n">
        <f>SUM('SAM_temporary 2022_V4'!Z77:Z82)/Y6</f>
        <v>0.66206757486798129</v>
      </c>
      <c r="Z4" s="28" t="n">
        <f>SUM('SAM_temporary 2022_V4'!AA77:AA82)/Z6</f>
        <v>0.67340014439608087</v>
      </c>
      <c r="AA4" s="28" t="n">
        <f>SUM('SAM_temporary 2022_V4'!AB77:AB82)/AA6</f>
        <v>0.54717014070014425</v>
      </c>
      <c r="AB4" s="28" t="n">
        <f>SUM('SAM_temporary 2022_V4'!AC77:AC82)/AB6</f>
        <v>0.39961750942981528</v>
      </c>
      <c r="AC4" s="28" t="n">
        <f>SUM('SAM_temporary 2022_V4'!AD77:AD82)/AC6</f>
        <v>0.81226489021845116</v>
      </c>
      <c r="AD4" s="28" t="n">
        <f>SUM('SAM_temporary 2022_V4'!AE77:AE82)/AD6</f>
        <v>0.37706777082363613</v>
      </c>
      <c r="AE4" s="28" t="n">
        <f>SUM('SAM_temporary 2022_V4'!AF77:AF82)/AE6</f>
        <v>0.47353030225756565</v>
      </c>
      <c r="AF4" s="28" t="n">
        <f>SUM('SAM_temporary 2022_V4'!AG77:AG82)/AF6</f>
        <v>0.69002293960591898</v>
      </c>
      <c r="AG4" s="28" t="n">
        <f>SUM('SAM_temporary 2022_V4'!AH77:AH82)/AG6</f>
        <v>0.80420734083649481</v>
      </c>
      <c r="AH4" s="28" t="n">
        <f>SUM('SAM_temporary 2022_V4'!AI77:AI82)/AH6</f>
        <v>0.5869906751742261</v>
      </c>
      <c r="AI4" s="28" t="n">
        <f>SUM('SAM_temporary 2022_V4'!AJ77:AJ82)/AI6</f>
        <v>0.15849001175912877</v>
      </c>
      <c r="AJ4" s="28" t="n">
        <f>SUM('SAM_temporary 2022_V4'!AK77:AK82)/AJ6</f>
        <v>0.53464498726920395</v>
      </c>
      <c r="AK4" s="28" t="n">
        <f>SUM('SAM_temporary 2022_V4'!AL77:AL82)/AK6</f>
        <v>0.308072065705295</v>
      </c>
      <c r="AL4" s="28" t="n">
        <f>SUM('SAM_temporary 2022_V4'!AM77:AM82)/AL6</f>
        <v>0.91365087176231752</v>
      </c>
    </row>
    <row r="5">
      <c r="A5" t="str">
        <f>'SAM_temporary 2022_V4'!B83</f>
        <v>f-cap</v>
      </c>
      <c r="B5" s="28" t="n">
        <f>'SAM_temporary 2022_V4'!C83/B6</f>
        <v>0.12329773644237114</v>
      </c>
      <c r="C5" s="28" t="n">
        <f>'SAM_temporary 2022_V4'!D83/C6</f>
        <v>6.9257430612231262E-3</v>
      </c>
      <c r="D5" s="28" t="n">
        <f>'SAM_temporary 2022_V4'!E83/D6</f>
        <v>2.8074515410533921E-2</v>
      </c>
      <c r="E5" s="28" t="n">
        <f>'SAM_temporary 2022_V4'!F83/E6</f>
        <v>0.10358233261766545</v>
      </c>
      <c r="F5" s="28" t="n">
        <f>'SAM_temporary 2022_V4'!G83/F6</f>
        <v>0.14636770330776594</v>
      </c>
      <c r="G5" s="28" t="n">
        <f>'SAM_temporary 2022_V4'!H83/G6</f>
        <v>4.9014454720644217E-2</v>
      </c>
      <c r="H5" s="28" t="n">
        <f>'SAM_temporary 2022_V4'!I83/H6</f>
        <v>0.25770891671011176</v>
      </c>
      <c r="I5" s="28" t="n">
        <f>'SAM_temporary 2022_V4'!J83/I6</f>
        <v>0</v>
      </c>
      <c r="J5" s="28" t="n">
        <f>'SAM_temporary 2022_V4'!K83/J6</f>
        <v>8.3392852505103768E-2</v>
      </c>
      <c r="K5" s="28" t="n">
        <f>'SAM_temporary 2022_V4'!L83/K6</f>
        <v>6.9630414869942564E-2</v>
      </c>
      <c r="L5" s="28" t="n">
        <f>'SAM_temporary 2022_V4'!M83/L6</f>
        <v>3.8138684152764744E-2</v>
      </c>
      <c r="M5" s="28" t="n">
        <f>'SAM_temporary 2022_V4'!N83/M6</f>
        <v>0</v>
      </c>
      <c r="N5" s="28" t="n">
        <f>'SAM_temporary 2022_V4'!O83/N6</f>
        <v>0</v>
      </c>
      <c r="O5" s="28" t="n">
        <f>'SAM_temporary 2022_V4'!P83/O6</f>
        <v>0</v>
      </c>
      <c r="P5" s="28" t="n">
        <f>'SAM_temporary 2022_V4'!Q83/P6</f>
        <v>0.15629112363349135</v>
      </c>
      <c r="Q5" s="28" t="n">
        <f>'SAM_temporary 2022_V4'!R83/Q6</f>
        <v>2.4303056717899698E-2</v>
      </c>
      <c r="R5" s="28" t="n">
        <f>'SAM_temporary 2022_V4'!S83/R6</f>
        <v>0</v>
      </c>
      <c r="S5" s="28" t="n">
        <f>'SAM_temporary 2022_V4'!T83/S6</f>
        <v>0.1431866523652611</v>
      </c>
      <c r="T5" s="28" t="n">
        <f>'SAM_temporary 2022_V4'!U83/T6</f>
        <v>0.23195387021445837</v>
      </c>
      <c r="U5" s="28" t="n">
        <f>'SAM_temporary 2022_V4'!V83/U6</f>
        <v>0.18375644558741336</v>
      </c>
      <c r="V5" s="28" t="n">
        <f>'SAM_temporary 2022_V4'!W83/V6</f>
        <v>7.6081651935738376E-2</v>
      </c>
      <c r="W5" s="28" t="n">
        <f>'SAM_temporary 2022_V4'!X83/W6</f>
        <v>0.12594951590732686</v>
      </c>
      <c r="X5" s="28" t="n">
        <f>'SAM_temporary 2022_V4'!Y83/X6</f>
        <v>0</v>
      </c>
      <c r="Y5" s="28" t="n">
        <f>'SAM_temporary 2022_V4'!Z83/Y6</f>
        <v>6.0445698091374921E-2</v>
      </c>
      <c r="Z5" s="28" t="n">
        <f>'SAM_temporary 2022_V4'!AA83/Z6</f>
        <v>2.1203207379466921E-2</v>
      </c>
      <c r="AA5" s="28" t="n">
        <f>'SAM_temporary 2022_V4'!AB83/AA6</f>
        <v>0.28172261275484928</v>
      </c>
      <c r="AB5" s="28" t="n">
        <f>'SAM_temporary 2022_V4'!AC83/AB6</f>
        <v>0.2440215800621035</v>
      </c>
      <c r="AC5" s="28" t="n">
        <f>'SAM_temporary 2022_V4'!AD83/AC6</f>
        <v>0</v>
      </c>
      <c r="AD5" s="28" t="n">
        <f>'SAM_temporary 2022_V4'!AE83/AD6</f>
        <v>0.16162869600910909</v>
      </c>
      <c r="AE5" s="28" t="n">
        <f>'SAM_temporary 2022_V4'!AF83/AE6</f>
        <v>0.12807098030587138</v>
      </c>
      <c r="AF5" s="28" t="n">
        <f>'SAM_temporary 2022_V4'!AG83/AF6</f>
        <v>0</v>
      </c>
      <c r="AG5" s="28" t="n">
        <f>'SAM_temporary 2022_V4'!AH83/AG6</f>
        <v>3.4120358649254154E-2</v>
      </c>
      <c r="AH5" s="28" t="n">
        <f>'SAM_temporary 2022_V4'!AI83/AH6</f>
        <v>3.1013966803646629E-2</v>
      </c>
      <c r="AI5" s="28" t="n">
        <f>'SAM_temporary 2022_V4'!AJ83/AI6</f>
        <v>0</v>
      </c>
      <c r="AJ5" s="28" t="n">
        <f>'SAM_temporary 2022_V4'!AK83/AJ6</f>
        <v>5.2755075080557094E-2</v>
      </c>
      <c r="AK5" s="28" t="n">
        <f>'SAM_temporary 2022_V4'!AL83/AK6</f>
        <v>0.2875184258934757</v>
      </c>
      <c r="AL5" s="28" t="n">
        <f>'SAM_temporary 2022_V4'!AM83/AL6</f>
        <v>8.634912823768251E-2</v>
      </c>
    </row>
    <row r="6">
      <c r="A6" t="s">
        <v>413</v>
      </c>
      <c r="B6" t="n">
        <f>'SAM_temporary 2022_V4'!C107</f>
        <v>7431.0786099339239</v>
      </c>
      <c r="C6" t="n">
        <f>'SAM_temporary 2022_V4'!D107</f>
        <v>1680.7610788973675</v>
      </c>
      <c r="D6" t="n">
        <f>'SAM_temporary 2022_V4'!E107</f>
        <v>12191.172416709145</v>
      </c>
      <c r="E6" t="n">
        <f>'SAM_temporary 2022_V4'!F107</f>
        <v>1014.3265354228122</v>
      </c>
      <c r="F6" t="n">
        <f>'SAM_temporary 2022_V4'!G107</f>
        <v>673.96495764260328</v>
      </c>
      <c r="G6" t="n">
        <f>'SAM_temporary 2022_V4'!H107</f>
        <v>164.66096243432489</v>
      </c>
      <c r="H6" t="n">
        <f>'SAM_temporary 2022_V4'!I107</f>
        <v>1324.3523005842001</v>
      </c>
      <c r="I6" t="n">
        <f>'SAM_temporary 2022_V4'!J107</f>
        <v>412.45442924985514</v>
      </c>
      <c r="J6" t="n">
        <f>'SAM_temporary 2022_V4'!K107</f>
        <v>2929.2455389927104</v>
      </c>
      <c r="K6" t="n">
        <f>'SAM_temporary 2022_V4'!L107</f>
        <v>3733.2385594342659</v>
      </c>
      <c r="L6" t="n">
        <f>'SAM_temporary 2022_V4'!M107</f>
        <v>1.8117575738532883</v>
      </c>
      <c r="M6" t="n">
        <f>'SAM_temporary 2022_V4'!N107</f>
        <v>244.64181454524478</v>
      </c>
      <c r="N6" t="n">
        <f>'SAM_temporary 2022_V4'!O107</f>
        <v>45.663086108712008</v>
      </c>
      <c r="O6" t="n">
        <f>'SAM_temporary 2022_V4'!P107</f>
        <v>54.609553236040135</v>
      </c>
      <c r="P6" t="n">
        <f>'SAM_temporary 2022_V4'!Q107</f>
        <v>568.04653815988434</v>
      </c>
      <c r="Q6" t="n">
        <f>'SAM_temporary 2022_V4'!R107</f>
        <v>3013.597722313657</v>
      </c>
      <c r="R6" t="n">
        <f>'SAM_temporary 2022_V4'!S107</f>
        <v>661.16892043493374</v>
      </c>
      <c r="S6" t="n">
        <f>'SAM_temporary 2022_V4'!T107</f>
        <v>13430.498337384644</v>
      </c>
      <c r="T6" t="n">
        <f>'SAM_temporary 2022_V4'!U107</f>
        <v>15502.128029597476</v>
      </c>
      <c r="U6" t="n">
        <f>'SAM_temporary 2022_V4'!V107</f>
        <v>8161.0970838005587</v>
      </c>
      <c r="V6" t="n">
        <f>'SAM_temporary 2022_V4'!W107</f>
        <v>4746.7102691792907</v>
      </c>
      <c r="W6" t="n">
        <f>'SAM_temporary 2022_V4'!X107</f>
        <v>853.63500062440994</v>
      </c>
      <c r="X6" t="n">
        <f>'SAM_temporary 2022_V4'!Y107</f>
        <v>1666.8672544117906</v>
      </c>
      <c r="Y6" t="n">
        <f>'SAM_temporary 2022_V4'!Z107</f>
        <v>1935.2680075544622</v>
      </c>
      <c r="Z6" t="n">
        <f>'SAM_temporary 2022_V4'!AA107</f>
        <v>4497.8294199513139</v>
      </c>
      <c r="AA6" t="n">
        <f>'SAM_temporary 2022_V4'!AB107</f>
        <v>7353.4459261771881</v>
      </c>
      <c r="AB6" t="n">
        <f>'SAM_temporary 2022_V4'!AC107</f>
        <v>1077.410338007056</v>
      </c>
      <c r="AC6" t="n">
        <f>'SAM_temporary 2022_V4'!AD107</f>
        <v>208.61510312484029</v>
      </c>
      <c r="AD6" t="n">
        <f>'SAM_temporary 2022_V4'!AE107</f>
        <v>651.58661122379021</v>
      </c>
      <c r="AE6" t="n">
        <f>'SAM_temporary 2022_V4'!AF107</f>
        <v>1063.1952320112644</v>
      </c>
      <c r="AF6" t="n">
        <f>'SAM_temporary 2022_V4'!AG107</f>
        <v>5793.2353793724506</v>
      </c>
      <c r="AG6" t="n">
        <f>'SAM_temporary 2022_V4'!AH107</f>
        <v>3374.7375027362332</v>
      </c>
      <c r="AH6" t="n">
        <f>'SAM_temporary 2022_V4'!AI107</f>
        <v>3818.999164932538</v>
      </c>
      <c r="AI6" t="n">
        <f>'SAM_temporary 2022_V4'!AJ107</f>
        <v>530.60758933558895</v>
      </c>
      <c r="AJ6" t="n">
        <f>'SAM_temporary 2022_V4'!AK107</f>
        <v>4226.1287353383696</v>
      </c>
      <c r="AK6" t="n">
        <f>'SAM_temporary 2022_V4'!AL107</f>
        <v>1009.5209484231184</v>
      </c>
      <c r="AL6" t="n">
        <f>'SAM_temporary 2022_V4'!AM107</f>
        <v>71.360067043184898</v>
      </c>
    </row>
    <row r="25">
      <c r="A25" t="s">
        <v>414</v>
      </c>
    </row>
    <row r="26">
      <c r="B26" t="str">
        <f>'SAM GTAP_2017'!B1</f>
        <v>a-PDR_0</v>
      </c>
      <c r="C26" t="str">
        <f>'SAM GTAP_2017'!C1</f>
        <v>a-WHT_0</v>
      </c>
      <c r="D26" t="str">
        <f>'SAM GTAP_2017'!D1</f>
        <v>a-GRO_0</v>
      </c>
      <c r="E26" t="str">
        <f>'SAM GTAP_2017'!E1</f>
        <v>a-V_F_0</v>
      </c>
      <c r="F26" t="str">
        <f>'SAM GTAP_2017'!F1</f>
        <v>a-OSD_0</v>
      </c>
      <c r="G26" t="str">
        <f>'SAM GTAP_2017'!G1</f>
        <v>a-C_B_0</v>
      </c>
      <c r="H26" t="str">
        <f>'SAM GTAP_2017'!H1</f>
        <v>a-PFB_0</v>
      </c>
      <c r="I26" t="str">
        <f>'SAM GTAP_2017'!I1</f>
        <v>a-OCR_0</v>
      </c>
      <c r="J26" t="str">
        <f>'SAM GTAP_2017'!J1</f>
        <v>a-CTL_0</v>
      </c>
      <c r="K26" t="str">
        <f>'SAM GTAP_2017'!K1</f>
        <v>a-OAP_0</v>
      </c>
      <c r="L26" t="str">
        <f>'SAM GTAP_2017'!L1</f>
        <v>a-RMK_0</v>
      </c>
      <c r="M26" t="str">
        <f>'SAM GTAP_2017'!M1</f>
        <v>a-WOL_0</v>
      </c>
      <c r="N26" t="str">
        <f>'SAM GTAP_2017'!N1</f>
        <v>a-FRS_0</v>
      </c>
      <c r="O26" t="str">
        <f>'SAM GTAP_2017'!O1</f>
        <v>a-FSH_0</v>
      </c>
      <c r="P26" t="str">
        <f>'SAM GTAP_2017'!P1</f>
        <v>a-COA_0</v>
      </c>
      <c r="Q26" t="str">
        <f>'SAM GTAP_2017'!Q1</f>
        <v>a-OIL_0</v>
      </c>
      <c r="R26" t="str">
        <f>'SAM GTAP_2017'!R1</f>
        <v>a-GAS_0</v>
      </c>
      <c r="S26" t="str">
        <f>'SAM GTAP_2017'!S1</f>
        <v>a-OXT_0</v>
      </c>
      <c r="T26" t="str">
        <f>'SAM GTAP_2017'!T1</f>
        <v>a-CMT_0</v>
      </c>
      <c r="U26" t="str">
        <f>'SAM GTAP_2017'!U1</f>
        <v>a-OMT_0</v>
      </c>
      <c r="V26" t="str">
        <f>'SAM GTAP_2017'!V1</f>
        <v>a-VOL_0</v>
      </c>
      <c r="W26" t="str">
        <f>'SAM GTAP_2017'!W1</f>
        <v>a-MIL_0</v>
      </c>
      <c r="X26" t="str">
        <f>'SAM GTAP_2017'!X1</f>
        <v>a-PCR_0</v>
      </c>
      <c r="Y26" t="str">
        <f>'SAM GTAP_2017'!Y1</f>
        <v>a-SGR_0</v>
      </c>
      <c r="Z26" t="str">
        <f>'SAM GTAP_2017'!Z1</f>
        <v>a-OFD_0</v>
      </c>
      <c r="AA26" t="str">
        <f>'SAM GTAP_2017'!AA1</f>
        <v>a-B_T_0</v>
      </c>
      <c r="AB26" t="str">
        <f>'SAM GTAP_2017'!AB1</f>
        <v>a-TEX_0</v>
      </c>
      <c r="AC26" t="str">
        <f>'SAM GTAP_2017'!AC1</f>
        <v>a-WAP_0</v>
      </c>
      <c r="AD26" t="str">
        <f>'SAM GTAP_2017'!AD1</f>
        <v>a-LEA_0</v>
      </c>
      <c r="AE26" t="str">
        <f>'SAM GTAP_2017'!AE1</f>
        <v>a-LUM_0</v>
      </c>
      <c r="AF26" t="str">
        <f>'SAM GTAP_2017'!AF1</f>
        <v>a-PPP_0</v>
      </c>
      <c r="AG26" t="str">
        <f>'SAM GTAP_2017'!AG1</f>
        <v>a-P_C_0</v>
      </c>
      <c r="AH26" t="str">
        <f>'SAM GTAP_2017'!AH1</f>
        <v>a-CHM_0</v>
      </c>
      <c r="AI26" t="str">
        <f>'SAM GTAP_2017'!AI1</f>
        <v>a-BPH_0</v>
      </c>
      <c r="AJ26" t="str">
        <f>'SAM GTAP_2017'!AJ1</f>
        <v>a-RPP_0</v>
      </c>
      <c r="AK26" t="str">
        <f>'SAM GTAP_2017'!AK1</f>
        <v>a-NMM_0</v>
      </c>
      <c r="AL26" t="str">
        <f>'SAM GTAP_2017'!AL1</f>
        <v>a-I_S_0</v>
      </c>
      <c r="AM26" t="str">
        <f>'SAM GTAP_2017'!AM1</f>
        <v>a-NFM_0</v>
      </c>
      <c r="AN26" t="str">
        <f>'SAM GTAP_2017'!AN1</f>
        <v>a-FMP_0</v>
      </c>
      <c r="AO26" t="str">
        <f>'SAM GTAP_2017'!AO1</f>
        <v>a-ELE_0</v>
      </c>
      <c r="AP26" t="str">
        <f>'SAM GTAP_2017'!AP1</f>
        <v>a-EEQ_0</v>
      </c>
      <c r="AQ26" t="str">
        <f>'SAM GTAP_2017'!AQ1</f>
        <v>a-OME_0</v>
      </c>
      <c r="AR26" t="str">
        <f>'SAM GTAP_2017'!AR1</f>
        <v>a-MVH_0</v>
      </c>
      <c r="AS26" t="str">
        <f>'SAM GTAP_2017'!AS1</f>
        <v>a-OTN_0</v>
      </c>
      <c r="AT26" t="str">
        <f>'SAM GTAP_2017'!AT1</f>
        <v>a-OMF_0</v>
      </c>
      <c r="AU26" t="str">
        <f>'SAM GTAP_2017'!AU1</f>
        <v>a-TnD_0</v>
      </c>
      <c r="AV26" t="str">
        <f>'SAM GTAP_2017'!AV1</f>
        <v>a-NuclearBL_0</v>
      </c>
      <c r="AW26" t="str">
        <f>'SAM GTAP_2017'!AW1</f>
        <v>a-CoalBL_0</v>
      </c>
      <c r="AX26" t="str">
        <f>'SAM GTAP_2017'!AX1</f>
        <v>a-GasBL_0</v>
      </c>
      <c r="AY26" t="str">
        <f>'SAM GTAP_2017'!AY1</f>
        <v>a-WindBL_0</v>
      </c>
      <c r="AZ26" t="str">
        <f>'SAM GTAP_2017'!AZ1</f>
        <v>a-HydroBL_0</v>
      </c>
      <c r="BA26" t="str">
        <f>'SAM GTAP_2017'!BA1</f>
        <v>a-OilBL_0</v>
      </c>
      <c r="BB26" t="str">
        <f>'SAM GTAP_2017'!BB1</f>
        <v>a-OtherBL_0</v>
      </c>
      <c r="BC26" t="str">
        <f>'SAM GTAP_2017'!BC1</f>
        <v>a-GasP_0</v>
      </c>
      <c r="BD26" t="str">
        <f>'SAM GTAP_2017'!BD1</f>
        <v>a-HydroP_0</v>
      </c>
      <c r="BE26" t="str">
        <f>'SAM GTAP_2017'!BE1</f>
        <v>a-OilP_0</v>
      </c>
      <c r="BF26" t="str">
        <f>'SAM GTAP_2017'!BF1</f>
        <v>a-SolarP_0</v>
      </c>
      <c r="BG26" t="str">
        <f>'SAM GTAP_2017'!BG1</f>
        <v>a-GDT_0</v>
      </c>
      <c r="BH26" t="str">
        <f>'SAM GTAP_2017'!BH1</f>
        <v>a-WTR_0</v>
      </c>
      <c r="BI26" t="str">
        <f>'SAM GTAP_2017'!BI1</f>
        <v>a-CNS_0</v>
      </c>
      <c r="BJ26" t="str">
        <f>'SAM GTAP_2017'!BJ1</f>
        <v>a-TRD_0</v>
      </c>
      <c r="BK26" t="str">
        <f>'SAM GTAP_2017'!BK1</f>
        <v>a-AFS_0</v>
      </c>
      <c r="BL26" t="str">
        <f>'SAM GTAP_2017'!BL1</f>
        <v>a-OTP_0</v>
      </c>
      <c r="BM26" t="str">
        <f>'SAM GTAP_2017'!BM1</f>
        <v>a-WTP_0</v>
      </c>
      <c r="BN26" t="str">
        <f>'SAM GTAP_2017'!BN1</f>
        <v>a-ATP_0</v>
      </c>
      <c r="BO26" t="str">
        <f>'SAM GTAP_2017'!BO1</f>
        <v>a-WHS_0</v>
      </c>
      <c r="BP26" t="str">
        <f>'SAM GTAP_2017'!BP1</f>
        <v>a-CMN_0</v>
      </c>
      <c r="BQ26" t="str">
        <f>'SAM GTAP_2017'!BQ1</f>
        <v>a-OFI_0</v>
      </c>
      <c r="BR26" t="str">
        <f>'SAM GTAP_2017'!BR1</f>
        <v>a-INS_0</v>
      </c>
      <c r="BS26" t="str">
        <f>'SAM GTAP_2017'!BS1</f>
        <v>a-RSA_0</v>
      </c>
      <c r="BT26" t="str">
        <f>'SAM GTAP_2017'!BT1</f>
        <v>a-OBS_0</v>
      </c>
      <c r="BU26" t="str">
        <f>'SAM GTAP_2017'!BU1</f>
        <v>a-ROS_0</v>
      </c>
      <c r="BV26" t="str">
        <f>'SAM GTAP_2017'!BV1</f>
        <v>a-OSG_0</v>
      </c>
      <c r="BW26" t="str">
        <f>'SAM GTAP_2017'!BW1</f>
        <v>a-EDU_0</v>
      </c>
      <c r="BX26" t="str">
        <f>'SAM GTAP_2017'!BX1</f>
        <v>a-HHT_0</v>
      </c>
      <c r="BY26" t="str">
        <f>'SAM GTAP_2017'!BY1</f>
        <v>a-DWE_0</v>
      </c>
      <c r="BZ26" t="str">
        <f>'SAM GTAP_2017'!BZ1</f>
        <v>a-ctlRais_0</v>
      </c>
      <c r="CA26" t="str">
        <f>'SAM GTAP_2017'!CA1</f>
        <v>a-otpEle_0</v>
      </c>
    </row>
    <row r="27">
      <c r="A27" t="s">
        <v>412</v>
      </c>
      <c r="B27" s="28" t="n">
        <f>SUM('SAM GTAP_2017'!B189:B198)/B29</f>
        <v>2.3911075301689698E-2</v>
      </c>
      <c r="C27" s="28" t="n">
        <f>SUM('SAM GTAP_2017'!C189:C198)/C29</f>
        <v>9.5548686792837387E-2</v>
      </c>
      <c r="D27" s="28" t="n">
        <f>SUM('SAM GTAP_2017'!D189:D198)/D29</f>
        <v>0.14442398260160769</v>
      </c>
      <c r="E27" s="28" t="n">
        <f>SUM('SAM GTAP_2017'!E189:E198)/E29</f>
        <v>0.13254905009311405</v>
      </c>
      <c r="F27" s="28" t="n">
        <f>SUM('SAM GTAP_2017'!F189:F198)/F29</f>
        <v>0.12517676073192732</v>
      </c>
      <c r="G27" s="28" t="n">
        <f>SUM('SAM GTAP_2017'!G189:G198)/G29</f>
        <v>0.10050048946596755</v>
      </c>
      <c r="H27" s="28" t="n">
        <f>SUM('SAM GTAP_2017'!H189:H198)/H29</f>
        <v>2.3918349954901122E-2</v>
      </c>
      <c r="I27" s="28" t="n">
        <f>SUM('SAM GTAP_2017'!I189:I198)/I29</f>
        <v>0.17331732760132526</v>
      </c>
      <c r="J27" s="28" t="n">
        <f>SUM('SAM GTAP_2017'!J189:J198)/J29</f>
        <v>0.13274430051026395</v>
      </c>
      <c r="K27" s="28" t="n">
        <f>SUM('SAM GTAP_2017'!K189:K198)/K29</f>
        <v>0.12503024269465449</v>
      </c>
      <c r="L27" s="28" t="n">
        <f>SUM('SAM GTAP_2017'!L189:L198)/L29</f>
        <v>0.14621120625168235</v>
      </c>
      <c r="M27" s="28" t="n">
        <f>SUM('SAM GTAP_2017'!M189:M198)/M29</f>
        <v>6.1062149299836756E-2</v>
      </c>
      <c r="N27" s="28" t="n">
        <f>SUM('SAM GTAP_2017'!N189:N198)/N29</f>
        <v>0.14742906147468793</v>
      </c>
      <c r="O27" s="28" t="n">
        <f>SUM('SAM GTAP_2017'!O189:O198)/O29</f>
        <v>9.4575819853234488E-2</v>
      </c>
      <c r="P27" s="28" t="n">
        <f>SUM('SAM GTAP_2017'!P189:P198)/P29</f>
        <v>5.0322178457664346E-2</v>
      </c>
      <c r="Q27" s="28" t="n">
        <f>SUM('SAM GTAP_2017'!Q189:Q198)/Q29</f>
        <v>9.7916629887881038E-2</v>
      </c>
      <c r="R27" s="28" t="n">
        <f>SUM('SAM GTAP_2017'!R189:R198)/R29</f>
        <v>8.8630474581601254E-2</v>
      </c>
      <c r="S27" s="28" t="n">
        <f>SUM('SAM GTAP_2017'!S189:S198)/S29</f>
        <v>7.567182427890104E-2</v>
      </c>
      <c r="T27" s="28" t="n">
        <f>SUM('SAM GTAP_2017'!T189:T198)/T29</f>
        <v>0.1074000284768534</v>
      </c>
      <c r="U27" s="28" t="n">
        <f>SUM('SAM GTAP_2017'!U189:U198)/U29</f>
        <v>0.27752411461586202</v>
      </c>
      <c r="V27" s="28" t="n">
        <f>SUM('SAM GTAP_2017'!V189:V198)/V29</f>
        <v>0.11482654277263769</v>
      </c>
      <c r="W27" s="28" t="n">
        <f>SUM('SAM GTAP_2017'!W189:W198)/W29</f>
        <v>0.1409026146347564</v>
      </c>
      <c r="X27" s="28" t="n">
        <f>SUM('SAM GTAP_2017'!X189:X198)/X29</f>
        <v>0.11694301745370723</v>
      </c>
      <c r="Y27" s="28" t="n">
        <f>SUM('SAM GTAP_2017'!Y189:Y198)/Y29</f>
        <v>0.41630758433819265</v>
      </c>
      <c r="Z27" s="28" t="n">
        <f>SUM('SAM GTAP_2017'!Z189:Z198)/Z29</f>
        <v>0.23123143698042858</v>
      </c>
      <c r="AA27" s="28" t="n">
        <f>SUM('SAM GTAP_2017'!AA189:AA198)/AA29</f>
        <v>0.19549734609863498</v>
      </c>
      <c r="AB27" s="28" t="n">
        <f>SUM('SAM GTAP_2017'!AB189:AB198)/AB29</f>
        <v>0.13114284488144401</v>
      </c>
      <c r="AC27" s="28" t="n">
        <f>SUM('SAM GTAP_2017'!AC189:AC198)/AC29</f>
        <v>0.15886956470056179</v>
      </c>
      <c r="AD27" s="28" t="n">
        <f>SUM('SAM GTAP_2017'!AD189:AD198)/AD29</f>
        <v>0.16278792013111615</v>
      </c>
      <c r="AE27" s="28" t="n">
        <f>SUM('SAM GTAP_2017'!AE189:AE198)/AE29</f>
        <v>0.14548198479586358</v>
      </c>
      <c r="AF27" s="28" t="n">
        <f>SUM('SAM GTAP_2017'!AF189:AF198)/AF29</f>
        <v>0.13518569418565973</v>
      </c>
      <c r="AG27" s="28" t="n">
        <f>SUM('SAM GTAP_2017'!AG189:AG198)/AG29</f>
        <v>5.3613017158308879E-2</v>
      </c>
      <c r="AH27" s="28" t="n">
        <f>SUM('SAM GTAP_2017'!AH189:AH198)/AH29</f>
        <v>0.1005022301744527</v>
      </c>
      <c r="AI27" s="28" t="n">
        <f>SUM('SAM GTAP_2017'!AI189:AI198)/AI29</f>
        <v>0.13420630505501935</v>
      </c>
      <c r="AJ27" s="28" t="n">
        <f>SUM('SAM GTAP_2017'!AJ189:AJ198)/AJ29</f>
        <v>0.25857661643919555</v>
      </c>
      <c r="AK27" s="28" t="n">
        <f>SUM('SAM GTAP_2017'!AK189:AK198)/AK29</f>
        <v>0.12072892091571637</v>
      </c>
      <c r="AL27" s="28" t="n">
        <f>SUM('SAM GTAP_2017'!AL189:AL198)/AL29</f>
        <v>4.9413397897611219E-2</v>
      </c>
      <c r="AM27" s="28" t="n">
        <f>SUM('SAM GTAP_2017'!AM189:AM198)/AM29</f>
        <v>7.7524275009837926E-2</v>
      </c>
      <c r="AN27" s="28" t="n">
        <f>SUM('SAM GTAP_2017'!AN189:AN198)/AN29</f>
        <v>0.23638509481042327</v>
      </c>
      <c r="AO27" s="28" t="n">
        <f>SUM('SAM GTAP_2017'!AO189:AO198)/AO29</f>
        <v>8.7462052475367286E-2</v>
      </c>
      <c r="AP27" s="28" t="n">
        <f>SUM('SAM GTAP_2017'!AP189:AP198)/AP29</f>
        <v>0.12339218939290064</v>
      </c>
      <c r="AQ27" s="28" t="n">
        <f>SUM('SAM GTAP_2017'!AQ189:AQ198)/AQ29</f>
        <v>0.14245465721700395</v>
      </c>
      <c r="AR27" s="28" t="n">
        <f>SUM('SAM GTAP_2017'!AR189:AR198)/AR29</f>
        <v>0.12577955803846419</v>
      </c>
      <c r="AS27" s="28" t="n">
        <f>SUM('SAM GTAP_2017'!AS189:AS198)/AS29</f>
        <v>0.23044238098909506</v>
      </c>
      <c r="AT27" s="28" t="n">
        <f>SUM('SAM GTAP_2017'!AT189:AT198)/AT29</f>
        <v>8.0711861034787419E-2</v>
      </c>
      <c r="AU27" s="28" t="n">
        <f>SUM('SAM GTAP_2017'!AU189:AU198)/AU29</f>
        <v>0.29405088030328796</v>
      </c>
      <c r="AV27" s="28" t="n">
        <f>SUM('SAM GTAP_2017'!AV189:AV198)/AV29</f>
        <v>0</v>
      </c>
      <c r="AW27" s="28" t="n">
        <f>SUM('SAM GTAP_2017'!AW189:AW198)/AW29</f>
        <v>1.1939715434908161E-6</v>
      </c>
      <c r="AX27" s="28" t="n">
        <f>SUM('SAM GTAP_2017'!AX189:AX198)/AX29</f>
        <v>0.10406541032295152</v>
      </c>
      <c r="AY27" s="28" t="n">
        <f>SUM('SAM GTAP_2017'!AY189:AY198)/AY29</f>
        <v>0.23291925481225717</v>
      </c>
      <c r="AZ27" s="28" t="n">
        <f>SUM('SAM GTAP_2017'!AZ189:AZ198)/AZ29</f>
        <v>0.17414490020330034</v>
      </c>
      <c r="BA27" s="28" t="n">
        <f>SUM('SAM GTAP_2017'!BA189:BA198)/BA29</f>
        <v>0</v>
      </c>
      <c r="BB27" s="28" t="n">
        <f>SUM('SAM GTAP_2017'!BB189:BB198)/BB29</f>
        <v>0</v>
      </c>
      <c r="BC27" s="28" t="n">
        <f>SUM('SAM GTAP_2017'!BC189:BC198)/BC29</f>
        <v>7.1282354271884951E-2</v>
      </c>
      <c r="BD27" s="28" t="n">
        <f>SUM('SAM GTAP_2017'!BD189:BD198)/BD29</f>
        <v>0</v>
      </c>
      <c r="BE27" s="28" t="n">
        <f>SUM('SAM GTAP_2017'!BE189:BE198)/BE29</f>
        <v>0</v>
      </c>
      <c r="BF27" s="28" t="n">
        <f>SUM('SAM GTAP_2017'!BF189:BF198)/BF29</f>
        <v>0</v>
      </c>
      <c r="BG27" s="28" t="n">
        <f>SUM('SAM GTAP_2017'!BG189:BG198)/BG29</f>
        <v>0.3286813912684472</v>
      </c>
      <c r="BH27" s="28" t="n">
        <f>SUM('SAM GTAP_2017'!BH189:BH198)/BH29</f>
        <v>0.27314528586015469</v>
      </c>
      <c r="BI27" s="28" t="n">
        <f>SUM('SAM GTAP_2017'!BI189:BI198)/BI29</f>
        <v>0.14416458640359639</v>
      </c>
      <c r="BJ27" s="28" t="n">
        <f>SUM('SAM GTAP_2017'!BJ189:BJ198)/BJ29</f>
        <v>0.23874265013409987</v>
      </c>
      <c r="BK27" s="28" t="n">
        <f>SUM('SAM GTAP_2017'!BK189:BK198)/BK29</f>
        <v>0.19418229458692013</v>
      </c>
      <c r="BL27" s="28" t="n">
        <f>SUM('SAM GTAP_2017'!BL189:BL198)/BL29</f>
        <v>0.18861775905964254</v>
      </c>
      <c r="BM27" s="28" t="n">
        <f>SUM('SAM GTAP_2017'!BM189:BM198)/BM29</f>
        <v>0.11416623474102928</v>
      </c>
      <c r="BN27" s="28" t="n">
        <f>SUM('SAM GTAP_2017'!BN189:BN198)/BN29</f>
        <v>8.5665380351155243E-2</v>
      </c>
      <c r="BO27" s="28" t="n">
        <f>SUM('SAM GTAP_2017'!BO189:BO198)/BO29</f>
        <v>0.11222641588741039</v>
      </c>
      <c r="BP27" s="28" t="n">
        <f>SUM('SAM GTAP_2017'!BP189:BP198)/BP29</f>
        <v>0.2586175421353058</v>
      </c>
      <c r="BQ27" s="28" t="n">
        <f>SUM('SAM GTAP_2017'!BQ189:BQ198)/BQ29</f>
        <v>0.2727484486306711</v>
      </c>
      <c r="BR27" s="28" t="n">
        <f>SUM('SAM GTAP_2017'!BR189:BR198)/BR29</f>
        <v>0.2740431860420785</v>
      </c>
      <c r="BS27" s="28" t="n">
        <f>SUM('SAM GTAP_2017'!BS189:BS198)/BS29</f>
        <v>8.7857623618398675E-2</v>
      </c>
      <c r="BT27" s="28" t="n">
        <f>SUM('SAM GTAP_2017'!BT189:BT198)/BT29</f>
        <v>0.25796479078277057</v>
      </c>
      <c r="BU27" s="28" t="n">
        <f>SUM('SAM GTAP_2017'!BU189:BU198)/BU29</f>
        <v>0.35095738324129183</v>
      </c>
      <c r="BV27" s="28" t="n">
        <f>SUM('SAM GTAP_2017'!BV189:BV198)/BV29</f>
        <v>0.44171811084589296</v>
      </c>
      <c r="BW27" s="28" t="n">
        <f>SUM('SAM GTAP_2017'!BW189:BW198)/BW29</f>
        <v>0.60653833912159516</v>
      </c>
      <c r="BX27" s="28" t="n">
        <f>SUM('SAM GTAP_2017'!BX189:BX198)/BX29</f>
        <v>0.43041674586832052</v>
      </c>
      <c r="BY27" s="28" t="n">
        <f>SUM('SAM GTAP_2017'!BY189:BY198)/BY29</f>
        <v>0.20646072272223587</v>
      </c>
      <c r="BZ27" s="28" t="n">
        <f>SUM('SAM GTAP_2017'!BZ189:BZ198)/BZ29</f>
        <v>0</v>
      </c>
      <c r="CA27" s="28" t="n">
        <f>SUM('SAM GTAP_2017'!CA189:CA198)/CA29</f>
        <v>0</v>
      </c>
    </row>
    <row r="28">
      <c r="A28" t="s">
        <v>113</v>
      </c>
      <c r="B28" s="28" t="n">
        <f>SUM('SAM GTAP_2017'!B163:B165)/B29</f>
        <v>7.4751765276772561E-2</v>
      </c>
      <c r="C28" s="28" t="n">
        <f>SUM('SAM GTAP_2017'!C163:C165)/C29</f>
        <v>0.2988433698775006</v>
      </c>
      <c r="D28" s="28" t="n">
        <f>SUM('SAM GTAP_2017'!D163:D165)/D29</f>
        <v>0.45225122234750115</v>
      </c>
      <c r="E28" s="28" t="n">
        <f>SUM('SAM GTAP_2017'!E163:E165)/E29</f>
        <v>0.41517807713554639</v>
      </c>
      <c r="F28" s="28" t="n">
        <f>SUM('SAM GTAP_2017'!F163:F165)/F29</f>
        <v>0.39163709079035675</v>
      </c>
      <c r="G28" s="28" t="n">
        <f>SUM('SAM GTAP_2017'!G163:G165)/G29</f>
        <v>0.31439345286251696</v>
      </c>
      <c r="H28" s="28" t="n">
        <f>SUM('SAM GTAP_2017'!H163:H165)/H29</f>
        <v>7.4765825654471887E-2</v>
      </c>
      <c r="I28" s="28" t="n">
        <f>SUM('SAM GTAP_2017'!I163:I165)/I29</f>
        <v>0.54252482801704882</v>
      </c>
      <c r="J28" s="28" t="n">
        <f>SUM('SAM GTAP_2017'!J163:J165)/J29</f>
        <v>0.41561360653477147</v>
      </c>
      <c r="K28" s="28" t="n">
        <f>SUM('SAM GTAP_2017'!K163:K165)/K29</f>
        <v>0.39129309797006678</v>
      </c>
      <c r="L28" s="28" t="n">
        <f>SUM('SAM GTAP_2017'!L163:L165)/L29</f>
        <v>0.45828658981480086</v>
      </c>
      <c r="M28" s="28" t="n">
        <f>SUM('SAM GTAP_2017'!M163:M165)/M29</f>
        <v>0.19103843640769458</v>
      </c>
      <c r="N28" s="28" t="n">
        <f>SUM('SAM GTAP_2017'!N163:N165)/N29</f>
        <v>0.37429410658145079</v>
      </c>
      <c r="O28" s="28" t="n">
        <f>SUM('SAM GTAP_2017'!O163:O165)/O29</f>
        <v>0.43034842245957072</v>
      </c>
      <c r="P28" s="28" t="n">
        <f>SUM('SAM GTAP_2017'!P163:P165)/P29</f>
        <v>0.17744839446316465</v>
      </c>
      <c r="Q28" s="28" t="n">
        <f>SUM('SAM GTAP_2017'!Q163:Q165)/Q29</f>
        <v>0.24921666829547759</v>
      </c>
      <c r="R28" s="28" t="n">
        <f>SUM('SAM GTAP_2017'!R163:R165)/R29</f>
        <v>0.24327279848333663</v>
      </c>
      <c r="S28" s="28" t="n">
        <f>SUM('SAM GTAP_2017'!S163:S165)/S29</f>
        <v>0.1042053990036297</v>
      </c>
      <c r="T28" s="28" t="n">
        <f>SUM('SAM GTAP_2017'!T163:T165)/T29</f>
        <v>0.11912883612222877</v>
      </c>
      <c r="U28" s="28" t="n">
        <f>SUM('SAM GTAP_2017'!U163:U165)/U29</f>
        <v>0.1297532760221039</v>
      </c>
      <c r="V28" s="28" t="n">
        <f>SUM('SAM GTAP_2017'!V163:V165)/V29</f>
        <v>3.0189467608541021E-2</v>
      </c>
      <c r="W28" s="28" t="n">
        <f>SUM('SAM GTAP_2017'!W163:W165)/W29</f>
        <v>6.9963358759569647E-2</v>
      </c>
      <c r="X28" s="28" t="n">
        <f>SUM('SAM GTAP_2017'!X163:X165)/X29</f>
        <v>3.1631017235131467E-2</v>
      </c>
      <c r="Y28" s="28" t="n">
        <f>SUM('SAM GTAP_2017'!Y163:Y165)/Y29</f>
        <v>0.28010312019023409</v>
      </c>
      <c r="Z28" s="28" t="n">
        <f>SUM('SAM GTAP_2017'!Z163:Z165)/Z29</f>
        <v>0.11149774898262522</v>
      </c>
      <c r="AA28" s="28" t="n">
        <f>SUM('SAM GTAP_2017'!AA163:AA165)/AA29</f>
        <v>0.20020310993144355</v>
      </c>
      <c r="AB28" s="28" t="n">
        <f>SUM('SAM GTAP_2017'!AB163:AB165)/AB29</f>
        <v>9.6298029625509859E-2</v>
      </c>
      <c r="AC28" s="28" t="n">
        <f>SUM('SAM GTAP_2017'!AC163:AC165)/AC29</f>
        <v>9.7540049170168786E-2</v>
      </c>
      <c r="AD28" s="28" t="n">
        <f>SUM('SAM GTAP_2017'!AD163:AD165)/AD29</f>
        <v>0.10673582654847495</v>
      </c>
      <c r="AE28" s="28" t="n">
        <f>SUM('SAM GTAP_2017'!AE163:AE165)/AE29</f>
        <v>9.674173697120754E-2</v>
      </c>
      <c r="AF28" s="28" t="n">
        <f>SUM('SAM GTAP_2017'!AF163:AF165)/AF29</f>
        <v>9.5861441090970834E-2</v>
      </c>
      <c r="AG28" s="28" t="n">
        <f>SUM('SAM GTAP_2017'!AG163:AG165)/AG29</f>
        <v>3.6763625453005953E-2</v>
      </c>
      <c r="AH28" s="28" t="n">
        <f>SUM('SAM GTAP_2017'!AH163:AH165)/AH29</f>
        <v>9.1875207830329333E-2</v>
      </c>
      <c r="AI28" s="28" t="n">
        <f>SUM('SAM GTAP_2017'!AI163:AI165)/AI29</f>
        <v>0.20623513745719863</v>
      </c>
      <c r="AJ28" s="28" t="n">
        <f>SUM('SAM GTAP_2017'!AJ163:AJ165)/AJ29</f>
        <v>8.6263327861695036E-2</v>
      </c>
      <c r="AK28" s="28" t="n">
        <f>SUM('SAM GTAP_2017'!AK163:AK165)/AK29</f>
        <v>8.2034776219793493E-2</v>
      </c>
      <c r="AL28" s="28" t="n">
        <f>SUM('SAM GTAP_2017'!AL163:AL165)/AL29</f>
        <v>4.7246939226645329E-2</v>
      </c>
      <c r="AM28" s="28" t="n">
        <f>SUM('SAM GTAP_2017'!AM163:AM165)/AM29</f>
        <v>7.915721617936948E-2</v>
      </c>
      <c r="AN28" s="28" t="n">
        <f>SUM('SAM GTAP_2017'!AN163:AN165)/AN29</f>
        <v>0.10886626768520911</v>
      </c>
      <c r="AO28" s="28" t="n">
        <f>SUM('SAM GTAP_2017'!AO163:AO165)/AO29</f>
        <v>8.9388087202913538E-2</v>
      </c>
      <c r="AP28" s="28" t="n">
        <f>SUM('SAM GTAP_2017'!AP163:AP165)/AP29</f>
        <v>8.0016633491182945E-2</v>
      </c>
      <c r="AQ28" s="28" t="n">
        <f>SUM('SAM GTAP_2017'!AQ163:AQ165)/AQ29</f>
        <v>8.5130802009623488E-2</v>
      </c>
      <c r="AR28" s="28" t="n">
        <f>SUM('SAM GTAP_2017'!AR163:AR165)/AR29</f>
        <v>0.11029574660756518</v>
      </c>
      <c r="AS28" s="28" t="n">
        <f>SUM('SAM GTAP_2017'!AS163:AS165)/AS29</f>
        <v>0.10610009318401117</v>
      </c>
      <c r="AT28" s="28" t="n">
        <f>SUM('SAM GTAP_2017'!AT163:AT165)/AT29</f>
        <v>3.3642343046424571E-2</v>
      </c>
      <c r="AU28" s="28" t="n">
        <f>SUM('SAM GTAP_2017'!AU163:AU165)/AU29</f>
        <v>5.0182097070472748E-2</v>
      </c>
      <c r="AV28" s="28" t="n">
        <f>SUM('SAM GTAP_2017'!AV163:AV165)/AV29</f>
        <v>0</v>
      </c>
      <c r="AW28" s="28" t="n">
        <f>SUM('SAM GTAP_2017'!AW163:AW165)/AW29</f>
        <v>9.5752876749718718E-2</v>
      </c>
      <c r="AX28" s="28" t="n">
        <f>SUM('SAM GTAP_2017'!AX163:AX165)/AX29</f>
        <v>3.0941166003340903E-2</v>
      </c>
      <c r="AY28" s="28" t="n">
        <f>SUM('SAM GTAP_2017'!AY163:AY165)/AY29</f>
        <v>0.13540875030841021</v>
      </c>
      <c r="AZ28" s="28" t="n">
        <f>SUM('SAM GTAP_2017'!AZ163:AZ165)/AZ29</f>
        <v>0.19791635718266698</v>
      </c>
      <c r="BA28" s="28" t="n">
        <f>SUM('SAM GTAP_2017'!BA163:BA165)/BA29</f>
        <v>0</v>
      </c>
      <c r="BB28" s="28" t="n">
        <f>SUM('SAM GTAP_2017'!BB163:BB165)/BB29</f>
        <v>0</v>
      </c>
      <c r="BC28" s="28" t="n">
        <f>SUM('SAM GTAP_2017'!BC163:BC165)/BC29</f>
        <v>1.9720595575850944E-2</v>
      </c>
      <c r="BD28" s="28" t="n">
        <f>SUM('SAM GTAP_2017'!BD163:BD165)/BD29</f>
        <v>0</v>
      </c>
      <c r="BE28" s="28" t="n">
        <f>SUM('SAM GTAP_2017'!BE163:BE165)/BE29</f>
        <v>0</v>
      </c>
      <c r="BF28" s="28" t="n">
        <f>SUM('SAM GTAP_2017'!BF163:BF165)/BF29</f>
        <v>0</v>
      </c>
      <c r="BG28" s="28" t="n">
        <f>SUM('SAM GTAP_2017'!BG163:BG165)/BG29</f>
        <v>0.21779029453658033</v>
      </c>
      <c r="BH28" s="28" t="n">
        <f>SUM('SAM GTAP_2017'!BH163:BH165)/BH29</f>
        <v>0.11158493159703446</v>
      </c>
      <c r="BI28" s="28" t="n">
        <f>SUM('SAM GTAP_2017'!BI163:BI165)/BI29</f>
        <v>0.23723145240392376</v>
      </c>
      <c r="BJ28" s="28" t="n">
        <f>SUM('SAM GTAP_2017'!BJ163:BJ165)/BJ29</f>
        <v>0.46568636608193154</v>
      </c>
      <c r="BK28" s="28" t="n">
        <f>SUM('SAM GTAP_2017'!BK163:BK165)/BK29</f>
        <v>0.2322296333586277</v>
      </c>
      <c r="BL28" s="28" t="n">
        <f>SUM('SAM GTAP_2017'!BL163:BL165)/BL29</f>
        <v>0.33352523458887057</v>
      </c>
      <c r="BM28" s="28" t="n">
        <f>SUM('SAM GTAP_2017'!BM163:BM165)/BM29</f>
        <v>0.32641497966937777</v>
      </c>
      <c r="BN28" s="28" t="n">
        <f>SUM('SAM GTAP_2017'!BN163:BN165)/BN29</f>
        <v>0.30748306304292616</v>
      </c>
      <c r="BO28" s="28" t="n">
        <f>SUM('SAM GTAP_2017'!BO163:BO165)/BO29</f>
        <v>0.41941493882251379</v>
      </c>
      <c r="BP28" s="28" t="n">
        <f>SUM('SAM GTAP_2017'!BP163:BP165)/BP29</f>
        <v>0.37061071714354421</v>
      </c>
      <c r="BQ28" s="28" t="n">
        <f>SUM('SAM GTAP_2017'!BQ163:BQ165)/BQ29</f>
        <v>0.31527581075007349</v>
      </c>
      <c r="BR28" s="28" t="n">
        <f>SUM('SAM GTAP_2017'!BR163:BR165)/BR29</f>
        <v>0.25320228833714636</v>
      </c>
      <c r="BS28" s="28" t="n">
        <f>SUM('SAM GTAP_2017'!BS163:BS165)/BS29</f>
        <v>0.73809939365147059</v>
      </c>
      <c r="BT28" s="28" t="n">
        <f>SUM('SAM GTAP_2017'!BT163:BT165)/BT29</f>
        <v>0.46463247083366821</v>
      </c>
      <c r="BU28" s="28" t="n">
        <f>SUM('SAM GTAP_2017'!BU163:BU165)/BU29</f>
        <v>0.19492170836722753</v>
      </c>
      <c r="BV28" s="28" t="n">
        <f>SUM('SAM GTAP_2017'!BV163:BV165)/BV29</f>
        <v>0.24584931808849822</v>
      </c>
      <c r="BW28" s="28" t="n">
        <f>SUM('SAM GTAP_2017'!BW163:BW165)/BW29</f>
        <v>0.12946207308952482</v>
      </c>
      <c r="BX28" s="28" t="n">
        <f>SUM('SAM GTAP_2017'!BX163:BX165)/BX29</f>
        <v>9.8990844890240265E-2</v>
      </c>
      <c r="BY28" s="28" t="n">
        <f>SUM('SAM GTAP_2017'!BY163:BY165)/BY29</f>
        <v>0.61100426100202809</v>
      </c>
      <c r="BZ28" s="28" t="n">
        <f>SUM('SAM GTAP_2017'!BZ163:BZ165)/BZ29</f>
        <v>0</v>
      </c>
      <c r="CA28" s="28" t="n">
        <f>SUM('SAM GTAP_2017'!CA163:CA165)/CA29</f>
        <v>0</v>
      </c>
    </row>
    <row r="29">
      <c r="A29" t="s">
        <v>413</v>
      </c>
      <c r="B29" t="n">
        <f>SUM('SAM GTAP_2017'!B2:B253)</f>
        <v>0.276029497843781</v>
      </c>
      <c r="C29" t="n">
        <f>SUM('SAM GTAP_2017'!C2:C253)</f>
        <v>48.864208197229587</v>
      </c>
      <c r="D29" t="n">
        <f>SUM('SAM GTAP_2017'!D2:D253)</f>
        <v>98.743101287298714</v>
      </c>
      <c r="E29" t="n">
        <f>SUM('SAM GTAP_2017'!E2:E253)</f>
        <v>590.65609833189899</v>
      </c>
      <c r="F29" t="n">
        <f>SUM('SAM GTAP_2017'!F2:F253)</f>
        <v>2.6356991260568825</v>
      </c>
      <c r="G29" t="n">
        <f>SUM('SAM GTAP_2017'!G2:G253)</f>
        <v>0.11556251662876059</v>
      </c>
      <c r="H29" t="n">
        <f>SUM('SAM GTAP_2017'!H2:H253)</f>
        <v>0.32875147752978984</v>
      </c>
      <c r="I29" t="n">
        <f>SUM('SAM GTAP_2017'!I2:I253)</f>
        <v>30.782147932598448</v>
      </c>
      <c r="J29" t="n">
        <f>SUM('SAM GTAP_2017'!J2:J253)</f>
        <v>281.21784615803466</v>
      </c>
      <c r="K29" t="n">
        <f>SUM('SAM GTAP_2017'!K2:K253)</f>
        <v>276.72426988666723</v>
      </c>
      <c r="L29" t="n">
        <f>SUM('SAM GTAP_2017'!L2:L253)</f>
        <v>249.10151931201392</v>
      </c>
      <c r="M29" t="n">
        <f>SUM('SAM GTAP_2017'!M2:M253)</f>
        <v>33.359493549141582</v>
      </c>
      <c r="N29" t="n">
        <f>SUM('SAM GTAP_2017'!N2:N253)</f>
        <v>251.44658319669827</v>
      </c>
      <c r="O29" t="n">
        <f>SUM('SAM GTAP_2017'!O2:O253)</f>
        <v>104.50690391435641</v>
      </c>
      <c r="P29" t="n">
        <f>SUM('SAM GTAP_2017'!P2:P253)</f>
        <v>14.180472878572367</v>
      </c>
      <c r="Q29" t="n">
        <f>SUM('SAM GTAP_2017'!Q2:Q253)</f>
        <v>7.5121771011573575</v>
      </c>
      <c r="R29" t="n">
        <f>SUM('SAM GTAP_2017'!R2:R253)</f>
        <v>0.50686072391840598</v>
      </c>
      <c r="S29" t="n">
        <f>SUM('SAM GTAP_2017'!S2:S253)</f>
        <v>457.69023700385202</v>
      </c>
      <c r="T29" t="n">
        <f>SUM('SAM GTAP_2017'!T2:T253)</f>
        <v>417.91496870787006</v>
      </c>
      <c r="U29" t="n">
        <f>SUM('SAM GTAP_2017'!U2:U253)</f>
        <v>264.58004588658252</v>
      </c>
      <c r="V29" t="n">
        <f>SUM('SAM GTAP_2017'!V2:V253)</f>
        <v>20.379937043288766</v>
      </c>
      <c r="W29" t="n">
        <f>SUM('SAM GTAP_2017'!W2:W253)</f>
        <v>812.58097932124394</v>
      </c>
      <c r="X29" t="n">
        <f>SUM('SAM GTAP_2017'!X2:X253)</f>
        <v>1.3643003653773194</v>
      </c>
      <c r="Y29" t="n">
        <f>SUM('SAM GTAP_2017'!Y2:Y253)</f>
        <v>6.6149737610889252</v>
      </c>
      <c r="Z29" t="n">
        <f>SUM('SAM GTAP_2017'!Z2:Z253)</f>
        <v>953.33784770239106</v>
      </c>
      <c r="AA29" t="n">
        <f>SUM('SAM GTAP_2017'!AA2:AA253)</f>
        <v>1216.8453343766139</v>
      </c>
      <c r="AB29" t="n">
        <f>SUM('SAM GTAP_2017'!AB2:AB253)</f>
        <v>29.87458414572772</v>
      </c>
      <c r="AC29" t="n">
        <f>SUM('SAM GTAP_2017'!AC2:AC253)</f>
        <v>165.34919903757287</v>
      </c>
      <c r="AD29" t="n">
        <f>SUM('SAM GTAP_2017'!AD2:AD253)</f>
        <v>39.89364725037057</v>
      </c>
      <c r="AE29" t="n">
        <f>SUM('SAM GTAP_2017'!AE2:AE253)</f>
        <v>46.503289590891008</v>
      </c>
      <c r="AF29" t="n">
        <f>SUM('SAM GTAP_2017'!AF2:AF253)</f>
        <v>153.68085949972479</v>
      </c>
      <c r="AG29" t="n">
        <f>SUM('SAM GTAP_2017'!AG2:AG253)</f>
        <v>100.90409581145367</v>
      </c>
      <c r="AH29" t="n">
        <f>SUM('SAM GTAP_2017'!AH2:AH253)</f>
        <v>298.33102762728493</v>
      </c>
      <c r="AI29" t="n">
        <f>SUM('SAM GTAP_2017'!AI2:AI253)</f>
        <v>76.858527478809336</v>
      </c>
      <c r="AJ29" t="n">
        <f>SUM('SAM GTAP_2017'!AJ2:AJ253)</f>
        <v>88.17501050325798</v>
      </c>
      <c r="AK29" t="n">
        <f>SUM('SAM GTAP_2017'!AK2:AK253)</f>
        <v>316.38337136308718</v>
      </c>
      <c r="AL29" t="n">
        <f>SUM('SAM GTAP_2017'!AL2:AL253)</f>
        <v>389.77560270826837</v>
      </c>
      <c r="AM29" t="n">
        <f>SUM('SAM GTAP_2017'!AM2:AM253)</f>
        <v>155.81597400339038</v>
      </c>
      <c r="AN29" t="n">
        <f>SUM('SAM GTAP_2017'!AN2:AN253)</f>
        <v>97.365725445626637</v>
      </c>
      <c r="AO29" t="n">
        <f>SUM('SAM GTAP_2017'!AO2:AO253)</f>
        <v>111.42209490438232</v>
      </c>
      <c r="AP29" t="n">
        <f>SUM('SAM GTAP_2017'!AP2:AP253)</f>
        <v>65.989357094777816</v>
      </c>
      <c r="AQ29" t="n">
        <f>SUM('SAM GTAP_2017'!AQ2:AQ253)</f>
        <v>192.2513110984448</v>
      </c>
      <c r="AR29" t="n">
        <f>SUM('SAM GTAP_2017'!AR2:AR253)</f>
        <v>379.58619315153544</v>
      </c>
      <c r="AS29" t="n">
        <f>SUM('SAM GTAP_2017'!AS2:AS253)</f>
        <v>113.14535626021053</v>
      </c>
      <c r="AT29" t="n">
        <f>SUM('SAM GTAP_2017'!AT2:AT253)</f>
        <v>57.046970138030844</v>
      </c>
      <c r="AU29" t="n">
        <f>SUM('SAM GTAP_2017'!AU2:AU253)</f>
        <v>228.45832193168121</v>
      </c>
      <c r="AV29" t="n">
        <f>SUM('SAM GTAP_2017'!AV2:AV253)</f>
        <v>9.9999999999999995E-21</v>
      </c>
      <c r="AW29" t="n">
        <f>SUM('SAM GTAP_2017'!AW2:AW253)</f>
        <v>4.187704495352957</v>
      </c>
      <c r="AX29" t="n">
        <f>SUM('SAM GTAP_2017'!AX2:AX253)</f>
        <v>21.062909412241964</v>
      </c>
      <c r="AY29" t="n">
        <f>SUM('SAM GTAP_2017'!AY2:AY253)</f>
        <v>6.6187889912184978</v>
      </c>
      <c r="AZ29" t="n">
        <f>SUM('SAM GTAP_2017'!AZ2:AZ253)</f>
        <v>441.14642423750513</v>
      </c>
      <c r="BA29" t="n">
        <f>SUM('SAM GTAP_2017'!BA2:BA253)</f>
        <v>9.9999999999999995E-21</v>
      </c>
      <c r="BB29" t="n">
        <f>SUM('SAM GTAP_2017'!BB2:BB253)</f>
        <v>9.9999999999999995E-21</v>
      </c>
      <c r="BC29" t="n">
        <f>SUM('SAM GTAP_2017'!BC2:BC253)</f>
        <v>125.44629565462259</v>
      </c>
      <c r="BD29" t="n">
        <f>SUM('SAM GTAP_2017'!BD2:BD253)</f>
        <v>9.9999999999999995E-21</v>
      </c>
      <c r="BE29" t="n">
        <f>SUM('SAM GTAP_2017'!BE2:BE253)</f>
        <v>9.9999999999999995E-21</v>
      </c>
      <c r="BF29" t="n">
        <f>SUM('SAM GTAP_2017'!BF2:BF253)</f>
        <v>9.9999999999999995E-21</v>
      </c>
      <c r="BG29" t="n">
        <f>SUM('SAM GTAP_2017'!BG2:BG253)</f>
        <v>1.4121268819063824</v>
      </c>
      <c r="BH29" t="n">
        <f>SUM('SAM GTAP_2017'!BH2:BH253)</f>
        <v>316.02445473114381</v>
      </c>
      <c r="BI29" t="n">
        <f>SUM('SAM GTAP_2017'!BI2:BI253)</f>
        <v>2139.7963824645567</v>
      </c>
      <c r="BJ29" t="n">
        <f>SUM('SAM GTAP_2017'!BJ2:BJ253)</f>
        <v>2699.2363446310519</v>
      </c>
      <c r="BK29" t="n">
        <f>SUM('SAM GTAP_2017'!BK2:BK253)</f>
        <v>1684.9501382930061</v>
      </c>
      <c r="BL29" t="n">
        <f>SUM('SAM GTAP_2017'!BL2:BL253)</f>
        <v>1567.0323331260104</v>
      </c>
      <c r="BM29" t="n">
        <f>SUM('SAM GTAP_2017'!BM2:BM253)</f>
        <v>145.27033403951918</v>
      </c>
      <c r="BN29" t="n">
        <f>SUM('SAM GTAP_2017'!BN2:BN253)</f>
        <v>315.53776290213597</v>
      </c>
      <c r="BO29" t="n">
        <f>SUM('SAM GTAP_2017'!BO2:BO253)</f>
        <v>309.73071215929178</v>
      </c>
      <c r="BP29" t="n">
        <f>SUM('SAM GTAP_2017'!BP2:BP253)</f>
        <v>1029.9973952315656</v>
      </c>
      <c r="BQ29" t="n">
        <f>SUM('SAM GTAP_2017'!BQ2:BQ253)</f>
        <v>379.02558941145639</v>
      </c>
      <c r="BR29" t="n">
        <f>SUM('SAM GTAP_2017'!BR2:BR253)</f>
        <v>92.012817190216396</v>
      </c>
      <c r="BS29" t="n">
        <f>SUM('SAM GTAP_2017'!BS2:BS253)</f>
        <v>194.00918087662077</v>
      </c>
      <c r="BT29" t="n">
        <f>SUM('SAM GTAP_2017'!BT2:BT253)</f>
        <v>417.39754271893844</v>
      </c>
      <c r="BU29" t="n">
        <f>SUM('SAM GTAP_2017'!BU2:BU253)</f>
        <v>950.86561316501638</v>
      </c>
      <c r="BV29" t="n">
        <f>SUM('SAM GTAP_2017'!BV2:BV253)</f>
        <v>1156.9150645834272</v>
      </c>
      <c r="BW29" t="n">
        <f>SUM('SAM GTAP_2017'!BW2:BW253)</f>
        <v>1051.0854230973989</v>
      </c>
      <c r="BX29" t="n">
        <f>SUM('SAM GTAP_2017'!BX2:BX253)</f>
        <v>1646.0522474361878</v>
      </c>
      <c r="BY29" t="n">
        <f>SUM('SAM GTAP_2017'!BY2:BY253)</f>
        <v>1183.686966835865</v>
      </c>
      <c r="BZ29" t="n">
        <f>SUM('SAM GTAP_2017'!BZ2:BZ253)</f>
        <v>9.9999999999999995E-21</v>
      </c>
      <c r="CA29" t="n">
        <f>SUM('SAM GTAP_2017'!CA2:CA253)</f>
        <v>9.9999999999999995E-21</v>
      </c>
    </row>
    <row r="50">
      <c r="A50" t="s">
        <v>415</v>
      </c>
      <c r="D50" t="n">
        <v>2019</v>
      </c>
    </row>
    <row r="51">
      <c r="A51" t="s">
        <v>410</v>
      </c>
      <c r="B51" s="29" t="n">
        <f>SUM('Macro SAM_V4'!C5)/SUM('Macro SAM_V4'!C5:D7)</f>
        <v>0.67610104161264473</v>
      </c>
      <c r="C51" s="6"/>
      <c r="D51" s="6" t="n">
        <v>0.55000000000000004</v>
      </c>
      <c r="E51" t="s">
        <v>416</v>
      </c>
    </row>
    <row r="52">
      <c r="A52" t="s">
        <v>414</v>
      </c>
      <c r="B52" s="6" t="n">
        <f>SUM('SAM GTAP_2017'!B189:BY198)/SUM('SAM GTAP_2017'!B163:CA243)</f>
        <v>0.43263077288485435</v>
      </c>
      <c r="C52" s="6"/>
      <c r="D52" s="6"/>
    </row>
  </sheetData>
  <pageMargins left="0.7" right="0.7" top="0.75" bottom="0.75" header="0.3" footer="0.3"/>
  <pageSetup paperSize="9" orientation="portrait" horizontalDpi="300" verticalDpi="300"/>
  <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55" workbookViewId="0"/>
  </sheetViews>
  <sheetFormatPr defaultRowHeight="15.0" baseColWidth="10"/>
  <cols>
    <col min="3" max="3" width="43.85546875" hidden="0" customWidth="1"/>
  </cols>
  <sheetData>
    <row r="2">
      <c r="B2" s="31" t="s">
        <v>410</v>
      </c>
      <c r="C2" t="s">
        <v>417</v>
      </c>
      <c r="D2" t="s">
        <v>418</v>
      </c>
    </row>
    <row r="3">
      <c r="B3" t="s">
        <v>17</v>
      </c>
      <c r="C3" t="s">
        <v>419</v>
      </c>
      <c r="D3" s="30" t="s">
        <v>420</v>
      </c>
    </row>
    <row r="4">
      <c r="B4" t="s">
        <v>18</v>
      </c>
      <c r="C4" t="s">
        <v>421</v>
      </c>
      <c r="D4" s="30" t="s">
        <v>422</v>
      </c>
    </row>
    <row r="5">
      <c r="B5" t="s">
        <v>19</v>
      </c>
      <c r="C5" t="s">
        <v>423</v>
      </c>
      <c r="D5" s="30" t="s">
        <v>424</v>
      </c>
    </row>
    <row r="6">
      <c r="B6" t="s">
        <v>20</v>
      </c>
      <c r="C6" t="s">
        <v>425</v>
      </c>
      <c r="D6" s="30" t="s">
        <v>426</v>
      </c>
    </row>
    <row r="7">
      <c r="B7" t="s">
        <v>21</v>
      </c>
      <c r="C7" t="s">
        <v>427</v>
      </c>
      <c r="D7" s="30" t="s">
        <v>428</v>
      </c>
    </row>
    <row r="8">
      <c r="B8" t="s">
        <v>22</v>
      </c>
      <c r="C8" t="s">
        <v>429</v>
      </c>
      <c r="D8" s="30" t="n">
        <v>19</v>
      </c>
    </row>
    <row r="9">
      <c r="B9" t="s">
        <v>23</v>
      </c>
      <c r="C9" t="s">
        <v>430</v>
      </c>
      <c r="D9" s="30" t="n">
        <v>20</v>
      </c>
    </row>
    <row r="10">
      <c r="B10" t="s">
        <v>24</v>
      </c>
      <c r="C10" t="s">
        <v>431</v>
      </c>
      <c r="D10" s="30" t="n">
        <v>21</v>
      </c>
    </row>
    <row r="11">
      <c r="B11" t="s">
        <v>25</v>
      </c>
      <c r="C11" t="s">
        <v>432</v>
      </c>
      <c r="D11" s="30" t="s">
        <v>433</v>
      </c>
    </row>
    <row r="12">
      <c r="B12" t="s">
        <v>26</v>
      </c>
      <c r="C12" t="s">
        <v>434</v>
      </c>
      <c r="D12" s="30" t="s">
        <v>435</v>
      </c>
    </row>
    <row r="13">
      <c r="B13" t="s">
        <v>27</v>
      </c>
      <c r="C13" t="s">
        <v>436</v>
      </c>
      <c r="D13" s="30" t="n">
        <v>26</v>
      </c>
    </row>
    <row r="14">
      <c r="B14" t="s">
        <v>28</v>
      </c>
      <c r="C14" t="s">
        <v>437</v>
      </c>
      <c r="D14" s="30" t="n">
        <v>27</v>
      </c>
    </row>
    <row r="15">
      <c r="B15" t="s">
        <v>29</v>
      </c>
      <c r="C15" t="s">
        <v>438</v>
      </c>
      <c r="D15" s="30" t="n">
        <v>28</v>
      </c>
    </row>
    <row r="16">
      <c r="B16" t="s">
        <v>30</v>
      </c>
      <c r="C16" t="s">
        <v>439</v>
      </c>
      <c r="D16" s="30" t="s">
        <v>440</v>
      </c>
    </row>
    <row r="17">
      <c r="B17" t="s">
        <v>31</v>
      </c>
      <c r="C17" t="s">
        <v>441</v>
      </c>
      <c r="D17" s="30" t="s">
        <v>442</v>
      </c>
    </row>
    <row r="18">
      <c r="B18" t="s">
        <v>32</v>
      </c>
      <c r="C18" t="s">
        <v>443</v>
      </c>
      <c r="D18" s="30" t="s">
        <v>444</v>
      </c>
    </row>
    <row r="19">
      <c r="B19" t="s">
        <v>33</v>
      </c>
      <c r="C19" t="s">
        <v>445</v>
      </c>
      <c r="D19" s="30" t="s">
        <v>446</v>
      </c>
    </row>
    <row r="20">
      <c r="B20" t="s">
        <v>34</v>
      </c>
      <c r="C20" t="s">
        <v>447</v>
      </c>
      <c r="D20" s="30" t="s">
        <v>448</v>
      </c>
    </row>
    <row r="21">
      <c r="B21" t="s">
        <v>35</v>
      </c>
      <c r="C21" t="s">
        <v>449</v>
      </c>
      <c r="D21" s="30" t="s">
        <v>450</v>
      </c>
    </row>
    <row r="22">
      <c r="B22" t="s">
        <v>36</v>
      </c>
      <c r="C22" t="s">
        <v>451</v>
      </c>
      <c r="D22" s="30" t="s">
        <v>452</v>
      </c>
    </row>
    <row r="23">
      <c r="B23" t="s">
        <v>37</v>
      </c>
      <c r="C23" t="s">
        <v>453</v>
      </c>
      <c r="D23" s="30" t="s">
        <v>454</v>
      </c>
    </row>
    <row r="24">
      <c r="B24" t="s">
        <v>38</v>
      </c>
      <c r="C24" t="s">
        <v>455</v>
      </c>
      <c r="D24" s="30" t="s">
        <v>456</v>
      </c>
    </row>
    <row r="25">
      <c r="B25" t="s">
        <v>39</v>
      </c>
      <c r="C25" t="s">
        <v>457</v>
      </c>
      <c r="D25" s="30" t="s">
        <v>458</v>
      </c>
    </row>
    <row r="26">
      <c r="B26" t="s">
        <v>40</v>
      </c>
      <c r="C26" t="s">
        <v>459</v>
      </c>
      <c r="D26" s="30" t="s">
        <v>460</v>
      </c>
    </row>
    <row r="27">
      <c r="B27" t="s">
        <v>41</v>
      </c>
      <c r="C27" t="s">
        <v>461</v>
      </c>
      <c r="D27" s="30" t="s">
        <v>462</v>
      </c>
    </row>
    <row r="28">
      <c r="B28" t="s">
        <v>42</v>
      </c>
      <c r="C28" t="s">
        <v>463</v>
      </c>
      <c r="D28" s="30" t="s">
        <v>464</v>
      </c>
    </row>
    <row r="29">
      <c r="B29" t="s">
        <v>43</v>
      </c>
      <c r="C29" t="s">
        <v>465</v>
      </c>
      <c r="D29" s="30" t="s">
        <v>466</v>
      </c>
    </row>
    <row r="30">
      <c r="B30" t="s">
        <v>44</v>
      </c>
      <c r="C30" t="s">
        <v>467</v>
      </c>
      <c r="D30" s="30" t="s">
        <v>468</v>
      </c>
    </row>
    <row r="31">
      <c r="B31" t="s">
        <v>45</v>
      </c>
      <c r="C31" t="s">
        <v>469</v>
      </c>
      <c r="D31" s="30" t="s">
        <v>470</v>
      </c>
    </row>
    <row r="32">
      <c r="B32" t="s">
        <v>46</v>
      </c>
      <c r="C32" t="s">
        <v>471</v>
      </c>
      <c r="D32" s="30" t="s">
        <v>472</v>
      </c>
    </row>
    <row r="33">
      <c r="B33" t="s">
        <v>47</v>
      </c>
      <c r="C33" t="s">
        <v>473</v>
      </c>
      <c r="D33" s="30" t="n">
        <v>84</v>
      </c>
    </row>
    <row r="34">
      <c r="B34" t="s">
        <v>48</v>
      </c>
      <c r="C34" t="s">
        <v>474</v>
      </c>
      <c r="D34" s="30" t="n">
        <v>85</v>
      </c>
    </row>
    <row r="35">
      <c r="B35" t="s">
        <v>49</v>
      </c>
      <c r="C35" t="s">
        <v>475</v>
      </c>
      <c r="D35" s="30" t="n">
        <v>86</v>
      </c>
    </row>
    <row r="36">
      <c r="B36" t="s">
        <v>50</v>
      </c>
      <c r="C36" t="s">
        <v>476</v>
      </c>
      <c r="D36" s="30" t="s">
        <v>477</v>
      </c>
    </row>
    <row r="37">
      <c r="B37" t="s">
        <v>51</v>
      </c>
      <c r="C37" t="s">
        <v>478</v>
      </c>
      <c r="D37" s="30" t="s">
        <v>479</v>
      </c>
    </row>
    <row r="38">
      <c r="B38" t="s">
        <v>52</v>
      </c>
      <c r="C38" t="s">
        <v>480</v>
      </c>
      <c r="D38" s="30" t="s">
        <v>481</v>
      </c>
    </row>
    <row r="39">
      <c r="B39" t="s">
        <v>53</v>
      </c>
      <c r="C39" t="s">
        <v>482</v>
      </c>
      <c r="D39" s="30" t="s">
        <v>483</v>
      </c>
    </row>
    <row r="41">
      <c r="C41" t="s">
        <v>484</v>
      </c>
      <c r="D41" t="s">
        <v>485</v>
      </c>
    </row>
    <row r="42">
      <c r="B42" s="31" t="s">
        <v>486</v>
      </c>
      <c r="C42" t="s">
        <v>486</v>
      </c>
      <c r="D42" s="30" t="s">
        <v>487</v>
      </c>
    </row>
    <row r="43">
      <c r="B43" t="s">
        <v>54</v>
      </c>
      <c r="C43" t="s">
        <v>419</v>
      </c>
      <c r="D43" s="30" t="s">
        <v>420</v>
      </c>
    </row>
    <row r="44">
      <c r="B44" t="s">
        <v>55</v>
      </c>
      <c r="C44" t="s">
        <v>421</v>
      </c>
      <c r="D44" s="30" t="s">
        <v>422</v>
      </c>
    </row>
    <row r="45">
      <c r="B45" t="s">
        <v>56</v>
      </c>
      <c r="C45" t="s">
        <v>423</v>
      </c>
      <c r="D45" s="30" t="s">
        <v>424</v>
      </c>
    </row>
    <row r="46">
      <c r="B46" t="s">
        <v>57</v>
      </c>
      <c r="C46" t="s">
        <v>425</v>
      </c>
      <c r="D46" s="30" t="s">
        <v>426</v>
      </c>
    </row>
    <row r="47">
      <c r="B47" t="s">
        <v>58</v>
      </c>
      <c r="C47" t="s">
        <v>427</v>
      </c>
      <c r="D47" s="30" t="s">
        <v>428</v>
      </c>
    </row>
    <row r="48">
      <c r="B48" t="s">
        <v>59</v>
      </c>
      <c r="C48" t="s">
        <v>429</v>
      </c>
      <c r="D48" s="30" t="n">
        <v>19</v>
      </c>
    </row>
    <row r="49">
      <c r="B49" t="s">
        <v>60</v>
      </c>
      <c r="C49" t="s">
        <v>430</v>
      </c>
      <c r="D49" s="30" t="n">
        <v>20</v>
      </c>
    </row>
    <row r="50">
      <c r="B50" t="s">
        <v>61</v>
      </c>
      <c r="C50" t="s">
        <v>431</v>
      </c>
      <c r="D50" s="30" t="n">
        <v>21</v>
      </c>
    </row>
    <row r="51">
      <c r="B51" t="s">
        <v>62</v>
      </c>
      <c r="C51" t="s">
        <v>432</v>
      </c>
      <c r="D51" s="30" t="s">
        <v>433</v>
      </c>
    </row>
    <row r="52">
      <c r="B52" t="s">
        <v>63</v>
      </c>
      <c r="C52" t="s">
        <v>434</v>
      </c>
      <c r="D52" s="30" t="s">
        <v>435</v>
      </c>
    </row>
    <row r="53">
      <c r="B53" t="s">
        <v>64</v>
      </c>
      <c r="C53" t="s">
        <v>436</v>
      </c>
      <c r="D53" s="30" t="n">
        <v>26</v>
      </c>
    </row>
    <row r="54">
      <c r="B54" t="s">
        <v>65</v>
      </c>
      <c r="C54" t="s">
        <v>437</v>
      </c>
      <c r="D54" s="30" t="n">
        <v>27</v>
      </c>
    </row>
    <row r="55">
      <c r="B55" t="s">
        <v>66</v>
      </c>
      <c r="C55" t="s">
        <v>438</v>
      </c>
      <c r="D55" s="30" t="n">
        <v>28</v>
      </c>
    </row>
    <row r="56">
      <c r="B56" t="s">
        <v>67</v>
      </c>
      <c r="C56" t="s">
        <v>439</v>
      </c>
      <c r="D56" s="30" t="s">
        <v>440</v>
      </c>
    </row>
    <row r="57">
      <c r="B57" t="s">
        <v>68</v>
      </c>
      <c r="C57" t="s">
        <v>441</v>
      </c>
      <c r="D57" s="30" t="s">
        <v>442</v>
      </c>
    </row>
    <row r="58">
      <c r="B58" t="s">
        <v>69</v>
      </c>
      <c r="C58" t="s">
        <v>443</v>
      </c>
      <c r="D58" s="30" t="s">
        <v>444</v>
      </c>
    </row>
    <row r="59">
      <c r="B59" t="s">
        <v>70</v>
      </c>
      <c r="C59" t="s">
        <v>445</v>
      </c>
      <c r="D59" s="30" t="s">
        <v>446</v>
      </c>
    </row>
    <row r="60">
      <c r="B60" t="s">
        <v>71</v>
      </c>
      <c r="C60" t="s">
        <v>447</v>
      </c>
      <c r="D60" s="30" t="s">
        <v>448</v>
      </c>
    </row>
    <row r="61">
      <c r="B61" t="s">
        <v>72</v>
      </c>
      <c r="C61" t="s">
        <v>449</v>
      </c>
      <c r="D61" s="30" t="s">
        <v>450</v>
      </c>
    </row>
    <row r="62">
      <c r="B62" t="s">
        <v>73</v>
      </c>
      <c r="C62" t="s">
        <v>451</v>
      </c>
      <c r="D62" s="30" t="s">
        <v>452</v>
      </c>
    </row>
    <row r="63">
      <c r="B63" t="s">
        <v>74</v>
      </c>
      <c r="C63" t="s">
        <v>453</v>
      </c>
      <c r="D63" s="30" t="s">
        <v>454</v>
      </c>
    </row>
    <row r="64">
      <c r="B64" t="s">
        <v>75</v>
      </c>
      <c r="C64" t="s">
        <v>455</v>
      </c>
      <c r="D64" s="30" t="s">
        <v>456</v>
      </c>
    </row>
    <row r="65">
      <c r="B65" t="s">
        <v>76</v>
      </c>
      <c r="C65" t="s">
        <v>457</v>
      </c>
      <c r="D65" s="30" t="s">
        <v>458</v>
      </c>
    </row>
    <row r="66">
      <c r="B66" t="s">
        <v>77</v>
      </c>
      <c r="C66" t="s">
        <v>459</v>
      </c>
      <c r="D66" s="30" t="s">
        <v>460</v>
      </c>
    </row>
    <row r="67">
      <c r="B67" t="s">
        <v>78</v>
      </c>
      <c r="C67" t="s">
        <v>461</v>
      </c>
      <c r="D67" s="30" t="s">
        <v>462</v>
      </c>
    </row>
    <row r="68">
      <c r="B68" t="s">
        <v>79</v>
      </c>
      <c r="C68" t="s">
        <v>463</v>
      </c>
      <c r="D68" s="30" t="s">
        <v>464</v>
      </c>
    </row>
    <row r="69">
      <c r="B69" t="s">
        <v>80</v>
      </c>
      <c r="C69" t="s">
        <v>465</v>
      </c>
      <c r="D69" s="30" t="s">
        <v>466</v>
      </c>
    </row>
    <row r="70">
      <c r="B70" t="s">
        <v>81</v>
      </c>
      <c r="C70" t="s">
        <v>467</v>
      </c>
      <c r="D70" s="30" t="s">
        <v>468</v>
      </c>
    </row>
    <row r="71">
      <c r="B71" t="s">
        <v>82</v>
      </c>
      <c r="C71" t="s">
        <v>469</v>
      </c>
      <c r="D71" s="30" t="s">
        <v>470</v>
      </c>
    </row>
    <row r="72">
      <c r="B72" t="s">
        <v>83</v>
      </c>
      <c r="C72" t="s">
        <v>471</v>
      </c>
      <c r="D72" s="30" t="s">
        <v>472</v>
      </c>
    </row>
    <row r="73">
      <c r="B73" t="s">
        <v>84</v>
      </c>
      <c r="C73" t="s">
        <v>473</v>
      </c>
      <c r="D73" s="30" t="n">
        <v>84</v>
      </c>
    </row>
    <row r="74">
      <c r="B74" t="s">
        <v>85</v>
      </c>
      <c r="C74" t="s">
        <v>474</v>
      </c>
      <c r="D74" s="30" t="n">
        <v>85</v>
      </c>
    </row>
    <row r="75">
      <c r="B75" t="s">
        <v>86</v>
      </c>
      <c r="C75" t="s">
        <v>475</v>
      </c>
      <c r="D75" s="30" t="n">
        <v>86</v>
      </c>
    </row>
    <row r="76">
      <c r="B76" t="s">
        <v>87</v>
      </c>
      <c r="C76" t="s">
        <v>476</v>
      </c>
      <c r="D76" s="30" t="s">
        <v>477</v>
      </c>
    </row>
    <row r="77">
      <c r="B77" t="s">
        <v>88</v>
      </c>
      <c r="C77" t="s">
        <v>478</v>
      </c>
      <c r="D77" s="30" t="s">
        <v>479</v>
      </c>
    </row>
    <row r="78">
      <c r="B78" t="s">
        <v>89</v>
      </c>
      <c r="C78" t="s">
        <v>480</v>
      </c>
      <c r="D78" s="30" t="s">
        <v>481</v>
      </c>
    </row>
    <row r="79">
      <c r="B79" t="s">
        <v>90</v>
      </c>
      <c r="C79" t="s">
        <v>482</v>
      </c>
      <c r="D79" s="30" t="s">
        <v>483</v>
      </c>
    </row>
    <row r="81">
      <c r="B81" s="31" t="s">
        <v>488</v>
      </c>
      <c r="C81" s="31" t="s">
        <v>488</v>
      </c>
    </row>
    <row r="82">
      <c r="B82" t="s">
        <v>91</v>
      </c>
      <c r="C82" t="s">
        <v>489</v>
      </c>
    </row>
    <row r="83">
      <c r="B83" t="s">
        <v>92</v>
      </c>
      <c r="C83" t="s">
        <v>490</v>
      </c>
    </row>
    <row r="86">
      <c r="B86" s="31" t="s">
        <v>491</v>
      </c>
      <c r="C86" s="31" t="s">
        <v>491</v>
      </c>
    </row>
    <row r="87">
      <c r="B87" t="s">
        <v>93</v>
      </c>
      <c r="C87" t="s">
        <v>492</v>
      </c>
    </row>
    <row r="88">
      <c r="B88" t="s">
        <v>94</v>
      </c>
      <c r="C88" t="s">
        <v>493</v>
      </c>
    </row>
    <row r="89">
      <c r="B89" t="s">
        <v>95</v>
      </c>
      <c r="C89" t="s">
        <v>494</v>
      </c>
    </row>
    <row r="90">
      <c r="B90" t="s">
        <v>96</v>
      </c>
      <c r="C90" t="s">
        <v>495</v>
      </c>
    </row>
    <row r="91">
      <c r="B91" t="s">
        <v>97</v>
      </c>
      <c r="C91" t="s">
        <v>496</v>
      </c>
    </row>
    <row r="94">
      <c r="B94" s="31" t="s">
        <v>497</v>
      </c>
      <c r="C94" s="31" t="s">
        <v>497</v>
      </c>
    </row>
    <row r="95">
      <c r="B95" t="s">
        <v>98</v>
      </c>
      <c r="C95" t="s">
        <v>498</v>
      </c>
    </row>
    <row r="96">
      <c r="B96" t="s">
        <v>99</v>
      </c>
      <c r="C96" t="s">
        <v>499</v>
      </c>
    </row>
    <row r="97">
      <c r="B97" t="s">
        <v>100</v>
      </c>
      <c r="C97" t="s">
        <v>500</v>
      </c>
    </row>
    <row r="99">
      <c r="B99" s="31" t="s">
        <v>501</v>
      </c>
      <c r="C99" s="31" t="s">
        <v>501</v>
      </c>
    </row>
    <row r="100">
      <c r="B100" t="s">
        <v>101</v>
      </c>
      <c r="C100" t="s">
        <v>502</v>
      </c>
    </row>
    <row r="101">
      <c r="B101" t="s">
        <v>106</v>
      </c>
      <c r="C101" t="s">
        <v>503</v>
      </c>
    </row>
    <row r="102">
      <c r="B102" t="s">
        <v>103</v>
      </c>
      <c r="C102" t="s">
        <v>504</v>
      </c>
    </row>
    <row r="104">
      <c r="B104" s="31" t="s">
        <v>104</v>
      </c>
      <c r="C104" s="31" t="s">
        <v>104</v>
      </c>
    </row>
    <row r="105">
      <c r="B105" t="s">
        <v>104</v>
      </c>
      <c r="C105" t="s">
        <v>104</v>
      </c>
    </row>
    <row r="107">
      <c r="B107" s="31" t="s">
        <v>154</v>
      </c>
      <c r="C107" s="31" t="s">
        <v>154</v>
      </c>
    </row>
    <row r="108">
      <c r="B108" t="s">
        <v>105</v>
      </c>
      <c r="C108" t="s">
        <v>505</v>
      </c>
    </row>
  </sheetData>
  <pageMargins left="0.7" right="0.7" top="0.75" bottom="0.75" header="0.3" footer="0.3"/>
  <pageSetup orientation="portrait"/>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sheetViews>
  <sheetFormatPr defaultRowHeight="15.0" baseColWidth="10"/>
  <cols>
    <col min="1" max="1" width="34.85546875" hidden="0" customWidth="1"/>
    <col min="2" max="2" width="9.28515625" hidden="0" customWidth="1"/>
  </cols>
  <sheetData>
    <row r="1">
      <c r="B1" t="s">
        <v>506</v>
      </c>
    </row>
    <row r="2">
      <c r="A2" t="s">
        <v>507</v>
      </c>
      <c r="B2" t="n">
        <v>21645411785</v>
      </c>
      <c r="E2" t="s">
        <v>508</v>
      </c>
    </row>
    <row r="3">
      <c r="A3" s="10" t="s">
        <v>509</v>
      </c>
      <c r="B3" t="n">
        <v>9773185026</v>
      </c>
      <c r="C3" s="6" t="n">
        <f>B3/$B$2</f>
        <v>0.4515130099198526</v>
      </c>
      <c r="F3" t="s">
        <v>91</v>
      </c>
      <c r="G3" t="s">
        <v>113</v>
      </c>
    </row>
    <row r="4">
      <c r="A4" s="10" t="s">
        <v>510</v>
      </c>
      <c r="B4" t="n">
        <v>2394532944</v>
      </c>
      <c r="C4" s="6" t="n">
        <f t="shared" ref="C4:C10" si="0">B4/$B$2</f>
        <v>0.11062542804842278</v>
      </c>
      <c r="E4" t="s">
        <v>98</v>
      </c>
      <c r="F4" s="6" t="n">
        <f>(SUM(C3:C5))/(SUM(C3:C5)+C6)</f>
        <v>0.98656474657637239</v>
      </c>
      <c r="G4" s="6" t="n">
        <f>1-F4</f>
        <v>1.3435253423627613E-2</v>
      </c>
    </row>
    <row r="5">
      <c r="A5" s="10" t="s">
        <v>511</v>
      </c>
      <c r="B5" t="n">
        <v>1157229020</v>
      </c>
      <c r="C5" s="6" t="n">
        <f t="shared" si="0"/>
        <v>5.3463017081612892E-2</v>
      </c>
    </row>
    <row r="6">
      <c r="A6" s="34" t="s">
        <v>512</v>
      </c>
      <c r="B6" t="n">
        <v>181462028</v>
      </c>
      <c r="C6" s="6" t="n">
        <f t="shared" si="0"/>
        <v>8.3833945873809119E-3</v>
      </c>
    </row>
    <row r="7">
      <c r="A7" s="3" t="s">
        <v>513</v>
      </c>
      <c r="B7" t="n">
        <v>4448330409</v>
      </c>
      <c r="C7" s="6" t="n">
        <f t="shared" si="0"/>
        <v>0.20550916070271472</v>
      </c>
    </row>
    <row r="8">
      <c r="A8" s="3" t="s">
        <v>514</v>
      </c>
      <c r="B8" t="n">
        <v>666411320</v>
      </c>
      <c r="C8" s="6" t="n">
        <f t="shared" si="0"/>
        <v>3.0787648053053659E-2</v>
      </c>
    </row>
    <row r="9">
      <c r="A9" s="3" t="s">
        <v>515</v>
      </c>
      <c r="B9" t="n">
        <v>1757044431</v>
      </c>
      <c r="C9" s="6" t="n">
        <f t="shared" si="0"/>
        <v>8.1173989594303303E-2</v>
      </c>
    </row>
    <row r="10">
      <c r="A10" s="32" t="s">
        <v>516</v>
      </c>
      <c r="B10" t="n">
        <v>1267216607</v>
      </c>
      <c r="C10" s="6" t="n">
        <f t="shared" si="0"/>
        <v>5.8544352012659111E-2</v>
      </c>
    </row>
    <row r="12">
      <c r="B12" s="33"/>
    </row>
    <row r="13">
      <c r="A13" s="10" t="s">
        <v>517</v>
      </c>
    </row>
    <row r="14">
      <c r="A14" s="34" t="s">
        <v>518</v>
      </c>
    </row>
    <row r="15">
      <c r="A15" s="3" t="s">
        <v>519</v>
      </c>
    </row>
  </sheetData>
  <pageMargins left="0.7" right="0.7" top="0.75" bottom="0.75" header="0.3" footer="0.3"/>
  <pageSetup paperSize="9" orientation="portrait" horizontalDpi="300" verticalDpi="300"/>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61" workbookViewId="0">
      <selection activeCell="D10" sqref="B10:D11"/>
    </sheetView>
  </sheetViews>
  <sheetFormatPr defaultRowHeight="15.0" baseColWidth="10"/>
  <cols>
    <col min="1" max="1" width="5.5703125" hidden="0" customWidth="1"/>
    <col min="2" max="2" width="81.140625" hidden="0" customWidth="1"/>
  </cols>
  <sheetData>
    <row r="1">
      <c r="A1" s="8" t="s">
        <v>520</v>
      </c>
    </row>
    <row r="2">
      <c r="A2" s="8" t="s">
        <v>521</v>
      </c>
    </row>
    <row r="3">
      <c r="A3" s="8" t="s">
        <v>522</v>
      </c>
      <c r="B3" s="8" t="s">
        <v>523</v>
      </c>
      <c r="C3" s="8" t="s">
        <v>410</v>
      </c>
      <c r="D3" s="8" t="s">
        <v>523</v>
      </c>
    </row>
    <row r="4">
      <c r="A4" s="8" t="s">
        <v>524</v>
      </c>
      <c r="B4" s="8" t="s">
        <v>525</v>
      </c>
      <c r="C4" t="s">
        <v>17</v>
      </c>
      <c r="D4" s="8" t="s">
        <v>419</v>
      </c>
    </row>
    <row r="5">
      <c r="A5" s="8" t="s">
        <v>526</v>
      </c>
      <c r="B5" s="8" t="s">
        <v>527</v>
      </c>
      <c r="C5" t="s">
        <v>17</v>
      </c>
      <c r="D5" s="8" t="s">
        <v>419</v>
      </c>
    </row>
    <row r="6">
      <c r="A6" s="8" t="s">
        <v>528</v>
      </c>
      <c r="B6" s="8" t="s">
        <v>529</v>
      </c>
      <c r="C6" t="s">
        <v>17</v>
      </c>
      <c r="D6" s="8" t="s">
        <v>419</v>
      </c>
    </row>
    <row r="7">
      <c r="A7" s="8" t="s">
        <v>530</v>
      </c>
      <c r="B7" s="8" t="s">
        <v>531</v>
      </c>
      <c r="C7" t="s">
        <v>18</v>
      </c>
      <c r="D7" s="8" t="s">
        <v>421</v>
      </c>
    </row>
    <row r="8">
      <c r="A8" s="8" t="s">
        <v>532</v>
      </c>
      <c r="B8" s="8" t="s">
        <v>533</v>
      </c>
      <c r="C8" t="s">
        <v>18</v>
      </c>
      <c r="D8" s="8" t="s">
        <v>421</v>
      </c>
    </row>
    <row r="9">
      <c r="A9" s="8" t="s">
        <v>534</v>
      </c>
      <c r="B9" s="8" t="s">
        <v>535</v>
      </c>
      <c r="C9" t="s">
        <v>18</v>
      </c>
      <c r="D9" s="8" t="s">
        <v>421</v>
      </c>
    </row>
    <row r="10">
      <c r="A10" s="8" t="s">
        <v>536</v>
      </c>
      <c r="B10" s="8" t="s">
        <v>537</v>
      </c>
      <c r="C10" t="s">
        <v>18</v>
      </c>
      <c r="D10" s="8" t="s">
        <v>421</v>
      </c>
    </row>
    <row r="11">
      <c r="A11" s="8" t="s">
        <v>538</v>
      </c>
      <c r="B11" s="8" t="s">
        <v>539</v>
      </c>
      <c r="C11" t="s">
        <v>18</v>
      </c>
      <c r="D11" s="8" t="s">
        <v>421</v>
      </c>
    </row>
    <row r="12">
      <c r="A12" s="8" t="s">
        <v>540</v>
      </c>
      <c r="B12" s="8" t="s">
        <v>541</v>
      </c>
      <c r="C12" t="s">
        <v>19</v>
      </c>
      <c r="D12" s="8" t="s">
        <v>423</v>
      </c>
    </row>
    <row r="13">
      <c r="A13" s="8" t="s">
        <v>542</v>
      </c>
      <c r="B13" s="8" t="s">
        <v>543</v>
      </c>
      <c r="C13" t="s">
        <v>19</v>
      </c>
      <c r="D13" s="8" t="s">
        <v>423</v>
      </c>
    </row>
    <row r="14">
      <c r="A14" s="8" t="s">
        <v>544</v>
      </c>
      <c r="B14" s="8" t="s">
        <v>545</v>
      </c>
      <c r="C14" t="s">
        <v>19</v>
      </c>
      <c r="D14" s="8" t="s">
        <v>423</v>
      </c>
    </row>
    <row r="15">
      <c r="A15" s="8" t="s">
        <v>546</v>
      </c>
      <c r="B15" s="8" t="s">
        <v>547</v>
      </c>
      <c r="C15" t="s">
        <v>20</v>
      </c>
      <c r="D15" s="8" t="s">
        <v>425</v>
      </c>
    </row>
    <row r="16">
      <c r="A16" s="8" t="s">
        <v>548</v>
      </c>
      <c r="B16" s="8" t="s">
        <v>549</v>
      </c>
      <c r="C16" t="s">
        <v>20</v>
      </c>
      <c r="D16" s="8" t="s">
        <v>425</v>
      </c>
    </row>
    <row r="17">
      <c r="A17" s="8" t="s">
        <v>550</v>
      </c>
      <c r="B17" s="8" t="s">
        <v>551</v>
      </c>
      <c r="C17" t="s">
        <v>20</v>
      </c>
      <c r="D17" s="8" t="s">
        <v>425</v>
      </c>
    </row>
    <row r="18">
      <c r="A18" s="8" t="s">
        <v>552</v>
      </c>
      <c r="B18" s="8" t="s">
        <v>553</v>
      </c>
      <c r="C18" t="s">
        <v>21</v>
      </c>
      <c r="D18" s="8" t="s">
        <v>427</v>
      </c>
    </row>
    <row r="19">
      <c r="A19" s="8" t="s">
        <v>554</v>
      </c>
      <c r="B19" s="8" t="s">
        <v>555</v>
      </c>
      <c r="C19" t="s">
        <v>21</v>
      </c>
      <c r="D19" s="8" t="s">
        <v>427</v>
      </c>
    </row>
    <row r="20">
      <c r="A20" s="8" t="s">
        <v>556</v>
      </c>
      <c r="B20" s="8" t="s">
        <v>557</v>
      </c>
      <c r="C20" t="s">
        <v>21</v>
      </c>
      <c r="D20" s="8" t="s">
        <v>427</v>
      </c>
    </row>
    <row r="21">
      <c r="A21" s="8" t="s">
        <v>558</v>
      </c>
      <c r="B21" s="8" t="s">
        <v>559</v>
      </c>
      <c r="C21" t="s">
        <v>22</v>
      </c>
      <c r="D21" s="8" t="s">
        <v>429</v>
      </c>
    </row>
    <row r="22">
      <c r="A22" s="8" t="s">
        <v>560</v>
      </c>
      <c r="B22" s="8" t="s">
        <v>561</v>
      </c>
      <c r="C22" t="s">
        <v>23</v>
      </c>
      <c r="D22" s="8" t="s">
        <v>430</v>
      </c>
    </row>
    <row r="23">
      <c r="A23" s="8" t="s">
        <v>562</v>
      </c>
      <c r="B23" s="8" t="s">
        <v>563</v>
      </c>
      <c r="C23" t="s">
        <v>24</v>
      </c>
      <c r="D23" s="8" t="s">
        <v>431</v>
      </c>
    </row>
    <row r="24">
      <c r="A24" s="8" t="s">
        <v>564</v>
      </c>
      <c r="B24" s="8" t="s">
        <v>565</v>
      </c>
      <c r="C24" t="s">
        <v>25</v>
      </c>
      <c r="D24" s="8" t="s">
        <v>432</v>
      </c>
    </row>
    <row r="25">
      <c r="A25" s="8" t="s">
        <v>566</v>
      </c>
      <c r="B25" s="8" t="s">
        <v>567</v>
      </c>
      <c r="C25" t="s">
        <v>25</v>
      </c>
      <c r="D25" s="8" t="s">
        <v>432</v>
      </c>
    </row>
    <row r="26">
      <c r="A26" s="8" t="s">
        <v>568</v>
      </c>
      <c r="B26" s="8" t="s">
        <v>569</v>
      </c>
      <c r="C26" t="s">
        <v>26</v>
      </c>
      <c r="D26" s="8" t="s">
        <v>434</v>
      </c>
    </row>
    <row r="27">
      <c r="A27" s="8" t="s">
        <v>570</v>
      </c>
      <c r="B27" s="8" t="s">
        <v>571</v>
      </c>
      <c r="C27" t="s">
        <v>26</v>
      </c>
      <c r="D27" s="8" t="s">
        <v>434</v>
      </c>
    </row>
    <row r="28">
      <c r="A28" s="8" t="s">
        <v>572</v>
      </c>
      <c r="B28" s="8" t="s">
        <v>573</v>
      </c>
      <c r="C28" t="s">
        <v>27</v>
      </c>
      <c r="D28" s="8" t="s">
        <v>436</v>
      </c>
    </row>
    <row r="29">
      <c r="A29" s="8" t="s">
        <v>574</v>
      </c>
      <c r="B29" s="8" t="s">
        <v>575</v>
      </c>
      <c r="C29" t="s">
        <v>28</v>
      </c>
      <c r="D29" s="8" t="s">
        <v>437</v>
      </c>
    </row>
    <row r="30">
      <c r="A30" s="8" t="s">
        <v>576</v>
      </c>
      <c r="B30" s="8" t="s">
        <v>577</v>
      </c>
      <c r="C30" t="s">
        <v>29</v>
      </c>
      <c r="D30" s="8" t="s">
        <v>438</v>
      </c>
    </row>
    <row r="31">
      <c r="A31" s="8" t="s">
        <v>578</v>
      </c>
      <c r="B31" s="8" t="s">
        <v>579</v>
      </c>
      <c r="C31" t="s">
        <v>30</v>
      </c>
      <c r="D31" s="8" t="s">
        <v>439</v>
      </c>
    </row>
    <row r="32">
      <c r="A32" s="8" t="s">
        <v>580</v>
      </c>
      <c r="B32" s="8" t="s">
        <v>581</v>
      </c>
      <c r="C32" t="s">
        <v>30</v>
      </c>
      <c r="D32" s="8" t="s">
        <v>439</v>
      </c>
    </row>
    <row r="33">
      <c r="A33" s="8" t="s">
        <v>582</v>
      </c>
      <c r="B33" s="8" t="s">
        <v>583</v>
      </c>
      <c r="C33" t="s">
        <v>31</v>
      </c>
      <c r="D33" s="8" t="s">
        <v>441</v>
      </c>
    </row>
    <row r="34">
      <c r="A34" s="8" t="s">
        <v>584</v>
      </c>
      <c r="B34" s="8" t="s">
        <v>585</v>
      </c>
      <c r="C34" t="s">
        <v>31</v>
      </c>
      <c r="D34" s="8" t="s">
        <v>441</v>
      </c>
    </row>
    <row r="35">
      <c r="A35" s="8" t="s">
        <v>586</v>
      </c>
      <c r="B35" s="8" t="s">
        <v>587</v>
      </c>
      <c r="C35" t="s">
        <v>31</v>
      </c>
      <c r="D35" s="8" t="s">
        <v>441</v>
      </c>
    </row>
    <row r="36">
      <c r="A36" s="8" t="s">
        <v>444</v>
      </c>
      <c r="B36" s="8" t="s">
        <v>588</v>
      </c>
      <c r="C36" t="s">
        <v>32</v>
      </c>
      <c r="D36" s="8" t="s">
        <v>443</v>
      </c>
    </row>
    <row r="37">
      <c r="A37" s="8" t="s">
        <v>589</v>
      </c>
      <c r="B37" s="8" t="s">
        <v>590</v>
      </c>
      <c r="C37" t="s">
        <v>33</v>
      </c>
      <c r="D37" s="8" t="s">
        <v>445</v>
      </c>
    </row>
    <row r="38">
      <c r="A38" s="8" t="s">
        <v>591</v>
      </c>
      <c r="B38" s="8" t="s">
        <v>592</v>
      </c>
      <c r="C38" t="s">
        <v>33</v>
      </c>
      <c r="D38" s="8" t="s">
        <v>445</v>
      </c>
    </row>
    <row r="39">
      <c r="A39" s="8" t="s">
        <v>593</v>
      </c>
      <c r="B39" s="8" t="s">
        <v>594</v>
      </c>
      <c r="C39" t="s">
        <v>33</v>
      </c>
      <c r="D39" s="8" t="s">
        <v>445</v>
      </c>
    </row>
    <row r="40">
      <c r="A40" s="8" t="s">
        <v>595</v>
      </c>
      <c r="B40" s="8" t="s">
        <v>596</v>
      </c>
      <c r="C40" t="s">
        <v>33</v>
      </c>
      <c r="D40" s="8" t="s">
        <v>445</v>
      </c>
    </row>
    <row r="41">
      <c r="A41" s="8" t="s">
        <v>597</v>
      </c>
      <c r="B41" s="8" t="s">
        <v>598</v>
      </c>
      <c r="C41" t="s">
        <v>34</v>
      </c>
      <c r="D41" s="8" t="s">
        <v>447</v>
      </c>
    </row>
    <row r="42">
      <c r="A42" s="8" t="s">
        <v>599</v>
      </c>
      <c r="B42" s="8" t="s">
        <v>600</v>
      </c>
      <c r="C42" t="s">
        <v>34</v>
      </c>
      <c r="D42" s="8" t="s">
        <v>447</v>
      </c>
    </row>
    <row r="43">
      <c r="A43" s="8" t="s">
        <v>601</v>
      </c>
      <c r="B43" s="8" t="s">
        <v>602</v>
      </c>
      <c r="C43" t="s">
        <v>34</v>
      </c>
      <c r="D43" s="8" t="s">
        <v>447</v>
      </c>
    </row>
    <row r="44">
      <c r="A44" s="8" t="s">
        <v>603</v>
      </c>
      <c r="B44" s="8" t="s">
        <v>604</v>
      </c>
      <c r="C44" t="s">
        <v>35</v>
      </c>
      <c r="D44" s="8" t="s">
        <v>449</v>
      </c>
    </row>
    <row r="45">
      <c r="A45" s="8" t="s">
        <v>605</v>
      </c>
      <c r="B45" s="8" t="s">
        <v>606</v>
      </c>
      <c r="C45" t="s">
        <v>35</v>
      </c>
      <c r="D45" s="8" t="s">
        <v>449</v>
      </c>
    </row>
    <row r="46">
      <c r="A46" s="8" t="s">
        <v>607</v>
      </c>
      <c r="B46" s="8" t="s">
        <v>608</v>
      </c>
      <c r="C46" t="s">
        <v>35</v>
      </c>
      <c r="D46" s="8" t="s">
        <v>449</v>
      </c>
    </row>
    <row r="47">
      <c r="A47" s="8" t="s">
        <v>609</v>
      </c>
      <c r="B47" s="8" t="s">
        <v>610</v>
      </c>
      <c r="C47" t="s">
        <v>36</v>
      </c>
      <c r="D47" s="8" t="s">
        <v>451</v>
      </c>
    </row>
    <row r="48">
      <c r="A48" s="8" t="s">
        <v>611</v>
      </c>
      <c r="B48" s="8" t="s">
        <v>612</v>
      </c>
      <c r="C48" t="s">
        <v>36</v>
      </c>
      <c r="D48" s="8" t="s">
        <v>451</v>
      </c>
    </row>
    <row r="49">
      <c r="A49" s="8" t="s">
        <v>613</v>
      </c>
      <c r="B49" s="8" t="s">
        <v>614</v>
      </c>
      <c r="C49" t="s">
        <v>36</v>
      </c>
      <c r="D49" s="8" t="s">
        <v>451</v>
      </c>
    </row>
    <row r="50">
      <c r="A50" s="8" t="s">
        <v>615</v>
      </c>
      <c r="B50" s="8" t="s">
        <v>616</v>
      </c>
      <c r="C50" t="s">
        <v>36</v>
      </c>
      <c r="D50" s="8" t="s">
        <v>451</v>
      </c>
    </row>
    <row r="51">
      <c r="A51" s="8" t="s">
        <v>617</v>
      </c>
      <c r="B51" s="8" t="s">
        <v>618</v>
      </c>
      <c r="C51" t="s">
        <v>36</v>
      </c>
      <c r="D51" s="8" t="s">
        <v>451</v>
      </c>
    </row>
    <row r="52">
      <c r="A52" s="8" t="s">
        <v>619</v>
      </c>
      <c r="B52" s="8" t="s">
        <v>620</v>
      </c>
      <c r="C52" t="s">
        <v>37</v>
      </c>
      <c r="D52" s="8" t="s">
        <v>453</v>
      </c>
    </row>
    <row r="53">
      <c r="A53" s="8" t="s">
        <v>621</v>
      </c>
      <c r="B53" s="8" t="s">
        <v>622</v>
      </c>
      <c r="C53" t="s">
        <v>37</v>
      </c>
      <c r="D53" s="8" t="s">
        <v>453</v>
      </c>
    </row>
    <row r="54">
      <c r="A54" s="8" t="s">
        <v>623</v>
      </c>
      <c r="B54" s="8" t="s">
        <v>624</v>
      </c>
      <c r="C54" t="s">
        <v>38</v>
      </c>
      <c r="D54" s="8" t="s">
        <v>455</v>
      </c>
    </row>
    <row r="55">
      <c r="A55" s="8" t="s">
        <v>625</v>
      </c>
      <c r="B55" s="8" t="s">
        <v>626</v>
      </c>
      <c r="C55" t="s">
        <v>38</v>
      </c>
      <c r="D55" s="8" t="s">
        <v>455</v>
      </c>
    </row>
    <row r="56">
      <c r="A56" s="8" t="s">
        <v>627</v>
      </c>
      <c r="B56" s="8" t="s">
        <v>628</v>
      </c>
      <c r="C56" t="s">
        <v>38</v>
      </c>
      <c r="D56" s="8" t="s">
        <v>455</v>
      </c>
    </row>
    <row r="57">
      <c r="A57" s="8" t="s">
        <v>458</v>
      </c>
      <c r="B57" s="8" t="s">
        <v>629</v>
      </c>
      <c r="C57" t="s">
        <v>39</v>
      </c>
      <c r="D57" s="8" t="s">
        <v>457</v>
      </c>
    </row>
    <row r="58">
      <c r="A58" s="8" t="s">
        <v>630</v>
      </c>
      <c r="B58" s="8" t="s">
        <v>631</v>
      </c>
      <c r="C58" t="s">
        <v>40</v>
      </c>
      <c r="D58" s="8" t="s">
        <v>459</v>
      </c>
    </row>
    <row r="59">
      <c r="A59" s="8" t="s">
        <v>632</v>
      </c>
      <c r="B59" s="8" t="s">
        <v>633</v>
      </c>
      <c r="C59" t="s">
        <v>40</v>
      </c>
      <c r="D59" s="8" t="s">
        <v>459</v>
      </c>
    </row>
    <row r="60">
      <c r="A60" s="8" t="s">
        <v>634</v>
      </c>
      <c r="B60" s="8" t="s">
        <v>635</v>
      </c>
      <c r="C60" t="s">
        <v>41</v>
      </c>
      <c r="D60" s="8" t="s">
        <v>461</v>
      </c>
    </row>
    <row r="61">
      <c r="A61" s="8" t="s">
        <v>636</v>
      </c>
      <c r="B61" s="8" t="s">
        <v>637</v>
      </c>
      <c r="C61" t="s">
        <v>41</v>
      </c>
      <c r="D61" s="8" t="s">
        <v>461</v>
      </c>
    </row>
    <row r="62">
      <c r="A62" s="8" t="s">
        <v>638</v>
      </c>
      <c r="B62" s="8" t="s">
        <v>639</v>
      </c>
      <c r="C62" t="s">
        <v>41</v>
      </c>
      <c r="D62" s="8" t="s">
        <v>461</v>
      </c>
    </row>
    <row r="63">
      <c r="A63" s="8" t="s">
        <v>464</v>
      </c>
      <c r="B63" s="8" t="s">
        <v>640</v>
      </c>
      <c r="C63" t="s">
        <v>42</v>
      </c>
      <c r="D63" s="8" t="s">
        <v>463</v>
      </c>
    </row>
    <row r="64">
      <c r="A64" s="8" t="s">
        <v>641</v>
      </c>
      <c r="B64" s="8" t="s">
        <v>642</v>
      </c>
      <c r="C64" t="s">
        <v>43</v>
      </c>
      <c r="D64" s="8" t="s">
        <v>465</v>
      </c>
    </row>
    <row r="65">
      <c r="A65" s="8" t="s">
        <v>643</v>
      </c>
      <c r="B65" s="8" t="s">
        <v>644</v>
      </c>
      <c r="C65" t="s">
        <v>43</v>
      </c>
      <c r="D65" s="8" t="s">
        <v>465</v>
      </c>
    </row>
    <row r="66">
      <c r="A66" s="8" t="s">
        <v>645</v>
      </c>
      <c r="B66" s="8" t="s">
        <v>646</v>
      </c>
      <c r="C66" t="s">
        <v>43</v>
      </c>
      <c r="D66" s="8" t="s">
        <v>465</v>
      </c>
    </row>
    <row r="67">
      <c r="A67" s="8" t="s">
        <v>468</v>
      </c>
      <c r="B67" s="8" t="s">
        <v>647</v>
      </c>
      <c r="C67" t="s">
        <v>44</v>
      </c>
      <c r="D67" s="8" t="s">
        <v>467</v>
      </c>
    </row>
    <row r="68">
      <c r="A68" s="8" t="s">
        <v>648</v>
      </c>
      <c r="B68" s="8" t="s">
        <v>649</v>
      </c>
      <c r="C68" t="s">
        <v>45</v>
      </c>
      <c r="D68" s="8" t="s">
        <v>469</v>
      </c>
    </row>
    <row r="69">
      <c r="A69" s="8" t="s">
        <v>650</v>
      </c>
      <c r="B69" s="8" t="s">
        <v>651</v>
      </c>
      <c r="C69" t="s">
        <v>45</v>
      </c>
      <c r="D69" s="8" t="s">
        <v>469</v>
      </c>
    </row>
    <row r="70">
      <c r="A70" s="8" t="s">
        <v>652</v>
      </c>
      <c r="B70" s="8" t="s">
        <v>653</v>
      </c>
      <c r="C70" t="s">
        <v>45</v>
      </c>
      <c r="D70" s="8" t="s">
        <v>469</v>
      </c>
    </row>
    <row r="71">
      <c r="A71" s="8" t="s">
        <v>654</v>
      </c>
      <c r="B71" s="8" t="s">
        <v>655</v>
      </c>
      <c r="C71" t="s">
        <v>46</v>
      </c>
      <c r="D71" s="8" t="s">
        <v>471</v>
      </c>
    </row>
    <row r="72">
      <c r="A72" s="8" t="s">
        <v>656</v>
      </c>
      <c r="B72" s="8" t="s">
        <v>657</v>
      </c>
      <c r="C72" t="s">
        <v>46</v>
      </c>
      <c r="D72" s="8" t="s">
        <v>471</v>
      </c>
    </row>
    <row r="73">
      <c r="A73" s="8" t="s">
        <v>658</v>
      </c>
      <c r="B73" s="8" t="s">
        <v>659</v>
      </c>
      <c r="C73" t="s">
        <v>46</v>
      </c>
      <c r="D73" s="8" t="s">
        <v>471</v>
      </c>
    </row>
    <row r="74">
      <c r="A74" s="8" t="s">
        <v>660</v>
      </c>
      <c r="B74" s="8" t="s">
        <v>661</v>
      </c>
      <c r="C74" t="s">
        <v>46</v>
      </c>
      <c r="D74" s="8" t="s">
        <v>471</v>
      </c>
    </row>
    <row r="75">
      <c r="A75" s="8" t="s">
        <v>662</v>
      </c>
      <c r="B75" s="8" t="s">
        <v>663</v>
      </c>
      <c r="C75" t="s">
        <v>46</v>
      </c>
      <c r="D75" s="8" t="s">
        <v>471</v>
      </c>
    </row>
    <row r="76">
      <c r="A76" s="8" t="s">
        <v>664</v>
      </c>
      <c r="B76" s="8" t="s">
        <v>665</v>
      </c>
      <c r="C76" t="s">
        <v>46</v>
      </c>
      <c r="D76" s="8" t="s">
        <v>471</v>
      </c>
    </row>
    <row r="77">
      <c r="A77" s="8" t="s">
        <v>666</v>
      </c>
      <c r="B77" s="8" t="s">
        <v>667</v>
      </c>
      <c r="C77" t="s">
        <v>47</v>
      </c>
      <c r="D77" s="8" t="s">
        <v>473</v>
      </c>
    </row>
    <row r="78">
      <c r="A78" s="8" t="s">
        <v>668</v>
      </c>
      <c r="B78" s="8" t="s">
        <v>669</v>
      </c>
      <c r="C78" t="s">
        <v>48</v>
      </c>
      <c r="D78" s="8" t="s">
        <v>474</v>
      </c>
    </row>
    <row r="79">
      <c r="A79" s="8" t="s">
        <v>670</v>
      </c>
      <c r="B79" s="8" t="s">
        <v>671</v>
      </c>
      <c r="C79" t="s">
        <v>49</v>
      </c>
      <c r="D79" s="8" t="s">
        <v>475</v>
      </c>
    </row>
    <row r="80">
      <c r="A80" s="8" t="s">
        <v>672</v>
      </c>
      <c r="B80" s="8" t="s">
        <v>673</v>
      </c>
      <c r="C80" t="s">
        <v>50</v>
      </c>
      <c r="D80" s="8" t="s">
        <v>476</v>
      </c>
    </row>
    <row r="81">
      <c r="A81" s="8" t="s">
        <v>674</v>
      </c>
      <c r="B81" s="8" t="s">
        <v>675</v>
      </c>
      <c r="C81" t="s">
        <v>50</v>
      </c>
      <c r="D81" s="8" t="s">
        <v>476</v>
      </c>
    </row>
    <row r="82">
      <c r="A82" s="8" t="s">
        <v>676</v>
      </c>
      <c r="B82" s="8" t="s">
        <v>677</v>
      </c>
      <c r="C82" t="s">
        <v>51</v>
      </c>
      <c r="D82" s="8" t="s">
        <v>478</v>
      </c>
    </row>
    <row r="83">
      <c r="A83" s="8" t="s">
        <v>678</v>
      </c>
      <c r="B83" s="8" t="s">
        <v>679</v>
      </c>
      <c r="C83" t="s">
        <v>51</v>
      </c>
      <c r="D83" s="8" t="s">
        <v>478</v>
      </c>
    </row>
    <row r="84">
      <c r="A84" s="8" t="s">
        <v>680</v>
      </c>
      <c r="B84" s="8" t="s">
        <v>681</v>
      </c>
      <c r="C84" t="s">
        <v>51</v>
      </c>
      <c r="D84" s="8" t="s">
        <v>478</v>
      </c>
    </row>
    <row r="85">
      <c r="A85" s="8" t="s">
        <v>682</v>
      </c>
      <c r="B85" s="8" t="s">
        <v>683</v>
      </c>
      <c r="C85" t="s">
        <v>51</v>
      </c>
      <c r="D85" s="8" t="s">
        <v>478</v>
      </c>
    </row>
    <row r="86">
      <c r="A86" s="8" t="s">
        <v>684</v>
      </c>
      <c r="B86" s="8" t="s">
        <v>685</v>
      </c>
      <c r="C86" t="s">
        <v>52</v>
      </c>
      <c r="D86" s="8" t="s">
        <v>480</v>
      </c>
    </row>
    <row r="87">
      <c r="A87" s="8" t="s">
        <v>686</v>
      </c>
      <c r="B87" s="8" t="s">
        <v>687</v>
      </c>
      <c r="C87" t="s">
        <v>52</v>
      </c>
      <c r="D87" s="8" t="s">
        <v>480</v>
      </c>
    </row>
    <row r="88">
      <c r="A88" s="8" t="s">
        <v>688</v>
      </c>
      <c r="B88" s="8" t="s">
        <v>689</v>
      </c>
      <c r="C88" t="s">
        <v>52</v>
      </c>
      <c r="D88" s="8" t="s">
        <v>480</v>
      </c>
    </row>
    <row r="89">
      <c r="A89" s="8" t="s">
        <v>690</v>
      </c>
      <c r="B89" s="8" t="s">
        <v>691</v>
      </c>
      <c r="C89" t="s">
        <v>53</v>
      </c>
      <c r="D89" s="8" t="s">
        <v>482</v>
      </c>
    </row>
    <row r="90">
      <c r="A90" s="8" t="s">
        <v>692</v>
      </c>
      <c r="B90" s="8" t="s">
        <v>693</v>
      </c>
      <c r="C90" t="s">
        <v>53</v>
      </c>
      <c r="D90" s="8" t="s">
        <v>482</v>
      </c>
    </row>
    <row r="91">
      <c r="A91" s="8" t="s">
        <v>694</v>
      </c>
      <c r="B91" s="8" t="s">
        <v>695</v>
      </c>
      <c r="C91" t="s">
        <v>53</v>
      </c>
      <c r="D91" s="8" t="s">
        <v>482</v>
      </c>
    </row>
  </sheetData>
  <pageMargins left="0.7" right="0.7" top="0.75" bottom="0.75" header="0.3" footer="0.3"/>
  <pageSetup paperSize="9" orientation="portrait" horizontalDpi="300" verticalDpi="300"/>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C61" workbookViewId="0">
      <selection activeCell="M25" sqref="M25"/>
    </sheetView>
  </sheetViews>
  <sheetFormatPr defaultRowHeight="15.0" baseColWidth="10"/>
  <cols>
    <col min="1" max="1" width="8.85546875" hidden="0" customWidth="1"/>
    <col min="2" max="2" width="81.140625" hidden="0" customWidth="1"/>
    <col min="3" max="3" width="11.140625" hidden="0" customWidth="1"/>
    <col min="4" max="4" width="11.140625" hidden="0" customWidth="1"/>
    <col min="5" max="5" width="11.140625" hidden="0" customWidth="1"/>
    <col min="6" max="6" width="11.140625" hidden="0" customWidth="1"/>
    <col min="9" max="9" width="43.85546875" hidden="0" customWidth="1"/>
  </cols>
  <sheetData>
    <row r="1">
      <c r="A1" s="8" t="s">
        <v>520</v>
      </c>
      <c r="B1" s="35"/>
      <c r="C1" s="35" t="s">
        <v>696</v>
      </c>
      <c r="D1" s="35"/>
      <c r="E1" s="35"/>
      <c r="F1" s="35"/>
    </row>
    <row r="2">
      <c r="A2" s="8"/>
      <c r="C2" s="8"/>
      <c r="D2" s="8"/>
      <c r="E2" s="8"/>
      <c r="F2" s="8"/>
    </row>
    <row r="3">
      <c r="A3" s="36" t="s">
        <v>697</v>
      </c>
      <c r="C3" s="8"/>
      <c r="D3" s="8"/>
      <c r="E3" s="8"/>
      <c r="F3" s="8"/>
    </row>
    <row r="4">
      <c r="C4" s="8"/>
      <c r="D4" s="8"/>
      <c r="E4" s="8"/>
      <c r="F4" s="8"/>
      <c r="G4" t="s">
        <v>410</v>
      </c>
      <c r="I4" t="s">
        <v>484</v>
      </c>
      <c r="J4" t="s">
        <v>485</v>
      </c>
    </row>
    <row r="5">
      <c r="A5" s="8" t="s">
        <v>698</v>
      </c>
      <c r="B5" s="8" t="s">
        <v>699</v>
      </c>
      <c r="C5" s="8" t="s">
        <v>700</v>
      </c>
      <c r="D5" s="8" t="s">
        <v>410</v>
      </c>
      <c r="E5" s="8" t="s">
        <v>417</v>
      </c>
      <c r="F5" s="8"/>
      <c r="G5" s="31" t="s">
        <v>701</v>
      </c>
      <c r="I5" t="s">
        <v>701</v>
      </c>
      <c r="J5" t="s">
        <v>487</v>
      </c>
      <c r="L5" t="s">
        <v>522</v>
      </c>
      <c r="M5" t="s">
        <v>523</v>
      </c>
    </row>
    <row r="6">
      <c r="A6" s="8" t="s">
        <v>524</v>
      </c>
      <c r="B6" s="8" t="s">
        <v>702</v>
      </c>
      <c r="C6" t="s">
        <v>524</v>
      </c>
      <c r="D6" t="s">
        <v>17</v>
      </c>
      <c r="E6" t="str">
        <f>VLOOKUP(D6,$G$6:$I$42,3,FALSE)</f>
        <v>Products of agriculture, forestry and fishing </v>
      </c>
      <c r="G6" t="s">
        <v>17</v>
      </c>
      <c r="I6" t="s">
        <v>419</v>
      </c>
      <c r="J6" s="30" t="s">
        <v>420</v>
      </c>
      <c r="L6" t="s">
        <v>524</v>
      </c>
      <c r="M6" t="s">
        <v>525</v>
      </c>
    </row>
    <row r="7">
      <c r="A7" s="8" t="s">
        <v>526</v>
      </c>
      <c r="B7" s="8" t="s">
        <v>703</v>
      </c>
      <c r="C7" t="s">
        <v>526</v>
      </c>
      <c r="D7" t="s">
        <v>17</v>
      </c>
      <c r="E7" t="str">
        <f t="shared" ref="E7:E65" si="0">VLOOKUP(D7,$G$6:$I$42,3,FALSE)</f>
        <v>Products of agriculture, forestry and fishing </v>
      </c>
      <c r="G7" t="s">
        <v>18</v>
      </c>
      <c r="I7" t="s">
        <v>421</v>
      </c>
      <c r="J7" s="30" t="s">
        <v>422</v>
      </c>
      <c r="L7" t="s">
        <v>526</v>
      </c>
      <c r="M7" t="s">
        <v>527</v>
      </c>
    </row>
    <row r="8">
      <c r="A8" s="8" t="s">
        <v>530</v>
      </c>
      <c r="B8" s="8" t="s">
        <v>704</v>
      </c>
      <c r="C8" t="s">
        <v>528</v>
      </c>
      <c r="D8" t="s">
        <v>17</v>
      </c>
      <c r="E8" t="str">
        <f t="shared" si="0"/>
        <v>Products of agriculture, forestry and fishing </v>
      </c>
      <c r="G8" t="s">
        <v>19</v>
      </c>
      <c r="I8" t="s">
        <v>423</v>
      </c>
      <c r="J8" s="30" t="s">
        <v>424</v>
      </c>
      <c r="L8" t="s">
        <v>528</v>
      </c>
      <c r="M8" t="s">
        <v>529</v>
      </c>
    </row>
    <row r="9">
      <c r="A9" s="8" t="s">
        <v>540</v>
      </c>
      <c r="B9" s="8" t="s">
        <v>705</v>
      </c>
      <c r="C9" t="s">
        <v>530</v>
      </c>
      <c r="D9" t="s">
        <v>18</v>
      </c>
      <c r="E9" t="str">
        <f t="shared" si="0"/>
        <v>Mining and quarrying </v>
      </c>
      <c r="G9" t="s">
        <v>20</v>
      </c>
      <c r="I9" t="s">
        <v>425</v>
      </c>
      <c r="J9" s="30" t="s">
        <v>426</v>
      </c>
      <c r="L9" t="s">
        <v>530</v>
      </c>
      <c r="M9" t="s">
        <v>531</v>
      </c>
    </row>
    <row r="10">
      <c r="A10" s="8" t="s">
        <v>542</v>
      </c>
      <c r="B10" s="8" t="s">
        <v>706</v>
      </c>
      <c r="C10" t="s">
        <v>532</v>
      </c>
      <c r="D10" t="s">
        <v>18</v>
      </c>
      <c r="E10" t="str">
        <f t="shared" si="0"/>
        <v>Mining and quarrying </v>
      </c>
      <c r="G10" t="s">
        <v>21</v>
      </c>
      <c r="I10" t="s">
        <v>427</v>
      </c>
      <c r="J10" s="30" t="s">
        <v>428</v>
      </c>
      <c r="L10" t="s">
        <v>532</v>
      </c>
      <c r="M10" t="s">
        <v>533</v>
      </c>
    </row>
    <row r="11">
      <c r="A11" s="8" t="s">
        <v>544</v>
      </c>
      <c r="B11" s="8" t="s">
        <v>707</v>
      </c>
      <c r="C11" t="s">
        <v>536</v>
      </c>
      <c r="D11" t="s">
        <v>18</v>
      </c>
      <c r="E11" t="str">
        <f t="shared" si="0"/>
        <v>Mining and quarrying </v>
      </c>
      <c r="G11" t="s">
        <v>22</v>
      </c>
      <c r="I11" t="s">
        <v>429</v>
      </c>
      <c r="J11" s="30" t="n">
        <v>19</v>
      </c>
      <c r="L11" t="s">
        <v>534</v>
      </c>
      <c r="M11" t="s">
        <v>535</v>
      </c>
    </row>
    <row r="12">
      <c r="A12" s="8" t="s">
        <v>546</v>
      </c>
      <c r="B12" s="8" t="s">
        <v>535</v>
      </c>
      <c r="C12" t="s">
        <v>534</v>
      </c>
      <c r="D12" t="s">
        <v>18</v>
      </c>
      <c r="E12" t="str">
        <f t="shared" si="0"/>
        <v>Mining and quarrying </v>
      </c>
      <c r="G12" t="s">
        <v>23</v>
      </c>
      <c r="I12" t="s">
        <v>430</v>
      </c>
      <c r="J12" s="30" t="n">
        <v>20</v>
      </c>
      <c r="L12" t="s">
        <v>536</v>
      </c>
      <c r="M12" t="s">
        <v>537</v>
      </c>
    </row>
    <row r="13">
      <c r="A13" s="8" t="s">
        <v>548</v>
      </c>
      <c r="B13" s="8" t="s">
        <v>537</v>
      </c>
      <c r="C13" t="s">
        <v>536</v>
      </c>
      <c r="D13" t="s">
        <v>18</v>
      </c>
      <c r="E13" t="str">
        <f t="shared" si="0"/>
        <v>Mining and quarrying </v>
      </c>
      <c r="G13" t="s">
        <v>24</v>
      </c>
      <c r="I13" t="s">
        <v>431</v>
      </c>
      <c r="J13" s="30" t="n">
        <v>21</v>
      </c>
      <c r="L13" t="s">
        <v>538</v>
      </c>
      <c r="M13" t="s">
        <v>539</v>
      </c>
    </row>
    <row r="14">
      <c r="A14" s="8" t="s">
        <v>550</v>
      </c>
      <c r="B14" s="8" t="s">
        <v>708</v>
      </c>
      <c r="C14" s="10" t="s">
        <v>540</v>
      </c>
      <c r="D14" t="s">
        <v>19</v>
      </c>
      <c r="E14" t="str">
        <f t="shared" si="0"/>
        <v>Food products, beverages and tobacco products </v>
      </c>
      <c r="F14" s="10"/>
      <c r="G14" t="s">
        <v>25</v>
      </c>
      <c r="I14" t="s">
        <v>432</v>
      </c>
      <c r="J14" s="30" t="s">
        <v>433</v>
      </c>
      <c r="L14" s="10" t="s">
        <v>540</v>
      </c>
      <c r="M14" t="s">
        <v>541</v>
      </c>
    </row>
    <row r="15">
      <c r="A15" s="8" t="s">
        <v>552</v>
      </c>
      <c r="B15" s="8" t="s">
        <v>545</v>
      </c>
      <c r="C15" t="s">
        <v>544</v>
      </c>
      <c r="D15" t="s">
        <v>19</v>
      </c>
      <c r="E15" t="str">
        <f t="shared" si="0"/>
        <v>Food products, beverages and tobacco products </v>
      </c>
      <c r="G15" t="s">
        <v>26</v>
      </c>
      <c r="I15" t="s">
        <v>434</v>
      </c>
      <c r="J15" s="30" t="s">
        <v>435</v>
      </c>
      <c r="L15" s="10" t="s">
        <v>542</v>
      </c>
      <c r="M15" t="s">
        <v>543</v>
      </c>
    </row>
    <row r="16">
      <c r="A16" s="8" t="s">
        <v>554</v>
      </c>
      <c r="B16" s="8" t="s">
        <v>547</v>
      </c>
      <c r="C16" t="s">
        <v>546</v>
      </c>
      <c r="D16" t="s">
        <v>20</v>
      </c>
      <c r="E16" t="str">
        <f t="shared" si="0"/>
        <v>Textiles, wearing apparel and leather products </v>
      </c>
      <c r="G16" t="s">
        <v>27</v>
      </c>
      <c r="I16" t="s">
        <v>436</v>
      </c>
      <c r="J16" s="30" t="n">
        <v>26</v>
      </c>
      <c r="L16" t="s">
        <v>544</v>
      </c>
      <c r="M16" t="s">
        <v>545</v>
      </c>
    </row>
    <row r="17">
      <c r="A17" s="8" t="s">
        <v>556</v>
      </c>
      <c r="B17" s="8" t="s">
        <v>709</v>
      </c>
      <c r="C17" t="s">
        <v>548</v>
      </c>
      <c r="D17" t="s">
        <v>20</v>
      </c>
      <c r="E17" t="str">
        <f t="shared" si="0"/>
        <v>Textiles, wearing apparel and leather products </v>
      </c>
      <c r="G17" t="s">
        <v>28</v>
      </c>
      <c r="I17" t="s">
        <v>437</v>
      </c>
      <c r="J17" s="30" t="n">
        <v>27</v>
      </c>
      <c r="L17" t="s">
        <v>546</v>
      </c>
      <c r="M17" t="s">
        <v>547</v>
      </c>
    </row>
    <row r="18">
      <c r="A18" s="8" t="s">
        <v>558</v>
      </c>
      <c r="B18" s="8" t="s">
        <v>710</v>
      </c>
      <c r="C18" t="s">
        <v>550</v>
      </c>
      <c r="D18" t="s">
        <v>20</v>
      </c>
      <c r="E18" t="str">
        <f t="shared" si="0"/>
        <v>Textiles, wearing apparel and leather products </v>
      </c>
      <c r="G18" t="s">
        <v>29</v>
      </c>
      <c r="I18" t="s">
        <v>438</v>
      </c>
      <c r="J18" s="30" t="n">
        <v>28</v>
      </c>
      <c r="L18" t="s">
        <v>548</v>
      </c>
      <c r="M18" t="s">
        <v>549</v>
      </c>
    </row>
    <row r="19">
      <c r="A19" s="8" t="s">
        <v>560</v>
      </c>
      <c r="B19" s="8" t="s">
        <v>553</v>
      </c>
      <c r="C19" t="s">
        <v>552</v>
      </c>
      <c r="D19" t="s">
        <v>21</v>
      </c>
      <c r="E19" t="str">
        <f t="shared" si="0"/>
        <v>Wood and paper products, and printing services </v>
      </c>
      <c r="G19" t="s">
        <v>30</v>
      </c>
      <c r="I19" t="s">
        <v>439</v>
      </c>
      <c r="J19" s="30" t="s">
        <v>440</v>
      </c>
      <c r="L19" t="s">
        <v>550</v>
      </c>
      <c r="M19" t="s">
        <v>551</v>
      </c>
    </row>
    <row r="20">
      <c r="A20" s="8" t="s">
        <v>562</v>
      </c>
      <c r="B20" s="8" t="s">
        <v>711</v>
      </c>
      <c r="C20" t="s">
        <v>554</v>
      </c>
      <c r="D20" t="s">
        <v>21</v>
      </c>
      <c r="E20" t="str">
        <f t="shared" si="0"/>
        <v>Wood and paper products, and printing services </v>
      </c>
      <c r="G20" t="s">
        <v>31</v>
      </c>
      <c r="I20" t="s">
        <v>441</v>
      </c>
      <c r="J20" s="30" t="s">
        <v>442</v>
      </c>
      <c r="L20" t="s">
        <v>552</v>
      </c>
      <c r="M20" t="s">
        <v>553</v>
      </c>
    </row>
    <row r="21">
      <c r="A21" s="8" t="s">
        <v>564</v>
      </c>
      <c r="B21" s="8" t="s">
        <v>712</v>
      </c>
      <c r="C21" t="s">
        <v>556</v>
      </c>
      <c r="D21" t="s">
        <v>21</v>
      </c>
      <c r="E21" t="str">
        <f t="shared" si="0"/>
        <v>Wood and paper products, and printing services </v>
      </c>
      <c r="G21" t="s">
        <v>32</v>
      </c>
      <c r="I21" t="s">
        <v>443</v>
      </c>
      <c r="J21" s="30" t="s">
        <v>444</v>
      </c>
      <c r="L21" t="s">
        <v>554</v>
      </c>
      <c r="M21" t="s">
        <v>555</v>
      </c>
    </row>
    <row r="22">
      <c r="A22" s="8" t="s">
        <v>566</v>
      </c>
      <c r="B22" s="8" t="s">
        <v>713</v>
      </c>
      <c r="C22" t="s">
        <v>558</v>
      </c>
      <c r="D22" t="s">
        <v>22</v>
      </c>
      <c r="E22" t="str">
        <f t="shared" si="0"/>
        <v>Coke and refined petroleum products</v>
      </c>
      <c r="G22" t="s">
        <v>33</v>
      </c>
      <c r="I22" t="s">
        <v>445</v>
      </c>
      <c r="J22" s="30" t="s">
        <v>446</v>
      </c>
      <c r="L22" t="s">
        <v>556</v>
      </c>
      <c r="M22" t="s">
        <v>557</v>
      </c>
    </row>
    <row r="23">
      <c r="A23" s="8" t="s">
        <v>568</v>
      </c>
      <c r="B23" s="8" t="s">
        <v>561</v>
      </c>
      <c r="C23" t="s">
        <v>560</v>
      </c>
      <c r="D23" t="s">
        <v>23</v>
      </c>
      <c r="E23" t="str">
        <f t="shared" si="0"/>
        <v>Chemicals and chemical products </v>
      </c>
      <c r="G23" t="s">
        <v>34</v>
      </c>
      <c r="I23" t="s">
        <v>447</v>
      </c>
      <c r="J23" s="30" t="s">
        <v>448</v>
      </c>
      <c r="L23" t="s">
        <v>558</v>
      </c>
      <c r="M23" t="s">
        <v>559</v>
      </c>
    </row>
    <row r="24">
      <c r="A24" s="8" t="s">
        <v>570</v>
      </c>
      <c r="B24" s="8" t="s">
        <v>565</v>
      </c>
      <c r="C24" t="s">
        <v>564</v>
      </c>
      <c r="D24" t="s">
        <v>25</v>
      </c>
      <c r="E24" t="str">
        <f t="shared" si="0"/>
        <v>Rubber and plastics products, and other non-metallic mineral products </v>
      </c>
      <c r="G24" t="s">
        <v>35</v>
      </c>
      <c r="I24" t="s">
        <v>449</v>
      </c>
      <c r="J24" s="30" t="s">
        <v>450</v>
      </c>
      <c r="L24" t="s">
        <v>560</v>
      </c>
      <c r="M24" t="s">
        <v>561</v>
      </c>
    </row>
    <row r="25">
      <c r="A25" s="8" t="s">
        <v>572</v>
      </c>
      <c r="B25" s="8" t="s">
        <v>567</v>
      </c>
      <c r="C25" t="s">
        <v>566</v>
      </c>
      <c r="D25" t="s">
        <v>25</v>
      </c>
      <c r="E25" t="str">
        <f t="shared" si="0"/>
        <v>Rubber and plastics products, and other non-metallic mineral products </v>
      </c>
      <c r="G25" t="s">
        <v>36</v>
      </c>
      <c r="I25" t="s">
        <v>451</v>
      </c>
      <c r="J25" s="30" t="s">
        <v>452</v>
      </c>
      <c r="L25" t="s">
        <v>562</v>
      </c>
      <c r="M25" t="s">
        <v>563</v>
      </c>
    </row>
    <row r="26">
      <c r="A26" s="8" t="s">
        <v>574</v>
      </c>
      <c r="B26" s="8" t="s">
        <v>569</v>
      </c>
      <c r="C26" t="s">
        <v>568</v>
      </c>
      <c r="D26" t="s">
        <v>26</v>
      </c>
      <c r="E26" t="str">
        <f t="shared" si="0"/>
        <v>Basic metals and fabricated metal products, except machinery and equipment </v>
      </c>
      <c r="G26" t="s">
        <v>37</v>
      </c>
      <c r="I26" t="s">
        <v>453</v>
      </c>
      <c r="J26" s="30" t="s">
        <v>454</v>
      </c>
      <c r="L26" t="s">
        <v>564</v>
      </c>
      <c r="M26" t="s">
        <v>565</v>
      </c>
    </row>
    <row r="27">
      <c r="A27" s="8" t="s">
        <v>576</v>
      </c>
      <c r="B27" s="8" t="s">
        <v>571</v>
      </c>
      <c r="C27" t="s">
        <v>570</v>
      </c>
      <c r="D27" t="s">
        <v>26</v>
      </c>
      <c r="E27" t="str">
        <f t="shared" si="0"/>
        <v>Basic metals and fabricated metal products, except machinery and equipment </v>
      </c>
      <c r="G27" t="s">
        <v>38</v>
      </c>
      <c r="I27" t="s">
        <v>455</v>
      </c>
      <c r="J27" s="30" t="s">
        <v>456</v>
      </c>
      <c r="L27" t="s">
        <v>566</v>
      </c>
      <c r="M27" t="s">
        <v>567</v>
      </c>
    </row>
    <row r="28">
      <c r="A28" s="8" t="s">
        <v>578</v>
      </c>
      <c r="B28" s="8" t="s">
        <v>577</v>
      </c>
      <c r="C28" t="s">
        <v>576</v>
      </c>
      <c r="D28" t="s">
        <v>29</v>
      </c>
      <c r="E28" t="str">
        <f t="shared" si="0"/>
        <v>Machinery and equipment n.e.c. </v>
      </c>
      <c r="G28" t="s">
        <v>39</v>
      </c>
      <c r="I28" t="s">
        <v>457</v>
      </c>
      <c r="J28" s="30" t="s">
        <v>458</v>
      </c>
      <c r="L28" t="s">
        <v>568</v>
      </c>
      <c r="M28" t="s">
        <v>569</v>
      </c>
    </row>
    <row r="29">
      <c r="A29" s="8" t="s">
        <v>580</v>
      </c>
      <c r="B29" s="8" t="s">
        <v>714</v>
      </c>
      <c r="C29" t="s">
        <v>572</v>
      </c>
      <c r="D29" t="s">
        <v>27</v>
      </c>
      <c r="E29" t="str">
        <f t="shared" si="0"/>
        <v>Computer, electronic and optical products </v>
      </c>
      <c r="G29" t="s">
        <v>40</v>
      </c>
      <c r="I29" t="s">
        <v>459</v>
      </c>
      <c r="J29" s="30" t="s">
        <v>460</v>
      </c>
      <c r="L29" t="s">
        <v>570</v>
      </c>
      <c r="M29" t="s">
        <v>571</v>
      </c>
    </row>
    <row r="30">
      <c r="A30" s="8" t="s">
        <v>582</v>
      </c>
      <c r="B30" s="8" t="s">
        <v>715</v>
      </c>
      <c r="C30" t="s">
        <v>574</v>
      </c>
      <c r="D30" t="s">
        <v>28</v>
      </c>
      <c r="E30" t="str">
        <f t="shared" si="0"/>
        <v>Electrical equipment </v>
      </c>
      <c r="G30" t="s">
        <v>41</v>
      </c>
      <c r="I30" t="s">
        <v>461</v>
      </c>
      <c r="J30" s="30" t="s">
        <v>462</v>
      </c>
      <c r="L30" t="s">
        <v>572</v>
      </c>
      <c r="M30" t="s">
        <v>573</v>
      </c>
    </row>
    <row r="31">
      <c r="A31" s="8" t="s">
        <v>584</v>
      </c>
      <c r="B31" s="8" t="s">
        <v>716</v>
      </c>
      <c r="C31" t="s">
        <v>576</v>
      </c>
      <c r="D31" t="s">
        <v>29</v>
      </c>
      <c r="E31" t="str">
        <f t="shared" si="0"/>
        <v>Machinery and equipment n.e.c. </v>
      </c>
      <c r="G31" t="s">
        <v>42</v>
      </c>
      <c r="I31" t="s">
        <v>463</v>
      </c>
      <c r="J31" s="30" t="s">
        <v>464</v>
      </c>
      <c r="L31" t="s">
        <v>574</v>
      </c>
      <c r="M31" t="s">
        <v>575</v>
      </c>
    </row>
    <row r="32">
      <c r="A32" s="8" t="s">
        <v>586</v>
      </c>
      <c r="B32" s="8" t="s">
        <v>717</v>
      </c>
      <c r="C32" t="s">
        <v>576</v>
      </c>
      <c r="D32" t="s">
        <v>29</v>
      </c>
      <c r="E32" t="str">
        <f t="shared" si="0"/>
        <v>Machinery and equipment n.e.c. </v>
      </c>
      <c r="G32" t="s">
        <v>43</v>
      </c>
      <c r="I32" t="s">
        <v>465</v>
      </c>
      <c r="J32" s="30" t="s">
        <v>466</v>
      </c>
      <c r="L32" t="s">
        <v>576</v>
      </c>
      <c r="M32" t="s">
        <v>577</v>
      </c>
    </row>
    <row r="33">
      <c r="A33" s="8" t="s">
        <v>718</v>
      </c>
      <c r="B33" s="8" t="s">
        <v>579</v>
      </c>
      <c r="C33" t="s">
        <v>578</v>
      </c>
      <c r="D33" t="s">
        <v>30</v>
      </c>
      <c r="E33" t="str">
        <f t="shared" si="0"/>
        <v>Transport equipment </v>
      </c>
      <c r="G33" t="s">
        <v>44</v>
      </c>
      <c r="I33" t="s">
        <v>467</v>
      </c>
      <c r="J33" s="30" t="s">
        <v>468</v>
      </c>
      <c r="L33" t="s">
        <v>578</v>
      </c>
      <c r="M33" t="s">
        <v>579</v>
      </c>
    </row>
    <row r="34">
      <c r="A34" s="8" t="s">
        <v>444</v>
      </c>
      <c r="B34" s="8" t="s">
        <v>581</v>
      </c>
      <c r="C34" t="s">
        <v>580</v>
      </c>
      <c r="D34" t="s">
        <v>30</v>
      </c>
      <c r="E34" t="str">
        <f t="shared" si="0"/>
        <v>Transport equipment </v>
      </c>
      <c r="G34" t="s">
        <v>45</v>
      </c>
      <c r="I34" t="s">
        <v>469</v>
      </c>
      <c r="J34" s="30" t="s">
        <v>470</v>
      </c>
      <c r="L34" t="s">
        <v>580</v>
      </c>
      <c r="M34" t="s">
        <v>581</v>
      </c>
    </row>
    <row r="35">
      <c r="A35" s="8" t="s">
        <v>589</v>
      </c>
      <c r="B35" s="8" t="s">
        <v>719</v>
      </c>
      <c r="C35" t="s">
        <v>582</v>
      </c>
      <c r="D35" t="s">
        <v>31</v>
      </c>
      <c r="E35" t="str">
        <f t="shared" si="0"/>
        <v>Furniture; other manufactured goods; repair and installation services of machinery and equipment </v>
      </c>
      <c r="G35" t="s">
        <v>46</v>
      </c>
      <c r="I35" t="s">
        <v>471</v>
      </c>
      <c r="J35" s="30" t="s">
        <v>472</v>
      </c>
      <c r="L35" t="s">
        <v>582</v>
      </c>
      <c r="M35" t="s">
        <v>583</v>
      </c>
    </row>
    <row r="36">
      <c r="A36" s="8" t="s">
        <v>591</v>
      </c>
      <c r="B36" s="8" t="s">
        <v>720</v>
      </c>
      <c r="C36" t="s">
        <v>593</v>
      </c>
      <c r="D36" t="s">
        <v>33</v>
      </c>
      <c r="E36" t="str">
        <f t="shared" si="0"/>
        <v>Water supply; sewerage, waste management and remediation services </v>
      </c>
      <c r="G36" t="s">
        <v>47</v>
      </c>
      <c r="I36" t="s">
        <v>473</v>
      </c>
      <c r="J36" s="30" t="n">
        <v>84</v>
      </c>
      <c r="L36" t="s">
        <v>584</v>
      </c>
      <c r="M36" t="s">
        <v>585</v>
      </c>
    </row>
    <row r="37">
      <c r="A37" s="8" t="s">
        <v>721</v>
      </c>
      <c r="B37" s="8" t="s">
        <v>722</v>
      </c>
      <c r="C37" t="s">
        <v>444</v>
      </c>
      <c r="D37" t="s">
        <v>32</v>
      </c>
      <c r="E37" t="str">
        <f t="shared" si="0"/>
        <v>Electricity, gas, steam and air conditioning </v>
      </c>
      <c r="G37" t="s">
        <v>48</v>
      </c>
      <c r="I37" t="s">
        <v>474</v>
      </c>
      <c r="J37" s="30" t="n">
        <v>85</v>
      </c>
      <c r="L37" t="s">
        <v>586</v>
      </c>
      <c r="M37" t="s">
        <v>587</v>
      </c>
    </row>
    <row r="38">
      <c r="A38" s="8" t="s">
        <v>597</v>
      </c>
      <c r="B38" s="8" t="s">
        <v>723</v>
      </c>
      <c r="C38" t="s">
        <v>589</v>
      </c>
      <c r="D38" t="s">
        <v>33</v>
      </c>
      <c r="E38" t="str">
        <f t="shared" si="0"/>
        <v>Water supply; sewerage, waste management and remediation services </v>
      </c>
      <c r="G38" t="s">
        <v>49</v>
      </c>
      <c r="I38" t="s">
        <v>475</v>
      </c>
      <c r="J38" s="30" t="n">
        <v>86</v>
      </c>
      <c r="L38" t="s">
        <v>444</v>
      </c>
      <c r="M38" t="s">
        <v>588</v>
      </c>
    </row>
    <row r="39">
      <c r="A39" s="8" t="s">
        <v>603</v>
      </c>
      <c r="B39" s="8" t="s">
        <v>724</v>
      </c>
      <c r="C39" t="s">
        <v>597</v>
      </c>
      <c r="D39" t="s">
        <v>34</v>
      </c>
      <c r="E39" t="str">
        <f t="shared" si="0"/>
        <v>Constructions and construction works </v>
      </c>
      <c r="G39" t="s">
        <v>50</v>
      </c>
      <c r="I39" t="s">
        <v>476</v>
      </c>
      <c r="J39" s="30" t="s">
        <v>477</v>
      </c>
      <c r="L39" t="s">
        <v>589</v>
      </c>
      <c r="M39" t="s">
        <v>590</v>
      </c>
    </row>
    <row r="40">
      <c r="A40" s="8" t="s">
        <v>611</v>
      </c>
      <c r="B40" s="8" t="s">
        <v>725</v>
      </c>
      <c r="C40" t="s">
        <v>603</v>
      </c>
      <c r="D40" t="s">
        <v>35</v>
      </c>
      <c r="E40" t="str">
        <f t="shared" si="0"/>
        <v>Wholesale and retail trade services; repair services of motor vehicles and motorcycles </v>
      </c>
      <c r="G40" t="s">
        <v>51</v>
      </c>
      <c r="I40" t="s">
        <v>478</v>
      </c>
      <c r="J40" s="30" t="s">
        <v>479</v>
      </c>
      <c r="L40" t="s">
        <v>591</v>
      </c>
      <c r="M40" t="s">
        <v>592</v>
      </c>
    </row>
    <row r="41">
      <c r="A41" s="8" t="s">
        <v>613</v>
      </c>
      <c r="B41" s="8" t="s">
        <v>726</v>
      </c>
      <c r="C41" t="s">
        <v>605</v>
      </c>
      <c r="D41" t="s">
        <v>35</v>
      </c>
      <c r="E41" t="str">
        <f t="shared" si="0"/>
        <v>Wholesale and retail trade services; repair services of motor vehicles and motorcycles </v>
      </c>
      <c r="G41" t="s">
        <v>52</v>
      </c>
      <c r="I41" t="s">
        <v>480</v>
      </c>
      <c r="J41" s="30" t="s">
        <v>481</v>
      </c>
      <c r="L41" t="s">
        <v>593</v>
      </c>
      <c r="M41" t="s">
        <v>594</v>
      </c>
    </row>
    <row r="42">
      <c r="A42" s="8" t="s">
        <v>615</v>
      </c>
      <c r="B42" s="8" t="s">
        <v>727</v>
      </c>
      <c r="C42" t="s">
        <v>607</v>
      </c>
      <c r="D42" t="s">
        <v>35</v>
      </c>
      <c r="E42" t="str">
        <f t="shared" si="0"/>
        <v>Wholesale and retail trade services; repair services of motor vehicles and motorcycles </v>
      </c>
      <c r="G42" t="s">
        <v>53</v>
      </c>
      <c r="I42" t="s">
        <v>482</v>
      </c>
      <c r="J42" s="30" t="s">
        <v>483</v>
      </c>
      <c r="L42" t="s">
        <v>595</v>
      </c>
      <c r="M42" t="s">
        <v>596</v>
      </c>
    </row>
    <row r="43">
      <c r="A43" s="8" t="s">
        <v>619</v>
      </c>
      <c r="B43" s="8" t="s">
        <v>728</v>
      </c>
      <c r="C43" s="10" t="s">
        <v>619</v>
      </c>
      <c r="D43" t="s">
        <v>37</v>
      </c>
      <c r="E43" t="str">
        <f t="shared" si="0"/>
        <v>Accommodation and food services </v>
      </c>
      <c r="F43" s="10"/>
      <c r="L43" t="s">
        <v>597</v>
      </c>
      <c r="M43" t="s">
        <v>598</v>
      </c>
    </row>
    <row r="44">
      <c r="A44" s="8" t="s">
        <v>627</v>
      </c>
      <c r="B44" s="8" t="s">
        <v>729</v>
      </c>
      <c r="C44" t="s">
        <v>609</v>
      </c>
      <c r="D44" t="s">
        <v>36</v>
      </c>
      <c r="E44" t="str">
        <f t="shared" si="0"/>
        <v>Transportation and storage services</v>
      </c>
      <c r="L44" t="s">
        <v>599</v>
      </c>
      <c r="M44" t="s">
        <v>600</v>
      </c>
    </row>
    <row r="45">
      <c r="A45" s="8" t="s">
        <v>458</v>
      </c>
      <c r="B45" s="8" t="s">
        <v>612</v>
      </c>
      <c r="C45" t="s">
        <v>611</v>
      </c>
      <c r="D45" t="s">
        <v>36</v>
      </c>
      <c r="E45" t="str">
        <f t="shared" si="0"/>
        <v>Transportation and storage services</v>
      </c>
      <c r="L45" t="s">
        <v>601</v>
      </c>
      <c r="M45" t="s">
        <v>602</v>
      </c>
    </row>
    <row r="46">
      <c r="A46" s="8" t="s">
        <v>630</v>
      </c>
      <c r="B46" s="8" t="s">
        <v>614</v>
      </c>
      <c r="C46" t="s">
        <v>613</v>
      </c>
      <c r="D46" t="s">
        <v>36</v>
      </c>
      <c r="E46" t="str">
        <f t="shared" si="0"/>
        <v>Transportation and storage services</v>
      </c>
      <c r="L46" t="s">
        <v>603</v>
      </c>
      <c r="M46" t="s">
        <v>604</v>
      </c>
    </row>
    <row r="47">
      <c r="A47" s="8" t="s">
        <v>632</v>
      </c>
      <c r="B47" s="8" t="s">
        <v>730</v>
      </c>
      <c r="C47" t="s">
        <v>615</v>
      </c>
      <c r="D47" t="s">
        <v>36</v>
      </c>
      <c r="E47" t="str">
        <f t="shared" si="0"/>
        <v>Transportation and storage services</v>
      </c>
      <c r="L47" t="s">
        <v>605</v>
      </c>
      <c r="M47" t="s">
        <v>606</v>
      </c>
    </row>
    <row r="48">
      <c r="A48" s="8" t="s">
        <v>634</v>
      </c>
      <c r="B48" s="8" t="s">
        <v>731</v>
      </c>
      <c r="C48" t="s">
        <v>617</v>
      </c>
      <c r="D48" t="s">
        <v>36</v>
      </c>
      <c r="E48" t="str">
        <f t="shared" si="0"/>
        <v>Transportation and storage services</v>
      </c>
      <c r="L48" t="s">
        <v>607</v>
      </c>
      <c r="M48" t="s">
        <v>608</v>
      </c>
    </row>
    <row r="49">
      <c r="A49" s="8" t="s">
        <v>636</v>
      </c>
      <c r="B49" s="8" t="s">
        <v>732</v>
      </c>
      <c r="C49" t="s">
        <v>634</v>
      </c>
      <c r="D49" t="s">
        <v>41</v>
      </c>
      <c r="E49" t="str">
        <f t="shared" si="0"/>
        <v>Financial and insurance services </v>
      </c>
      <c r="L49" t="s">
        <v>609</v>
      </c>
      <c r="M49" t="s">
        <v>610</v>
      </c>
    </row>
    <row r="50">
      <c r="A50" s="8" t="s">
        <v>638</v>
      </c>
      <c r="B50" s="8" t="s">
        <v>733</v>
      </c>
      <c r="C50" t="s">
        <v>636</v>
      </c>
      <c r="D50" t="s">
        <v>41</v>
      </c>
      <c r="E50" t="str">
        <f t="shared" si="0"/>
        <v>Financial and insurance services </v>
      </c>
      <c r="L50" t="s">
        <v>611</v>
      </c>
      <c r="M50" t="s">
        <v>612</v>
      </c>
    </row>
    <row r="51">
      <c r="A51" s="8" t="s">
        <v>734</v>
      </c>
      <c r="B51" s="8" t="s">
        <v>735</v>
      </c>
      <c r="C51" t="s">
        <v>638</v>
      </c>
      <c r="D51" t="s">
        <v>41</v>
      </c>
      <c r="E51" t="str">
        <f t="shared" si="0"/>
        <v>Financial and insurance services </v>
      </c>
      <c r="L51" t="s">
        <v>613</v>
      </c>
      <c r="M51" t="s">
        <v>614</v>
      </c>
    </row>
    <row r="52">
      <c r="A52" s="8" t="s">
        <v>643</v>
      </c>
      <c r="B52" s="8" t="s">
        <v>640</v>
      </c>
      <c r="C52" t="s">
        <v>464</v>
      </c>
      <c r="D52" t="s">
        <v>42</v>
      </c>
      <c r="E52" t="str">
        <f t="shared" si="0"/>
        <v>Real estate services </v>
      </c>
      <c r="L52" t="s">
        <v>615</v>
      </c>
      <c r="M52" t="s">
        <v>616</v>
      </c>
    </row>
    <row r="53">
      <c r="A53" s="8" t="s">
        <v>645</v>
      </c>
      <c r="B53" s="8" t="s">
        <v>736</v>
      </c>
      <c r="C53" t="s">
        <v>654</v>
      </c>
      <c r="D53" t="s">
        <v>46</v>
      </c>
      <c r="E53" t="str">
        <f t="shared" si="0"/>
        <v>Administrative and support services</v>
      </c>
      <c r="L53" t="s">
        <v>617</v>
      </c>
      <c r="M53" t="s">
        <v>618</v>
      </c>
    </row>
    <row r="54">
      <c r="A54" s="8" t="s">
        <v>468</v>
      </c>
      <c r="B54" s="8" t="s">
        <v>737</v>
      </c>
      <c r="C54" t="s">
        <v>630</v>
      </c>
      <c r="D54" t="s">
        <v>40</v>
      </c>
      <c r="E54" t="str">
        <f t="shared" si="0"/>
        <v>Computer programming, consultancy and related services; information services </v>
      </c>
      <c r="L54" s="10" t="s">
        <v>619</v>
      </c>
      <c r="M54" t="s">
        <v>620</v>
      </c>
    </row>
    <row r="55">
      <c r="A55" s="8" t="s">
        <v>648</v>
      </c>
      <c r="B55" s="8" t="s">
        <v>738</v>
      </c>
      <c r="C55" t="s">
        <v>468</v>
      </c>
      <c r="D55" t="s">
        <v>44</v>
      </c>
      <c r="E55" t="str">
        <f t="shared" si="0"/>
        <v>Scientific research and development services </v>
      </c>
      <c r="L55" s="10" t="s">
        <v>621</v>
      </c>
      <c r="M55" t="s">
        <v>622</v>
      </c>
    </row>
    <row r="56">
      <c r="A56" s="8" t="s">
        <v>650</v>
      </c>
      <c r="B56" s="8" t="s">
        <v>739</v>
      </c>
      <c r="C56" t="s">
        <v>650</v>
      </c>
      <c r="D56" t="s">
        <v>45</v>
      </c>
      <c r="E56" t="str">
        <f t="shared" si="0"/>
        <v>Advertising and market research services; other professional, scientific and technical services; veterinary services </v>
      </c>
      <c r="L56" t="s">
        <v>623</v>
      </c>
      <c r="M56" t="s">
        <v>624</v>
      </c>
    </row>
    <row r="57">
      <c r="A57" s="8" t="s">
        <v>652</v>
      </c>
      <c r="B57" s="8" t="s">
        <v>667</v>
      </c>
      <c r="C57" t="s">
        <v>666</v>
      </c>
      <c r="D57" t="s">
        <v>47</v>
      </c>
      <c r="E57" t="str">
        <f t="shared" si="0"/>
        <v>Public administration and defence services; compulsory social security services </v>
      </c>
      <c r="L57" t="s">
        <v>625</v>
      </c>
      <c r="M57" t="s">
        <v>626</v>
      </c>
    </row>
    <row r="58">
      <c r="A58" s="8" t="s">
        <v>660</v>
      </c>
      <c r="B58" s="8" t="s">
        <v>669</v>
      </c>
      <c r="C58" t="s">
        <v>668</v>
      </c>
      <c r="D58" t="s">
        <v>48</v>
      </c>
      <c r="E58" t="str">
        <f t="shared" si="0"/>
        <v>Education services </v>
      </c>
      <c r="L58" t="s">
        <v>627</v>
      </c>
      <c r="M58" t="s">
        <v>628</v>
      </c>
    </row>
    <row r="59">
      <c r="A59" s="8" t="s">
        <v>668</v>
      </c>
      <c r="B59" s="8" t="s">
        <v>740</v>
      </c>
      <c r="C59" t="s">
        <v>670</v>
      </c>
      <c r="D59" t="s">
        <v>49</v>
      </c>
      <c r="E59" t="str">
        <f t="shared" si="0"/>
        <v>Human health services </v>
      </c>
      <c r="L59" t="s">
        <v>458</v>
      </c>
      <c r="M59" t="s">
        <v>629</v>
      </c>
    </row>
    <row r="60">
      <c r="A60" s="8" t="s">
        <v>676</v>
      </c>
      <c r="B60" s="8" t="s">
        <v>741</v>
      </c>
      <c r="C60" t="s">
        <v>591</v>
      </c>
      <c r="D60" t="s">
        <v>33</v>
      </c>
      <c r="E60" t="str">
        <f t="shared" si="0"/>
        <v>Water supply; sewerage, waste management and remediation services </v>
      </c>
      <c r="L60" t="s">
        <v>630</v>
      </c>
      <c r="M60" t="s">
        <v>631</v>
      </c>
    </row>
    <row r="61">
      <c r="A61" s="8" t="s">
        <v>678</v>
      </c>
      <c r="B61" s="8" t="s">
        <v>742</v>
      </c>
      <c r="C61" t="s">
        <v>684</v>
      </c>
      <c r="D61" t="s">
        <v>52</v>
      </c>
      <c r="E61" t="str">
        <f t="shared" si="0"/>
        <v>Other services</v>
      </c>
      <c r="L61" t="s">
        <v>632</v>
      </c>
      <c r="M61" t="s">
        <v>633</v>
      </c>
    </row>
    <row r="62">
      <c r="A62" s="8" t="s">
        <v>680</v>
      </c>
      <c r="B62" s="8" t="s">
        <v>743</v>
      </c>
      <c r="C62" t="s">
        <v>682</v>
      </c>
      <c r="D62" t="s">
        <v>51</v>
      </c>
      <c r="E62" t="str">
        <f t="shared" si="0"/>
        <v>Arts, entertainment and recreation services </v>
      </c>
      <c r="L62" t="s">
        <v>634</v>
      </c>
      <c r="M62" t="s">
        <v>635</v>
      </c>
    </row>
    <row r="63">
      <c r="A63" s="8" t="s">
        <v>682</v>
      </c>
      <c r="B63" s="8" t="s">
        <v>744</v>
      </c>
      <c r="C63" t="s">
        <v>688</v>
      </c>
      <c r="D63" t="s">
        <v>52</v>
      </c>
      <c r="E63" t="str">
        <f t="shared" si="0"/>
        <v>Other services</v>
      </c>
      <c r="L63" t="s">
        <v>636</v>
      </c>
      <c r="M63" t="s">
        <v>637</v>
      </c>
    </row>
    <row r="64">
      <c r="A64" s="8" t="s">
        <v>686</v>
      </c>
      <c r="B64" s="8" t="s">
        <v>745</v>
      </c>
      <c r="C64" t="s">
        <v>690</v>
      </c>
      <c r="D64" t="s">
        <v>53</v>
      </c>
      <c r="E64" t="str">
        <f t="shared" si="0"/>
        <v>Services of households as employers; undifferentiated goods and services produced by households for own use</v>
      </c>
      <c r="L64" t="s">
        <v>638</v>
      </c>
      <c r="M64" t="s">
        <v>639</v>
      </c>
    </row>
    <row r="65">
      <c r="A65" s="8" t="s">
        <v>694</v>
      </c>
      <c r="B65" s="8" t="s">
        <v>746</v>
      </c>
      <c r="C65" t="s">
        <v>694</v>
      </c>
      <c r="D65" t="s">
        <v>53</v>
      </c>
      <c r="E65" t="str">
        <f t="shared" si="0"/>
        <v>Services of households as employers; undifferentiated goods and services produced by households for own use</v>
      </c>
      <c r="L65" t="s">
        <v>464</v>
      </c>
      <c r="M65" t="s">
        <v>640</v>
      </c>
    </row>
    <row r="66">
      <c r="A66" s="8"/>
      <c r="B66" s="8"/>
      <c r="C66" s="8"/>
      <c r="D66" s="8"/>
      <c r="E66" s="8"/>
      <c r="F66" s="8"/>
      <c r="L66" t="s">
        <v>641</v>
      </c>
      <c r="M66" t="s">
        <v>642</v>
      </c>
    </row>
    <row r="67">
      <c r="L67" t="s">
        <v>643</v>
      </c>
      <c r="M67" t="s">
        <v>644</v>
      </c>
    </row>
    <row r="68">
      <c r="L68" t="s">
        <v>645</v>
      </c>
      <c r="M68" t="s">
        <v>646</v>
      </c>
    </row>
    <row r="69">
      <c r="L69" t="s">
        <v>468</v>
      </c>
      <c r="M69" t="s">
        <v>647</v>
      </c>
    </row>
    <row r="70">
      <c r="L70" t="s">
        <v>648</v>
      </c>
      <c r="M70" t="s">
        <v>649</v>
      </c>
    </row>
    <row r="71">
      <c r="L71" t="s">
        <v>650</v>
      </c>
      <c r="M71" t="s">
        <v>651</v>
      </c>
    </row>
    <row r="72">
      <c r="L72" t="s">
        <v>652</v>
      </c>
      <c r="M72" t="s">
        <v>653</v>
      </c>
    </row>
    <row r="73">
      <c r="L73" t="s">
        <v>654</v>
      </c>
      <c r="M73" t="s">
        <v>655</v>
      </c>
    </row>
    <row r="74">
      <c r="L74" t="s">
        <v>656</v>
      </c>
      <c r="M74" t="s">
        <v>657</v>
      </c>
    </row>
    <row r="75">
      <c r="L75" t="s">
        <v>658</v>
      </c>
      <c r="M75" t="s">
        <v>659</v>
      </c>
    </row>
    <row r="76">
      <c r="L76" t="s">
        <v>660</v>
      </c>
      <c r="M76" t="s">
        <v>661</v>
      </c>
    </row>
    <row r="77">
      <c r="L77" t="s">
        <v>662</v>
      </c>
      <c r="M77" t="s">
        <v>663</v>
      </c>
    </row>
    <row r="78">
      <c r="L78" t="s">
        <v>664</v>
      </c>
      <c r="M78" t="s">
        <v>665</v>
      </c>
    </row>
    <row r="79">
      <c r="L79" t="s">
        <v>666</v>
      </c>
      <c r="M79" t="s">
        <v>667</v>
      </c>
    </row>
    <row r="80">
      <c r="L80" t="s">
        <v>668</v>
      </c>
      <c r="M80" t="s">
        <v>669</v>
      </c>
    </row>
    <row r="81">
      <c r="L81" t="s">
        <v>670</v>
      </c>
      <c r="M81" t="s">
        <v>671</v>
      </c>
    </row>
    <row r="82">
      <c r="L82" t="s">
        <v>672</v>
      </c>
      <c r="M82" t="s">
        <v>673</v>
      </c>
    </row>
    <row r="83">
      <c r="L83" t="s">
        <v>674</v>
      </c>
      <c r="M83" t="s">
        <v>675</v>
      </c>
    </row>
    <row r="84">
      <c r="L84" t="s">
        <v>676</v>
      </c>
      <c r="M84" t="s">
        <v>677</v>
      </c>
    </row>
    <row r="85">
      <c r="L85" t="s">
        <v>678</v>
      </c>
      <c r="M85" t="s">
        <v>679</v>
      </c>
    </row>
    <row r="86">
      <c r="L86" t="s">
        <v>680</v>
      </c>
      <c r="M86" t="s">
        <v>681</v>
      </c>
    </row>
    <row r="87">
      <c r="L87" t="s">
        <v>682</v>
      </c>
      <c r="M87" t="s">
        <v>683</v>
      </c>
    </row>
    <row r="88">
      <c r="L88" t="s">
        <v>684</v>
      </c>
      <c r="M88" t="s">
        <v>685</v>
      </c>
    </row>
    <row r="89">
      <c r="L89" t="s">
        <v>686</v>
      </c>
      <c r="M89" t="s">
        <v>687</v>
      </c>
    </row>
    <row r="90">
      <c r="L90" t="s">
        <v>688</v>
      </c>
      <c r="M90" t="s">
        <v>689</v>
      </c>
    </row>
    <row r="91">
      <c r="L91" t="s">
        <v>690</v>
      </c>
      <c r="M91" t="s">
        <v>691</v>
      </c>
    </row>
    <row r="92">
      <c r="L92" t="s">
        <v>692</v>
      </c>
      <c r="M92" t="s">
        <v>693</v>
      </c>
    </row>
    <row r="93">
      <c r="L93" t="s">
        <v>694</v>
      </c>
      <c r="M93" t="s">
        <v>695</v>
      </c>
    </row>
  </sheetData>
  <hyperlinks>
    <hyperlink ref="A3" r:id="rId1h"/>
  </hyperlinks>
  <pageMargins left="0.7" right="0.7" top="0.75" bottom="0.75" header="0.3" footer="0.3"/>
  <pageSetup paperSize="9" orientation="portrait" horizontalDpi="300" verticalDpi="300"/>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opLeftCell="A151" workbookViewId="0">
      <selection activeCell="E30" sqref="E30"/>
    </sheetView>
  </sheetViews>
  <sheetFormatPr defaultRowHeight="15.0" baseColWidth="10"/>
  <cols>
    <col min="2" max="2" width="22.28515625" hidden="0" customWidth="1"/>
    <col min="3" max="3" width="22.5703125" hidden="0" customWidth="1"/>
    <col min="4" max="4" width="14.42578125" hidden="0" customWidth="1"/>
    <col min="5" max="5" width="11.85546875" hidden="0" customWidth="1"/>
    <col min="6" max="6" width="12.7109375" hidden="0" customWidth="1"/>
    <col min="7" max="7" width="12.7109375" hidden="0" customWidth="1"/>
    <col min="8" max="8" width="11.85546875" hidden="0" customWidth="1"/>
    <col min="9" max="9" width="11.85546875" hidden="0" customWidth="1"/>
    <col min="10" max="10" width="6.5703125" hidden="0" customWidth="1"/>
    <col min="11" max="11" width="11.85546875" hidden="0" customWidth="1"/>
    <col min="12" max="12" width="11.85546875" hidden="0" customWidth="1"/>
    <col min="13" max="13" width="11.85546875" hidden="0" customWidth="1"/>
    <col min="14" max="14" width="11.85546875" hidden="0" customWidth="1"/>
    <col min="15" max="15" width="6" hidden="0" customWidth="1"/>
    <col min="16" max="16" width="11.85546875" hidden="0" customWidth="1"/>
    <col min="17" max="17" width="11.85546875" hidden="0" customWidth="1"/>
    <col min="18" max="18" width="11.85546875" hidden="0" customWidth="1"/>
    <col min="19" max="19" width="11.85546875" hidden="0" customWidth="1"/>
    <col min="20" max="20" width="12.28515625" hidden="0" customWidth="1"/>
    <col min="21" max="21" width="12.28515625" hidden="0" customWidth="1"/>
    <col min="22" max="22" width="12.28515625" hidden="0" customWidth="1"/>
    <col min="23" max="23" width="12.28515625" hidden="0" customWidth="1"/>
    <col min="24" max="24" width="12.28515625" hidden="0" customWidth="1"/>
    <col min="25" max="25" width="12.28515625" hidden="0" customWidth="1"/>
    <col min="26" max="26" width="11.85546875" hidden="0" customWidth="1"/>
    <col min="27" max="27" width="11.85546875" hidden="0" customWidth="1"/>
    <col min="28" max="28" width="11.85546875" hidden="0" customWidth="1"/>
    <col min="29" max="29" width="12.28515625" hidden="0" customWidth="1"/>
    <col min="30" max="30" width="11.85546875" hidden="0" customWidth="1"/>
    <col min="31" max="31" width="11.85546875" hidden="0" customWidth="1"/>
    <col min="32" max="32" width="11.85546875" hidden="0" customWidth="1"/>
    <col min="33" max="33" width="11.85546875" hidden="0" customWidth="1"/>
    <col min="34" max="34" width="11.85546875" hidden="0" customWidth="1"/>
    <col min="35" max="35" width="12.28515625" hidden="0" customWidth="1"/>
    <col min="36" max="36" width="12.28515625" hidden="0" customWidth="1"/>
    <col min="37" max="37" width="12.28515625" hidden="0" customWidth="1"/>
    <col min="38" max="38" width="11.85546875" hidden="0" customWidth="1"/>
    <col min="39" max="39" width="11.85546875" hidden="0" customWidth="1"/>
    <col min="40" max="40" width="11.85546875" hidden="0" customWidth="1"/>
    <col min="41" max="41" width="11.85546875" hidden="0" customWidth="1"/>
  </cols>
  <sheetData>
    <row r="3" ht="15.75" customHeight="1">
      <c r="B3" s="65"/>
      <c r="D3" s="71" t="s">
        <v>747</v>
      </c>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c r="CL3" s="65"/>
    </row>
    <row r="4" ht="17.25" customHeight="1">
      <c r="B4" s="65"/>
      <c r="D4" s="44" t="s">
        <v>701</v>
      </c>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5"/>
      <c r="AO4" s="44" t="s">
        <v>486</v>
      </c>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5"/>
      <c r="BZ4" s="44" t="s">
        <v>488</v>
      </c>
      <c r="CA4" s="46"/>
      <c r="CB4" s="47" t="s">
        <v>491</v>
      </c>
      <c r="CC4" s="48"/>
      <c r="CD4" s="48"/>
      <c r="CE4" s="48"/>
      <c r="CF4" s="49"/>
      <c r="CG4" s="50" t="s">
        <v>497</v>
      </c>
      <c r="CH4" s="50"/>
      <c r="CI4" s="50"/>
      <c r="CJ4" s="41" t="s">
        <v>501</v>
      </c>
      <c r="CK4" s="42"/>
      <c r="CL4" s="43"/>
      <c r="CM4" s="73" t="s">
        <v>104</v>
      </c>
      <c r="CN4" s="67" t="s">
        <v>154</v>
      </c>
    </row>
    <row r="5" ht="30.75" customHeight="1">
      <c r="B5" s="65"/>
      <c r="C5" s="71"/>
      <c r="D5" s="58" t="s">
        <v>17</v>
      </c>
      <c r="E5" s="59" t="s">
        <v>18</v>
      </c>
      <c r="F5" s="59" t="s">
        <v>19</v>
      </c>
      <c r="G5" s="59" t="s">
        <v>20</v>
      </c>
      <c r="H5" s="59" t="s">
        <v>21</v>
      </c>
      <c r="I5" s="59" t="s">
        <v>22</v>
      </c>
      <c r="J5" s="59" t="s">
        <v>23</v>
      </c>
      <c r="K5" s="59" t="s">
        <v>24</v>
      </c>
      <c r="L5" s="59" t="s">
        <v>25</v>
      </c>
      <c r="M5" s="59" t="s">
        <v>26</v>
      </c>
      <c r="N5" s="59" t="s">
        <v>27</v>
      </c>
      <c r="O5" s="59" t="s">
        <v>28</v>
      </c>
      <c r="P5" s="59" t="s">
        <v>29</v>
      </c>
      <c r="Q5" s="59" t="s">
        <v>30</v>
      </c>
      <c r="R5" s="59" t="s">
        <v>31</v>
      </c>
      <c r="S5" s="59" t="s">
        <v>32</v>
      </c>
      <c r="T5" s="59" t="s">
        <v>33</v>
      </c>
      <c r="U5" s="59" t="s">
        <v>34</v>
      </c>
      <c r="V5" s="59" t="s">
        <v>35</v>
      </c>
      <c r="W5" s="59" t="s">
        <v>36</v>
      </c>
      <c r="X5" s="59" t="s">
        <v>37</v>
      </c>
      <c r="Y5" s="59" t="s">
        <v>38</v>
      </c>
      <c r="Z5" s="59" t="s">
        <v>39</v>
      </c>
      <c r="AA5" s="59" t="s">
        <v>40</v>
      </c>
      <c r="AB5" s="59" t="s">
        <v>41</v>
      </c>
      <c r="AC5" s="59" t="s">
        <v>42</v>
      </c>
      <c r="AD5" s="59" t="s">
        <v>43</v>
      </c>
      <c r="AE5" s="59" t="s">
        <v>44</v>
      </c>
      <c r="AF5" s="59" t="s">
        <v>45</v>
      </c>
      <c r="AG5" s="59" t="s">
        <v>46</v>
      </c>
      <c r="AH5" s="59" t="s">
        <v>47</v>
      </c>
      <c r="AI5" s="59" t="s">
        <v>48</v>
      </c>
      <c r="AJ5" s="59" t="s">
        <v>49</v>
      </c>
      <c r="AK5" s="59" t="s">
        <v>50</v>
      </c>
      <c r="AL5" s="59" t="s">
        <v>51</v>
      </c>
      <c r="AM5" s="59" t="s">
        <v>52</v>
      </c>
      <c r="AN5" s="59" t="s">
        <v>53</v>
      </c>
      <c r="AO5" s="58" t="s">
        <v>54</v>
      </c>
      <c r="AP5" s="59" t="s">
        <v>55</v>
      </c>
      <c r="AQ5" s="59" t="s">
        <v>56</v>
      </c>
      <c r="AR5" s="59" t="s">
        <v>57</v>
      </c>
      <c r="AS5" s="59" t="s">
        <v>58</v>
      </c>
      <c r="AT5" s="59" t="s">
        <v>59</v>
      </c>
      <c r="AU5" s="59" t="s">
        <v>60</v>
      </c>
      <c r="AV5" s="59" t="s">
        <v>61</v>
      </c>
      <c r="AW5" s="59" t="s">
        <v>62</v>
      </c>
      <c r="AX5" s="59" t="s">
        <v>63</v>
      </c>
      <c r="AY5" s="59" t="s">
        <v>64</v>
      </c>
      <c r="AZ5" s="59" t="s">
        <v>65</v>
      </c>
      <c r="BA5" s="59" t="s">
        <v>66</v>
      </c>
      <c r="BB5" s="59" t="s">
        <v>67</v>
      </c>
      <c r="BC5" s="59" t="s">
        <v>68</v>
      </c>
      <c r="BD5" s="59" t="s">
        <v>69</v>
      </c>
      <c r="BE5" s="59" t="s">
        <v>70</v>
      </c>
      <c r="BF5" s="59" t="s">
        <v>71</v>
      </c>
      <c r="BG5" s="59" t="s">
        <v>72</v>
      </c>
      <c r="BH5" s="59" t="s">
        <v>73</v>
      </c>
      <c r="BI5" s="59" t="s">
        <v>74</v>
      </c>
      <c r="BJ5" s="59" t="s">
        <v>75</v>
      </c>
      <c r="BK5" s="59" t="s">
        <v>76</v>
      </c>
      <c r="BL5" s="59" t="s">
        <v>77</v>
      </c>
      <c r="BM5" s="59" t="s">
        <v>78</v>
      </c>
      <c r="BN5" s="59" t="s">
        <v>79</v>
      </c>
      <c r="BO5" s="59" t="s">
        <v>80</v>
      </c>
      <c r="BP5" s="59" t="s">
        <v>81</v>
      </c>
      <c r="BQ5" s="59" t="s">
        <v>82</v>
      </c>
      <c r="BR5" s="59" t="s">
        <v>83</v>
      </c>
      <c r="BS5" s="59" t="s">
        <v>84</v>
      </c>
      <c r="BT5" s="59" t="s">
        <v>85</v>
      </c>
      <c r="BU5" s="59" t="s">
        <v>86</v>
      </c>
      <c r="BV5" s="59" t="s">
        <v>87</v>
      </c>
      <c r="BW5" s="59" t="s">
        <v>88</v>
      </c>
      <c r="BX5" s="59" t="s">
        <v>89</v>
      </c>
      <c r="BY5" s="59" t="s">
        <v>90</v>
      </c>
      <c r="BZ5" s="58" t="s">
        <v>91</v>
      </c>
      <c r="CA5" s="62" t="s">
        <v>92</v>
      </c>
      <c r="CB5" s="58" t="s">
        <v>93</v>
      </c>
      <c r="CC5" s="59" t="s">
        <v>94</v>
      </c>
      <c r="CD5" s="59" t="s">
        <v>95</v>
      </c>
      <c r="CE5" s="59" t="s">
        <v>96</v>
      </c>
      <c r="CF5" s="59" t="s">
        <v>97</v>
      </c>
      <c r="CG5" s="59" t="s">
        <v>98</v>
      </c>
      <c r="CH5" s="59" t="s">
        <v>99</v>
      </c>
      <c r="CI5" s="59" t="s">
        <v>100</v>
      </c>
      <c r="CJ5" s="59" t="s">
        <v>101</v>
      </c>
      <c r="CK5" s="59" t="s">
        <v>102</v>
      </c>
      <c r="CL5" s="59" t="s">
        <v>103</v>
      </c>
      <c r="CM5" s="68" t="s">
        <v>104</v>
      </c>
      <c r="CN5" s="72" t="s">
        <v>105</v>
      </c>
    </row>
    <row r="6">
      <c r="B6" s="38" t="s">
        <v>748</v>
      </c>
      <c r="C6" t="s">
        <v>91</v>
      </c>
      <c r="D6" s="69" t="n">
        <f>'SAM_temporary 2022'!C77</f>
        <v>267.72336159034444</v>
      </c>
      <c r="E6" s="69" t="n">
        <f>'SAM_temporary 2022'!D77</f>
        <v>292.32301213895516</v>
      </c>
      <c r="F6" s="69" t="n">
        <f>'SAM_temporary 2022'!E77</f>
        <v>773.44840865607841</v>
      </c>
      <c r="G6" s="69" t="n">
        <f>'SAM_temporary 2022'!F77</f>
        <v>171.98380918384274</v>
      </c>
      <c r="H6" s="69" t="n">
        <f>'SAM_temporary 2022'!G77</f>
        <v>108.42675015617326</v>
      </c>
      <c r="I6" s="69" t="n">
        <f>'SAM_temporary 2022'!H77</f>
        <v>4.6949898769980587</v>
      </c>
      <c r="J6" s="69" t="n">
        <f>'SAM_temporary 2022'!I77</f>
        <v>230.20060617294624</v>
      </c>
      <c r="K6" s="69" t="n">
        <f>'SAM_temporary 2022'!J77</f>
        <v>59.048734694670884</v>
      </c>
      <c r="L6" s="69" t="n">
        <f>'SAM_temporary 2022'!K77</f>
        <v>287.22796671984963</v>
      </c>
      <c r="M6" s="69" t="n">
        <f>'SAM_temporary 2022'!L77</f>
        <v>309.95558063309011</v>
      </c>
      <c r="N6" s="69" t="n">
        <f>'SAM_temporary 2022'!M77</f>
        <v>4.6056671475880995E-2</v>
      </c>
      <c r="O6" s="69" t="n">
        <f>'SAM_temporary 2022'!N77</f>
        <v>30.352793349170696</v>
      </c>
      <c r="P6" s="69" t="n">
        <f>'SAM_temporary 2022'!O77</f>
        <v>6.13516066900171</v>
      </c>
      <c r="Q6" s="69" t="n">
        <f>'SAM_temporary 2022'!P77</f>
        <v>12.834251435077494</v>
      </c>
      <c r="R6" s="69" t="n">
        <f>'SAM_temporary 2022'!Q77</f>
        <v>90.522701953593767</v>
      </c>
      <c r="S6" s="69" t="n">
        <f>'SAM_temporary 2022'!R77</f>
        <v>609.94337740904507</v>
      </c>
      <c r="T6" s="69" t="n">
        <f>'SAM_temporary 2022'!S77</f>
        <v>187.21230817094454</v>
      </c>
      <c r="U6" s="69" t="n">
        <f>'SAM_temporary 2022'!T77</f>
        <v>1856.2982891023032</v>
      </c>
      <c r="V6" s="69" t="n">
        <f>'SAM_temporary 2022'!U77</f>
        <v>3778.2932756054897</v>
      </c>
      <c r="W6" s="69" t="n">
        <f>'SAM_temporary 2022'!V77</f>
        <v>1496.8371346368062</v>
      </c>
      <c r="X6" s="69" t="n">
        <f>'SAM_temporary 2022'!W77</f>
        <v>618.36275296850454</v>
      </c>
      <c r="Y6" s="69" t="n">
        <f>'SAM_temporary 2022'!X77</f>
        <v>303.06637883206383</v>
      </c>
      <c r="Z6" s="69" t="n">
        <f>'SAM_temporary 2022'!Y77</f>
        <v>360.82087130000286</v>
      </c>
      <c r="AA6" s="69" t="n">
        <f>'SAM_temporary 2022'!Z77</f>
        <v>924.11750107927799</v>
      </c>
      <c r="AB6" s="69" t="n">
        <f>'SAM_temporary 2022'!AA77</f>
        <v>1570.4334623081625</v>
      </c>
      <c r="AC6" s="69" t="n">
        <f>'SAM_temporary 2022'!AB77</f>
        <v>376.82145562734985</v>
      </c>
      <c r="AD6" s="69" t="n">
        <f>'SAM_temporary 2022'!AC77</f>
        <v>533.62185108633651</v>
      </c>
      <c r="AE6" s="69" t="n">
        <f>'SAM_temporary 2022'!AD77</f>
        <v>32.04870372900367</v>
      </c>
      <c r="AF6" s="69" t="n">
        <f>'SAM_temporary 2022'!AE77</f>
        <v>215.93031857174864</v>
      </c>
      <c r="AG6" s="69" t="n">
        <f>'SAM_temporary 2022'!AF77</f>
        <v>314.77052076752659</v>
      </c>
      <c r="AH6" s="69" t="n">
        <f>'SAM_temporary 2022'!AG77</f>
        <v>2733.40982962</v>
      </c>
      <c r="AI6" s="69" t="n">
        <f>'SAM_temporary 2022'!AH77</f>
        <v>1884.1586334087367</v>
      </c>
      <c r="AJ6" s="69" t="n">
        <f>'SAM_temporary 2022'!AI77</f>
        <v>1531.8109612814474</v>
      </c>
      <c r="AK6" s="69" t="n">
        <f>'SAM_temporary 2022'!AJ77</f>
        <v>74.101168962020438</v>
      </c>
      <c r="AL6" s="69" t="n">
        <f>'SAM_temporary 2022'!AK77</f>
        <v>718.9726565184784</v>
      </c>
      <c r="AM6" s="69" t="n">
        <f>'SAM_temporary 2022'!AL77</f>
        <v>181.31134761435672</v>
      </c>
      <c r="AN6" s="69" t="n">
        <f>'SAM_temporary 2022'!AM77</f>
        <v>71.360067043184898</v>
      </c>
      <c r="AO6" s="69" t="n">
        <f>'SAM_temporary 2022'!AN77</f>
        <v>0</v>
      </c>
      <c r="AP6" s="69" t="n">
        <f>'SAM_temporary 2022'!AO77</f>
        <v>0</v>
      </c>
      <c r="AQ6" s="69" t="n">
        <f>'SAM_temporary 2022'!AP77</f>
        <v>0</v>
      </c>
      <c r="AR6" s="69" t="n">
        <f>'SAM_temporary 2022'!AQ77</f>
        <v>0</v>
      </c>
      <c r="AS6" s="69" t="n">
        <f>'SAM_temporary 2022'!AR77</f>
        <v>0</v>
      </c>
      <c r="AT6" s="69" t="n">
        <f>'SAM_temporary 2022'!AS77</f>
        <v>0</v>
      </c>
      <c r="AU6" s="69" t="n">
        <f>'SAM_temporary 2022'!AT77</f>
        <v>0</v>
      </c>
      <c r="AV6" s="69" t="n">
        <f>'SAM_temporary 2022'!AU77</f>
        <v>0</v>
      </c>
      <c r="AW6" s="69" t="n">
        <f>'SAM_temporary 2022'!AV77</f>
        <v>0</v>
      </c>
      <c r="AX6" s="69" t="n">
        <f>'SAM_temporary 2022'!AW77</f>
        <v>0</v>
      </c>
      <c r="AY6" s="69" t="n">
        <f>'SAM_temporary 2022'!AX77</f>
        <v>0</v>
      </c>
      <c r="AZ6" s="69" t="n">
        <f>'SAM_temporary 2022'!AY77</f>
        <v>0</v>
      </c>
      <c r="BA6" s="69" t="n">
        <f>'SAM_temporary 2022'!AZ77</f>
        <v>0</v>
      </c>
      <c r="BB6" s="69" t="n">
        <f>'SAM_temporary 2022'!BA77</f>
        <v>0</v>
      </c>
      <c r="BC6" s="69" t="n">
        <f>'SAM_temporary 2022'!BB77</f>
        <v>0</v>
      </c>
      <c r="BD6" s="69" t="n">
        <f>'SAM_temporary 2022'!BC77</f>
        <v>0</v>
      </c>
      <c r="BE6" s="69" t="n">
        <f>'SAM_temporary 2022'!BD77</f>
        <v>0</v>
      </c>
      <c r="BF6" s="69" t="n">
        <f>'SAM_temporary 2022'!BE77</f>
        <v>0</v>
      </c>
      <c r="BG6" s="69" t="n">
        <f>'SAM_temporary 2022'!BF77</f>
        <v>0</v>
      </c>
      <c r="BH6" s="69" t="n">
        <f>'SAM_temporary 2022'!BG77</f>
        <v>0</v>
      </c>
      <c r="BI6" s="69" t="n">
        <f>'SAM_temporary 2022'!BH77</f>
        <v>0</v>
      </c>
      <c r="BJ6" s="69" t="n">
        <f>'SAM_temporary 2022'!BI77</f>
        <v>0</v>
      </c>
      <c r="BK6" s="69" t="n">
        <f>'SAM_temporary 2022'!BJ77</f>
        <v>0</v>
      </c>
      <c r="BL6" s="69" t="n">
        <f>'SAM_temporary 2022'!BK77</f>
        <v>0</v>
      </c>
      <c r="BM6" s="69" t="n">
        <f>'SAM_temporary 2022'!BL77</f>
        <v>0</v>
      </c>
      <c r="BN6" s="69" t="n">
        <f>'SAM_temporary 2022'!BM77</f>
        <v>0</v>
      </c>
      <c r="BO6" s="69" t="n">
        <f>'SAM_temporary 2022'!BN77</f>
        <v>0</v>
      </c>
      <c r="BP6" s="69" t="n">
        <f>'SAM_temporary 2022'!BO77</f>
        <v>0</v>
      </c>
      <c r="BQ6" s="69" t="n">
        <f>'SAM_temporary 2022'!BP77</f>
        <v>0</v>
      </c>
      <c r="BR6" s="69" t="n">
        <f>'SAM_temporary 2022'!BQ77</f>
        <v>0</v>
      </c>
      <c r="BS6" s="69" t="n">
        <f>'SAM_temporary 2022'!BR77</f>
        <v>0</v>
      </c>
      <c r="BT6" s="69" t="n">
        <f>'SAM_temporary 2022'!BS77</f>
        <v>0</v>
      </c>
      <c r="BU6" s="69" t="n">
        <f>'SAM_temporary 2022'!BT77</f>
        <v>0</v>
      </c>
      <c r="BV6" s="69" t="n">
        <f>'SAM_temporary 2022'!BU77</f>
        <v>0</v>
      </c>
      <c r="BW6" s="69" t="n">
        <f>'SAM_temporary 2022'!BV77</f>
        <v>0</v>
      </c>
      <c r="BX6" s="69" t="n">
        <f>'SAM_temporary 2022'!BW77</f>
        <v>0</v>
      </c>
      <c r="BY6" s="69" t="n">
        <f>'SAM_temporary 2022'!BX77</f>
        <v>0</v>
      </c>
      <c r="BZ6" s="69" t="n">
        <f>'SAM_temporary 2022'!BY77</f>
        <v>0</v>
      </c>
      <c r="CA6" s="69" t="n">
        <f>'SAM_temporary 2022'!BZ77</f>
        <v>0</v>
      </c>
      <c r="CB6" s="69"/>
      <c r="CC6" s="69"/>
      <c r="CD6" s="69"/>
      <c r="CE6" s="69"/>
      <c r="CF6" s="69"/>
      <c r="CG6" s="69" t="n">
        <f>'SAM_temporary 2022'!CF77</f>
        <v>0</v>
      </c>
      <c r="CH6" s="69" t="n">
        <f>'SAM_temporary 2022'!CG77</f>
        <v>0</v>
      </c>
      <c r="CI6" s="69" t="n">
        <f>'SAM_temporary 2022'!CH77</f>
        <v>0</v>
      </c>
      <c r="CJ6" s="69" t="n">
        <f>'SAM_temporary 2022'!CI77</f>
        <v>0</v>
      </c>
      <c r="CK6" s="69" t="n">
        <f>'SAM_temporary 2022'!CJ77</f>
        <v>0</v>
      </c>
      <c r="CL6" s="69" t="n">
        <f>'SAM_temporary 2022'!CK77</f>
        <v>0</v>
      </c>
      <c r="CM6" s="69" t="n">
        <f>'SAM_temporary 2022'!CL77</f>
        <v>0</v>
      </c>
      <c r="CN6" s="69" t="n">
        <f>'SAM_temporary 2022'!CM77</f>
        <v>0</v>
      </c>
    </row>
    <row r="7" ht="15.75" customHeight="1">
      <c r="B7" s="39"/>
      <c r="C7" t="s">
        <v>92</v>
      </c>
      <c r="D7" s="66" t="n">
        <f>'SAM_temporary 2022'!C78</f>
        <v>4569.8060599545097</v>
      </c>
      <c r="E7" s="66" t="n">
        <f>'SAM_temporary 2022'!D78</f>
        <v>503.18191934172052</v>
      </c>
      <c r="F7" s="66" t="n">
        <f>'SAM_temporary 2022'!E78</f>
        <v>2325.3515028888805</v>
      </c>
      <c r="G7" s="66" t="n">
        <f>'SAM_temporary 2022'!F78</f>
        <v>195.88248794152082</v>
      </c>
      <c r="H7" s="66" t="n">
        <f>'SAM_temporary 2022'!G78</f>
        <v>180.32185568827066</v>
      </c>
      <c r="I7" s="66" t="n">
        <f>'SAM_temporary 2022'!H78</f>
        <v>15.145513929499604</v>
      </c>
      <c r="J7" s="66" t="n">
        <f>'SAM_temporary 2022'!I78</f>
        <v>489.83829023210228</v>
      </c>
      <c r="K7" s="66" t="n">
        <f>'SAM_temporary 2022'!J78</f>
        <v>174.19887145763335</v>
      </c>
      <c r="L7" s="66" t="n">
        <f>'SAM_temporary 2022'!K78</f>
        <v>514.97988895029869</v>
      </c>
      <c r="M7" s="66" t="n">
        <f>'SAM_temporary 2022'!L78</f>
        <v>925.25417825054558</v>
      </c>
      <c r="N7" s="66" t="n">
        <f>'SAM_temporary 2022'!M78</f>
        <v>9.0650580614292348E-2</v>
      </c>
      <c r="O7" s="66" t="n">
        <f>'SAM_temporary 2022'!N78</f>
        <v>12.982509305219843</v>
      </c>
      <c r="P7" s="66" t="n">
        <f>'SAM_temporary 2022'!O78</f>
        <v>4.8762916922676549</v>
      </c>
      <c r="Q7" s="66" t="n">
        <f>'SAM_temporary 2022'!P78</f>
        <v>9.5687705432447974</v>
      </c>
      <c r="R7" s="66" t="n">
        <f>'SAM_temporary 2022'!Q78</f>
        <v>93.360959389872605</v>
      </c>
      <c r="S7" s="66" t="n">
        <f>'SAM_temporary 2022'!R78</f>
        <v>1406.1566530146399</v>
      </c>
      <c r="T7" s="66" t="n">
        <f>'SAM_temporary 2022'!S78</f>
        <v>248.74060573905112</v>
      </c>
      <c r="U7" s="66" t="n">
        <f>'SAM_temporary 2022'!T78</f>
        <v>3172.5615967500476</v>
      </c>
      <c r="V7" s="66" t="n">
        <f>'SAM_temporary 2022'!U78</f>
        <v>5769.6193771822491</v>
      </c>
      <c r="W7" s="66" t="n">
        <f>'SAM_temporary 2022'!V78</f>
        <v>2568.5208339578021</v>
      </c>
      <c r="X7" s="66" t="n">
        <f>'SAM_temporary 2022'!W78</f>
        <v>1743.2149338469249</v>
      </c>
      <c r="Y7" s="66" t="n">
        <f>'SAM_temporary 2022'!X78</f>
        <v>202.14396102107139</v>
      </c>
      <c r="Z7" s="66" t="n">
        <f>'SAM_temporary 2022'!Y78</f>
        <v>900.0891874508676</v>
      </c>
      <c r="AA7" s="66" t="n">
        <f>'SAM_temporary 2022'!Z78</f>
        <v>474.1393211124286</v>
      </c>
      <c r="AB7" s="66" t="n">
        <f>'SAM_temporary 2022'!AA78</f>
        <v>1553.7739285046882</v>
      </c>
      <c r="AC7" s="66" t="n">
        <f>'SAM_temporary 2022'!AB78</f>
        <v>5718.3965855040642</v>
      </c>
      <c r="AD7" s="66" t="n">
        <f>'SAM_temporary 2022'!AC78</f>
        <v>159.84155787770555</v>
      </c>
      <c r="AE7" s="66" t="n">
        <f>'SAM_temporary 2022'!AD78</f>
        <v>137.4020201086056</v>
      </c>
      <c r="AF7" s="66" t="n">
        <f>'SAM_temporary 2022'!AE78</f>
        <v>135.07708673002873</v>
      </c>
      <c r="AG7" s="66" t="n">
        <f>'SAM_temporary 2022'!AF78</f>
        <v>324.849094425781</v>
      </c>
      <c r="AH7" s="66" t="n">
        <f>'SAM_temporary 2022'!AG78</f>
        <v>1264.0554766835899</v>
      </c>
      <c r="AI7" s="66" t="n">
        <f>'SAM_temporary 2022'!AH78</f>
        <v>944.97729362841119</v>
      </c>
      <c r="AJ7" s="66" t="n">
        <f>'SAM_temporary 2022'!AI78</f>
        <v>828.34825035648043</v>
      </c>
      <c r="AK7" s="66" t="n">
        <f>'SAM_temporary 2022'!AJ78</f>
        <v>9.9948341112600545</v>
      </c>
      <c r="AL7" s="66" t="n">
        <f>'SAM_temporary 2022'!AK78</f>
        <v>1763.4556261173971</v>
      </c>
      <c r="AM7" s="66" t="n">
        <f>'SAM_temporary 2022'!AL78</f>
        <v>419.94973033622551</v>
      </c>
      <c r="AN7" s="66" t="n">
        <f>'SAM_temporary 2022'!AM78</f>
        <v>0</v>
      </c>
      <c r="AO7" s="66" t="n">
        <f>'SAM_temporary 2022'!AN78</f>
        <v>0</v>
      </c>
      <c r="AP7" s="66" t="n">
        <f>'SAM_temporary 2022'!AO78</f>
        <v>0</v>
      </c>
      <c r="AQ7" s="66" t="n">
        <f>'SAM_temporary 2022'!AP78</f>
        <v>0</v>
      </c>
      <c r="AR7" s="66" t="n">
        <f>'SAM_temporary 2022'!AQ78</f>
        <v>0</v>
      </c>
      <c r="AS7" s="66" t="n">
        <f>'SAM_temporary 2022'!AR78</f>
        <v>0</v>
      </c>
      <c r="AT7" s="66" t="n">
        <f>'SAM_temporary 2022'!AS78</f>
        <v>0</v>
      </c>
      <c r="AU7" s="66" t="n">
        <f>'SAM_temporary 2022'!AT78</f>
        <v>0</v>
      </c>
      <c r="AV7" s="66" t="n">
        <f>'SAM_temporary 2022'!AU78</f>
        <v>0</v>
      </c>
      <c r="AW7" s="66" t="n">
        <f>'SAM_temporary 2022'!AV78</f>
        <v>0</v>
      </c>
      <c r="AX7" s="66" t="n">
        <f>'SAM_temporary 2022'!AW78</f>
        <v>0</v>
      </c>
      <c r="AY7" s="66" t="n">
        <f>'SAM_temporary 2022'!AX78</f>
        <v>0</v>
      </c>
      <c r="AZ7" s="66" t="n">
        <f>'SAM_temporary 2022'!AY78</f>
        <v>0</v>
      </c>
      <c r="BA7" s="66" t="n">
        <f>'SAM_temporary 2022'!AZ78</f>
        <v>0</v>
      </c>
      <c r="BB7" s="66" t="n">
        <f>'SAM_temporary 2022'!BA78</f>
        <v>0</v>
      </c>
      <c r="BC7" s="66" t="n">
        <f>'SAM_temporary 2022'!BB78</f>
        <v>0</v>
      </c>
      <c r="BD7" s="66" t="n">
        <f>'SAM_temporary 2022'!BC78</f>
        <v>0</v>
      </c>
      <c r="BE7" s="66" t="n">
        <f>'SAM_temporary 2022'!BD78</f>
        <v>0</v>
      </c>
      <c r="BF7" s="66" t="n">
        <f>'SAM_temporary 2022'!BE78</f>
        <v>0</v>
      </c>
      <c r="BG7" s="66" t="n">
        <f>'SAM_temporary 2022'!BF78</f>
        <v>0</v>
      </c>
      <c r="BH7" s="66" t="n">
        <f>'SAM_temporary 2022'!BG78</f>
        <v>0</v>
      </c>
      <c r="BI7" s="66" t="n">
        <f>'SAM_temporary 2022'!BH78</f>
        <v>0</v>
      </c>
      <c r="BJ7" s="66" t="n">
        <f>'SAM_temporary 2022'!BI78</f>
        <v>0</v>
      </c>
      <c r="BK7" s="66" t="n">
        <f>'SAM_temporary 2022'!BJ78</f>
        <v>0</v>
      </c>
      <c r="BL7" s="66" t="n">
        <f>'SAM_temporary 2022'!BK78</f>
        <v>0</v>
      </c>
      <c r="BM7" s="66" t="n">
        <f>'SAM_temporary 2022'!BL78</f>
        <v>0</v>
      </c>
      <c r="BN7" s="66" t="n">
        <f>'SAM_temporary 2022'!BM78</f>
        <v>0</v>
      </c>
      <c r="BO7" s="66" t="n">
        <f>'SAM_temporary 2022'!BN78</f>
        <v>0</v>
      </c>
      <c r="BP7" s="66" t="n">
        <f>'SAM_temporary 2022'!BO78</f>
        <v>0</v>
      </c>
      <c r="BQ7" s="66" t="n">
        <f>'SAM_temporary 2022'!BP78</f>
        <v>0</v>
      </c>
      <c r="BR7" s="66" t="n">
        <f>'SAM_temporary 2022'!BQ78</f>
        <v>0</v>
      </c>
      <c r="BS7" s="66" t="n">
        <f>'SAM_temporary 2022'!BR78</f>
        <v>0</v>
      </c>
      <c r="BT7" s="66" t="n">
        <f>'SAM_temporary 2022'!BS78</f>
        <v>0</v>
      </c>
      <c r="BU7" s="66" t="n">
        <f>'SAM_temporary 2022'!BT78</f>
        <v>0</v>
      </c>
      <c r="BV7" s="66" t="n">
        <f>'SAM_temporary 2022'!BU78</f>
        <v>0</v>
      </c>
      <c r="BW7" s="66" t="n">
        <f>'SAM_temporary 2022'!BV78</f>
        <v>0</v>
      </c>
      <c r="BX7" s="66" t="n">
        <f>'SAM_temporary 2022'!BW78</f>
        <v>0</v>
      </c>
      <c r="BY7" s="66" t="n">
        <f>'SAM_temporary 2022'!BX78</f>
        <v>0</v>
      </c>
      <c r="BZ7" s="66" t="n">
        <f>'SAM_temporary 2022'!BY78</f>
        <v>0</v>
      </c>
      <c r="CA7" s="66" t="n">
        <f>'SAM_temporary 2022'!BZ78</f>
        <v>0</v>
      </c>
      <c r="CB7" s="66"/>
      <c r="CC7" s="66"/>
      <c r="CD7" s="66"/>
      <c r="CE7" s="66"/>
      <c r="CF7" s="66"/>
      <c r="CG7" s="66" t="n">
        <f>'SAM_temporary 2022'!CF78</f>
        <v>0</v>
      </c>
      <c r="CH7" s="66" t="n">
        <f>'SAM_temporary 2022'!CG78</f>
        <v>0</v>
      </c>
      <c r="CI7" s="66" t="n">
        <f>'SAM_temporary 2022'!CH78</f>
        <v>0</v>
      </c>
      <c r="CJ7" s="66" t="n">
        <f>'SAM_temporary 2022'!CI78</f>
        <v>0</v>
      </c>
      <c r="CK7" s="66" t="n">
        <f>'SAM_temporary 2022'!CJ78</f>
        <v>0</v>
      </c>
      <c r="CL7" s="66" t="n">
        <f>'SAM_temporary 2022'!CK78</f>
        <v>0</v>
      </c>
      <c r="CM7" s="66" t="n">
        <f>'SAM_temporary 2022'!CL78</f>
        <v>0</v>
      </c>
      <c r="CN7" s="66" t="n">
        <f>'SAM_temporary 2022'!CM78</f>
        <v>0</v>
      </c>
    </row>
    <row r="9">
      <c r="B9" t="s">
        <v>749</v>
      </c>
    </row>
    <row r="11">
      <c r="B11" s="61"/>
      <c r="C11" s="63" t="s">
        <v>750</v>
      </c>
      <c r="D11" s="61"/>
      <c r="E11" s="61"/>
      <c r="F11" s="61"/>
      <c r="G11" s="61"/>
      <c r="H11" s="61"/>
      <c r="I11" s="61"/>
      <c r="J11" s="61"/>
      <c r="K11" s="61"/>
      <c r="L11" s="61"/>
      <c r="M11" s="61"/>
      <c r="N11" s="61"/>
      <c r="O11" s="61"/>
      <c r="P11" s="61"/>
      <c r="Q11" s="61"/>
      <c r="R11" s="61"/>
      <c r="S11" s="61"/>
      <c r="T11" s="61"/>
      <c r="U11" s="61"/>
      <c r="V11" s="61"/>
      <c r="W11" s="61"/>
      <c r="X11" s="61"/>
      <c r="Y11" s="61"/>
      <c r="Z11" s="61"/>
      <c r="AA11" s="61"/>
      <c r="AB11" s="61"/>
      <c r="AC11" s="61"/>
      <c r="AD11" s="61"/>
      <c r="AE11" s="61"/>
      <c r="AF11" s="61"/>
      <c r="AG11" s="61"/>
      <c r="AH11" s="61"/>
      <c r="AI11" s="61"/>
      <c r="AJ11" s="61"/>
      <c r="AK11" s="61"/>
      <c r="AL11" s="61"/>
      <c r="AM11" s="61"/>
      <c r="AN11" s="61"/>
      <c r="AO11" s="61"/>
    </row>
    <row r="12">
      <c r="B12" s="61"/>
      <c r="C12" s="70" t="s">
        <v>751</v>
      </c>
      <c r="D12" s="70" t="s">
        <v>752</v>
      </c>
      <c r="E12" s="70" t="s">
        <v>17</v>
      </c>
      <c r="F12" s="70" t="s">
        <v>18</v>
      </c>
      <c r="G12" s="70" t="s">
        <v>19</v>
      </c>
      <c r="H12" s="70" t="s">
        <v>20</v>
      </c>
      <c r="I12" s="70" t="s">
        <v>21</v>
      </c>
      <c r="J12" s="70" t="s">
        <v>22</v>
      </c>
      <c r="K12" s="70" t="s">
        <v>23</v>
      </c>
      <c r="L12" s="70" t="s">
        <v>24</v>
      </c>
      <c r="M12" s="70" t="s">
        <v>25</v>
      </c>
      <c r="N12" s="70" t="s">
        <v>26</v>
      </c>
      <c r="O12" s="70" t="s">
        <v>27</v>
      </c>
      <c r="P12" s="70" t="s">
        <v>28</v>
      </c>
      <c r="Q12" s="70" t="s">
        <v>29</v>
      </c>
      <c r="R12" s="70" t="s">
        <v>30</v>
      </c>
      <c r="S12" s="70" t="s">
        <v>31</v>
      </c>
      <c r="T12" s="70" t="s">
        <v>32</v>
      </c>
      <c r="U12" s="70" t="s">
        <v>33</v>
      </c>
      <c r="V12" s="70" t="s">
        <v>34</v>
      </c>
      <c r="W12" s="70" t="s">
        <v>35</v>
      </c>
      <c r="X12" s="70" t="s">
        <v>36</v>
      </c>
      <c r="Y12" s="70" t="s">
        <v>37</v>
      </c>
      <c r="Z12" s="70" t="s">
        <v>38</v>
      </c>
      <c r="AA12" s="70" t="s">
        <v>39</v>
      </c>
      <c r="AB12" s="70" t="s">
        <v>40</v>
      </c>
      <c r="AC12" s="70" t="s">
        <v>41</v>
      </c>
      <c r="AD12" s="70" t="s">
        <v>42</v>
      </c>
      <c r="AE12" s="70" t="s">
        <v>43</v>
      </c>
      <c r="AF12" s="70" t="s">
        <v>44</v>
      </c>
      <c r="AG12" s="70" t="s">
        <v>45</v>
      </c>
      <c r="AH12" s="70" t="s">
        <v>46</v>
      </c>
      <c r="AI12" s="70" t="s">
        <v>47</v>
      </c>
      <c r="AJ12" s="70" t="s">
        <v>48</v>
      </c>
      <c r="AK12" s="70" t="s">
        <v>49</v>
      </c>
      <c r="AL12" s="70" t="s">
        <v>50</v>
      </c>
      <c r="AM12" s="70" t="s">
        <v>51</v>
      </c>
      <c r="AN12" s="70" t="s">
        <v>52</v>
      </c>
      <c r="AO12" s="70" t="s">
        <v>53</v>
      </c>
    </row>
    <row r="13">
      <c r="B13" s="37" t="s">
        <v>753</v>
      </c>
      <c r="C13" s="70" t="s">
        <v>754</v>
      </c>
      <c r="D13" s="70" t="s">
        <v>755</v>
      </c>
      <c r="E13" s="57" t="n">
        <f>E169</f>
        <v>2919.9443054199201</v>
      </c>
      <c r="F13" s="57" t="n">
        <f t="shared" ref="F13:AO13" si="0">F169</f>
        <v>558.474609375</v>
      </c>
      <c r="G13" s="57" t="n">
        <f t="shared" si="0"/>
        <v>1442.6764526367199</v>
      </c>
      <c r="H13" s="57" t="n">
        <f t="shared" si="0"/>
        <v>459.41921997070301</v>
      </c>
      <c r="I13" s="57" t="n">
        <f t="shared" si="0"/>
        <v>0</v>
      </c>
      <c r="J13" s="57" t="n">
        <f t="shared" si="0"/>
        <v>0</v>
      </c>
      <c r="K13" s="57" t="n">
        <f t="shared" si="0"/>
        <v>0</v>
      </c>
      <c r="L13" s="57" t="n">
        <f t="shared" si="0"/>
        <v>0</v>
      </c>
      <c r="M13" s="57" t="n">
        <f t="shared" si="0"/>
        <v>0</v>
      </c>
      <c r="N13" s="57" t="n">
        <f t="shared" si="0"/>
        <v>0</v>
      </c>
      <c r="O13" s="57" t="n">
        <f t="shared" si="0"/>
        <v>0</v>
      </c>
      <c r="P13" s="57" t="n">
        <f t="shared" si="0"/>
        <v>0</v>
      </c>
      <c r="Q13" s="57" t="n">
        <f t="shared" si="0"/>
        <v>0</v>
      </c>
      <c r="R13" s="57" t="n">
        <f t="shared" si="0"/>
        <v>0</v>
      </c>
      <c r="S13" s="57" t="n">
        <f t="shared" si="0"/>
        <v>0</v>
      </c>
      <c r="T13" s="57" t="n">
        <f t="shared" si="0"/>
        <v>0</v>
      </c>
      <c r="U13" s="57" t="n">
        <f t="shared" si="0"/>
        <v>1609.2763061523401</v>
      </c>
      <c r="V13" s="57" t="n">
        <f t="shared" si="0"/>
        <v>0</v>
      </c>
      <c r="W13" s="57" t="n">
        <f t="shared" si="0"/>
        <v>1727.4307556152301</v>
      </c>
      <c r="X13" s="57" t="n">
        <f t="shared" si="0"/>
        <v>0</v>
      </c>
      <c r="Y13" s="57" t="n">
        <f t="shared" si="0"/>
        <v>1930.71775436401</v>
      </c>
      <c r="Z13" s="57" t="n">
        <f t="shared" si="0"/>
        <v>0</v>
      </c>
      <c r="AA13" s="57" t="n">
        <f t="shared" si="0"/>
        <v>0</v>
      </c>
      <c r="AB13" s="57" t="n">
        <f t="shared" si="0"/>
        <v>0</v>
      </c>
      <c r="AC13" s="57" t="n">
        <f t="shared" si="0"/>
        <v>0</v>
      </c>
      <c r="AD13" s="57" t="n">
        <f t="shared" si="0"/>
        <v>0</v>
      </c>
      <c r="AE13" s="57" t="n">
        <f t="shared" si="0"/>
        <v>0</v>
      </c>
      <c r="AF13" s="57" t="n">
        <f t="shared" si="0"/>
        <v>0</v>
      </c>
      <c r="AG13" s="57" t="n">
        <f t="shared" si="0"/>
        <v>0</v>
      </c>
      <c r="AH13" s="57" t="n">
        <f t="shared" si="0"/>
        <v>305.35198974609398</v>
      </c>
      <c r="AI13" s="57" t="n">
        <f t="shared" si="0"/>
        <v>0</v>
      </c>
      <c r="AJ13" s="57" t="n">
        <f t="shared" si="0"/>
        <v>1649.0826721191399</v>
      </c>
      <c r="AK13" s="57" t="n">
        <f t="shared" si="0"/>
        <v>483.39505004882801</v>
      </c>
      <c r="AL13" s="57" t="n">
        <f t="shared" si="0"/>
        <v>0</v>
      </c>
      <c r="AM13" s="57" t="n">
        <f t="shared" si="0"/>
        <v>403.89147949218801</v>
      </c>
      <c r="AN13" s="57" t="n">
        <f t="shared" si="0"/>
        <v>0</v>
      </c>
      <c r="AO13" s="57" t="n">
        <f t="shared" si="0"/>
        <v>1272.45385742188</v>
      </c>
    </row>
    <row r="14">
      <c r="B14" s="37"/>
      <c r="C14" s="70" t="s">
        <v>754</v>
      </c>
      <c r="D14" s="70" t="s">
        <v>756</v>
      </c>
      <c r="E14" s="57" t="n">
        <f t="shared" ref="E14:AO14" si="1">E170</f>
        <v>10291.0959815979</v>
      </c>
      <c r="F14" s="57" t="n">
        <f t="shared" si="1"/>
        <v>2719.6146240234398</v>
      </c>
      <c r="G14" s="57" t="n">
        <f t="shared" si="1"/>
        <v>16938.956924438498</v>
      </c>
      <c r="H14" s="57" t="n">
        <f t="shared" si="1"/>
        <v>1805.9076385497999</v>
      </c>
      <c r="I14" s="57" t="n">
        <f t="shared" si="1"/>
        <v>1638.8030700683601</v>
      </c>
      <c r="J14" s="57" t="n">
        <f t="shared" si="1"/>
        <v>0</v>
      </c>
      <c r="K14" s="57" t="n">
        <f t="shared" si="1"/>
        <v>459.41921997070301</v>
      </c>
      <c r="L14" s="57" t="n">
        <f t="shared" si="1"/>
        <v>0</v>
      </c>
      <c r="M14" s="57" t="n">
        <f t="shared" si="1"/>
        <v>440.499267578125</v>
      </c>
      <c r="N14" s="57" t="n">
        <f t="shared" si="1"/>
        <v>703.60614013671898</v>
      </c>
      <c r="O14" s="57" t="n">
        <f t="shared" si="1"/>
        <v>0</v>
      </c>
      <c r="P14" s="57" t="n">
        <f t="shared" si="1"/>
        <v>0</v>
      </c>
      <c r="Q14" s="57" t="n">
        <f t="shared" si="1"/>
        <v>0</v>
      </c>
      <c r="R14" s="57" t="n">
        <f t="shared" si="1"/>
        <v>0</v>
      </c>
      <c r="S14" s="57" t="n">
        <f t="shared" si="1"/>
        <v>0</v>
      </c>
      <c r="T14" s="57" t="n">
        <f t="shared" si="1"/>
        <v>2615.2166061401399</v>
      </c>
      <c r="U14" s="57" t="n">
        <f t="shared" si="1"/>
        <v>8385.2291755676306</v>
      </c>
      <c r="V14" s="57" t="n">
        <f t="shared" si="1"/>
        <v>558.474609375</v>
      </c>
      <c r="W14" s="57" t="n">
        <f t="shared" si="1"/>
        <v>38822.572593689001</v>
      </c>
      <c r="X14" s="57" t="n">
        <f t="shared" si="1"/>
        <v>3276.3446960449201</v>
      </c>
      <c r="Y14" s="57" t="n">
        <f t="shared" si="1"/>
        <v>18232.415584564202</v>
      </c>
      <c r="Z14" s="57" t="n">
        <f t="shared" si="1"/>
        <v>1225.32580566406</v>
      </c>
      <c r="AA14" s="57" t="n">
        <f t="shared" si="1"/>
        <v>1321.09376525879</v>
      </c>
      <c r="AB14" s="57" t="n">
        <f t="shared" si="1"/>
        <v>0</v>
      </c>
      <c r="AC14" s="57" t="n">
        <f t="shared" si="1"/>
        <v>2649.2804603576701</v>
      </c>
      <c r="AD14" s="57" t="n">
        <f t="shared" si="1"/>
        <v>445.23089599609398</v>
      </c>
      <c r="AE14" s="57" t="n">
        <f t="shared" si="1"/>
        <v>33.384334564208999</v>
      </c>
      <c r="AF14" s="57" t="n">
        <f t="shared" si="1"/>
        <v>0</v>
      </c>
      <c r="AG14" s="57" t="n">
        <f t="shared" si="1"/>
        <v>0</v>
      </c>
      <c r="AH14" s="57" t="n">
        <f t="shared" si="1"/>
        <v>3012.0352821350102</v>
      </c>
      <c r="AI14" s="57" t="n">
        <f t="shared" si="1"/>
        <v>6815.1941795349103</v>
      </c>
      <c r="AJ14" s="57" t="n">
        <f t="shared" si="1"/>
        <v>35171.515251159697</v>
      </c>
      <c r="AK14" s="57" t="n">
        <f t="shared" si="1"/>
        <v>29731.123363494899</v>
      </c>
      <c r="AL14" s="57" t="n">
        <f t="shared" si="1"/>
        <v>794.68411254882801</v>
      </c>
      <c r="AM14" s="57" t="n">
        <f t="shared" si="1"/>
        <v>10290.2173500061</v>
      </c>
      <c r="AN14" s="57" t="n">
        <f t="shared" si="1"/>
        <v>5604.2994079589798</v>
      </c>
      <c r="AO14" s="57" t="n">
        <f t="shared" si="1"/>
        <v>12627.861785888699</v>
      </c>
    </row>
    <row r="15">
      <c r="B15" s="37"/>
      <c r="C15" s="70" t="s">
        <v>754</v>
      </c>
      <c r="D15" s="70" t="s">
        <v>757</v>
      </c>
      <c r="E15" s="57" t="n">
        <f t="shared" ref="E15:AO15" si="2">E171</f>
        <v>333.17193603515602</v>
      </c>
      <c r="F15" s="57" t="n">
        <f t="shared" si="2"/>
        <v>1116.94921875</v>
      </c>
      <c r="G15" s="57" t="n">
        <f t="shared" si="2"/>
        <v>6367.5522155761701</v>
      </c>
      <c r="H15" s="57" t="n">
        <f t="shared" si="2"/>
        <v>3126.7220153808598</v>
      </c>
      <c r="I15" s="57" t="n">
        <f t="shared" si="2"/>
        <v>0</v>
      </c>
      <c r="J15" s="57" t="n">
        <f t="shared" si="2"/>
        <v>0</v>
      </c>
      <c r="K15" s="57" t="n">
        <f t="shared" si="2"/>
        <v>459.41921997070301</v>
      </c>
      <c r="L15" s="57" t="n">
        <f t="shared" si="2"/>
        <v>0</v>
      </c>
      <c r="M15" s="57" t="n">
        <f t="shared" si="2"/>
        <v>1187.78308105469</v>
      </c>
      <c r="N15" s="57" t="n">
        <f t="shared" si="2"/>
        <v>703.60614013671898</v>
      </c>
      <c r="O15" s="57" t="n">
        <f t="shared" si="2"/>
        <v>0</v>
      </c>
      <c r="P15" s="57" t="n">
        <f t="shared" si="2"/>
        <v>0</v>
      </c>
      <c r="Q15" s="57" t="n">
        <f t="shared" si="2"/>
        <v>0</v>
      </c>
      <c r="R15" s="57" t="n">
        <f t="shared" si="2"/>
        <v>0</v>
      </c>
      <c r="S15" s="57" t="n">
        <f t="shared" si="2"/>
        <v>403.89147949218801</v>
      </c>
      <c r="T15" s="57" t="n">
        <f t="shared" si="2"/>
        <v>984.42666625976597</v>
      </c>
      <c r="U15" s="57" t="n">
        <f t="shared" si="2"/>
        <v>1498.3306045532199</v>
      </c>
      <c r="V15" s="57" t="n">
        <f t="shared" si="2"/>
        <v>6910.59275817871</v>
      </c>
      <c r="W15" s="57" t="n">
        <f t="shared" si="2"/>
        <v>31159.496459960901</v>
      </c>
      <c r="X15" s="57" t="n">
        <f t="shared" si="2"/>
        <v>3343.8267364501999</v>
      </c>
      <c r="Y15" s="57" t="n">
        <f t="shared" si="2"/>
        <v>10969.058044433599</v>
      </c>
      <c r="Z15" s="57" t="n">
        <f t="shared" si="2"/>
        <v>1272.45385742188</v>
      </c>
      <c r="AA15" s="57" t="n">
        <f t="shared" si="2"/>
        <v>0</v>
      </c>
      <c r="AB15" s="57" t="n">
        <f t="shared" si="2"/>
        <v>803.19625854492199</v>
      </c>
      <c r="AC15" s="57" t="n">
        <f t="shared" si="2"/>
        <v>18136.451530456499</v>
      </c>
      <c r="AD15" s="57" t="n">
        <f t="shared" si="2"/>
        <v>519.4970703125</v>
      </c>
      <c r="AE15" s="57" t="n">
        <f t="shared" si="2"/>
        <v>5005.3618774414099</v>
      </c>
      <c r="AF15" s="57" t="n">
        <f t="shared" si="2"/>
        <v>0</v>
      </c>
      <c r="AG15" s="57" t="n">
        <f t="shared" si="2"/>
        <v>2858.3397827148401</v>
      </c>
      <c r="AH15" s="57" t="n">
        <f t="shared" si="2"/>
        <v>3639.04905700684</v>
      </c>
      <c r="AI15" s="57" t="n">
        <f t="shared" si="2"/>
        <v>22644.447883606001</v>
      </c>
      <c r="AJ15" s="57" t="n">
        <f t="shared" si="2"/>
        <v>88118.651420593305</v>
      </c>
      <c r="AK15" s="57" t="n">
        <f t="shared" si="2"/>
        <v>25373.287410736099</v>
      </c>
      <c r="AL15" s="57" t="n">
        <f t="shared" si="2"/>
        <v>571.93309020996105</v>
      </c>
      <c r="AM15" s="57" t="n">
        <f t="shared" si="2"/>
        <v>6371.4693870544397</v>
      </c>
      <c r="AN15" s="57" t="n">
        <f t="shared" si="2"/>
        <v>2879.2647094726599</v>
      </c>
      <c r="AO15" s="57" t="n">
        <f t="shared" si="2"/>
        <v>6923.4493408203098</v>
      </c>
    </row>
    <row r="16">
      <c r="B16" s="37"/>
      <c r="C16" s="70" t="s">
        <v>758</v>
      </c>
      <c r="D16" s="70" t="s">
        <v>755</v>
      </c>
      <c r="E16" s="57" t="n">
        <f t="shared" ref="E16:AO16" si="3">E172</f>
        <v>1029.61096191406</v>
      </c>
      <c r="F16" s="57" t="n">
        <f t="shared" si="3"/>
        <v>387.42565917968801</v>
      </c>
      <c r="G16" s="57" t="n">
        <f t="shared" si="3"/>
        <v>0</v>
      </c>
      <c r="H16" s="57" t="n">
        <f t="shared" si="3"/>
        <v>0</v>
      </c>
      <c r="I16" s="57" t="n">
        <f t="shared" si="3"/>
        <v>0</v>
      </c>
      <c r="J16" s="57" t="n">
        <f t="shared" si="3"/>
        <v>0</v>
      </c>
      <c r="K16" s="57" t="n">
        <f t="shared" si="3"/>
        <v>0</v>
      </c>
      <c r="L16" s="57" t="n">
        <f t="shared" si="3"/>
        <v>0</v>
      </c>
      <c r="M16" s="57" t="n">
        <f t="shared" si="3"/>
        <v>0</v>
      </c>
      <c r="N16" s="57" t="n">
        <f t="shared" si="3"/>
        <v>0</v>
      </c>
      <c r="O16" s="57" t="n">
        <f t="shared" si="3"/>
        <v>0</v>
      </c>
      <c r="P16" s="57" t="n">
        <f t="shared" si="3"/>
        <v>0</v>
      </c>
      <c r="Q16" s="57" t="n">
        <f t="shared" si="3"/>
        <v>0</v>
      </c>
      <c r="R16" s="57" t="n">
        <f t="shared" si="3"/>
        <v>0</v>
      </c>
      <c r="S16" s="57" t="n">
        <f t="shared" si="3"/>
        <v>0</v>
      </c>
      <c r="T16" s="57" t="n">
        <f t="shared" si="3"/>
        <v>0</v>
      </c>
      <c r="U16" s="57" t="n">
        <f t="shared" si="3"/>
        <v>2346.5305938720699</v>
      </c>
      <c r="V16" s="57" t="n">
        <f t="shared" si="3"/>
        <v>5019.6517181396503</v>
      </c>
      <c r="W16" s="57" t="n">
        <f t="shared" si="3"/>
        <v>1403.47117614746</v>
      </c>
      <c r="X16" s="57" t="n">
        <f t="shared" si="3"/>
        <v>1388.27514648438</v>
      </c>
      <c r="Y16" s="57" t="n">
        <f t="shared" si="3"/>
        <v>445.23089599609398</v>
      </c>
      <c r="Z16" s="57" t="n">
        <f t="shared" si="3"/>
        <v>0</v>
      </c>
      <c r="AA16" s="57" t="n">
        <f t="shared" si="3"/>
        <v>0</v>
      </c>
      <c r="AB16" s="57" t="n">
        <f t="shared" si="3"/>
        <v>0</v>
      </c>
      <c r="AC16" s="57" t="n">
        <f t="shared" si="3"/>
        <v>0</v>
      </c>
      <c r="AD16" s="57" t="n">
        <f t="shared" si="3"/>
        <v>0</v>
      </c>
      <c r="AE16" s="57" t="n">
        <f t="shared" si="3"/>
        <v>0</v>
      </c>
      <c r="AF16" s="57" t="n">
        <f t="shared" si="3"/>
        <v>0</v>
      </c>
      <c r="AG16" s="57" t="n">
        <f t="shared" si="3"/>
        <v>0</v>
      </c>
      <c r="AH16" s="57" t="n">
        <f t="shared" si="3"/>
        <v>305.35198974609398</v>
      </c>
      <c r="AI16" s="57" t="n">
        <f t="shared" si="3"/>
        <v>608.12873840331997</v>
      </c>
      <c r="AJ16" s="57" t="n">
        <f t="shared" si="3"/>
        <v>36.694942474365199</v>
      </c>
      <c r="AK16" s="57" t="n">
        <f t="shared" si="3"/>
        <v>0</v>
      </c>
      <c r="AL16" s="57" t="n">
        <f t="shared" si="3"/>
        <v>0</v>
      </c>
      <c r="AM16" s="57" t="n">
        <f t="shared" si="3"/>
        <v>82.740158081054702</v>
      </c>
      <c r="AN16" s="57" t="n">
        <f t="shared" si="3"/>
        <v>0</v>
      </c>
      <c r="AO16" s="57" t="n">
        <f t="shared" si="3"/>
        <v>544.43035888671898</v>
      </c>
    </row>
    <row r="17">
      <c r="B17" s="37"/>
      <c r="C17" s="70" t="s">
        <v>758</v>
      </c>
      <c r="D17" s="70" t="s">
        <v>756</v>
      </c>
      <c r="E17" s="57" t="n">
        <f t="shared" ref="E17:AO17" si="4">E173</f>
        <v>17071.325756073002</v>
      </c>
      <c r="F17" s="57" t="n">
        <f t="shared" si="4"/>
        <v>10038.912914276099</v>
      </c>
      <c r="G17" s="57" t="n">
        <f t="shared" si="4"/>
        <v>20352.108985900901</v>
      </c>
      <c r="H17" s="57" t="n">
        <f t="shared" si="4"/>
        <v>560.23260498046898</v>
      </c>
      <c r="I17" s="57" t="n">
        <f t="shared" si="4"/>
        <v>99.731887817382798</v>
      </c>
      <c r="J17" s="57" t="n">
        <f t="shared" si="4"/>
        <v>0</v>
      </c>
      <c r="K17" s="57" t="n">
        <f t="shared" si="4"/>
        <v>459.41921997070301</v>
      </c>
      <c r="L17" s="57" t="n">
        <f t="shared" si="4"/>
        <v>99.444549560546903</v>
      </c>
      <c r="M17" s="57" t="n">
        <f t="shared" si="4"/>
        <v>3833.0428771972702</v>
      </c>
      <c r="N17" s="57" t="n">
        <f t="shared" si="4"/>
        <v>5054.4838256835901</v>
      </c>
      <c r="O17" s="57" t="n">
        <f t="shared" si="4"/>
        <v>0</v>
      </c>
      <c r="P17" s="57" t="n">
        <f t="shared" si="4"/>
        <v>0</v>
      </c>
      <c r="Q17" s="57" t="n">
        <f t="shared" si="4"/>
        <v>0</v>
      </c>
      <c r="R17" s="57" t="n">
        <f t="shared" si="4"/>
        <v>170.55831909179699</v>
      </c>
      <c r="S17" s="57" t="n">
        <f t="shared" si="4"/>
        <v>3145.1280517578102</v>
      </c>
      <c r="T17" s="57" t="n">
        <f t="shared" si="4"/>
        <v>6647.1154899597204</v>
      </c>
      <c r="U17" s="57" t="n">
        <f t="shared" si="4"/>
        <v>20933.308647155802</v>
      </c>
      <c r="V17" s="57" t="n">
        <f t="shared" si="4"/>
        <v>35903.069267272898</v>
      </c>
      <c r="W17" s="57" t="n">
        <f t="shared" si="4"/>
        <v>43038.400485992403</v>
      </c>
      <c r="X17" s="57" t="n">
        <f t="shared" si="4"/>
        <v>33896.742122650103</v>
      </c>
      <c r="Y17" s="57" t="n">
        <f t="shared" si="4"/>
        <v>6470.96971130371</v>
      </c>
      <c r="Z17" s="57" t="n">
        <f t="shared" si="4"/>
        <v>2820.54858398438</v>
      </c>
      <c r="AA17" s="57" t="n">
        <f t="shared" si="4"/>
        <v>1669.6089477539099</v>
      </c>
      <c r="AB17" s="57" t="n">
        <f t="shared" si="4"/>
        <v>1187.78308105469</v>
      </c>
      <c r="AC17" s="57" t="n">
        <f t="shared" si="4"/>
        <v>5996.12790679932</v>
      </c>
      <c r="AD17" s="57" t="n">
        <f t="shared" si="4"/>
        <v>305.35198974609398</v>
      </c>
      <c r="AE17" s="57" t="n">
        <f t="shared" si="4"/>
        <v>893.80209350585903</v>
      </c>
      <c r="AF17" s="57" t="n">
        <f t="shared" si="4"/>
        <v>1225.32580566406</v>
      </c>
      <c r="AG17" s="57" t="n">
        <f t="shared" si="4"/>
        <v>1187.78308105469</v>
      </c>
      <c r="AH17" s="57" t="n">
        <f t="shared" si="4"/>
        <v>7438.1072158813504</v>
      </c>
      <c r="AI17" s="57" t="n">
        <f t="shared" si="4"/>
        <v>26456.698318481402</v>
      </c>
      <c r="AJ17" s="57" t="n">
        <f t="shared" si="4"/>
        <v>14869.282787323</v>
      </c>
      <c r="AK17" s="57" t="n">
        <f t="shared" si="4"/>
        <v>3132.3665428161598</v>
      </c>
      <c r="AL17" s="57" t="n">
        <f t="shared" si="4"/>
        <v>192.70877075195301</v>
      </c>
      <c r="AM17" s="57" t="n">
        <f t="shared" si="4"/>
        <v>3761.6729660034198</v>
      </c>
      <c r="AN17" s="57" t="n">
        <f t="shared" si="4"/>
        <v>1004.48567199707</v>
      </c>
      <c r="AO17" s="57" t="n">
        <f t="shared" si="4"/>
        <v>2714.8482360839798</v>
      </c>
    </row>
    <row r="18">
      <c r="B18" s="37"/>
      <c r="C18" s="70" t="s">
        <v>758</v>
      </c>
      <c r="D18" s="70" t="s">
        <v>757</v>
      </c>
      <c r="E18" s="57" t="n">
        <f t="shared" ref="E18:AO18" si="5">E174</f>
        <v>2077.7303848266602</v>
      </c>
      <c r="F18" s="57" t="n">
        <f t="shared" si="5"/>
        <v>2023.7392120361301</v>
      </c>
      <c r="G18" s="57" t="n">
        <f t="shared" si="5"/>
        <v>6119.4014205932599</v>
      </c>
      <c r="H18" s="57" t="n">
        <f t="shared" si="5"/>
        <v>0</v>
      </c>
      <c r="I18" s="57" t="n">
        <f t="shared" si="5"/>
        <v>0</v>
      </c>
      <c r="J18" s="57" t="n">
        <f t="shared" si="5"/>
        <v>0</v>
      </c>
      <c r="K18" s="57" t="n">
        <f t="shared" si="5"/>
        <v>0</v>
      </c>
      <c r="L18" s="57" t="n">
        <f t="shared" si="5"/>
        <v>0</v>
      </c>
      <c r="M18" s="57" t="n">
        <f t="shared" si="5"/>
        <v>1304.5836639404299</v>
      </c>
      <c r="N18" s="57" t="n">
        <f t="shared" si="5"/>
        <v>1187.78308105469</v>
      </c>
      <c r="O18" s="57" t="n">
        <f t="shared" si="5"/>
        <v>0</v>
      </c>
      <c r="P18" s="57" t="n">
        <f t="shared" si="5"/>
        <v>0</v>
      </c>
      <c r="Q18" s="57" t="n">
        <f t="shared" si="5"/>
        <v>0</v>
      </c>
      <c r="R18" s="57" t="n">
        <f t="shared" si="5"/>
        <v>0</v>
      </c>
      <c r="S18" s="57" t="n">
        <f t="shared" si="5"/>
        <v>357.14172363281199</v>
      </c>
      <c r="T18" s="57" t="n">
        <f t="shared" si="5"/>
        <v>9049.1214370727503</v>
      </c>
      <c r="U18" s="57" t="n">
        <f t="shared" si="5"/>
        <v>6278.2715721130398</v>
      </c>
      <c r="V18" s="57" t="n">
        <f t="shared" si="5"/>
        <v>18081.268791198701</v>
      </c>
      <c r="W18" s="57" t="n">
        <f t="shared" si="5"/>
        <v>22391.654365539602</v>
      </c>
      <c r="X18" s="57" t="n">
        <f t="shared" si="5"/>
        <v>14023.938842773399</v>
      </c>
      <c r="Y18" s="57" t="n">
        <f t="shared" si="5"/>
        <v>5665.0296020507803</v>
      </c>
      <c r="Z18" s="57" t="n">
        <f t="shared" si="5"/>
        <v>4141.08738708496</v>
      </c>
      <c r="AA18" s="57" t="n">
        <f t="shared" si="5"/>
        <v>7721.3453979492197</v>
      </c>
      <c r="AB18" s="57" t="n">
        <f t="shared" si="5"/>
        <v>2099.4083862304701</v>
      </c>
      <c r="AC18" s="57" t="n">
        <f t="shared" si="5"/>
        <v>6091.2009849548303</v>
      </c>
      <c r="AD18" s="57" t="n">
        <f t="shared" si="5"/>
        <v>2375.56616210938</v>
      </c>
      <c r="AE18" s="57" t="n">
        <f t="shared" si="5"/>
        <v>5764.0156555175799</v>
      </c>
      <c r="AF18" s="57" t="n">
        <f t="shared" si="5"/>
        <v>3747.4645690918001</v>
      </c>
      <c r="AG18" s="57" t="n">
        <f t="shared" si="5"/>
        <v>6183.3424072265598</v>
      </c>
      <c r="AH18" s="57" t="n">
        <f t="shared" si="5"/>
        <v>4683.6937141418503</v>
      </c>
      <c r="AI18" s="57" t="n">
        <f t="shared" si="5"/>
        <v>35941.702110290498</v>
      </c>
      <c r="AJ18" s="57" t="n">
        <f t="shared" si="5"/>
        <v>15010.582481384299</v>
      </c>
      <c r="AK18" s="57" t="n">
        <f t="shared" si="5"/>
        <v>11686.171424865701</v>
      </c>
      <c r="AL18" s="57" t="n">
        <f t="shared" si="5"/>
        <v>0</v>
      </c>
      <c r="AM18" s="57" t="n">
        <f t="shared" si="5"/>
        <v>6003.70798492432</v>
      </c>
      <c r="AN18" s="57" t="n">
        <f t="shared" si="5"/>
        <v>0</v>
      </c>
      <c r="AO18" s="57" t="n">
        <f t="shared" si="5"/>
        <v>99.444549560546903</v>
      </c>
    </row>
    <row r="19">
      <c r="C19" s="8"/>
      <c r="D19" s="8"/>
      <c r="E19" s="60"/>
      <c r="F19" s="60"/>
      <c r="G19" s="60"/>
      <c r="H19" s="60"/>
      <c r="I19" s="60"/>
      <c r="J19" s="60"/>
      <c r="K19" s="60"/>
      <c r="L19" s="60"/>
      <c r="M19" s="60"/>
      <c r="N19" s="60"/>
      <c r="O19" s="60"/>
      <c r="P19" s="60"/>
      <c r="Q19" s="60"/>
      <c r="R19" s="60"/>
      <c r="S19" s="60"/>
      <c r="T19" s="60"/>
      <c r="U19" s="60"/>
      <c r="V19" s="60"/>
      <c r="W19" s="60"/>
      <c r="X19" s="60"/>
      <c r="Y19" s="60"/>
      <c r="Z19" s="60"/>
      <c r="AA19" s="60"/>
      <c r="AB19" s="60"/>
      <c r="AC19" s="60"/>
      <c r="AD19" s="60"/>
      <c r="AE19" s="60"/>
      <c r="AF19" s="60"/>
      <c r="AG19" s="60"/>
      <c r="AH19" s="60"/>
      <c r="AI19" s="60"/>
      <c r="AJ19" s="60"/>
      <c r="AK19" s="60"/>
      <c r="AL19" s="60"/>
      <c r="AM19" s="60"/>
      <c r="AN19" s="60"/>
      <c r="AO19" s="60"/>
    </row>
    <row r="20">
      <c r="D20" s="8"/>
      <c r="E20" s="60"/>
      <c r="F20" s="60"/>
      <c r="G20" s="60"/>
      <c r="H20" s="60"/>
      <c r="I20" s="60"/>
      <c r="J20" s="60"/>
      <c r="K20" s="60"/>
      <c r="L20" s="60"/>
      <c r="M20" s="60"/>
      <c r="N20" s="60"/>
      <c r="O20" s="60"/>
      <c r="P20" s="60"/>
      <c r="Q20" s="60"/>
      <c r="R20" s="60"/>
      <c r="S20" s="60"/>
      <c r="T20" s="60"/>
      <c r="U20" s="60"/>
      <c r="V20" s="60"/>
      <c r="W20" s="60"/>
      <c r="X20" s="60"/>
      <c r="Y20" s="60"/>
      <c r="Z20" s="60"/>
      <c r="AA20" s="60"/>
      <c r="AB20" s="60"/>
      <c r="AC20" s="60"/>
      <c r="AD20" s="60"/>
      <c r="AE20" s="60"/>
      <c r="AF20" s="60"/>
      <c r="AG20" s="60"/>
      <c r="AH20" s="60"/>
      <c r="AI20" s="60"/>
      <c r="AJ20" s="60"/>
      <c r="AK20" s="60"/>
      <c r="AL20" s="60"/>
      <c r="AM20" s="60"/>
      <c r="AN20" s="60"/>
      <c r="AO20" s="60"/>
    </row>
    <row r="21">
      <c r="B21" s="61"/>
      <c r="C21" s="63" t="s">
        <v>759</v>
      </c>
      <c r="D21" s="61"/>
      <c r="E21" s="61"/>
      <c r="F21" s="61"/>
      <c r="G21" s="61"/>
      <c r="H21" s="61"/>
      <c r="I21" s="61"/>
      <c r="J21" s="61"/>
      <c r="K21" s="61"/>
      <c r="L21" s="61"/>
      <c r="M21" s="61"/>
      <c r="N21" s="61"/>
      <c r="O21" s="61"/>
      <c r="P21" s="61"/>
      <c r="Q21" s="61"/>
      <c r="R21" s="61"/>
      <c r="S21" s="61"/>
      <c r="T21" s="61"/>
      <c r="U21" s="61"/>
      <c r="V21" s="61"/>
      <c r="W21" s="61"/>
      <c r="X21" s="61"/>
      <c r="Y21" s="61"/>
      <c r="Z21" s="61"/>
      <c r="AA21" s="61"/>
      <c r="AB21" s="61"/>
      <c r="AC21" s="61"/>
      <c r="AD21" s="61"/>
      <c r="AE21" s="61"/>
      <c r="AF21" s="61"/>
      <c r="AG21" s="61"/>
      <c r="AH21" s="61"/>
      <c r="AI21" s="61"/>
      <c r="AJ21" s="61"/>
      <c r="AK21" s="61"/>
      <c r="AL21" s="61"/>
      <c r="AM21" s="61"/>
      <c r="AN21" s="61"/>
      <c r="AO21" s="61"/>
    </row>
    <row r="22">
      <c r="B22" s="61"/>
      <c r="C22" s="70" t="s">
        <v>751</v>
      </c>
      <c r="D22" s="70" t="s">
        <v>752</v>
      </c>
      <c r="E22" s="70" t="s">
        <v>17</v>
      </c>
      <c r="F22" s="70" t="s">
        <v>18</v>
      </c>
      <c r="G22" s="70" t="s">
        <v>19</v>
      </c>
      <c r="H22" s="70" t="s">
        <v>20</v>
      </c>
      <c r="I22" s="70" t="s">
        <v>21</v>
      </c>
      <c r="J22" s="70" t="s">
        <v>22</v>
      </c>
      <c r="K22" s="70" t="s">
        <v>23</v>
      </c>
      <c r="L22" s="70" t="s">
        <v>24</v>
      </c>
      <c r="M22" s="70" t="s">
        <v>25</v>
      </c>
      <c r="N22" s="70" t="s">
        <v>26</v>
      </c>
      <c r="O22" s="70" t="s">
        <v>27</v>
      </c>
      <c r="P22" s="70" t="s">
        <v>28</v>
      </c>
      <c r="Q22" s="70" t="s">
        <v>29</v>
      </c>
      <c r="R22" s="70" t="s">
        <v>30</v>
      </c>
      <c r="S22" s="70" t="s">
        <v>31</v>
      </c>
      <c r="T22" s="70" t="s">
        <v>32</v>
      </c>
      <c r="U22" s="70" t="s">
        <v>33</v>
      </c>
      <c r="V22" s="70" t="s">
        <v>34</v>
      </c>
      <c r="W22" s="70" t="s">
        <v>35</v>
      </c>
      <c r="X22" s="70" t="s">
        <v>36</v>
      </c>
      <c r="Y22" s="70" t="s">
        <v>37</v>
      </c>
      <c r="Z22" s="70" t="s">
        <v>38</v>
      </c>
      <c r="AA22" s="70" t="s">
        <v>39</v>
      </c>
      <c r="AB22" s="70" t="s">
        <v>40</v>
      </c>
      <c r="AC22" s="70" t="s">
        <v>41</v>
      </c>
      <c r="AD22" s="70" t="s">
        <v>42</v>
      </c>
      <c r="AE22" s="70" t="s">
        <v>43</v>
      </c>
      <c r="AF22" s="70" t="s">
        <v>44</v>
      </c>
      <c r="AG22" s="70" t="s">
        <v>45</v>
      </c>
      <c r="AH22" s="70" t="s">
        <v>46</v>
      </c>
      <c r="AI22" s="70" t="s">
        <v>47</v>
      </c>
      <c r="AJ22" s="70" t="s">
        <v>48</v>
      </c>
      <c r="AK22" s="70" t="s">
        <v>49</v>
      </c>
      <c r="AL22" s="70" t="s">
        <v>50</v>
      </c>
      <c r="AM22" s="70" t="s">
        <v>51</v>
      </c>
      <c r="AN22" s="70" t="s">
        <v>52</v>
      </c>
      <c r="AO22" s="70" t="s">
        <v>53</v>
      </c>
    </row>
    <row r="23">
      <c r="B23" s="37" t="s">
        <v>753</v>
      </c>
      <c r="C23" s="70" t="s">
        <v>754</v>
      </c>
      <c r="D23" s="70" t="s">
        <v>755</v>
      </c>
      <c r="E23" s="64" t="n">
        <f>E93</f>
        <v>3277666.2033081101</v>
      </c>
      <c r="F23" s="64" t="n">
        <f t="shared" ref="F23:AO23" si="6">F93</f>
        <v>3274692.0776367201</v>
      </c>
      <c r="G23" s="64" t="n">
        <f t="shared" si="6"/>
        <v>2605217.85827637</v>
      </c>
      <c r="H23" s="64" t="n">
        <f t="shared" si="6"/>
        <v>1984398.15330505</v>
      </c>
      <c r="I23" s="64" t="n">
        <f t="shared" si="6"/>
        <v>0</v>
      </c>
      <c r="J23" s="64" t="n">
        <f t="shared" si="6"/>
        <v>0</v>
      </c>
      <c r="K23" s="64" t="n">
        <f t="shared" si="6"/>
        <v>0</v>
      </c>
      <c r="L23" s="64" t="n">
        <f t="shared" si="6"/>
        <v>0</v>
      </c>
      <c r="M23" s="64" t="n">
        <f t="shared" si="6"/>
        <v>0</v>
      </c>
      <c r="N23" s="64" t="n">
        <f t="shared" si="6"/>
        <v>0</v>
      </c>
      <c r="O23" s="64" t="n">
        <f t="shared" si="6"/>
        <v>0</v>
      </c>
      <c r="P23" s="64" t="n">
        <f t="shared" si="6"/>
        <v>0</v>
      </c>
      <c r="Q23" s="64" t="n">
        <f t="shared" si="6"/>
        <v>0</v>
      </c>
      <c r="R23" s="64" t="n">
        <f t="shared" si="6"/>
        <v>0</v>
      </c>
      <c r="S23" s="64" t="n">
        <f t="shared" si="6"/>
        <v>0</v>
      </c>
      <c r="T23" s="64" t="n">
        <f t="shared" si="6"/>
        <v>0</v>
      </c>
      <c r="U23" s="64" t="n">
        <f t="shared" si="6"/>
        <v>11084563.942565899</v>
      </c>
      <c r="V23" s="64" t="n">
        <f t="shared" si="6"/>
        <v>269736.51275634801</v>
      </c>
      <c r="W23" s="64" t="n">
        <f t="shared" si="6"/>
        <v>10626519.9533081</v>
      </c>
      <c r="X23" s="64" t="n">
        <f t="shared" si="6"/>
        <v>0</v>
      </c>
      <c r="Y23" s="64" t="n">
        <f t="shared" si="6"/>
        <v>6646740.7611846896</v>
      </c>
      <c r="Z23" s="64" t="n">
        <f t="shared" si="6"/>
        <v>0</v>
      </c>
      <c r="AA23" s="64" t="n">
        <f t="shared" si="6"/>
        <v>0</v>
      </c>
      <c r="AB23" s="64" t="n">
        <f t="shared" si="6"/>
        <v>0</v>
      </c>
      <c r="AC23" s="64" t="n">
        <f t="shared" si="6"/>
        <v>538117.32788085903</v>
      </c>
      <c r="AD23" s="64" t="n">
        <f t="shared" si="6"/>
        <v>0</v>
      </c>
      <c r="AE23" s="64" t="n">
        <f t="shared" si="6"/>
        <v>0</v>
      </c>
      <c r="AF23" s="64" t="n">
        <f t="shared" si="6"/>
        <v>0</v>
      </c>
      <c r="AG23" s="64" t="n">
        <f t="shared" si="6"/>
        <v>0</v>
      </c>
      <c r="AH23" s="64" t="n">
        <f t="shared" si="6"/>
        <v>752488.41064453102</v>
      </c>
      <c r="AI23" s="64" t="n">
        <f t="shared" si="6"/>
        <v>2443648.4106445299</v>
      </c>
      <c r="AJ23" s="64" t="n">
        <f t="shared" si="6"/>
        <v>3531924.48297119</v>
      </c>
      <c r="AK23" s="64" t="n">
        <f t="shared" si="6"/>
        <v>1645236.8869628899</v>
      </c>
      <c r="AL23" s="64" t="n">
        <f t="shared" si="6"/>
        <v>302161.18469238299</v>
      </c>
      <c r="AM23" s="64" t="n">
        <f t="shared" si="6"/>
        <v>1434906.6032409701</v>
      </c>
      <c r="AN23" s="64" t="n">
        <f t="shared" si="6"/>
        <v>5345164.1723632803</v>
      </c>
      <c r="AO23" s="64" t="n">
        <f t="shared" si="6"/>
        <v>6821558.2763671903</v>
      </c>
    </row>
    <row r="24">
      <c r="B24" s="37"/>
      <c r="C24" s="70" t="s">
        <v>754</v>
      </c>
      <c r="D24" s="70" t="s">
        <v>756</v>
      </c>
      <c r="E24" s="64" t="n">
        <f t="shared" ref="E24:T28" si="7">E94</f>
        <v>30258859.850082401</v>
      </c>
      <c r="F24" s="64" t="n">
        <f t="shared" si="7"/>
        <v>16147175.0515137</v>
      </c>
      <c r="G24" s="64" t="n">
        <f t="shared" si="7"/>
        <v>82621772.893733993</v>
      </c>
      <c r="H24" s="64" t="n">
        <f t="shared" si="7"/>
        <v>30983922.266769402</v>
      </c>
      <c r="I24" s="64" t="n">
        <f t="shared" si="7"/>
        <v>3366206.9091796898</v>
      </c>
      <c r="J24" s="64" t="n">
        <f t="shared" si="7"/>
        <v>0</v>
      </c>
      <c r="K24" s="64" t="n">
        <f t="shared" si="7"/>
        <v>4192508.5235595698</v>
      </c>
      <c r="L24" s="64" t="n">
        <f t="shared" si="7"/>
        <v>0</v>
      </c>
      <c r="M24" s="64" t="n">
        <f t="shared" si="7"/>
        <v>2879348.5908508301</v>
      </c>
      <c r="N24" s="64" t="n">
        <f t="shared" si="7"/>
        <v>1160950.1312255899</v>
      </c>
      <c r="O24" s="64" t="n">
        <f t="shared" si="7"/>
        <v>0</v>
      </c>
      <c r="P24" s="64" t="n">
        <f t="shared" si="7"/>
        <v>274362.00714111299</v>
      </c>
      <c r="Q24" s="64" t="n">
        <f t="shared" si="7"/>
        <v>0</v>
      </c>
      <c r="R24" s="64" t="n">
        <f t="shared" si="7"/>
        <v>0</v>
      </c>
      <c r="S24" s="64" t="n">
        <f t="shared" si="7"/>
        <v>5260122.6837158203</v>
      </c>
      <c r="T24" s="64" t="n">
        <f t="shared" si="7"/>
        <v>20674212.637412999</v>
      </c>
      <c r="U24" s="64" t="n">
        <f t="shared" ref="U24:AO24" si="8">U94</f>
        <v>50627818.473432504</v>
      </c>
      <c r="V24" s="64" t="n">
        <f t="shared" si="8"/>
        <v>13604642.390472399</v>
      </c>
      <c r="W24" s="64" t="n">
        <f t="shared" si="8"/>
        <v>268381209.21784401</v>
      </c>
      <c r="X24" s="64" t="n">
        <f t="shared" si="8"/>
        <v>22102377.558837902</v>
      </c>
      <c r="Y24" s="64" t="n">
        <f t="shared" si="8"/>
        <v>157969107.91820499</v>
      </c>
      <c r="Z24" s="64" t="n">
        <f t="shared" si="8"/>
        <v>6084520.23193359</v>
      </c>
      <c r="AA24" s="64" t="n">
        <f t="shared" si="8"/>
        <v>6535756.9345092801</v>
      </c>
      <c r="AB24" s="64" t="n">
        <f t="shared" si="8"/>
        <v>0</v>
      </c>
      <c r="AC24" s="64" t="n">
        <f t="shared" si="8"/>
        <v>30095157.7863083</v>
      </c>
      <c r="AD24" s="64" t="n">
        <f t="shared" si="8"/>
        <v>2059666.4794921901</v>
      </c>
      <c r="AE24" s="64" t="n">
        <f t="shared" si="8"/>
        <v>972316.82533264195</v>
      </c>
      <c r="AF24" s="64" t="n">
        <f t="shared" si="8"/>
        <v>0</v>
      </c>
      <c r="AG24" s="64" t="n">
        <f t="shared" si="8"/>
        <v>2165485.0341796898</v>
      </c>
      <c r="AH24" s="64" t="n">
        <f t="shared" si="8"/>
        <v>15365154.8149109</v>
      </c>
      <c r="AI24" s="64" t="n">
        <f t="shared" si="8"/>
        <v>57899114.971841797</v>
      </c>
      <c r="AJ24" s="64" t="n">
        <f t="shared" si="8"/>
        <v>162718414.589367</v>
      </c>
      <c r="AK24" s="64" t="n">
        <f t="shared" si="8"/>
        <v>164198157.76458901</v>
      </c>
      <c r="AL24" s="64" t="n">
        <f t="shared" si="8"/>
        <v>11263290.018463099</v>
      </c>
      <c r="AM24" s="64" t="n">
        <f t="shared" si="8"/>
        <v>93462512.818889603</v>
      </c>
      <c r="AN24" s="64" t="n">
        <f t="shared" si="8"/>
        <v>26701429.332428001</v>
      </c>
      <c r="AO24" s="64" t="n">
        <f t="shared" si="8"/>
        <v>57529207.1903992</v>
      </c>
    </row>
    <row r="25">
      <c r="B25" s="37"/>
      <c r="C25" s="70" t="s">
        <v>754</v>
      </c>
      <c r="D25" s="70" t="s">
        <v>757</v>
      </c>
      <c r="E25" s="64" t="n">
        <f t="shared" si="7"/>
        <v>8967228.3168792706</v>
      </c>
      <c r="F25" s="64" t="n">
        <f t="shared" si="7"/>
        <v>4653108.9294433603</v>
      </c>
      <c r="G25" s="64" t="n">
        <f t="shared" si="7"/>
        <v>39285320.275802597</v>
      </c>
      <c r="H25" s="64" t="n">
        <f t="shared" si="7"/>
        <v>20650432.226944</v>
      </c>
      <c r="I25" s="64" t="n">
        <f t="shared" si="7"/>
        <v>7317870.7825851403</v>
      </c>
      <c r="J25" s="64" t="n">
        <f t="shared" si="7"/>
        <v>0</v>
      </c>
      <c r="K25" s="64" t="n">
        <f t="shared" si="7"/>
        <v>14559782.8912354</v>
      </c>
      <c r="L25" s="64" t="n">
        <f t="shared" si="7"/>
        <v>0</v>
      </c>
      <c r="M25" s="64" t="n">
        <f t="shared" si="7"/>
        <v>5995278.515625</v>
      </c>
      <c r="N25" s="64" t="n">
        <f t="shared" si="7"/>
        <v>15015670.0927734</v>
      </c>
      <c r="O25" s="64" t="n">
        <f t="shared" si="7"/>
        <v>0</v>
      </c>
      <c r="P25" s="64" t="n">
        <f t="shared" si="7"/>
        <v>0</v>
      </c>
      <c r="Q25" s="64" t="n">
        <f t="shared" si="7"/>
        <v>0</v>
      </c>
      <c r="R25" s="64" t="n">
        <f t="shared" si="7"/>
        <v>713656.98852539097</v>
      </c>
      <c r="S25" s="64" t="n">
        <f t="shared" si="7"/>
        <v>565448.07128906203</v>
      </c>
      <c r="T25" s="64" t="n">
        <f t="shared" si="7"/>
        <v>29147709.6615601</v>
      </c>
      <c r="U25" s="64" t="n">
        <f t="shared" ref="U25:AO25" si="9">U95</f>
        <v>13405310.019264201</v>
      </c>
      <c r="V25" s="64" t="n">
        <f t="shared" si="9"/>
        <v>47131592.316513099</v>
      </c>
      <c r="W25" s="64" t="n">
        <f t="shared" si="9"/>
        <v>250585256.336555</v>
      </c>
      <c r="X25" s="64" t="n">
        <f t="shared" si="9"/>
        <v>55309138.099365197</v>
      </c>
      <c r="Y25" s="64" t="n">
        <f t="shared" si="9"/>
        <v>71043540.543518096</v>
      </c>
      <c r="Z25" s="64" t="n">
        <f t="shared" si="9"/>
        <v>25524710.888671901</v>
      </c>
      <c r="AA25" s="64" t="n">
        <f t="shared" si="9"/>
        <v>16050421.617889401</v>
      </c>
      <c r="AB25" s="64" t="n">
        <f t="shared" si="9"/>
        <v>18631829.997253399</v>
      </c>
      <c r="AC25" s="64" t="n">
        <f t="shared" si="9"/>
        <v>179980352.55337501</v>
      </c>
      <c r="AD25" s="64" t="n">
        <f t="shared" si="9"/>
        <v>1090943.84765625</v>
      </c>
      <c r="AE25" s="64" t="n">
        <f t="shared" si="9"/>
        <v>45719226.909790002</v>
      </c>
      <c r="AF25" s="64" t="n">
        <f t="shared" si="9"/>
        <v>5168432.48291016</v>
      </c>
      <c r="AG25" s="64" t="n">
        <f t="shared" si="9"/>
        <v>11348691.244506801</v>
      </c>
      <c r="AH25" s="64" t="n">
        <f t="shared" si="9"/>
        <v>17736629.6908569</v>
      </c>
      <c r="AI25" s="64" t="n">
        <f t="shared" si="9"/>
        <v>412128531.658117</v>
      </c>
      <c r="AJ25" s="64" t="n">
        <f t="shared" si="9"/>
        <v>872308029.86085904</v>
      </c>
      <c r="AK25" s="64" t="n">
        <f t="shared" si="9"/>
        <v>310905252.13694</v>
      </c>
      <c r="AL25" s="64" t="n">
        <f t="shared" si="9"/>
        <v>24018527.8968811</v>
      </c>
      <c r="AM25" s="64" t="n">
        <f t="shared" si="9"/>
        <v>70627513.843898803</v>
      </c>
      <c r="AN25" s="64" t="n">
        <f t="shared" si="9"/>
        <v>35457601.3309021</v>
      </c>
      <c r="AO25" s="64" t="n">
        <f t="shared" si="9"/>
        <v>52691090.063781701</v>
      </c>
    </row>
    <row r="26">
      <c r="B26" s="37"/>
      <c r="C26" s="70" t="s">
        <v>758</v>
      </c>
      <c r="D26" s="70" t="s">
        <v>755</v>
      </c>
      <c r="E26" s="64" t="n">
        <f t="shared" si="7"/>
        <v>11116017.8127289</v>
      </c>
      <c r="F26" s="64" t="n">
        <f t="shared" si="7"/>
        <v>6410201.1291503897</v>
      </c>
      <c r="G26" s="64" t="n">
        <f t="shared" si="7"/>
        <v>1766352.21557617</v>
      </c>
      <c r="H26" s="64" t="n">
        <f t="shared" si="7"/>
        <v>0</v>
      </c>
      <c r="I26" s="64" t="n">
        <f t="shared" si="7"/>
        <v>0</v>
      </c>
      <c r="J26" s="64" t="n">
        <f t="shared" si="7"/>
        <v>0</v>
      </c>
      <c r="K26" s="64" t="n">
        <f t="shared" si="7"/>
        <v>0</v>
      </c>
      <c r="L26" s="64" t="n">
        <f t="shared" si="7"/>
        <v>0</v>
      </c>
      <c r="M26" s="64" t="n">
        <f t="shared" si="7"/>
        <v>7116411.9674682599</v>
      </c>
      <c r="N26" s="64" t="n">
        <f t="shared" si="7"/>
        <v>530736.9140625</v>
      </c>
      <c r="O26" s="64" t="n">
        <f t="shared" si="7"/>
        <v>0</v>
      </c>
      <c r="P26" s="64" t="n">
        <f t="shared" si="7"/>
        <v>0</v>
      </c>
      <c r="Q26" s="64" t="n">
        <f t="shared" si="7"/>
        <v>0</v>
      </c>
      <c r="R26" s="64" t="n">
        <f t="shared" si="7"/>
        <v>0</v>
      </c>
      <c r="S26" s="64" t="n">
        <f t="shared" si="7"/>
        <v>0</v>
      </c>
      <c r="T26" s="64" t="n">
        <f t="shared" si="7"/>
        <v>147164.113998413</v>
      </c>
      <c r="U26" s="64" t="n">
        <f t="shared" ref="U26:AO26" si="10">U96</f>
        <v>26102422.799716901</v>
      </c>
      <c r="V26" s="64" t="n">
        <f t="shared" si="10"/>
        <v>24071162.517242402</v>
      </c>
      <c r="W26" s="64" t="n">
        <f t="shared" si="10"/>
        <v>11007768.6096191</v>
      </c>
      <c r="X26" s="64" t="n">
        <f t="shared" si="10"/>
        <v>8946124.7256317101</v>
      </c>
      <c r="Y26" s="64" t="n">
        <f t="shared" si="10"/>
        <v>4352899.93896484</v>
      </c>
      <c r="Z26" s="64" t="n">
        <f t="shared" si="10"/>
        <v>0</v>
      </c>
      <c r="AA26" s="64" t="n">
        <f t="shared" si="10"/>
        <v>418383.20159912098</v>
      </c>
      <c r="AB26" s="64" t="n">
        <f t="shared" si="10"/>
        <v>0</v>
      </c>
      <c r="AC26" s="64" t="n">
        <f t="shared" si="10"/>
        <v>0</v>
      </c>
      <c r="AD26" s="64" t="n">
        <f t="shared" si="10"/>
        <v>0</v>
      </c>
      <c r="AE26" s="64" t="n">
        <f t="shared" si="10"/>
        <v>0</v>
      </c>
      <c r="AF26" s="64" t="n">
        <f t="shared" si="10"/>
        <v>0</v>
      </c>
      <c r="AG26" s="64" t="n">
        <f t="shared" si="10"/>
        <v>0</v>
      </c>
      <c r="AH26" s="64" t="n">
        <f t="shared" si="10"/>
        <v>2462847.0089721698</v>
      </c>
      <c r="AI26" s="64" t="n">
        <f t="shared" si="10"/>
        <v>6337859.6941566505</v>
      </c>
      <c r="AJ26" s="64" t="n">
        <f t="shared" si="10"/>
        <v>43272.850799560503</v>
      </c>
      <c r="AK26" s="64" t="n">
        <f t="shared" si="10"/>
        <v>0</v>
      </c>
      <c r="AL26" s="64" t="n">
        <f t="shared" si="10"/>
        <v>0</v>
      </c>
      <c r="AM26" s="64" t="n">
        <f t="shared" si="10"/>
        <v>477223.15750122099</v>
      </c>
      <c r="AN26" s="64" t="n">
        <f t="shared" si="10"/>
        <v>281095.34683227498</v>
      </c>
      <c r="AO26" s="64" t="n">
        <f t="shared" si="10"/>
        <v>190550.625610352</v>
      </c>
    </row>
    <row r="27">
      <c r="B27" s="37"/>
      <c r="C27" s="70" t="s">
        <v>758</v>
      </c>
      <c r="D27" s="70" t="s">
        <v>756</v>
      </c>
      <c r="E27" s="64" t="n">
        <f t="shared" si="7"/>
        <v>93593636.801673904</v>
      </c>
      <c r="F27" s="64" t="n">
        <f t="shared" si="7"/>
        <v>126221791.771072</v>
      </c>
      <c r="G27" s="64" t="n">
        <f t="shared" si="7"/>
        <v>154922036.10431701</v>
      </c>
      <c r="H27" s="64" t="n">
        <f t="shared" si="7"/>
        <v>8444024.8983764593</v>
      </c>
      <c r="I27" s="64" t="n">
        <f t="shared" si="7"/>
        <v>2494921.2730407701</v>
      </c>
      <c r="J27" s="64" t="n">
        <f t="shared" si="7"/>
        <v>0</v>
      </c>
      <c r="K27" s="64" t="n">
        <f t="shared" si="7"/>
        <v>9052503.6163330097</v>
      </c>
      <c r="L27" s="64" t="n">
        <f t="shared" si="7"/>
        <v>3590487.7349853502</v>
      </c>
      <c r="M27" s="64" t="n">
        <f t="shared" si="7"/>
        <v>57615695.2397919</v>
      </c>
      <c r="N27" s="64" t="n">
        <f t="shared" si="7"/>
        <v>71273225.1533508</v>
      </c>
      <c r="O27" s="64" t="n">
        <f t="shared" si="7"/>
        <v>0</v>
      </c>
      <c r="P27" s="64" t="n">
        <f t="shared" si="7"/>
        <v>0</v>
      </c>
      <c r="Q27" s="64" t="n">
        <f t="shared" si="7"/>
        <v>0</v>
      </c>
      <c r="R27" s="64" t="n">
        <f t="shared" si="7"/>
        <v>2795678.7109375</v>
      </c>
      <c r="S27" s="64" t="n">
        <f t="shared" si="7"/>
        <v>38350759.217834502</v>
      </c>
      <c r="T27" s="64" t="n">
        <f t="shared" si="7"/>
        <v>62786349.030109398</v>
      </c>
      <c r="U27" s="64" t="n">
        <f t="shared" ref="U27:AO27" si="11">U97</f>
        <v>102695137.133461</v>
      </c>
      <c r="V27" s="64" t="n">
        <f t="shared" si="11"/>
        <v>408848679.871593</v>
      </c>
      <c r="W27" s="64" t="n">
        <f t="shared" si="11"/>
        <v>355064689.45781702</v>
      </c>
      <c r="X27" s="64" t="n">
        <f t="shared" si="11"/>
        <v>304002277.167759</v>
      </c>
      <c r="Y27" s="64" t="n">
        <f t="shared" si="11"/>
        <v>82610938.8736725</v>
      </c>
      <c r="Z27" s="64" t="n">
        <f t="shared" si="11"/>
        <v>19937564.401245099</v>
      </c>
      <c r="AA27" s="64" t="n">
        <f t="shared" si="11"/>
        <v>18873976.4526367</v>
      </c>
      <c r="AB27" s="64" t="n">
        <f t="shared" si="11"/>
        <v>34684139.876174897</v>
      </c>
      <c r="AC27" s="64" t="n">
        <f t="shared" si="11"/>
        <v>51154610.746425599</v>
      </c>
      <c r="AD27" s="64" t="n">
        <f t="shared" si="11"/>
        <v>12465309.4848633</v>
      </c>
      <c r="AE27" s="64" t="n">
        <f t="shared" si="11"/>
        <v>13182193.428039599</v>
      </c>
      <c r="AF27" s="64" t="n">
        <f t="shared" si="11"/>
        <v>8861501.03759766</v>
      </c>
      <c r="AG27" s="64" t="n">
        <f t="shared" si="11"/>
        <v>13568628.163147001</v>
      </c>
      <c r="AH27" s="64" t="n">
        <f t="shared" si="11"/>
        <v>66879279.055175804</v>
      </c>
      <c r="AI27" s="64" t="n">
        <f t="shared" si="11"/>
        <v>293063903.13858998</v>
      </c>
      <c r="AJ27" s="64" t="n">
        <f t="shared" si="11"/>
        <v>57520984.031463601</v>
      </c>
      <c r="AK27" s="64" t="n">
        <f t="shared" si="11"/>
        <v>23047710.960750598</v>
      </c>
      <c r="AL27" s="64" t="n">
        <f t="shared" si="11"/>
        <v>898186.85302734398</v>
      </c>
      <c r="AM27" s="64" t="n">
        <f t="shared" si="11"/>
        <v>35229099.673500098</v>
      </c>
      <c r="AN27" s="64" t="n">
        <f t="shared" si="11"/>
        <v>10025800.779609701</v>
      </c>
      <c r="AO27" s="64" t="n">
        <f t="shared" si="11"/>
        <v>17825607.520294201</v>
      </c>
    </row>
    <row r="28">
      <c r="B28" s="37"/>
      <c r="C28" s="70" t="s">
        <v>758</v>
      </c>
      <c r="D28" s="70" t="s">
        <v>757</v>
      </c>
      <c r="E28" s="64" t="n">
        <f t="shared" si="7"/>
        <v>38714988.104515098</v>
      </c>
      <c r="F28" s="64" t="n">
        <f t="shared" si="7"/>
        <v>46418850.6912231</v>
      </c>
      <c r="G28" s="64" t="n">
        <f t="shared" si="7"/>
        <v>78633630.905456498</v>
      </c>
      <c r="H28" s="64" t="n">
        <f t="shared" si="7"/>
        <v>488806.67724609398</v>
      </c>
      <c r="I28" s="64" t="n">
        <f t="shared" si="7"/>
        <v>483916.47949218802</v>
      </c>
      <c r="J28" s="64" t="n">
        <f t="shared" si="7"/>
        <v>0</v>
      </c>
      <c r="K28" s="64" t="n">
        <f t="shared" si="7"/>
        <v>8236554.5471191397</v>
      </c>
      <c r="L28" s="64" t="n">
        <f t="shared" si="7"/>
        <v>0</v>
      </c>
      <c r="M28" s="64" t="n">
        <f t="shared" si="7"/>
        <v>14065045.811325099</v>
      </c>
      <c r="N28" s="64" t="n">
        <f t="shared" si="7"/>
        <v>25123076.9107056</v>
      </c>
      <c r="O28" s="64" t="n">
        <f t="shared" si="7"/>
        <v>0</v>
      </c>
      <c r="P28" s="64" t="n">
        <f t="shared" si="7"/>
        <v>3098941.1013793899</v>
      </c>
      <c r="Q28" s="64" t="n">
        <f t="shared" si="7"/>
        <v>1435404.87670898</v>
      </c>
      <c r="R28" s="64" t="n">
        <f t="shared" si="7"/>
        <v>863604.82177734398</v>
      </c>
      <c r="S28" s="64" t="n">
        <f t="shared" si="7"/>
        <v>1669962.6663208001</v>
      </c>
      <c r="T28" s="64" t="n">
        <f t="shared" si="7"/>
        <v>127032941.858418</v>
      </c>
      <c r="U28" s="64" t="n">
        <f t="shared" ref="U28:AO28" si="12">U98</f>
        <v>62794950.2935104</v>
      </c>
      <c r="V28" s="64" t="n">
        <f t="shared" si="12"/>
        <v>238954098.46880299</v>
      </c>
      <c r="W28" s="64" t="n">
        <f t="shared" si="12"/>
        <v>280339222.49088299</v>
      </c>
      <c r="X28" s="64" t="n">
        <f t="shared" si="12"/>
        <v>170902737.555161</v>
      </c>
      <c r="Y28" s="64" t="n">
        <f t="shared" si="12"/>
        <v>83796555.087089494</v>
      </c>
      <c r="Z28" s="64" t="n">
        <f t="shared" si="12"/>
        <v>23319997.690429699</v>
      </c>
      <c r="AA28" s="64" t="n">
        <f t="shared" si="12"/>
        <v>50835829.661407501</v>
      </c>
      <c r="AB28" s="64" t="n">
        <f t="shared" si="12"/>
        <v>66595574.0539551</v>
      </c>
      <c r="AC28" s="64" t="n">
        <f t="shared" si="12"/>
        <v>97991114.815216094</v>
      </c>
      <c r="AD28" s="64" t="n">
        <f t="shared" si="12"/>
        <v>6651585.25390625</v>
      </c>
      <c r="AE28" s="64" t="n">
        <f t="shared" si="12"/>
        <v>60104400.541686997</v>
      </c>
      <c r="AF28" s="64" t="n">
        <f t="shared" si="12"/>
        <v>28730672.299255401</v>
      </c>
      <c r="AG28" s="64" t="n">
        <f t="shared" si="12"/>
        <v>35533853.027343802</v>
      </c>
      <c r="AH28" s="64" t="n">
        <f t="shared" si="12"/>
        <v>32280962.9253769</v>
      </c>
      <c r="AI28" s="64" t="n">
        <f t="shared" si="12"/>
        <v>626870714.63282001</v>
      </c>
      <c r="AJ28" s="64" t="n">
        <f t="shared" si="12"/>
        <v>242290848.381006</v>
      </c>
      <c r="AK28" s="64" t="n">
        <f t="shared" si="12"/>
        <v>265492564.66522199</v>
      </c>
      <c r="AL28" s="64" t="n">
        <f t="shared" si="12"/>
        <v>21668467.977058399</v>
      </c>
      <c r="AM28" s="64" t="n">
        <f t="shared" si="12"/>
        <v>92797149.121952102</v>
      </c>
      <c r="AN28" s="64" t="n">
        <f t="shared" si="12"/>
        <v>16798573.535156202</v>
      </c>
      <c r="AO28" s="64" t="n">
        <f t="shared" si="12"/>
        <v>15214438.208007799</v>
      </c>
    </row>
    <row r="31">
      <c r="B31" s="61"/>
      <c r="C31" s="63" t="s">
        <v>750</v>
      </c>
      <c r="D31" s="61"/>
      <c r="E31" s="61"/>
      <c r="F31" s="61"/>
      <c r="G31" s="61"/>
      <c r="H31" s="61"/>
      <c r="I31" s="61"/>
      <c r="J31" s="61"/>
      <c r="K31" s="61"/>
      <c r="L31" s="61"/>
      <c r="M31" s="61"/>
      <c r="N31" s="61"/>
      <c r="O31" s="61"/>
      <c r="P31" s="61"/>
      <c r="Q31" s="61"/>
      <c r="R31" s="61"/>
      <c r="S31" s="61"/>
      <c r="T31" s="61"/>
      <c r="U31" s="61"/>
      <c r="V31" s="61"/>
      <c r="W31" s="61"/>
      <c r="X31" s="61"/>
      <c r="Y31" s="61"/>
      <c r="Z31" s="61"/>
      <c r="AA31" s="61"/>
      <c r="AB31" s="61"/>
      <c r="AC31" s="61"/>
      <c r="AD31" s="61"/>
      <c r="AE31" s="61"/>
      <c r="AF31" s="61"/>
      <c r="AG31" s="61"/>
      <c r="AH31" s="61"/>
      <c r="AI31" s="61"/>
      <c r="AJ31" s="61"/>
      <c r="AK31" s="61"/>
      <c r="AL31" s="61"/>
      <c r="AM31" s="61"/>
      <c r="AN31" s="61"/>
      <c r="AO31" s="61"/>
    </row>
    <row r="32">
      <c r="B32" s="40" t="s">
        <v>760</v>
      </c>
      <c r="C32" s="70" t="s">
        <v>751</v>
      </c>
      <c r="D32" s="70" t="s">
        <v>752</v>
      </c>
      <c r="E32" s="70" t="s">
        <v>17</v>
      </c>
      <c r="F32" s="70" t="s">
        <v>18</v>
      </c>
      <c r="G32" s="70" t="s">
        <v>19</v>
      </c>
      <c r="H32" s="70" t="s">
        <v>20</v>
      </c>
      <c r="I32" s="70" t="s">
        <v>21</v>
      </c>
      <c r="J32" s="70" t="s">
        <v>22</v>
      </c>
      <c r="K32" s="70" t="s">
        <v>23</v>
      </c>
      <c r="L32" s="70" t="s">
        <v>24</v>
      </c>
      <c r="M32" s="70" t="s">
        <v>25</v>
      </c>
      <c r="N32" s="70" t="s">
        <v>26</v>
      </c>
      <c r="O32" s="70" t="s">
        <v>27</v>
      </c>
      <c r="P32" s="70" t="s">
        <v>28</v>
      </c>
      <c r="Q32" s="70" t="s">
        <v>29</v>
      </c>
      <c r="R32" s="70" t="s">
        <v>30</v>
      </c>
      <c r="S32" s="70" t="s">
        <v>31</v>
      </c>
      <c r="T32" s="70" t="s">
        <v>32</v>
      </c>
      <c r="U32" s="70" t="s">
        <v>33</v>
      </c>
      <c r="V32" s="70" t="s">
        <v>34</v>
      </c>
      <c r="W32" s="70" t="s">
        <v>35</v>
      </c>
      <c r="X32" s="70" t="s">
        <v>36</v>
      </c>
      <c r="Y32" s="70" t="s">
        <v>37</v>
      </c>
      <c r="Z32" s="70" t="s">
        <v>38</v>
      </c>
      <c r="AA32" s="70" t="s">
        <v>39</v>
      </c>
      <c r="AB32" s="70" t="s">
        <v>40</v>
      </c>
      <c r="AC32" s="70" t="s">
        <v>41</v>
      </c>
      <c r="AD32" s="70" t="s">
        <v>42</v>
      </c>
      <c r="AE32" s="70" t="s">
        <v>43</v>
      </c>
      <c r="AF32" s="70" t="s">
        <v>44</v>
      </c>
      <c r="AG32" s="70" t="s">
        <v>45</v>
      </c>
      <c r="AH32" s="70" t="s">
        <v>46</v>
      </c>
      <c r="AI32" s="70" t="s">
        <v>47</v>
      </c>
      <c r="AJ32" s="70" t="s">
        <v>48</v>
      </c>
      <c r="AK32" s="70" t="s">
        <v>49</v>
      </c>
      <c r="AL32" s="70" t="s">
        <v>50</v>
      </c>
      <c r="AM32" s="70" t="s">
        <v>51</v>
      </c>
      <c r="AN32" s="70" t="s">
        <v>52</v>
      </c>
      <c r="AO32" s="70" t="s">
        <v>53</v>
      </c>
    </row>
    <row r="33">
      <c r="B33" s="40"/>
      <c r="C33" s="70" t="s">
        <v>754</v>
      </c>
      <c r="D33" s="70" t="s">
        <v>755</v>
      </c>
      <c r="E33" s="57" t="n">
        <f>E175</f>
        <v>220.70307922363301</v>
      </c>
      <c r="F33" s="57" t="n">
        <f t="shared" ref="F33:AO33" si="13">F175</f>
        <v>0</v>
      </c>
      <c r="G33" s="57" t="n">
        <f t="shared" si="13"/>
        <v>0</v>
      </c>
      <c r="H33" s="57" t="n">
        <f t="shared" si="13"/>
        <v>0</v>
      </c>
      <c r="I33" s="57" t="n">
        <f t="shared" si="13"/>
        <v>0</v>
      </c>
      <c r="J33" s="57" t="n">
        <f t="shared" si="13"/>
        <v>0</v>
      </c>
      <c r="K33" s="57" t="n">
        <f t="shared" si="13"/>
        <v>0</v>
      </c>
      <c r="L33" s="57" t="n">
        <f t="shared" si="13"/>
        <v>0</v>
      </c>
      <c r="M33" s="57" t="n">
        <f t="shared" si="13"/>
        <v>0</v>
      </c>
      <c r="N33" s="57" t="n">
        <f t="shared" si="13"/>
        <v>0</v>
      </c>
      <c r="O33" s="57" t="n">
        <f t="shared" si="13"/>
        <v>0</v>
      </c>
      <c r="P33" s="57" t="n">
        <f t="shared" si="13"/>
        <v>0</v>
      </c>
      <c r="Q33" s="57" t="n">
        <f t="shared" si="13"/>
        <v>0</v>
      </c>
      <c r="R33" s="57" t="n">
        <f t="shared" si="13"/>
        <v>0</v>
      </c>
      <c r="S33" s="57" t="n">
        <f t="shared" si="13"/>
        <v>0</v>
      </c>
      <c r="T33" s="57" t="n">
        <f t="shared" si="13"/>
        <v>0</v>
      </c>
      <c r="U33" s="57" t="n">
        <f t="shared" si="13"/>
        <v>0</v>
      </c>
      <c r="V33" s="57" t="n">
        <f t="shared" si="13"/>
        <v>0</v>
      </c>
      <c r="W33" s="57" t="n">
        <f t="shared" si="13"/>
        <v>0</v>
      </c>
      <c r="X33" s="57" t="n">
        <f t="shared" si="13"/>
        <v>0</v>
      </c>
      <c r="Y33" s="57" t="n">
        <f t="shared" si="13"/>
        <v>0</v>
      </c>
      <c r="Z33" s="57" t="n">
        <f t="shared" si="13"/>
        <v>0</v>
      </c>
      <c r="AA33" s="57" t="n">
        <f t="shared" si="13"/>
        <v>0</v>
      </c>
      <c r="AB33" s="57" t="n">
        <f t="shared" si="13"/>
        <v>0</v>
      </c>
      <c r="AC33" s="57" t="n">
        <f t="shared" si="13"/>
        <v>0</v>
      </c>
      <c r="AD33" s="57" t="n">
        <f t="shared" si="13"/>
        <v>0</v>
      </c>
      <c r="AE33" s="57" t="n">
        <f t="shared" si="13"/>
        <v>0</v>
      </c>
      <c r="AF33" s="57" t="n">
        <f t="shared" si="13"/>
        <v>0</v>
      </c>
      <c r="AG33" s="57" t="n">
        <f t="shared" si="13"/>
        <v>0</v>
      </c>
      <c r="AH33" s="57" t="n">
        <f t="shared" si="13"/>
        <v>0</v>
      </c>
      <c r="AI33" s="57" t="n">
        <f t="shared" si="13"/>
        <v>0</v>
      </c>
      <c r="AJ33" s="57" t="n">
        <f t="shared" si="13"/>
        <v>0</v>
      </c>
      <c r="AK33" s="57" t="n">
        <f t="shared" si="13"/>
        <v>0</v>
      </c>
      <c r="AL33" s="57" t="n">
        <f t="shared" si="13"/>
        <v>0</v>
      </c>
      <c r="AM33" s="57" t="n">
        <f t="shared" si="13"/>
        <v>0</v>
      </c>
      <c r="AN33" s="57" t="n">
        <f t="shared" si="13"/>
        <v>0</v>
      </c>
      <c r="AO33" s="57" t="n">
        <f t="shared" si="13"/>
        <v>0</v>
      </c>
    </row>
    <row r="34">
      <c r="B34" s="40"/>
      <c r="C34" s="70" t="s">
        <v>754</v>
      </c>
      <c r="D34" s="70" t="s">
        <v>756</v>
      </c>
      <c r="E34" s="57" t="n">
        <f t="shared" ref="E34:AO34" si="14">E176</f>
        <v>1326.85876464844</v>
      </c>
      <c r="F34" s="57" t="n">
        <f t="shared" si="14"/>
        <v>0</v>
      </c>
      <c r="G34" s="57" t="n">
        <f t="shared" si="14"/>
        <v>0</v>
      </c>
      <c r="H34" s="57" t="n">
        <f t="shared" si="14"/>
        <v>0</v>
      </c>
      <c r="I34" s="57" t="n">
        <f t="shared" si="14"/>
        <v>0</v>
      </c>
      <c r="J34" s="57" t="n">
        <f t="shared" si="14"/>
        <v>0</v>
      </c>
      <c r="K34" s="57" t="n">
        <f t="shared" si="14"/>
        <v>0</v>
      </c>
      <c r="L34" s="57" t="n">
        <f t="shared" si="14"/>
        <v>0</v>
      </c>
      <c r="M34" s="57" t="n">
        <f t="shared" si="14"/>
        <v>0</v>
      </c>
      <c r="N34" s="57" t="n">
        <f t="shared" si="14"/>
        <v>0</v>
      </c>
      <c r="O34" s="57" t="n">
        <f t="shared" si="14"/>
        <v>0</v>
      </c>
      <c r="P34" s="57" t="n">
        <f t="shared" si="14"/>
        <v>0</v>
      </c>
      <c r="Q34" s="57" t="n">
        <f t="shared" si="14"/>
        <v>0</v>
      </c>
      <c r="R34" s="57" t="n">
        <f t="shared" si="14"/>
        <v>0</v>
      </c>
      <c r="S34" s="57" t="n">
        <f t="shared" si="14"/>
        <v>0</v>
      </c>
      <c r="T34" s="57" t="n">
        <f t="shared" si="14"/>
        <v>0</v>
      </c>
      <c r="U34" s="57" t="n">
        <f t="shared" si="14"/>
        <v>0</v>
      </c>
      <c r="V34" s="57" t="n">
        <f t="shared" si="14"/>
        <v>0</v>
      </c>
      <c r="W34" s="57" t="n">
        <f t="shared" si="14"/>
        <v>2781.1044616699201</v>
      </c>
      <c r="X34" s="57" t="n">
        <f t="shared" si="14"/>
        <v>0</v>
      </c>
      <c r="Y34" s="57" t="n">
        <f t="shared" si="14"/>
        <v>0</v>
      </c>
      <c r="Z34" s="57" t="n">
        <f t="shared" si="14"/>
        <v>0</v>
      </c>
      <c r="AA34" s="57" t="n">
        <f t="shared" si="14"/>
        <v>0</v>
      </c>
      <c r="AB34" s="57" t="n">
        <f t="shared" si="14"/>
        <v>0</v>
      </c>
      <c r="AC34" s="57" t="n">
        <f t="shared" si="14"/>
        <v>33.384334564208999</v>
      </c>
      <c r="AD34" s="57" t="n">
        <f t="shared" si="14"/>
        <v>99.444549560546903</v>
      </c>
      <c r="AE34" s="57" t="n">
        <f t="shared" si="14"/>
        <v>0</v>
      </c>
      <c r="AF34" s="57" t="n">
        <f t="shared" si="14"/>
        <v>0</v>
      </c>
      <c r="AG34" s="57" t="n">
        <f t="shared" si="14"/>
        <v>0</v>
      </c>
      <c r="AH34" s="57" t="n">
        <f t="shared" si="14"/>
        <v>120.40965270996099</v>
      </c>
      <c r="AI34" s="57" t="n">
        <f t="shared" si="14"/>
        <v>0</v>
      </c>
      <c r="AJ34" s="57" t="n">
        <f t="shared" si="14"/>
        <v>0</v>
      </c>
      <c r="AK34" s="57" t="n">
        <f t="shared" si="14"/>
        <v>0</v>
      </c>
      <c r="AL34" s="57" t="n">
        <f t="shared" si="14"/>
        <v>0</v>
      </c>
      <c r="AM34" s="57" t="n">
        <f t="shared" si="14"/>
        <v>445.23089599609398</v>
      </c>
      <c r="AN34" s="57" t="n">
        <f t="shared" si="14"/>
        <v>1385.77040863037</v>
      </c>
      <c r="AO34" s="57" t="n">
        <f t="shared" si="14"/>
        <v>0</v>
      </c>
    </row>
    <row r="35">
      <c r="B35" s="40"/>
      <c r="C35" s="70" t="s">
        <v>754</v>
      </c>
      <c r="D35" s="70" t="s">
        <v>757</v>
      </c>
      <c r="E35" s="57" t="n">
        <f t="shared" ref="E35:AO35" si="15">E177</f>
        <v>1441.8256225585901</v>
      </c>
      <c r="F35" s="57" t="n">
        <f t="shared" si="15"/>
        <v>0</v>
      </c>
      <c r="G35" s="57" t="n">
        <f t="shared" si="15"/>
        <v>0</v>
      </c>
      <c r="H35" s="57" t="n">
        <f t="shared" si="15"/>
        <v>800.53787231445301</v>
      </c>
      <c r="I35" s="57" t="n">
        <f t="shared" si="15"/>
        <v>0</v>
      </c>
      <c r="J35" s="57" t="n">
        <f t="shared" si="15"/>
        <v>0</v>
      </c>
      <c r="K35" s="57" t="n">
        <f t="shared" si="15"/>
        <v>0</v>
      </c>
      <c r="L35" s="57" t="n">
        <f t="shared" si="15"/>
        <v>0</v>
      </c>
      <c r="M35" s="57" t="n">
        <f t="shared" si="15"/>
        <v>0</v>
      </c>
      <c r="N35" s="57" t="n">
        <f t="shared" si="15"/>
        <v>0</v>
      </c>
      <c r="O35" s="57" t="n">
        <f t="shared" si="15"/>
        <v>0</v>
      </c>
      <c r="P35" s="57" t="n">
        <f t="shared" si="15"/>
        <v>0</v>
      </c>
      <c r="Q35" s="57" t="n">
        <f t="shared" si="15"/>
        <v>0</v>
      </c>
      <c r="R35" s="57" t="n">
        <f t="shared" si="15"/>
        <v>0</v>
      </c>
      <c r="S35" s="57" t="n">
        <f t="shared" si="15"/>
        <v>0</v>
      </c>
      <c r="T35" s="57" t="n">
        <f t="shared" si="15"/>
        <v>0</v>
      </c>
      <c r="U35" s="57" t="n">
        <f t="shared" si="15"/>
        <v>0</v>
      </c>
      <c r="V35" s="57" t="n">
        <f t="shared" si="15"/>
        <v>0</v>
      </c>
      <c r="W35" s="57" t="n">
        <f t="shared" si="15"/>
        <v>643.84230041503895</v>
      </c>
      <c r="X35" s="57" t="n">
        <f t="shared" si="15"/>
        <v>1225.32580566406</v>
      </c>
      <c r="Y35" s="57" t="n">
        <f t="shared" si="15"/>
        <v>0</v>
      </c>
      <c r="Z35" s="57" t="n">
        <f t="shared" si="15"/>
        <v>0</v>
      </c>
      <c r="AA35" s="57" t="n">
        <f t="shared" si="15"/>
        <v>0</v>
      </c>
      <c r="AB35" s="57" t="n">
        <f t="shared" si="15"/>
        <v>0</v>
      </c>
      <c r="AC35" s="57" t="n">
        <f t="shared" si="15"/>
        <v>0</v>
      </c>
      <c r="AD35" s="57" t="n">
        <f t="shared" si="15"/>
        <v>1187.78308105469</v>
      </c>
      <c r="AE35" s="57" t="n">
        <f t="shared" si="15"/>
        <v>0</v>
      </c>
      <c r="AF35" s="57" t="n">
        <f t="shared" si="15"/>
        <v>0</v>
      </c>
      <c r="AG35" s="57" t="n">
        <f t="shared" si="15"/>
        <v>0</v>
      </c>
      <c r="AH35" s="57" t="n">
        <f t="shared" si="15"/>
        <v>0</v>
      </c>
      <c r="AI35" s="57" t="n">
        <f t="shared" si="15"/>
        <v>0</v>
      </c>
      <c r="AJ35" s="57" t="n">
        <f t="shared" si="15"/>
        <v>680.50901794433605</v>
      </c>
      <c r="AK35" s="57" t="n">
        <f t="shared" si="15"/>
        <v>3163.8430786132799</v>
      </c>
      <c r="AL35" s="57" t="n">
        <f t="shared" si="15"/>
        <v>0</v>
      </c>
      <c r="AM35" s="57" t="n">
        <f t="shared" si="15"/>
        <v>0</v>
      </c>
      <c r="AN35" s="57" t="n">
        <f t="shared" si="15"/>
        <v>1408.4861602783201</v>
      </c>
      <c r="AO35" s="57" t="n">
        <f t="shared" si="15"/>
        <v>0</v>
      </c>
    </row>
    <row r="36">
      <c r="B36" s="40"/>
      <c r="C36" s="70" t="s">
        <v>758</v>
      </c>
      <c r="D36" s="70" t="s">
        <v>755</v>
      </c>
      <c r="E36" s="57" t="n">
        <f t="shared" ref="E36:AO36" si="16">E178</f>
        <v>220.70307922363301</v>
      </c>
      <c r="F36" s="57" t="n">
        <f t="shared" si="16"/>
        <v>0</v>
      </c>
      <c r="G36" s="57" t="n">
        <f t="shared" si="16"/>
        <v>0</v>
      </c>
      <c r="H36" s="57" t="n">
        <f t="shared" si="16"/>
        <v>0</v>
      </c>
      <c r="I36" s="57" t="n">
        <f t="shared" si="16"/>
        <v>0</v>
      </c>
      <c r="J36" s="57" t="n">
        <f t="shared" si="16"/>
        <v>0</v>
      </c>
      <c r="K36" s="57" t="n">
        <f t="shared" si="16"/>
        <v>0</v>
      </c>
      <c r="L36" s="57" t="n">
        <f t="shared" si="16"/>
        <v>0</v>
      </c>
      <c r="M36" s="57" t="n">
        <f t="shared" si="16"/>
        <v>0</v>
      </c>
      <c r="N36" s="57" t="n">
        <f t="shared" si="16"/>
        <v>0</v>
      </c>
      <c r="O36" s="57" t="n">
        <f t="shared" si="16"/>
        <v>0</v>
      </c>
      <c r="P36" s="57" t="n">
        <f t="shared" si="16"/>
        <v>0</v>
      </c>
      <c r="Q36" s="57" t="n">
        <f t="shared" si="16"/>
        <v>0</v>
      </c>
      <c r="R36" s="57" t="n">
        <f t="shared" si="16"/>
        <v>0</v>
      </c>
      <c r="S36" s="57" t="n">
        <f t="shared" si="16"/>
        <v>0</v>
      </c>
      <c r="T36" s="57" t="n">
        <f t="shared" si="16"/>
        <v>0</v>
      </c>
      <c r="U36" s="57" t="n">
        <f t="shared" si="16"/>
        <v>0</v>
      </c>
      <c r="V36" s="57" t="n">
        <f t="shared" si="16"/>
        <v>0</v>
      </c>
      <c r="W36" s="57" t="n">
        <f t="shared" si="16"/>
        <v>564.82833862304699</v>
      </c>
      <c r="X36" s="57" t="n">
        <f t="shared" si="16"/>
        <v>0</v>
      </c>
      <c r="Y36" s="57" t="n">
        <f t="shared" si="16"/>
        <v>0</v>
      </c>
      <c r="Z36" s="57" t="n">
        <f t="shared" si="16"/>
        <v>1187.78308105469</v>
      </c>
      <c r="AA36" s="57" t="n">
        <f t="shared" si="16"/>
        <v>0</v>
      </c>
      <c r="AB36" s="57" t="n">
        <f t="shared" si="16"/>
        <v>0</v>
      </c>
      <c r="AC36" s="57" t="n">
        <f t="shared" si="16"/>
        <v>0</v>
      </c>
      <c r="AD36" s="57" t="n">
        <f t="shared" si="16"/>
        <v>0</v>
      </c>
      <c r="AE36" s="57" t="n">
        <f t="shared" si="16"/>
        <v>0</v>
      </c>
      <c r="AF36" s="57" t="n">
        <f t="shared" si="16"/>
        <v>0</v>
      </c>
      <c r="AG36" s="57" t="n">
        <f t="shared" si="16"/>
        <v>0</v>
      </c>
      <c r="AH36" s="57" t="n">
        <f t="shared" si="16"/>
        <v>0</v>
      </c>
      <c r="AI36" s="57" t="n">
        <f t="shared" si="16"/>
        <v>0</v>
      </c>
      <c r="AJ36" s="57" t="n">
        <f t="shared" si="16"/>
        <v>0</v>
      </c>
      <c r="AK36" s="57" t="n">
        <f t="shared" si="16"/>
        <v>0</v>
      </c>
      <c r="AL36" s="57" t="n">
        <f t="shared" si="16"/>
        <v>0</v>
      </c>
      <c r="AM36" s="57" t="n">
        <f t="shared" si="16"/>
        <v>0</v>
      </c>
      <c r="AN36" s="57" t="n">
        <f t="shared" si="16"/>
        <v>0</v>
      </c>
      <c r="AO36" s="57" t="n">
        <f t="shared" si="16"/>
        <v>0</v>
      </c>
    </row>
    <row r="37">
      <c r="B37" s="40"/>
      <c r="C37" s="70" t="s">
        <v>758</v>
      </c>
      <c r="D37" s="70" t="s">
        <v>756</v>
      </c>
      <c r="E37" s="57" t="n">
        <f t="shared" ref="E37:AO37" si="17">E179</f>
        <v>4717.4551658630398</v>
      </c>
      <c r="F37" s="57" t="n">
        <f t="shared" si="17"/>
        <v>0</v>
      </c>
      <c r="G37" s="57" t="n">
        <f t="shared" si="17"/>
        <v>1166.1112403869599</v>
      </c>
      <c r="H37" s="57" t="n">
        <f t="shared" si="17"/>
        <v>0</v>
      </c>
      <c r="I37" s="57" t="n">
        <f t="shared" si="17"/>
        <v>622.65716552734398</v>
      </c>
      <c r="J37" s="57" t="n">
        <f t="shared" si="17"/>
        <v>0</v>
      </c>
      <c r="K37" s="57" t="n">
        <f t="shared" si="17"/>
        <v>0</v>
      </c>
      <c r="L37" s="57" t="n">
        <f t="shared" si="17"/>
        <v>0</v>
      </c>
      <c r="M37" s="57" t="n">
        <f t="shared" si="17"/>
        <v>522.62203979492199</v>
      </c>
      <c r="N37" s="57" t="n">
        <f t="shared" si="17"/>
        <v>99.444549560546903</v>
      </c>
      <c r="O37" s="57" t="n">
        <f t="shared" si="17"/>
        <v>0</v>
      </c>
      <c r="P37" s="57" t="n">
        <f t="shared" si="17"/>
        <v>0</v>
      </c>
      <c r="Q37" s="57" t="n">
        <f t="shared" si="17"/>
        <v>0</v>
      </c>
      <c r="R37" s="57" t="n">
        <f t="shared" si="17"/>
        <v>0</v>
      </c>
      <c r="S37" s="57" t="n">
        <f t="shared" si="17"/>
        <v>2375.56616210938</v>
      </c>
      <c r="T37" s="57" t="n">
        <f t="shared" si="17"/>
        <v>36.694942474365199</v>
      </c>
      <c r="U37" s="57" t="n">
        <f t="shared" si="17"/>
        <v>0</v>
      </c>
      <c r="V37" s="57" t="n">
        <f t="shared" si="17"/>
        <v>4361.2038269042996</v>
      </c>
      <c r="W37" s="57" t="n">
        <f t="shared" si="17"/>
        <v>8519.6464691162091</v>
      </c>
      <c r="X37" s="57" t="n">
        <f t="shared" si="17"/>
        <v>2105.0084533691402</v>
      </c>
      <c r="Y37" s="57" t="n">
        <f t="shared" si="17"/>
        <v>1272.45385742188</v>
      </c>
      <c r="Z37" s="57" t="n">
        <f t="shared" si="17"/>
        <v>558.474609375</v>
      </c>
      <c r="AA37" s="57" t="n">
        <f t="shared" si="17"/>
        <v>0</v>
      </c>
      <c r="AB37" s="57" t="n">
        <f t="shared" si="17"/>
        <v>0</v>
      </c>
      <c r="AC37" s="57" t="n">
        <f t="shared" si="17"/>
        <v>0</v>
      </c>
      <c r="AD37" s="57" t="n">
        <f t="shared" si="17"/>
        <v>0</v>
      </c>
      <c r="AE37" s="57" t="n">
        <f t="shared" si="17"/>
        <v>0</v>
      </c>
      <c r="AF37" s="57" t="n">
        <f t="shared" si="17"/>
        <v>0</v>
      </c>
      <c r="AG37" s="57" t="n">
        <f t="shared" si="17"/>
        <v>459.41921997070301</v>
      </c>
      <c r="AH37" s="57" t="n">
        <f t="shared" si="17"/>
        <v>0</v>
      </c>
      <c r="AI37" s="57" t="n">
        <f t="shared" si="17"/>
        <v>0</v>
      </c>
      <c r="AJ37" s="57" t="n">
        <f t="shared" si="17"/>
        <v>0</v>
      </c>
      <c r="AK37" s="57" t="n">
        <f t="shared" si="17"/>
        <v>394.55075073242199</v>
      </c>
      <c r="AL37" s="57" t="n">
        <f t="shared" si="17"/>
        <v>0</v>
      </c>
      <c r="AM37" s="57" t="n">
        <f t="shared" si="17"/>
        <v>0</v>
      </c>
      <c r="AN37" s="57" t="n">
        <f t="shared" si="17"/>
        <v>0</v>
      </c>
      <c r="AO37" s="57" t="n">
        <f t="shared" si="17"/>
        <v>0</v>
      </c>
    </row>
    <row r="38">
      <c r="B38" s="40"/>
      <c r="C38" s="70" t="s">
        <v>758</v>
      </c>
      <c r="D38" s="70" t="s">
        <v>757</v>
      </c>
      <c r="E38" s="57" t="n">
        <f t="shared" ref="E38:AO38" si="18">E180</f>
        <v>292.39264678955101</v>
      </c>
      <c r="F38" s="57" t="n">
        <f t="shared" si="18"/>
        <v>0</v>
      </c>
      <c r="G38" s="57" t="n">
        <f t="shared" si="18"/>
        <v>2682.0726776123001</v>
      </c>
      <c r="H38" s="57" t="n">
        <f t="shared" si="18"/>
        <v>217.06857299804699</v>
      </c>
      <c r="I38" s="57" t="n">
        <f t="shared" si="18"/>
        <v>0</v>
      </c>
      <c r="J38" s="57" t="n">
        <f t="shared" si="18"/>
        <v>0</v>
      </c>
      <c r="K38" s="57" t="n">
        <f t="shared" si="18"/>
        <v>0</v>
      </c>
      <c r="L38" s="57" t="n">
        <f t="shared" si="18"/>
        <v>0</v>
      </c>
      <c r="M38" s="57" t="n">
        <f t="shared" si="18"/>
        <v>558.474609375</v>
      </c>
      <c r="N38" s="57" t="n">
        <f t="shared" si="18"/>
        <v>1223.1032104492199</v>
      </c>
      <c r="O38" s="57" t="n">
        <f t="shared" si="18"/>
        <v>0</v>
      </c>
      <c r="P38" s="57" t="n">
        <f t="shared" si="18"/>
        <v>0</v>
      </c>
      <c r="Q38" s="57" t="n">
        <f t="shared" si="18"/>
        <v>0</v>
      </c>
      <c r="R38" s="57" t="n">
        <f t="shared" si="18"/>
        <v>0</v>
      </c>
      <c r="S38" s="57" t="n">
        <f t="shared" si="18"/>
        <v>728.69720458984398</v>
      </c>
      <c r="T38" s="57" t="n">
        <f t="shared" si="18"/>
        <v>0</v>
      </c>
      <c r="U38" s="57" t="n">
        <f t="shared" si="18"/>
        <v>0</v>
      </c>
      <c r="V38" s="57" t="n">
        <f t="shared" si="18"/>
        <v>5602.5368804931604</v>
      </c>
      <c r="W38" s="57" t="n">
        <f t="shared" si="18"/>
        <v>1976.6862487793001</v>
      </c>
      <c r="X38" s="57" t="n">
        <f t="shared" si="18"/>
        <v>423.73835754394503</v>
      </c>
      <c r="Y38" s="57" t="n">
        <f t="shared" si="18"/>
        <v>756.64096832275402</v>
      </c>
      <c r="Z38" s="57" t="n">
        <f t="shared" si="18"/>
        <v>0</v>
      </c>
      <c r="AA38" s="57" t="n">
        <f t="shared" si="18"/>
        <v>0</v>
      </c>
      <c r="AB38" s="57" t="n">
        <f t="shared" si="18"/>
        <v>0</v>
      </c>
      <c r="AC38" s="57" t="n">
        <f t="shared" si="18"/>
        <v>445.23089599609398</v>
      </c>
      <c r="AD38" s="57" t="n">
        <f t="shared" si="18"/>
        <v>120.40965270996099</v>
      </c>
      <c r="AE38" s="57" t="n">
        <f t="shared" si="18"/>
        <v>0</v>
      </c>
      <c r="AF38" s="57" t="n">
        <f t="shared" si="18"/>
        <v>0</v>
      </c>
      <c r="AG38" s="57" t="n">
        <f t="shared" si="18"/>
        <v>0</v>
      </c>
      <c r="AH38" s="57" t="n">
        <f t="shared" si="18"/>
        <v>1976.0599975585901</v>
      </c>
      <c r="AI38" s="57" t="n">
        <f t="shared" si="18"/>
        <v>0</v>
      </c>
      <c r="AJ38" s="57" t="n">
        <f t="shared" si="18"/>
        <v>389.718994140625</v>
      </c>
      <c r="AK38" s="57" t="n">
        <f t="shared" si="18"/>
        <v>413.47726440429699</v>
      </c>
      <c r="AL38" s="57" t="n">
        <f t="shared" si="18"/>
        <v>0</v>
      </c>
      <c r="AM38" s="57" t="n">
        <f t="shared" si="18"/>
        <v>280.11630249023398</v>
      </c>
      <c r="AN38" s="57" t="n">
        <f t="shared" si="18"/>
        <v>0</v>
      </c>
      <c r="AO38" s="57" t="n">
        <f t="shared" si="18"/>
        <v>0</v>
      </c>
    </row>
    <row r="41">
      <c r="B41" s="61"/>
      <c r="C41" s="63" t="s">
        <v>759</v>
      </c>
      <c r="D41" s="61"/>
      <c r="E41" s="61"/>
      <c r="F41" s="61"/>
      <c r="G41" s="61"/>
      <c r="H41" s="61"/>
      <c r="I41" s="61"/>
      <c r="J41" s="61"/>
      <c r="K41" s="61"/>
      <c r="L41" s="61"/>
      <c r="M41" s="61"/>
      <c r="N41" s="61"/>
      <c r="O41" s="61"/>
      <c r="P41" s="61"/>
      <c r="Q41" s="61"/>
      <c r="R41" s="61"/>
      <c r="S41" s="61"/>
      <c r="T41" s="61"/>
      <c r="U41" s="61"/>
      <c r="V41" s="61"/>
      <c r="W41" s="61"/>
      <c r="X41" s="61"/>
      <c r="Y41" s="61"/>
      <c r="Z41" s="61"/>
      <c r="AA41" s="61"/>
      <c r="AB41" s="61"/>
      <c r="AC41" s="61"/>
      <c r="AD41" s="61"/>
      <c r="AE41" s="61"/>
      <c r="AF41" s="61"/>
      <c r="AG41" s="61"/>
      <c r="AH41" s="61"/>
      <c r="AI41" s="61"/>
      <c r="AJ41" s="61"/>
      <c r="AK41" s="61"/>
      <c r="AL41" s="61"/>
      <c r="AM41" s="61"/>
      <c r="AN41" s="61"/>
      <c r="AO41" s="61"/>
    </row>
    <row r="42">
      <c r="B42" s="40" t="s">
        <v>760</v>
      </c>
      <c r="C42" s="70" t="s">
        <v>751</v>
      </c>
      <c r="D42" s="70" t="s">
        <v>752</v>
      </c>
      <c r="E42" s="70" t="s">
        <v>17</v>
      </c>
      <c r="F42" s="70" t="s">
        <v>18</v>
      </c>
      <c r="G42" s="70" t="s">
        <v>19</v>
      </c>
      <c r="H42" s="70" t="s">
        <v>20</v>
      </c>
      <c r="I42" s="70" t="s">
        <v>21</v>
      </c>
      <c r="J42" s="70" t="s">
        <v>22</v>
      </c>
      <c r="K42" s="70" t="s">
        <v>23</v>
      </c>
      <c r="L42" s="70" t="s">
        <v>24</v>
      </c>
      <c r="M42" s="70" t="s">
        <v>25</v>
      </c>
      <c r="N42" s="70" t="s">
        <v>26</v>
      </c>
      <c r="O42" s="70" t="s">
        <v>27</v>
      </c>
      <c r="P42" s="70" t="s">
        <v>28</v>
      </c>
      <c r="Q42" s="70" t="s">
        <v>29</v>
      </c>
      <c r="R42" s="70" t="s">
        <v>30</v>
      </c>
      <c r="S42" s="70" t="s">
        <v>31</v>
      </c>
      <c r="T42" s="70" t="s">
        <v>32</v>
      </c>
      <c r="U42" s="70" t="s">
        <v>33</v>
      </c>
      <c r="V42" s="70" t="s">
        <v>34</v>
      </c>
      <c r="W42" s="70" t="s">
        <v>35</v>
      </c>
      <c r="X42" s="70" t="s">
        <v>36</v>
      </c>
      <c r="Y42" s="70" t="s">
        <v>37</v>
      </c>
      <c r="Z42" s="70" t="s">
        <v>38</v>
      </c>
      <c r="AA42" s="70" t="s">
        <v>39</v>
      </c>
      <c r="AB42" s="70" t="s">
        <v>40</v>
      </c>
      <c r="AC42" s="70" t="s">
        <v>41</v>
      </c>
      <c r="AD42" s="70" t="s">
        <v>42</v>
      </c>
      <c r="AE42" s="70" t="s">
        <v>43</v>
      </c>
      <c r="AF42" s="70" t="s">
        <v>44</v>
      </c>
      <c r="AG42" s="70" t="s">
        <v>45</v>
      </c>
      <c r="AH42" s="70" t="s">
        <v>46</v>
      </c>
      <c r="AI42" s="70" t="s">
        <v>47</v>
      </c>
      <c r="AJ42" s="70" t="s">
        <v>48</v>
      </c>
      <c r="AK42" s="70" t="s">
        <v>49</v>
      </c>
      <c r="AL42" s="70" t="s">
        <v>50</v>
      </c>
      <c r="AM42" s="70" t="s">
        <v>51</v>
      </c>
      <c r="AN42" s="70" t="s">
        <v>52</v>
      </c>
      <c r="AO42" s="70" t="s">
        <v>53</v>
      </c>
    </row>
    <row r="43">
      <c r="B43" s="40"/>
      <c r="C43" s="70" t="s">
        <v>754</v>
      </c>
      <c r="D43" s="70" t="s">
        <v>755</v>
      </c>
      <c r="E43" s="64" t="n">
        <f>E99</f>
        <v>0</v>
      </c>
      <c r="F43" s="64" t="n">
        <f t="shared" ref="F43:AO43" si="19">F99</f>
        <v>0</v>
      </c>
      <c r="G43" s="64" t="n">
        <f t="shared" si="19"/>
        <v>0</v>
      </c>
      <c r="H43" s="64" t="n">
        <f t="shared" si="19"/>
        <v>0</v>
      </c>
      <c r="I43" s="64" t="n">
        <f t="shared" si="19"/>
        <v>0</v>
      </c>
      <c r="J43" s="64" t="n">
        <f t="shared" si="19"/>
        <v>0</v>
      </c>
      <c r="K43" s="64" t="n">
        <f t="shared" si="19"/>
        <v>0</v>
      </c>
      <c r="L43" s="64" t="n">
        <f t="shared" si="19"/>
        <v>0</v>
      </c>
      <c r="M43" s="64" t="n">
        <f t="shared" si="19"/>
        <v>0</v>
      </c>
      <c r="N43" s="64" t="n">
        <f t="shared" si="19"/>
        <v>0</v>
      </c>
      <c r="O43" s="64" t="n">
        <f t="shared" si="19"/>
        <v>0</v>
      </c>
      <c r="P43" s="64" t="n">
        <f t="shared" si="19"/>
        <v>0</v>
      </c>
      <c r="Q43" s="64" t="n">
        <f t="shared" si="19"/>
        <v>0</v>
      </c>
      <c r="R43" s="64" t="n">
        <f t="shared" si="19"/>
        <v>0</v>
      </c>
      <c r="S43" s="64" t="n">
        <f t="shared" si="19"/>
        <v>0</v>
      </c>
      <c r="T43" s="64" t="n">
        <f t="shared" si="19"/>
        <v>0</v>
      </c>
      <c r="U43" s="64" t="n">
        <f t="shared" si="19"/>
        <v>0</v>
      </c>
      <c r="V43" s="64" t="n">
        <f t="shared" si="19"/>
        <v>0</v>
      </c>
      <c r="W43" s="64" t="n">
        <f t="shared" si="19"/>
        <v>0</v>
      </c>
      <c r="X43" s="64" t="n">
        <f t="shared" si="19"/>
        <v>0</v>
      </c>
      <c r="Y43" s="64" t="n">
        <f t="shared" si="19"/>
        <v>0</v>
      </c>
      <c r="Z43" s="64" t="n">
        <f t="shared" si="19"/>
        <v>0</v>
      </c>
      <c r="AA43" s="64" t="n">
        <f t="shared" si="19"/>
        <v>0</v>
      </c>
      <c r="AB43" s="64" t="n">
        <f t="shared" si="19"/>
        <v>0</v>
      </c>
      <c r="AC43" s="64" t="n">
        <f t="shared" si="19"/>
        <v>0</v>
      </c>
      <c r="AD43" s="64" t="n">
        <f t="shared" si="19"/>
        <v>0</v>
      </c>
      <c r="AE43" s="64" t="n">
        <f t="shared" si="19"/>
        <v>0</v>
      </c>
      <c r="AF43" s="64" t="n">
        <f t="shared" si="19"/>
        <v>0</v>
      </c>
      <c r="AG43" s="64" t="n">
        <f t="shared" si="19"/>
        <v>0</v>
      </c>
      <c r="AH43" s="64" t="n">
        <f t="shared" si="19"/>
        <v>0</v>
      </c>
      <c r="AI43" s="64" t="n">
        <f t="shared" si="19"/>
        <v>0</v>
      </c>
      <c r="AJ43" s="64" t="n">
        <f t="shared" si="19"/>
        <v>0</v>
      </c>
      <c r="AK43" s="64" t="n">
        <f t="shared" si="19"/>
        <v>0</v>
      </c>
      <c r="AL43" s="64" t="n">
        <f t="shared" si="19"/>
        <v>0</v>
      </c>
      <c r="AM43" s="64" t="n">
        <f t="shared" si="19"/>
        <v>0</v>
      </c>
      <c r="AN43" s="64" t="n">
        <f t="shared" si="19"/>
        <v>0</v>
      </c>
      <c r="AO43" s="64" t="n">
        <f t="shared" si="19"/>
        <v>0</v>
      </c>
    </row>
    <row r="44">
      <c r="B44" s="40"/>
      <c r="C44" s="70" t="s">
        <v>754</v>
      </c>
      <c r="D44" s="70" t="s">
        <v>756</v>
      </c>
      <c r="E44" s="64" t="n">
        <f t="shared" ref="E44:AO44" si="20">E100</f>
        <v>0</v>
      </c>
      <c r="F44" s="64" t="n">
        <f t="shared" si="20"/>
        <v>0</v>
      </c>
      <c r="G44" s="64" t="n">
        <f t="shared" si="20"/>
        <v>0</v>
      </c>
      <c r="H44" s="64" t="n">
        <f t="shared" si="20"/>
        <v>0</v>
      </c>
      <c r="I44" s="64" t="n">
        <f t="shared" si="20"/>
        <v>0</v>
      </c>
      <c r="J44" s="64" t="n">
        <f t="shared" si="20"/>
        <v>0</v>
      </c>
      <c r="K44" s="64" t="n">
        <f t="shared" si="20"/>
        <v>0</v>
      </c>
      <c r="L44" s="64" t="n">
        <f t="shared" si="20"/>
        <v>0</v>
      </c>
      <c r="M44" s="64" t="n">
        <f t="shared" si="20"/>
        <v>0</v>
      </c>
      <c r="N44" s="64" t="n">
        <f t="shared" si="20"/>
        <v>0</v>
      </c>
      <c r="O44" s="64" t="n">
        <f t="shared" si="20"/>
        <v>0</v>
      </c>
      <c r="P44" s="64" t="n">
        <f t="shared" si="20"/>
        <v>0</v>
      </c>
      <c r="Q44" s="64" t="n">
        <f t="shared" si="20"/>
        <v>0</v>
      </c>
      <c r="R44" s="64" t="n">
        <f t="shared" si="20"/>
        <v>0</v>
      </c>
      <c r="S44" s="64" t="n">
        <f t="shared" si="20"/>
        <v>0</v>
      </c>
      <c r="T44" s="64" t="n">
        <f t="shared" si="20"/>
        <v>0</v>
      </c>
      <c r="U44" s="64" t="n">
        <f t="shared" si="20"/>
        <v>0</v>
      </c>
      <c r="V44" s="64" t="n">
        <f t="shared" si="20"/>
        <v>0</v>
      </c>
      <c r="W44" s="64" t="n">
        <f t="shared" si="20"/>
        <v>376994.93026733398</v>
      </c>
      <c r="X44" s="64" t="n">
        <f t="shared" si="20"/>
        <v>0</v>
      </c>
      <c r="Y44" s="64" t="n">
        <f t="shared" si="20"/>
        <v>0</v>
      </c>
      <c r="Z44" s="64" t="n">
        <f t="shared" si="20"/>
        <v>0</v>
      </c>
      <c r="AA44" s="64" t="n">
        <f t="shared" si="20"/>
        <v>0</v>
      </c>
      <c r="AB44" s="64" t="n">
        <f t="shared" si="20"/>
        <v>0</v>
      </c>
      <c r="AC44" s="64" t="n">
        <f t="shared" si="20"/>
        <v>0</v>
      </c>
      <c r="AD44" s="64" t="n">
        <f t="shared" si="20"/>
        <v>0</v>
      </c>
      <c r="AE44" s="64" t="n">
        <f t="shared" si="20"/>
        <v>0</v>
      </c>
      <c r="AF44" s="64" t="n">
        <f t="shared" si="20"/>
        <v>0</v>
      </c>
      <c r="AG44" s="64" t="n">
        <f t="shared" si="20"/>
        <v>0</v>
      </c>
      <c r="AH44" s="64" t="n">
        <f t="shared" si="20"/>
        <v>0</v>
      </c>
      <c r="AI44" s="64" t="n">
        <f t="shared" si="20"/>
        <v>0</v>
      </c>
      <c r="AJ44" s="64" t="n">
        <f t="shared" si="20"/>
        <v>0</v>
      </c>
      <c r="AK44" s="64" t="n">
        <f t="shared" si="20"/>
        <v>0</v>
      </c>
      <c r="AL44" s="64" t="n">
        <f t="shared" si="20"/>
        <v>0</v>
      </c>
      <c r="AM44" s="64" t="n">
        <f t="shared" si="20"/>
        <v>0</v>
      </c>
      <c r="AN44" s="64" t="n">
        <f t="shared" si="20"/>
        <v>58769.0254211426</v>
      </c>
      <c r="AO44" s="64" t="n">
        <f t="shared" si="20"/>
        <v>0</v>
      </c>
    </row>
    <row r="45">
      <c r="B45" s="40"/>
      <c r="C45" s="70" t="s">
        <v>754</v>
      </c>
      <c r="D45" s="70" t="s">
        <v>757</v>
      </c>
      <c r="E45" s="64" t="n">
        <f t="shared" ref="E45:AO45" si="21">E101</f>
        <v>0</v>
      </c>
      <c r="F45" s="64" t="n">
        <f t="shared" si="21"/>
        <v>0</v>
      </c>
      <c r="G45" s="64" t="n">
        <f t="shared" si="21"/>
        <v>2618844.140625</v>
      </c>
      <c r="H45" s="64" t="n">
        <f t="shared" si="21"/>
        <v>0</v>
      </c>
      <c r="I45" s="64" t="n">
        <f t="shared" si="21"/>
        <v>0</v>
      </c>
      <c r="J45" s="64" t="n">
        <f t="shared" si="21"/>
        <v>0</v>
      </c>
      <c r="K45" s="64" t="n">
        <f t="shared" si="21"/>
        <v>0</v>
      </c>
      <c r="L45" s="64" t="n">
        <f t="shared" si="21"/>
        <v>0</v>
      </c>
      <c r="M45" s="64" t="n">
        <f t="shared" si="21"/>
        <v>0</v>
      </c>
      <c r="N45" s="64" t="n">
        <f t="shared" si="21"/>
        <v>0</v>
      </c>
      <c r="O45" s="64" t="n">
        <f t="shared" si="21"/>
        <v>0</v>
      </c>
      <c r="P45" s="64" t="n">
        <f t="shared" si="21"/>
        <v>0</v>
      </c>
      <c r="Q45" s="64" t="n">
        <f t="shared" si="21"/>
        <v>0</v>
      </c>
      <c r="R45" s="64" t="n">
        <f t="shared" si="21"/>
        <v>0</v>
      </c>
      <c r="S45" s="64" t="n">
        <f t="shared" si="21"/>
        <v>0</v>
      </c>
      <c r="T45" s="64" t="n">
        <f t="shared" si="21"/>
        <v>0</v>
      </c>
      <c r="U45" s="64" t="n">
        <f t="shared" si="21"/>
        <v>0</v>
      </c>
      <c r="V45" s="64" t="n">
        <f t="shared" si="21"/>
        <v>0</v>
      </c>
      <c r="W45" s="64" t="n">
        <f t="shared" si="21"/>
        <v>389106.89849853498</v>
      </c>
      <c r="X45" s="64" t="n">
        <f t="shared" si="21"/>
        <v>0</v>
      </c>
      <c r="Y45" s="64" t="n">
        <f t="shared" si="21"/>
        <v>0</v>
      </c>
      <c r="Z45" s="64" t="n">
        <f t="shared" si="21"/>
        <v>0</v>
      </c>
      <c r="AA45" s="64" t="n">
        <f t="shared" si="21"/>
        <v>0</v>
      </c>
      <c r="AB45" s="64" t="n">
        <f t="shared" si="21"/>
        <v>0</v>
      </c>
      <c r="AC45" s="64" t="n">
        <f t="shared" si="21"/>
        <v>0</v>
      </c>
      <c r="AD45" s="64" t="n">
        <f t="shared" si="21"/>
        <v>0</v>
      </c>
      <c r="AE45" s="64" t="n">
        <f t="shared" si="21"/>
        <v>0</v>
      </c>
      <c r="AF45" s="64" t="n">
        <f t="shared" si="21"/>
        <v>0</v>
      </c>
      <c r="AG45" s="64" t="n">
        <f t="shared" si="21"/>
        <v>2510115.4052734398</v>
      </c>
      <c r="AH45" s="64" t="n">
        <f t="shared" si="21"/>
        <v>0</v>
      </c>
      <c r="AI45" s="64" t="n">
        <f t="shared" si="21"/>
        <v>0</v>
      </c>
      <c r="AJ45" s="64" t="n">
        <f t="shared" si="21"/>
        <v>2889922.0779418899</v>
      </c>
      <c r="AK45" s="64" t="n">
        <f t="shared" si="21"/>
        <v>157369.136810303</v>
      </c>
      <c r="AL45" s="64" t="n">
        <f t="shared" si="21"/>
        <v>0</v>
      </c>
      <c r="AM45" s="64" t="n">
        <f t="shared" si="21"/>
        <v>2338313.96484375</v>
      </c>
      <c r="AN45" s="64" t="n">
        <f t="shared" si="21"/>
        <v>725889.38140869106</v>
      </c>
      <c r="AO45" s="64" t="n">
        <f t="shared" si="21"/>
        <v>0</v>
      </c>
    </row>
    <row r="46">
      <c r="B46" s="40"/>
      <c r="C46" s="70" t="s">
        <v>758</v>
      </c>
      <c r="D46" s="70" t="s">
        <v>755</v>
      </c>
      <c r="E46" s="64" t="n">
        <f t="shared" ref="E46:AO46" si="22">E102</f>
        <v>0</v>
      </c>
      <c r="F46" s="64" t="n">
        <f t="shared" si="22"/>
        <v>0</v>
      </c>
      <c r="G46" s="64" t="n">
        <f t="shared" si="22"/>
        <v>0</v>
      </c>
      <c r="H46" s="64" t="n">
        <f t="shared" si="22"/>
        <v>0</v>
      </c>
      <c r="I46" s="64" t="n">
        <f t="shared" si="22"/>
        <v>0</v>
      </c>
      <c r="J46" s="64" t="n">
        <f t="shared" si="22"/>
        <v>0</v>
      </c>
      <c r="K46" s="64" t="n">
        <f t="shared" si="22"/>
        <v>0</v>
      </c>
      <c r="L46" s="64" t="n">
        <f t="shared" si="22"/>
        <v>0</v>
      </c>
      <c r="M46" s="64" t="n">
        <f t="shared" si="22"/>
        <v>0</v>
      </c>
      <c r="N46" s="64" t="n">
        <f t="shared" si="22"/>
        <v>0</v>
      </c>
      <c r="O46" s="64" t="n">
        <f t="shared" si="22"/>
        <v>0</v>
      </c>
      <c r="P46" s="64" t="n">
        <f t="shared" si="22"/>
        <v>0</v>
      </c>
      <c r="Q46" s="64" t="n">
        <f t="shared" si="22"/>
        <v>0</v>
      </c>
      <c r="R46" s="64" t="n">
        <f t="shared" si="22"/>
        <v>0</v>
      </c>
      <c r="S46" s="64" t="n">
        <f t="shared" si="22"/>
        <v>0</v>
      </c>
      <c r="T46" s="64" t="n">
        <f t="shared" si="22"/>
        <v>0</v>
      </c>
      <c r="U46" s="64" t="n">
        <f t="shared" si="22"/>
        <v>0</v>
      </c>
      <c r="V46" s="64" t="n">
        <f t="shared" si="22"/>
        <v>0</v>
      </c>
      <c r="W46" s="64" t="n">
        <f t="shared" si="22"/>
        <v>0</v>
      </c>
      <c r="X46" s="64" t="n">
        <f t="shared" si="22"/>
        <v>0</v>
      </c>
      <c r="Y46" s="64" t="n">
        <f t="shared" si="22"/>
        <v>0</v>
      </c>
      <c r="Z46" s="64" t="n">
        <f t="shared" si="22"/>
        <v>0</v>
      </c>
      <c r="AA46" s="64" t="n">
        <f t="shared" si="22"/>
        <v>0</v>
      </c>
      <c r="AB46" s="64" t="n">
        <f t="shared" si="22"/>
        <v>0</v>
      </c>
      <c r="AC46" s="64" t="n">
        <f t="shared" si="22"/>
        <v>0</v>
      </c>
      <c r="AD46" s="64" t="n">
        <f t="shared" si="22"/>
        <v>0</v>
      </c>
      <c r="AE46" s="64" t="n">
        <f t="shared" si="22"/>
        <v>0</v>
      </c>
      <c r="AF46" s="64" t="n">
        <f t="shared" si="22"/>
        <v>0</v>
      </c>
      <c r="AG46" s="64" t="n">
        <f t="shared" si="22"/>
        <v>0</v>
      </c>
      <c r="AH46" s="64" t="n">
        <f t="shared" si="22"/>
        <v>0</v>
      </c>
      <c r="AI46" s="64" t="n">
        <f t="shared" si="22"/>
        <v>0</v>
      </c>
      <c r="AJ46" s="64" t="n">
        <f t="shared" si="22"/>
        <v>0</v>
      </c>
      <c r="AK46" s="64" t="n">
        <f t="shared" si="22"/>
        <v>0</v>
      </c>
      <c r="AL46" s="64" t="n">
        <f t="shared" si="22"/>
        <v>0</v>
      </c>
      <c r="AM46" s="64" t="n">
        <f t="shared" si="22"/>
        <v>0</v>
      </c>
      <c r="AN46" s="64" t="n">
        <f t="shared" si="22"/>
        <v>0</v>
      </c>
      <c r="AO46" s="64" t="n">
        <f t="shared" si="22"/>
        <v>0</v>
      </c>
    </row>
    <row r="47">
      <c r="B47" s="40"/>
      <c r="C47" s="70" t="s">
        <v>758</v>
      </c>
      <c r="D47" s="70" t="s">
        <v>756</v>
      </c>
      <c r="E47" s="64" t="n">
        <f t="shared" ref="E47:AO47" si="23">E103</f>
        <v>227561.94686889599</v>
      </c>
      <c r="F47" s="64" t="n">
        <f t="shared" si="23"/>
        <v>0</v>
      </c>
      <c r="G47" s="64" t="n">
        <f t="shared" si="23"/>
        <v>90377.166748046904</v>
      </c>
      <c r="H47" s="64" t="n">
        <f t="shared" si="23"/>
        <v>0</v>
      </c>
      <c r="I47" s="64" t="n">
        <f t="shared" si="23"/>
        <v>1572494.6365356401</v>
      </c>
      <c r="J47" s="64" t="n">
        <f t="shared" si="23"/>
        <v>0</v>
      </c>
      <c r="K47" s="64" t="n">
        <f t="shared" si="23"/>
        <v>0</v>
      </c>
      <c r="L47" s="64" t="n">
        <f t="shared" si="23"/>
        <v>0</v>
      </c>
      <c r="M47" s="64" t="n">
        <f t="shared" si="23"/>
        <v>0</v>
      </c>
      <c r="N47" s="64" t="n">
        <f t="shared" si="23"/>
        <v>0</v>
      </c>
      <c r="O47" s="64" t="n">
        <f t="shared" si="23"/>
        <v>0</v>
      </c>
      <c r="P47" s="64" t="n">
        <f t="shared" si="23"/>
        <v>0</v>
      </c>
      <c r="Q47" s="64" t="n">
        <f t="shared" si="23"/>
        <v>0</v>
      </c>
      <c r="R47" s="64" t="n">
        <f t="shared" si="23"/>
        <v>0</v>
      </c>
      <c r="S47" s="64" t="n">
        <f t="shared" si="23"/>
        <v>0</v>
      </c>
      <c r="T47" s="64" t="n">
        <f t="shared" si="23"/>
        <v>55042.413711547902</v>
      </c>
      <c r="U47" s="64" t="n">
        <f t="shared" si="23"/>
        <v>0</v>
      </c>
      <c r="V47" s="64" t="n">
        <f t="shared" si="23"/>
        <v>881525.93994140602</v>
      </c>
      <c r="W47" s="64" t="n">
        <f t="shared" si="23"/>
        <v>1672820.8602905299</v>
      </c>
      <c r="X47" s="64" t="n">
        <f t="shared" si="23"/>
        <v>1844065.2770996101</v>
      </c>
      <c r="Y47" s="64" t="n">
        <f t="shared" si="23"/>
        <v>455923.17581176799</v>
      </c>
      <c r="Z47" s="64" t="n">
        <f t="shared" si="23"/>
        <v>0</v>
      </c>
      <c r="AA47" s="64" t="n">
        <f t="shared" si="23"/>
        <v>0</v>
      </c>
      <c r="AB47" s="64" t="n">
        <f t="shared" si="23"/>
        <v>0</v>
      </c>
      <c r="AC47" s="64" t="n">
        <f t="shared" si="23"/>
        <v>0</v>
      </c>
      <c r="AD47" s="64" t="n">
        <f t="shared" si="23"/>
        <v>0</v>
      </c>
      <c r="AE47" s="64" t="n">
        <f t="shared" si="23"/>
        <v>0</v>
      </c>
      <c r="AF47" s="64" t="n">
        <f t="shared" si="23"/>
        <v>0</v>
      </c>
      <c r="AG47" s="64" t="n">
        <f t="shared" si="23"/>
        <v>202630.940246582</v>
      </c>
      <c r="AH47" s="64" t="n">
        <f t="shared" si="23"/>
        <v>0</v>
      </c>
      <c r="AI47" s="64" t="n">
        <f t="shared" si="23"/>
        <v>0</v>
      </c>
      <c r="AJ47" s="64" t="n">
        <f t="shared" si="23"/>
        <v>0</v>
      </c>
      <c r="AK47" s="64" t="n">
        <f t="shared" si="23"/>
        <v>0</v>
      </c>
      <c r="AL47" s="64" t="n">
        <f t="shared" si="23"/>
        <v>0</v>
      </c>
      <c r="AM47" s="64" t="n">
        <f t="shared" si="23"/>
        <v>0</v>
      </c>
      <c r="AN47" s="64" t="n">
        <f t="shared" si="23"/>
        <v>0</v>
      </c>
      <c r="AO47" s="64" t="n">
        <f t="shared" si="23"/>
        <v>0</v>
      </c>
    </row>
    <row r="48">
      <c r="B48" s="40"/>
      <c r="C48" s="70" t="s">
        <v>758</v>
      </c>
      <c r="D48" s="70" t="s">
        <v>757</v>
      </c>
      <c r="E48" s="64" t="n">
        <f t="shared" ref="E48:AO48" si="24">E104</f>
        <v>4461985.1234435998</v>
      </c>
      <c r="F48" s="64" t="n">
        <f t="shared" si="24"/>
        <v>0</v>
      </c>
      <c r="G48" s="64" t="n">
        <f t="shared" si="24"/>
        <v>3164466.0186767601</v>
      </c>
      <c r="H48" s="64" t="n">
        <f t="shared" si="24"/>
        <v>0</v>
      </c>
      <c r="I48" s="64" t="n">
        <f t="shared" si="24"/>
        <v>0</v>
      </c>
      <c r="J48" s="64" t="n">
        <f t="shared" si="24"/>
        <v>0</v>
      </c>
      <c r="K48" s="64" t="n">
        <f t="shared" si="24"/>
        <v>0</v>
      </c>
      <c r="L48" s="64" t="n">
        <f t="shared" si="24"/>
        <v>0</v>
      </c>
      <c r="M48" s="64" t="n">
        <f t="shared" si="24"/>
        <v>0</v>
      </c>
      <c r="N48" s="64" t="n">
        <f t="shared" si="24"/>
        <v>0</v>
      </c>
      <c r="O48" s="64" t="n">
        <f t="shared" si="24"/>
        <v>0</v>
      </c>
      <c r="P48" s="64" t="n">
        <f t="shared" si="24"/>
        <v>0</v>
      </c>
      <c r="Q48" s="64" t="n">
        <f t="shared" si="24"/>
        <v>0</v>
      </c>
      <c r="R48" s="64" t="n">
        <f t="shared" si="24"/>
        <v>0</v>
      </c>
      <c r="S48" s="64" t="n">
        <f t="shared" si="24"/>
        <v>0</v>
      </c>
      <c r="T48" s="64" t="n">
        <f t="shared" si="24"/>
        <v>0</v>
      </c>
      <c r="U48" s="64" t="n">
        <f t="shared" si="24"/>
        <v>0</v>
      </c>
      <c r="V48" s="64" t="n">
        <f t="shared" si="24"/>
        <v>1760132.5378417999</v>
      </c>
      <c r="W48" s="64" t="n">
        <f t="shared" si="24"/>
        <v>3877832.2425842299</v>
      </c>
      <c r="X48" s="64" t="n">
        <f t="shared" si="24"/>
        <v>5242215.46630859</v>
      </c>
      <c r="Y48" s="64" t="n">
        <f t="shared" si="24"/>
        <v>0</v>
      </c>
      <c r="Z48" s="64" t="n">
        <f t="shared" si="24"/>
        <v>0</v>
      </c>
      <c r="AA48" s="64" t="n">
        <f t="shared" si="24"/>
        <v>0</v>
      </c>
      <c r="AB48" s="64" t="n">
        <f t="shared" si="24"/>
        <v>0</v>
      </c>
      <c r="AC48" s="64" t="n">
        <f t="shared" si="24"/>
        <v>667846.34399414097</v>
      </c>
      <c r="AD48" s="64" t="n">
        <f t="shared" si="24"/>
        <v>875759.35363769496</v>
      </c>
      <c r="AE48" s="64" t="n">
        <f t="shared" si="24"/>
        <v>0</v>
      </c>
      <c r="AF48" s="64" t="n">
        <f t="shared" si="24"/>
        <v>0</v>
      </c>
      <c r="AG48" s="64" t="n">
        <f t="shared" si="24"/>
        <v>0</v>
      </c>
      <c r="AH48" s="64" t="n">
        <f t="shared" si="24"/>
        <v>0</v>
      </c>
      <c r="AI48" s="64" t="n">
        <f t="shared" si="24"/>
        <v>0</v>
      </c>
      <c r="AJ48" s="64" t="n">
        <f t="shared" si="24"/>
        <v>0</v>
      </c>
      <c r="AK48" s="64" t="n">
        <f t="shared" si="24"/>
        <v>0</v>
      </c>
      <c r="AL48" s="64" t="n">
        <f t="shared" si="24"/>
        <v>0</v>
      </c>
      <c r="AM48" s="64" t="n">
        <f t="shared" si="24"/>
        <v>0</v>
      </c>
      <c r="AN48" s="64" t="n">
        <f t="shared" si="24"/>
        <v>0</v>
      </c>
      <c r="AO48" s="64" t="n">
        <f t="shared" si="24"/>
        <v>0</v>
      </c>
    </row>
    <row r="51">
      <c r="B51" s="61"/>
      <c r="C51" s="63" t="s">
        <v>750</v>
      </c>
      <c r="D51" s="61"/>
      <c r="E51" s="61"/>
      <c r="F51" s="61"/>
      <c r="G51" s="61"/>
      <c r="H51" s="61"/>
      <c r="I51" s="61"/>
      <c r="J51" s="61"/>
      <c r="K51" s="61"/>
      <c r="L51" s="61"/>
      <c r="M51" s="61"/>
      <c r="N51" s="61"/>
      <c r="O51" s="61"/>
      <c r="P51" s="61"/>
      <c r="Q51" s="61"/>
      <c r="R51" s="61"/>
      <c r="S51" s="61"/>
      <c r="T51" s="61"/>
      <c r="U51" s="61"/>
      <c r="V51" s="61"/>
      <c r="W51" s="61"/>
      <c r="X51" s="61"/>
      <c r="Y51" s="61"/>
      <c r="Z51" s="61"/>
      <c r="AA51" s="61"/>
      <c r="AB51" s="61"/>
      <c r="AC51" s="61"/>
      <c r="AD51" s="61"/>
      <c r="AE51" s="61"/>
      <c r="AF51" s="61"/>
      <c r="AG51" s="61"/>
      <c r="AH51" s="61"/>
      <c r="AI51" s="61"/>
      <c r="AJ51" s="61"/>
      <c r="AK51" s="61"/>
      <c r="AL51" s="61"/>
      <c r="AM51" s="61"/>
      <c r="AN51" s="61"/>
      <c r="AO51" s="61"/>
    </row>
    <row r="52">
      <c r="B52" s="37" t="s">
        <v>761</v>
      </c>
      <c r="C52" s="70" t="s">
        <v>751</v>
      </c>
      <c r="D52" s="70" t="s">
        <v>752</v>
      </c>
      <c r="E52" s="70" t="s">
        <v>17</v>
      </c>
      <c r="F52" s="70" t="s">
        <v>18</v>
      </c>
      <c r="G52" s="70" t="s">
        <v>19</v>
      </c>
      <c r="H52" s="70" t="s">
        <v>20</v>
      </c>
      <c r="I52" s="70" t="s">
        <v>21</v>
      </c>
      <c r="J52" s="70" t="s">
        <v>22</v>
      </c>
      <c r="K52" s="70" t="s">
        <v>23</v>
      </c>
      <c r="L52" s="70" t="s">
        <v>24</v>
      </c>
      <c r="M52" s="70" t="s">
        <v>25</v>
      </c>
      <c r="N52" s="70" t="s">
        <v>26</v>
      </c>
      <c r="O52" s="70" t="s">
        <v>27</v>
      </c>
      <c r="P52" s="70" t="s">
        <v>28</v>
      </c>
      <c r="Q52" s="70" t="s">
        <v>29</v>
      </c>
      <c r="R52" s="70" t="s">
        <v>30</v>
      </c>
      <c r="S52" s="70" t="s">
        <v>31</v>
      </c>
      <c r="T52" s="70" t="s">
        <v>32</v>
      </c>
      <c r="U52" s="70" t="s">
        <v>33</v>
      </c>
      <c r="V52" s="70" t="s">
        <v>34</v>
      </c>
      <c r="W52" s="70" t="s">
        <v>35</v>
      </c>
      <c r="X52" s="70" t="s">
        <v>36</v>
      </c>
      <c r="Y52" s="70" t="s">
        <v>37</v>
      </c>
      <c r="Z52" s="70" t="s">
        <v>38</v>
      </c>
      <c r="AA52" s="70" t="s">
        <v>39</v>
      </c>
      <c r="AB52" s="70" t="s">
        <v>40</v>
      </c>
      <c r="AC52" s="70" t="s">
        <v>41</v>
      </c>
      <c r="AD52" s="70" t="s">
        <v>42</v>
      </c>
      <c r="AE52" s="70" t="s">
        <v>43</v>
      </c>
      <c r="AF52" s="70" t="s">
        <v>44</v>
      </c>
      <c r="AG52" s="70" t="s">
        <v>45</v>
      </c>
      <c r="AH52" s="70" t="s">
        <v>46</v>
      </c>
      <c r="AI52" s="70" t="s">
        <v>47</v>
      </c>
      <c r="AJ52" s="70" t="s">
        <v>48</v>
      </c>
      <c r="AK52" s="70" t="s">
        <v>49</v>
      </c>
      <c r="AL52" s="70" t="s">
        <v>50</v>
      </c>
      <c r="AM52" s="70" t="s">
        <v>51</v>
      </c>
      <c r="AN52" s="70" t="s">
        <v>52</v>
      </c>
      <c r="AO52" s="70" t="s">
        <v>53</v>
      </c>
    </row>
    <row r="53">
      <c r="B53" s="37"/>
      <c r="C53" s="70" t="s">
        <v>754</v>
      </c>
      <c r="D53" s="70" t="s">
        <v>755</v>
      </c>
      <c r="E53" s="57" t="n">
        <f>E181</f>
        <v>0</v>
      </c>
      <c r="F53" s="57" t="n">
        <f t="shared" ref="F53:AO53" si="25">F181</f>
        <v>0</v>
      </c>
      <c r="G53" s="57" t="n">
        <f t="shared" si="25"/>
        <v>0</v>
      </c>
      <c r="H53" s="57" t="n">
        <f t="shared" si="25"/>
        <v>519.4970703125</v>
      </c>
      <c r="I53" s="57" t="n">
        <f t="shared" si="25"/>
        <v>0</v>
      </c>
      <c r="J53" s="57" t="n">
        <f t="shared" si="25"/>
        <v>0</v>
      </c>
      <c r="K53" s="57" t="n">
        <f t="shared" si="25"/>
        <v>0</v>
      </c>
      <c r="L53" s="57" t="n">
        <f t="shared" si="25"/>
        <v>0</v>
      </c>
      <c r="M53" s="57" t="n">
        <f t="shared" si="25"/>
        <v>0</v>
      </c>
      <c r="N53" s="57" t="n">
        <f t="shared" si="25"/>
        <v>0</v>
      </c>
      <c r="O53" s="57" t="n">
        <f t="shared" si="25"/>
        <v>0</v>
      </c>
      <c r="P53" s="57" t="n">
        <f t="shared" si="25"/>
        <v>0</v>
      </c>
      <c r="Q53" s="57" t="n">
        <f t="shared" si="25"/>
        <v>0</v>
      </c>
      <c r="R53" s="57" t="n">
        <f t="shared" si="25"/>
        <v>0</v>
      </c>
      <c r="S53" s="57" t="n">
        <f t="shared" si="25"/>
        <v>0</v>
      </c>
      <c r="T53" s="57" t="n">
        <f t="shared" si="25"/>
        <v>0</v>
      </c>
      <c r="U53" s="57" t="n">
        <f t="shared" si="25"/>
        <v>0</v>
      </c>
      <c r="V53" s="57" t="n">
        <f t="shared" si="25"/>
        <v>519.18402099609398</v>
      </c>
      <c r="W53" s="57" t="n">
        <f t="shared" si="25"/>
        <v>1165.7300415039099</v>
      </c>
      <c r="X53" s="57" t="n">
        <f t="shared" si="25"/>
        <v>0</v>
      </c>
      <c r="Y53" s="57" t="n">
        <f t="shared" si="25"/>
        <v>0</v>
      </c>
      <c r="Z53" s="57" t="n">
        <f t="shared" si="25"/>
        <v>0</v>
      </c>
      <c r="AA53" s="57" t="n">
        <f t="shared" si="25"/>
        <v>0</v>
      </c>
      <c r="AB53" s="57" t="n">
        <f t="shared" si="25"/>
        <v>0</v>
      </c>
      <c r="AC53" s="57" t="n">
        <f t="shared" si="25"/>
        <v>0</v>
      </c>
      <c r="AD53" s="57" t="n">
        <f t="shared" si="25"/>
        <v>0</v>
      </c>
      <c r="AE53" s="57" t="n">
        <f t="shared" si="25"/>
        <v>0</v>
      </c>
      <c r="AF53" s="57" t="n">
        <f t="shared" si="25"/>
        <v>0</v>
      </c>
      <c r="AG53" s="57" t="n">
        <f t="shared" si="25"/>
        <v>0</v>
      </c>
      <c r="AH53" s="57" t="n">
        <f t="shared" si="25"/>
        <v>0</v>
      </c>
      <c r="AI53" s="57" t="n">
        <f t="shared" si="25"/>
        <v>0</v>
      </c>
      <c r="AJ53" s="57" t="n">
        <f t="shared" si="25"/>
        <v>0</v>
      </c>
      <c r="AK53" s="57" t="n">
        <f t="shared" si="25"/>
        <v>0</v>
      </c>
      <c r="AL53" s="57" t="n">
        <f t="shared" si="25"/>
        <v>0</v>
      </c>
      <c r="AM53" s="57" t="n">
        <f t="shared" si="25"/>
        <v>0</v>
      </c>
      <c r="AN53" s="57" t="n">
        <f t="shared" si="25"/>
        <v>0</v>
      </c>
      <c r="AO53" s="57" t="n">
        <f t="shared" si="25"/>
        <v>0</v>
      </c>
    </row>
    <row r="54">
      <c r="B54" s="37"/>
      <c r="C54" s="70" t="s">
        <v>754</v>
      </c>
      <c r="D54" s="70" t="s">
        <v>756</v>
      </c>
      <c r="E54" s="57" t="n">
        <f t="shared" ref="E54:AO54" si="26">E182</f>
        <v>0</v>
      </c>
      <c r="F54" s="57" t="n">
        <f t="shared" si="26"/>
        <v>0</v>
      </c>
      <c r="G54" s="57" t="n">
        <f t="shared" si="26"/>
        <v>1888.62426757812</v>
      </c>
      <c r="H54" s="57" t="n">
        <f t="shared" si="26"/>
        <v>706.43472290039097</v>
      </c>
      <c r="I54" s="57" t="n">
        <f t="shared" si="26"/>
        <v>0</v>
      </c>
      <c r="J54" s="57" t="n">
        <f t="shared" si="26"/>
        <v>0</v>
      </c>
      <c r="K54" s="57" t="n">
        <f t="shared" si="26"/>
        <v>0</v>
      </c>
      <c r="L54" s="57" t="n">
        <f t="shared" si="26"/>
        <v>0</v>
      </c>
      <c r="M54" s="57" t="n">
        <f t="shared" si="26"/>
        <v>0</v>
      </c>
      <c r="N54" s="57" t="n">
        <f t="shared" si="26"/>
        <v>0</v>
      </c>
      <c r="O54" s="57" t="n">
        <f t="shared" si="26"/>
        <v>0</v>
      </c>
      <c r="P54" s="57" t="n">
        <f t="shared" si="26"/>
        <v>0</v>
      </c>
      <c r="Q54" s="57" t="n">
        <f t="shared" si="26"/>
        <v>0</v>
      </c>
      <c r="R54" s="57" t="n">
        <f t="shared" si="26"/>
        <v>0</v>
      </c>
      <c r="S54" s="57" t="n">
        <f t="shared" si="26"/>
        <v>0</v>
      </c>
      <c r="T54" s="57" t="n">
        <f t="shared" si="26"/>
        <v>0</v>
      </c>
      <c r="U54" s="57" t="n">
        <f t="shared" si="26"/>
        <v>0</v>
      </c>
      <c r="V54" s="57" t="n">
        <f t="shared" si="26"/>
        <v>0</v>
      </c>
      <c r="W54" s="57" t="n">
        <f t="shared" si="26"/>
        <v>18086.518543243401</v>
      </c>
      <c r="X54" s="57" t="n">
        <f t="shared" si="26"/>
        <v>0</v>
      </c>
      <c r="Y54" s="57" t="n">
        <f t="shared" si="26"/>
        <v>0</v>
      </c>
      <c r="Z54" s="57" t="n">
        <f t="shared" si="26"/>
        <v>0</v>
      </c>
      <c r="AA54" s="57" t="n">
        <f t="shared" si="26"/>
        <v>0</v>
      </c>
      <c r="AB54" s="57" t="n">
        <f t="shared" si="26"/>
        <v>0</v>
      </c>
      <c r="AC54" s="57" t="n">
        <f t="shared" si="26"/>
        <v>239.95082092285199</v>
      </c>
      <c r="AD54" s="57" t="n">
        <f t="shared" si="26"/>
        <v>0</v>
      </c>
      <c r="AE54" s="57" t="n">
        <f t="shared" si="26"/>
        <v>0</v>
      </c>
      <c r="AF54" s="57" t="n">
        <f t="shared" si="26"/>
        <v>0</v>
      </c>
      <c r="AG54" s="57" t="n">
        <f t="shared" si="26"/>
        <v>0</v>
      </c>
      <c r="AH54" s="57" t="n">
        <f t="shared" si="26"/>
        <v>2497.7796630859398</v>
      </c>
      <c r="AI54" s="57" t="n">
        <f t="shared" si="26"/>
        <v>0</v>
      </c>
      <c r="AJ54" s="57" t="n">
        <f t="shared" si="26"/>
        <v>1397.4537048339801</v>
      </c>
      <c r="AK54" s="57" t="n">
        <f t="shared" si="26"/>
        <v>1612.75146484375</v>
      </c>
      <c r="AL54" s="57" t="n">
        <f t="shared" si="26"/>
        <v>0</v>
      </c>
      <c r="AM54" s="57" t="n">
        <f t="shared" si="26"/>
        <v>0</v>
      </c>
      <c r="AN54" s="57" t="n">
        <f t="shared" si="26"/>
        <v>6413.4381675720197</v>
      </c>
      <c r="AO54" s="57" t="n">
        <f t="shared" si="26"/>
        <v>0</v>
      </c>
    </row>
    <row r="55">
      <c r="B55" s="37"/>
      <c r="C55" s="70" t="s">
        <v>754</v>
      </c>
      <c r="D55" s="70" t="s">
        <v>757</v>
      </c>
      <c r="E55" s="57" t="n">
        <f t="shared" ref="E55:AO55" si="27">E183</f>
        <v>34.570014953613303</v>
      </c>
      <c r="F55" s="57" t="n">
        <f t="shared" si="27"/>
        <v>0</v>
      </c>
      <c r="G55" s="57" t="n">
        <f t="shared" si="27"/>
        <v>0</v>
      </c>
      <c r="H55" s="57" t="n">
        <f t="shared" si="27"/>
        <v>558.474609375</v>
      </c>
      <c r="I55" s="57" t="n">
        <f t="shared" si="27"/>
        <v>0</v>
      </c>
      <c r="J55" s="57" t="n">
        <f t="shared" si="27"/>
        <v>0</v>
      </c>
      <c r="K55" s="57" t="n">
        <f t="shared" si="27"/>
        <v>0</v>
      </c>
      <c r="L55" s="57" t="n">
        <f t="shared" si="27"/>
        <v>0</v>
      </c>
      <c r="M55" s="57" t="n">
        <f t="shared" si="27"/>
        <v>558.474609375</v>
      </c>
      <c r="N55" s="57" t="n">
        <f t="shared" si="27"/>
        <v>0</v>
      </c>
      <c r="O55" s="57" t="n">
        <f t="shared" si="27"/>
        <v>0</v>
      </c>
      <c r="P55" s="57" t="n">
        <f t="shared" si="27"/>
        <v>0</v>
      </c>
      <c r="Q55" s="57" t="n">
        <f t="shared" si="27"/>
        <v>0</v>
      </c>
      <c r="R55" s="57" t="n">
        <f t="shared" si="27"/>
        <v>0</v>
      </c>
      <c r="S55" s="57" t="n">
        <f t="shared" si="27"/>
        <v>1272.45385742188</v>
      </c>
      <c r="T55" s="57" t="n">
        <f t="shared" si="27"/>
        <v>0</v>
      </c>
      <c r="U55" s="57" t="n">
        <f t="shared" si="27"/>
        <v>0</v>
      </c>
      <c r="V55" s="57" t="n">
        <f t="shared" si="27"/>
        <v>0</v>
      </c>
      <c r="W55" s="57" t="n">
        <f t="shared" si="27"/>
        <v>10390.851051330599</v>
      </c>
      <c r="X55" s="57" t="n">
        <f t="shared" si="27"/>
        <v>0</v>
      </c>
      <c r="Y55" s="57" t="n">
        <f t="shared" si="27"/>
        <v>34.019363403320298</v>
      </c>
      <c r="Z55" s="57" t="n">
        <f t="shared" si="27"/>
        <v>0</v>
      </c>
      <c r="AA55" s="57" t="n">
        <f t="shared" si="27"/>
        <v>0</v>
      </c>
      <c r="AB55" s="57" t="n">
        <f t="shared" si="27"/>
        <v>0</v>
      </c>
      <c r="AC55" s="57" t="n">
        <f t="shared" si="27"/>
        <v>0</v>
      </c>
      <c r="AD55" s="57" t="n">
        <f t="shared" si="27"/>
        <v>1445.60571289062</v>
      </c>
      <c r="AE55" s="57" t="n">
        <f t="shared" si="27"/>
        <v>690.947509765625</v>
      </c>
      <c r="AF55" s="57" t="n">
        <f t="shared" si="27"/>
        <v>0</v>
      </c>
      <c r="AG55" s="57" t="n">
        <f t="shared" si="27"/>
        <v>0</v>
      </c>
      <c r="AH55" s="57" t="n">
        <f t="shared" si="27"/>
        <v>1783.80041503906</v>
      </c>
      <c r="AI55" s="57" t="n">
        <f t="shared" si="27"/>
        <v>0</v>
      </c>
      <c r="AJ55" s="57" t="n">
        <f t="shared" si="27"/>
        <v>8678.4185485839807</v>
      </c>
      <c r="AK55" s="57" t="n">
        <f t="shared" si="27"/>
        <v>906.34143066406205</v>
      </c>
      <c r="AL55" s="57" t="n">
        <f t="shared" si="27"/>
        <v>0</v>
      </c>
      <c r="AM55" s="57" t="n">
        <f t="shared" si="27"/>
        <v>322.69097900390602</v>
      </c>
      <c r="AN55" s="57" t="n">
        <f t="shared" si="27"/>
        <v>1937.5316467285199</v>
      </c>
      <c r="AO55" s="57" t="n">
        <f t="shared" si="27"/>
        <v>1272.45385742188</v>
      </c>
    </row>
    <row r="56">
      <c r="B56" s="37"/>
      <c r="C56" s="70" t="s">
        <v>758</v>
      </c>
      <c r="D56" s="70" t="s">
        <v>755</v>
      </c>
      <c r="E56" s="57" t="n">
        <f t="shared" ref="E56:AO56" si="28">E184</f>
        <v>608.71714782714798</v>
      </c>
      <c r="F56" s="57" t="n">
        <f t="shared" si="28"/>
        <v>0</v>
      </c>
      <c r="G56" s="57" t="n">
        <f t="shared" si="28"/>
        <v>0</v>
      </c>
      <c r="H56" s="57" t="n">
        <f t="shared" si="28"/>
        <v>0</v>
      </c>
      <c r="I56" s="57" t="n">
        <f t="shared" si="28"/>
        <v>0</v>
      </c>
      <c r="J56" s="57" t="n">
        <f t="shared" si="28"/>
        <v>0</v>
      </c>
      <c r="K56" s="57" t="n">
        <f t="shared" si="28"/>
        <v>0</v>
      </c>
      <c r="L56" s="57" t="n">
        <f t="shared" si="28"/>
        <v>0</v>
      </c>
      <c r="M56" s="57" t="n">
        <f t="shared" si="28"/>
        <v>92.245780944824205</v>
      </c>
      <c r="N56" s="57" t="n">
        <f t="shared" si="28"/>
        <v>0</v>
      </c>
      <c r="O56" s="57" t="n">
        <f t="shared" si="28"/>
        <v>0</v>
      </c>
      <c r="P56" s="57" t="n">
        <f t="shared" si="28"/>
        <v>0</v>
      </c>
      <c r="Q56" s="57" t="n">
        <f t="shared" si="28"/>
        <v>0</v>
      </c>
      <c r="R56" s="57" t="n">
        <f t="shared" si="28"/>
        <v>0</v>
      </c>
      <c r="S56" s="57" t="n">
        <f t="shared" si="28"/>
        <v>0</v>
      </c>
      <c r="T56" s="57" t="n">
        <f t="shared" si="28"/>
        <v>0</v>
      </c>
      <c r="U56" s="57" t="n">
        <f t="shared" si="28"/>
        <v>0</v>
      </c>
      <c r="V56" s="57" t="n">
        <f t="shared" si="28"/>
        <v>1716.0977172851599</v>
      </c>
      <c r="W56" s="57" t="n">
        <f t="shared" si="28"/>
        <v>1648.4369812011701</v>
      </c>
      <c r="X56" s="57" t="n">
        <f t="shared" si="28"/>
        <v>1582.7984008789099</v>
      </c>
      <c r="Y56" s="57" t="n">
        <f t="shared" si="28"/>
        <v>0</v>
      </c>
      <c r="Z56" s="57" t="n">
        <f t="shared" si="28"/>
        <v>0</v>
      </c>
      <c r="AA56" s="57" t="n">
        <f t="shared" si="28"/>
        <v>0</v>
      </c>
      <c r="AB56" s="57" t="n">
        <f t="shared" si="28"/>
        <v>0</v>
      </c>
      <c r="AC56" s="57" t="n">
        <f t="shared" si="28"/>
        <v>0</v>
      </c>
      <c r="AD56" s="57" t="n">
        <f t="shared" si="28"/>
        <v>0</v>
      </c>
      <c r="AE56" s="57" t="n">
        <f t="shared" si="28"/>
        <v>0</v>
      </c>
      <c r="AF56" s="57" t="n">
        <f t="shared" si="28"/>
        <v>0</v>
      </c>
      <c r="AG56" s="57" t="n">
        <f t="shared" si="28"/>
        <v>0</v>
      </c>
      <c r="AH56" s="57" t="n">
        <f t="shared" si="28"/>
        <v>0</v>
      </c>
      <c r="AI56" s="57" t="n">
        <f t="shared" si="28"/>
        <v>0</v>
      </c>
      <c r="AJ56" s="57" t="n">
        <f t="shared" si="28"/>
        <v>0</v>
      </c>
      <c r="AK56" s="57" t="n">
        <f t="shared" si="28"/>
        <v>0</v>
      </c>
      <c r="AL56" s="57" t="n">
        <f t="shared" si="28"/>
        <v>0</v>
      </c>
      <c r="AM56" s="57" t="n">
        <f t="shared" si="28"/>
        <v>0</v>
      </c>
      <c r="AN56" s="57" t="n">
        <f t="shared" si="28"/>
        <v>0</v>
      </c>
      <c r="AO56" s="57" t="n">
        <f t="shared" si="28"/>
        <v>0</v>
      </c>
    </row>
    <row r="57">
      <c r="B57" s="37"/>
      <c r="C57" s="70" t="s">
        <v>758</v>
      </c>
      <c r="D57" s="70" t="s">
        <v>756</v>
      </c>
      <c r="E57" s="57" t="n">
        <f t="shared" ref="E57:AO57" si="29">E185</f>
        <v>3521.4879302978502</v>
      </c>
      <c r="F57" s="57" t="n">
        <f t="shared" si="29"/>
        <v>0</v>
      </c>
      <c r="G57" s="57" t="n">
        <f t="shared" si="29"/>
        <v>0</v>
      </c>
      <c r="H57" s="57" t="n">
        <f t="shared" si="29"/>
        <v>0</v>
      </c>
      <c r="I57" s="57" t="n">
        <f t="shared" si="29"/>
        <v>0</v>
      </c>
      <c r="J57" s="57" t="n">
        <f t="shared" si="29"/>
        <v>0</v>
      </c>
      <c r="K57" s="57" t="n">
        <f t="shared" si="29"/>
        <v>0</v>
      </c>
      <c r="L57" s="57" t="n">
        <f t="shared" si="29"/>
        <v>0</v>
      </c>
      <c r="M57" s="57" t="n">
        <f t="shared" si="29"/>
        <v>605.81541442871105</v>
      </c>
      <c r="N57" s="57" t="n">
        <f t="shared" si="29"/>
        <v>2284.9317550659198</v>
      </c>
      <c r="O57" s="57" t="n">
        <f t="shared" si="29"/>
        <v>0</v>
      </c>
      <c r="P57" s="57" t="n">
        <f t="shared" si="29"/>
        <v>0</v>
      </c>
      <c r="Q57" s="57" t="n">
        <f t="shared" si="29"/>
        <v>0</v>
      </c>
      <c r="R57" s="57" t="n">
        <f t="shared" si="29"/>
        <v>0</v>
      </c>
      <c r="S57" s="57" t="n">
        <f t="shared" si="29"/>
        <v>1731.8730773925799</v>
      </c>
      <c r="T57" s="57" t="n">
        <f t="shared" si="29"/>
        <v>0</v>
      </c>
      <c r="U57" s="57" t="n">
        <f t="shared" si="29"/>
        <v>99.444549560546903</v>
      </c>
      <c r="V57" s="57" t="n">
        <f t="shared" si="29"/>
        <v>32396.5271377563</v>
      </c>
      <c r="W57" s="57" t="n">
        <f t="shared" si="29"/>
        <v>28268.617263793902</v>
      </c>
      <c r="X57" s="57" t="n">
        <f t="shared" si="29"/>
        <v>21666.246185302702</v>
      </c>
      <c r="Y57" s="57" t="n">
        <f t="shared" si="29"/>
        <v>93.306076049804702</v>
      </c>
      <c r="Z57" s="57" t="n">
        <f t="shared" si="29"/>
        <v>0</v>
      </c>
      <c r="AA57" s="57" t="n">
        <f t="shared" si="29"/>
        <v>0</v>
      </c>
      <c r="AB57" s="57" t="n">
        <f t="shared" si="29"/>
        <v>0</v>
      </c>
      <c r="AC57" s="57" t="n">
        <f t="shared" si="29"/>
        <v>239.95082092285199</v>
      </c>
      <c r="AD57" s="57" t="n">
        <f t="shared" si="29"/>
        <v>0</v>
      </c>
      <c r="AE57" s="57" t="n">
        <f t="shared" si="29"/>
        <v>0</v>
      </c>
      <c r="AF57" s="57" t="n">
        <f t="shared" si="29"/>
        <v>0</v>
      </c>
      <c r="AG57" s="57" t="n">
        <f t="shared" si="29"/>
        <v>459.41921997070301</v>
      </c>
      <c r="AH57" s="57" t="n">
        <f t="shared" si="29"/>
        <v>239.95082092285199</v>
      </c>
      <c r="AI57" s="57" t="n">
        <f t="shared" si="29"/>
        <v>0</v>
      </c>
      <c r="AJ57" s="57" t="n">
        <f t="shared" si="29"/>
        <v>0</v>
      </c>
      <c r="AK57" s="57" t="n">
        <f t="shared" si="29"/>
        <v>92.245780944824205</v>
      </c>
      <c r="AL57" s="57" t="n">
        <f t="shared" si="29"/>
        <v>0</v>
      </c>
      <c r="AM57" s="57" t="n">
        <f t="shared" si="29"/>
        <v>694.02893066406205</v>
      </c>
      <c r="AN57" s="57" t="n">
        <f t="shared" si="29"/>
        <v>3009.2694702148401</v>
      </c>
      <c r="AO57" s="57" t="n">
        <f t="shared" si="29"/>
        <v>198.88909912109401</v>
      </c>
    </row>
    <row r="58">
      <c r="B58" s="37"/>
      <c r="C58" s="70" t="s">
        <v>758</v>
      </c>
      <c r="D58" s="70" t="s">
        <v>757</v>
      </c>
      <c r="E58" s="57" t="n">
        <f t="shared" ref="E58:AO58" si="30">E186</f>
        <v>170.22259521484401</v>
      </c>
      <c r="F58" s="57" t="n">
        <f t="shared" si="30"/>
        <v>0</v>
      </c>
      <c r="G58" s="57" t="n">
        <f t="shared" si="30"/>
        <v>570.23048400878895</v>
      </c>
      <c r="H58" s="57" t="n">
        <f t="shared" si="30"/>
        <v>0</v>
      </c>
      <c r="I58" s="57" t="n">
        <f t="shared" si="30"/>
        <v>387.42565917968801</v>
      </c>
      <c r="J58" s="57" t="n">
        <f t="shared" si="30"/>
        <v>0</v>
      </c>
      <c r="K58" s="57" t="n">
        <f t="shared" si="30"/>
        <v>0</v>
      </c>
      <c r="L58" s="57" t="n">
        <f t="shared" si="30"/>
        <v>0</v>
      </c>
      <c r="M58" s="57" t="n">
        <f t="shared" si="30"/>
        <v>767.51150512695301</v>
      </c>
      <c r="N58" s="57" t="n">
        <f t="shared" si="30"/>
        <v>0</v>
      </c>
      <c r="O58" s="57" t="n">
        <f t="shared" si="30"/>
        <v>0</v>
      </c>
      <c r="P58" s="57" t="n">
        <f t="shared" si="30"/>
        <v>0</v>
      </c>
      <c r="Q58" s="57" t="n">
        <f t="shared" si="30"/>
        <v>0</v>
      </c>
      <c r="R58" s="57" t="n">
        <f t="shared" si="30"/>
        <v>0</v>
      </c>
      <c r="S58" s="57" t="n">
        <f t="shared" si="30"/>
        <v>0</v>
      </c>
      <c r="T58" s="57" t="n">
        <f t="shared" si="30"/>
        <v>0</v>
      </c>
      <c r="U58" s="57" t="n">
        <f t="shared" si="30"/>
        <v>0</v>
      </c>
      <c r="V58" s="57" t="n">
        <f t="shared" si="30"/>
        <v>3496.2901420593298</v>
      </c>
      <c r="W58" s="57" t="n">
        <f t="shared" si="30"/>
        <v>9676.0330963134802</v>
      </c>
      <c r="X58" s="57" t="n">
        <f t="shared" si="30"/>
        <v>5890.8714752197302</v>
      </c>
      <c r="Y58" s="57" t="n">
        <f t="shared" si="30"/>
        <v>34.019363403320298</v>
      </c>
      <c r="Z58" s="57" t="n">
        <f t="shared" si="30"/>
        <v>0</v>
      </c>
      <c r="AA58" s="57" t="n">
        <f t="shared" si="30"/>
        <v>0</v>
      </c>
      <c r="AB58" s="57" t="n">
        <f t="shared" si="30"/>
        <v>0</v>
      </c>
      <c r="AC58" s="57" t="n">
        <f t="shared" si="30"/>
        <v>1357.3418579101599</v>
      </c>
      <c r="AD58" s="57" t="n">
        <f t="shared" si="30"/>
        <v>0</v>
      </c>
      <c r="AE58" s="57" t="n">
        <f t="shared" si="30"/>
        <v>2046.4912414550799</v>
      </c>
      <c r="AF58" s="57" t="n">
        <f t="shared" si="30"/>
        <v>0</v>
      </c>
      <c r="AG58" s="57" t="n">
        <f t="shared" si="30"/>
        <v>0</v>
      </c>
      <c r="AH58" s="57" t="n">
        <f t="shared" si="30"/>
        <v>0</v>
      </c>
      <c r="AI58" s="57" t="n">
        <f t="shared" si="30"/>
        <v>0</v>
      </c>
      <c r="AJ58" s="57" t="n">
        <f t="shared" si="30"/>
        <v>1225.32580566406</v>
      </c>
      <c r="AK58" s="57" t="n">
        <f t="shared" si="30"/>
        <v>132.01605224609401</v>
      </c>
      <c r="AL58" s="57" t="n">
        <f t="shared" si="30"/>
        <v>0</v>
      </c>
      <c r="AM58" s="57" t="n">
        <f t="shared" si="30"/>
        <v>0</v>
      </c>
      <c r="AN58" s="57" t="n">
        <f t="shared" si="30"/>
        <v>665.93397521972702</v>
      </c>
      <c r="AO58" s="57" t="n">
        <f t="shared" si="30"/>
        <v>0</v>
      </c>
    </row>
    <row r="61">
      <c r="B61" s="61"/>
      <c r="C61" s="63" t="s">
        <v>759</v>
      </c>
      <c r="D61" s="61"/>
      <c r="E61" s="61"/>
      <c r="F61" s="61"/>
      <c r="G61" s="61"/>
      <c r="H61" s="61"/>
      <c r="I61" s="61"/>
      <c r="J61" s="61"/>
      <c r="K61" s="61"/>
      <c r="L61" s="61"/>
      <c r="M61" s="61"/>
      <c r="N61" s="61"/>
      <c r="O61" s="61"/>
      <c r="P61" s="61"/>
      <c r="Q61" s="61"/>
      <c r="R61" s="61"/>
      <c r="S61" s="61"/>
      <c r="T61" s="61"/>
      <c r="U61" s="61"/>
      <c r="V61" s="61"/>
      <c r="W61" s="61"/>
      <c r="X61" s="61"/>
      <c r="Y61" s="61"/>
      <c r="Z61" s="61"/>
      <c r="AA61" s="61"/>
      <c r="AB61" s="61"/>
      <c r="AC61" s="61"/>
      <c r="AD61" s="61"/>
      <c r="AE61" s="61"/>
      <c r="AF61" s="61"/>
      <c r="AG61" s="61"/>
      <c r="AH61" s="61"/>
      <c r="AI61" s="61"/>
      <c r="AJ61" s="61"/>
      <c r="AK61" s="61"/>
      <c r="AL61" s="61"/>
      <c r="AM61" s="61"/>
      <c r="AN61" s="61"/>
      <c r="AO61" s="61"/>
    </row>
    <row r="62">
      <c r="B62" s="37" t="s">
        <v>761</v>
      </c>
      <c r="C62" s="70" t="s">
        <v>751</v>
      </c>
      <c r="D62" s="70" t="s">
        <v>752</v>
      </c>
      <c r="E62" s="70" t="s">
        <v>17</v>
      </c>
      <c r="F62" s="70" t="s">
        <v>18</v>
      </c>
      <c r="G62" s="70" t="s">
        <v>19</v>
      </c>
      <c r="H62" s="70" t="s">
        <v>20</v>
      </c>
      <c r="I62" s="70" t="s">
        <v>21</v>
      </c>
      <c r="J62" s="70" t="s">
        <v>22</v>
      </c>
      <c r="K62" s="70" t="s">
        <v>23</v>
      </c>
      <c r="L62" s="70" t="s">
        <v>24</v>
      </c>
      <c r="M62" s="70" t="s">
        <v>25</v>
      </c>
      <c r="N62" s="70" t="s">
        <v>26</v>
      </c>
      <c r="O62" s="70" t="s">
        <v>27</v>
      </c>
      <c r="P62" s="70" t="s">
        <v>28</v>
      </c>
      <c r="Q62" s="70" t="s">
        <v>29</v>
      </c>
      <c r="R62" s="70" t="s">
        <v>30</v>
      </c>
      <c r="S62" s="70" t="s">
        <v>31</v>
      </c>
      <c r="T62" s="70" t="s">
        <v>32</v>
      </c>
      <c r="U62" s="70" t="s">
        <v>33</v>
      </c>
      <c r="V62" s="70" t="s">
        <v>34</v>
      </c>
      <c r="W62" s="70" t="s">
        <v>35</v>
      </c>
      <c r="X62" s="70" t="s">
        <v>36</v>
      </c>
      <c r="Y62" s="70" t="s">
        <v>37</v>
      </c>
      <c r="Z62" s="70" t="s">
        <v>38</v>
      </c>
      <c r="AA62" s="70" t="s">
        <v>39</v>
      </c>
      <c r="AB62" s="70" t="s">
        <v>40</v>
      </c>
      <c r="AC62" s="70" t="s">
        <v>41</v>
      </c>
      <c r="AD62" s="70" t="s">
        <v>42</v>
      </c>
      <c r="AE62" s="70" t="s">
        <v>43</v>
      </c>
      <c r="AF62" s="70" t="s">
        <v>44</v>
      </c>
      <c r="AG62" s="70" t="s">
        <v>45</v>
      </c>
      <c r="AH62" s="70" t="s">
        <v>46</v>
      </c>
      <c r="AI62" s="70" t="s">
        <v>47</v>
      </c>
      <c r="AJ62" s="70" t="s">
        <v>48</v>
      </c>
      <c r="AK62" s="70" t="s">
        <v>49</v>
      </c>
      <c r="AL62" s="70" t="s">
        <v>50</v>
      </c>
      <c r="AM62" s="70" t="s">
        <v>51</v>
      </c>
      <c r="AN62" s="70" t="s">
        <v>52</v>
      </c>
      <c r="AO62" s="70" t="s">
        <v>53</v>
      </c>
    </row>
    <row r="63">
      <c r="B63" s="37"/>
      <c r="C63" s="70" t="s">
        <v>754</v>
      </c>
      <c r="D63" s="70" t="s">
        <v>755</v>
      </c>
      <c r="E63" s="64" t="n">
        <f>E105</f>
        <v>0</v>
      </c>
      <c r="F63" s="64" t="n">
        <f t="shared" ref="F63:AO63" si="31">F105</f>
        <v>0</v>
      </c>
      <c r="G63" s="64" t="n">
        <f t="shared" si="31"/>
        <v>0</v>
      </c>
      <c r="H63" s="64" t="n">
        <f t="shared" si="31"/>
        <v>0</v>
      </c>
      <c r="I63" s="64" t="n">
        <f t="shared" si="31"/>
        <v>0</v>
      </c>
      <c r="J63" s="64" t="n">
        <f t="shared" si="31"/>
        <v>0</v>
      </c>
      <c r="K63" s="64" t="n">
        <f t="shared" si="31"/>
        <v>0</v>
      </c>
      <c r="L63" s="64" t="n">
        <f t="shared" si="31"/>
        <v>0</v>
      </c>
      <c r="M63" s="64" t="n">
        <f t="shared" si="31"/>
        <v>0</v>
      </c>
      <c r="N63" s="64" t="n">
        <f t="shared" si="31"/>
        <v>0</v>
      </c>
      <c r="O63" s="64" t="n">
        <f t="shared" si="31"/>
        <v>0</v>
      </c>
      <c r="P63" s="64" t="n">
        <f t="shared" si="31"/>
        <v>0</v>
      </c>
      <c r="Q63" s="64" t="n">
        <f t="shared" si="31"/>
        <v>0</v>
      </c>
      <c r="R63" s="64" t="n">
        <f t="shared" si="31"/>
        <v>0</v>
      </c>
      <c r="S63" s="64" t="n">
        <f t="shared" si="31"/>
        <v>0</v>
      </c>
      <c r="T63" s="64" t="n">
        <f t="shared" si="31"/>
        <v>0</v>
      </c>
      <c r="U63" s="64" t="n">
        <f t="shared" si="31"/>
        <v>0</v>
      </c>
      <c r="V63" s="64" t="n">
        <f t="shared" si="31"/>
        <v>0</v>
      </c>
      <c r="W63" s="64" t="n">
        <f t="shared" si="31"/>
        <v>0</v>
      </c>
      <c r="X63" s="64" t="n">
        <f t="shared" si="31"/>
        <v>0</v>
      </c>
      <c r="Y63" s="64" t="n">
        <f t="shared" si="31"/>
        <v>0</v>
      </c>
      <c r="Z63" s="64" t="n">
        <f t="shared" si="31"/>
        <v>0</v>
      </c>
      <c r="AA63" s="64" t="n">
        <f t="shared" si="31"/>
        <v>0</v>
      </c>
      <c r="AB63" s="64" t="n">
        <f t="shared" si="31"/>
        <v>0</v>
      </c>
      <c r="AC63" s="64" t="n">
        <f t="shared" si="31"/>
        <v>0</v>
      </c>
      <c r="AD63" s="64" t="n">
        <f t="shared" si="31"/>
        <v>0</v>
      </c>
      <c r="AE63" s="64" t="n">
        <f t="shared" si="31"/>
        <v>0</v>
      </c>
      <c r="AF63" s="64" t="n">
        <f t="shared" si="31"/>
        <v>0</v>
      </c>
      <c r="AG63" s="64" t="n">
        <f t="shared" si="31"/>
        <v>0</v>
      </c>
      <c r="AH63" s="64" t="n">
        <f t="shared" si="31"/>
        <v>0</v>
      </c>
      <c r="AI63" s="64" t="n">
        <f t="shared" si="31"/>
        <v>0</v>
      </c>
      <c r="AJ63" s="64" t="n">
        <f t="shared" si="31"/>
        <v>0</v>
      </c>
      <c r="AK63" s="64" t="n">
        <f t="shared" si="31"/>
        <v>0</v>
      </c>
      <c r="AL63" s="64" t="n">
        <f t="shared" si="31"/>
        <v>0</v>
      </c>
      <c r="AM63" s="64" t="n">
        <f t="shared" si="31"/>
        <v>0</v>
      </c>
      <c r="AN63" s="64" t="n">
        <f t="shared" si="31"/>
        <v>0</v>
      </c>
      <c r="AO63" s="64" t="n">
        <f t="shared" si="31"/>
        <v>500707.846069336</v>
      </c>
    </row>
    <row r="64">
      <c r="B64" s="37"/>
      <c r="C64" s="70" t="s">
        <v>754</v>
      </c>
      <c r="D64" s="70" t="s">
        <v>756</v>
      </c>
      <c r="E64" s="64" t="n">
        <f t="shared" ref="E64:AO64" si="32">E106</f>
        <v>0</v>
      </c>
      <c r="F64" s="64" t="n">
        <f t="shared" si="32"/>
        <v>0</v>
      </c>
      <c r="G64" s="64" t="n">
        <f t="shared" si="32"/>
        <v>315932.87773132301</v>
      </c>
      <c r="H64" s="64" t="n">
        <f t="shared" si="32"/>
        <v>31516.6259765625</v>
      </c>
      <c r="I64" s="64" t="n">
        <f t="shared" si="32"/>
        <v>0</v>
      </c>
      <c r="J64" s="64" t="n">
        <f t="shared" si="32"/>
        <v>0</v>
      </c>
      <c r="K64" s="64" t="n">
        <f t="shared" si="32"/>
        <v>0</v>
      </c>
      <c r="L64" s="64" t="n">
        <f t="shared" si="32"/>
        <v>0</v>
      </c>
      <c r="M64" s="64" t="n">
        <f t="shared" si="32"/>
        <v>0</v>
      </c>
      <c r="N64" s="64" t="n">
        <f t="shared" si="32"/>
        <v>0</v>
      </c>
      <c r="O64" s="64" t="n">
        <f t="shared" si="32"/>
        <v>0</v>
      </c>
      <c r="P64" s="64" t="n">
        <f t="shared" si="32"/>
        <v>0</v>
      </c>
      <c r="Q64" s="64" t="n">
        <f t="shared" si="32"/>
        <v>0</v>
      </c>
      <c r="R64" s="64" t="n">
        <f t="shared" si="32"/>
        <v>0</v>
      </c>
      <c r="S64" s="64" t="n">
        <f t="shared" si="32"/>
        <v>0</v>
      </c>
      <c r="T64" s="64" t="n">
        <f t="shared" si="32"/>
        <v>0</v>
      </c>
      <c r="U64" s="64" t="n">
        <f t="shared" si="32"/>
        <v>0</v>
      </c>
      <c r="V64" s="64" t="n">
        <f t="shared" si="32"/>
        <v>341054.70886230498</v>
      </c>
      <c r="W64" s="64" t="n">
        <f t="shared" si="32"/>
        <v>4310628.3271789597</v>
      </c>
      <c r="X64" s="64" t="n">
        <f t="shared" si="32"/>
        <v>0</v>
      </c>
      <c r="Y64" s="64" t="n">
        <f t="shared" si="32"/>
        <v>0</v>
      </c>
      <c r="Z64" s="64" t="n">
        <f t="shared" si="32"/>
        <v>0</v>
      </c>
      <c r="AA64" s="64" t="n">
        <f t="shared" si="32"/>
        <v>0</v>
      </c>
      <c r="AB64" s="64" t="n">
        <f t="shared" si="32"/>
        <v>0</v>
      </c>
      <c r="AC64" s="64" t="n">
        <f t="shared" si="32"/>
        <v>0</v>
      </c>
      <c r="AD64" s="64" t="n">
        <f t="shared" si="32"/>
        <v>171387.086486816</v>
      </c>
      <c r="AE64" s="64" t="n">
        <f t="shared" si="32"/>
        <v>0</v>
      </c>
      <c r="AF64" s="64" t="n">
        <f t="shared" si="32"/>
        <v>0</v>
      </c>
      <c r="AG64" s="64" t="n">
        <f t="shared" si="32"/>
        <v>0</v>
      </c>
      <c r="AH64" s="64" t="n">
        <f t="shared" si="32"/>
        <v>0</v>
      </c>
      <c r="AI64" s="64" t="n">
        <f t="shared" si="32"/>
        <v>0</v>
      </c>
      <c r="AJ64" s="64" t="n">
        <f t="shared" si="32"/>
        <v>0</v>
      </c>
      <c r="AK64" s="64" t="n">
        <f t="shared" si="32"/>
        <v>428864.03198242199</v>
      </c>
      <c r="AL64" s="64" t="n">
        <f t="shared" si="32"/>
        <v>0</v>
      </c>
      <c r="AM64" s="64" t="n">
        <f t="shared" si="32"/>
        <v>719852.46276855504</v>
      </c>
      <c r="AN64" s="64" t="n">
        <f t="shared" si="32"/>
        <v>0</v>
      </c>
      <c r="AO64" s="64" t="n">
        <f t="shared" si="32"/>
        <v>1688556.86454773</v>
      </c>
    </row>
    <row r="65">
      <c r="B65" s="37"/>
      <c r="C65" s="70" t="s">
        <v>754</v>
      </c>
      <c r="D65" s="70" t="s">
        <v>757</v>
      </c>
      <c r="E65" s="64" t="n">
        <f t="shared" ref="E65:AO65" si="33">E107</f>
        <v>12099.505233764599</v>
      </c>
      <c r="F65" s="64" t="n">
        <f t="shared" si="33"/>
        <v>0</v>
      </c>
      <c r="G65" s="64" t="n">
        <f t="shared" si="33"/>
        <v>0</v>
      </c>
      <c r="H65" s="64" t="n">
        <f t="shared" si="33"/>
        <v>0</v>
      </c>
      <c r="I65" s="64" t="n">
        <f t="shared" si="33"/>
        <v>0</v>
      </c>
      <c r="J65" s="64" t="n">
        <f t="shared" si="33"/>
        <v>0</v>
      </c>
      <c r="K65" s="64" t="n">
        <f t="shared" si="33"/>
        <v>0</v>
      </c>
      <c r="L65" s="64" t="n">
        <f t="shared" si="33"/>
        <v>0</v>
      </c>
      <c r="M65" s="64" t="n">
        <f t="shared" si="33"/>
        <v>0</v>
      </c>
      <c r="N65" s="64" t="n">
        <f t="shared" si="33"/>
        <v>0</v>
      </c>
      <c r="O65" s="64" t="n">
        <f t="shared" si="33"/>
        <v>0</v>
      </c>
      <c r="P65" s="64" t="n">
        <f t="shared" si="33"/>
        <v>0</v>
      </c>
      <c r="Q65" s="64" t="n">
        <f t="shared" si="33"/>
        <v>0</v>
      </c>
      <c r="R65" s="64" t="n">
        <f t="shared" si="33"/>
        <v>0</v>
      </c>
      <c r="S65" s="64" t="n">
        <f t="shared" si="33"/>
        <v>0</v>
      </c>
      <c r="T65" s="64" t="n">
        <f t="shared" si="33"/>
        <v>0</v>
      </c>
      <c r="U65" s="64" t="n">
        <f t="shared" si="33"/>
        <v>0</v>
      </c>
      <c r="V65" s="64" t="n">
        <f t="shared" si="33"/>
        <v>0</v>
      </c>
      <c r="W65" s="64" t="n">
        <f t="shared" si="33"/>
        <v>186760.198974609</v>
      </c>
      <c r="X65" s="64" t="n">
        <f t="shared" si="33"/>
        <v>0</v>
      </c>
      <c r="Y65" s="64" t="n">
        <f t="shared" si="33"/>
        <v>290858.33168029803</v>
      </c>
      <c r="Z65" s="64" t="n">
        <f t="shared" si="33"/>
        <v>0</v>
      </c>
      <c r="AA65" s="64" t="n">
        <f t="shared" si="33"/>
        <v>0</v>
      </c>
      <c r="AB65" s="64" t="n">
        <f t="shared" si="33"/>
        <v>0</v>
      </c>
      <c r="AC65" s="64" t="n">
        <f t="shared" si="33"/>
        <v>0</v>
      </c>
      <c r="AD65" s="64" t="n">
        <f t="shared" si="33"/>
        <v>0</v>
      </c>
      <c r="AE65" s="64" t="n">
        <f t="shared" si="33"/>
        <v>0</v>
      </c>
      <c r="AF65" s="64" t="n">
        <f t="shared" si="33"/>
        <v>0</v>
      </c>
      <c r="AG65" s="64" t="n">
        <f t="shared" si="33"/>
        <v>120304.724121094</v>
      </c>
      <c r="AH65" s="64" t="n">
        <f t="shared" si="33"/>
        <v>1396186.5234375</v>
      </c>
      <c r="AI65" s="64" t="n">
        <f t="shared" si="33"/>
        <v>0</v>
      </c>
      <c r="AJ65" s="64" t="n">
        <f t="shared" si="33"/>
        <v>11298634.586334201</v>
      </c>
      <c r="AK65" s="64" t="n">
        <f t="shared" si="33"/>
        <v>0</v>
      </c>
      <c r="AL65" s="64" t="n">
        <f t="shared" si="33"/>
        <v>0</v>
      </c>
      <c r="AM65" s="64" t="n">
        <f t="shared" si="33"/>
        <v>863822.95532226597</v>
      </c>
      <c r="AN65" s="64" t="n">
        <f t="shared" si="33"/>
        <v>0</v>
      </c>
      <c r="AO65" s="64" t="n">
        <f t="shared" si="33"/>
        <v>0</v>
      </c>
    </row>
    <row r="66">
      <c r="B66" s="37"/>
      <c r="C66" s="70" t="s">
        <v>758</v>
      </c>
      <c r="D66" s="70" t="s">
        <v>755</v>
      </c>
      <c r="E66" s="64" t="n">
        <f t="shared" ref="E66:AO66" si="34">E108</f>
        <v>0</v>
      </c>
      <c r="F66" s="64" t="n">
        <f t="shared" si="34"/>
        <v>0</v>
      </c>
      <c r="G66" s="64" t="n">
        <f t="shared" si="34"/>
        <v>0</v>
      </c>
      <c r="H66" s="64" t="n">
        <f t="shared" si="34"/>
        <v>0</v>
      </c>
      <c r="I66" s="64" t="n">
        <f t="shared" si="34"/>
        <v>0</v>
      </c>
      <c r="J66" s="64" t="n">
        <f t="shared" si="34"/>
        <v>0</v>
      </c>
      <c r="K66" s="64" t="n">
        <f t="shared" si="34"/>
        <v>0</v>
      </c>
      <c r="L66" s="64" t="n">
        <f t="shared" si="34"/>
        <v>0</v>
      </c>
      <c r="M66" s="64" t="n">
        <f t="shared" si="34"/>
        <v>0</v>
      </c>
      <c r="N66" s="64" t="n">
        <f t="shared" si="34"/>
        <v>0</v>
      </c>
      <c r="O66" s="64" t="n">
        <f t="shared" si="34"/>
        <v>0</v>
      </c>
      <c r="P66" s="64" t="n">
        <f t="shared" si="34"/>
        <v>0</v>
      </c>
      <c r="Q66" s="64" t="n">
        <f t="shared" si="34"/>
        <v>0</v>
      </c>
      <c r="R66" s="64" t="n">
        <f t="shared" si="34"/>
        <v>0</v>
      </c>
      <c r="S66" s="64" t="n">
        <f t="shared" si="34"/>
        <v>0</v>
      </c>
      <c r="T66" s="64" t="n">
        <f t="shared" si="34"/>
        <v>0</v>
      </c>
      <c r="U66" s="64" t="n">
        <f t="shared" si="34"/>
        <v>0</v>
      </c>
      <c r="V66" s="64" t="n">
        <f t="shared" si="34"/>
        <v>252571.49505615199</v>
      </c>
      <c r="W66" s="64" t="n">
        <f t="shared" si="34"/>
        <v>84326.0391235352</v>
      </c>
      <c r="X66" s="64" t="n">
        <f t="shared" si="34"/>
        <v>0</v>
      </c>
      <c r="Y66" s="64" t="n">
        <f t="shared" si="34"/>
        <v>0</v>
      </c>
      <c r="Z66" s="64" t="n">
        <f t="shared" si="34"/>
        <v>0</v>
      </c>
      <c r="AA66" s="64" t="n">
        <f t="shared" si="34"/>
        <v>0</v>
      </c>
      <c r="AB66" s="64" t="n">
        <f t="shared" si="34"/>
        <v>0</v>
      </c>
      <c r="AC66" s="64" t="n">
        <f t="shared" si="34"/>
        <v>0</v>
      </c>
      <c r="AD66" s="64" t="n">
        <f t="shared" si="34"/>
        <v>0</v>
      </c>
      <c r="AE66" s="64" t="n">
        <f t="shared" si="34"/>
        <v>0</v>
      </c>
      <c r="AF66" s="64" t="n">
        <f t="shared" si="34"/>
        <v>0</v>
      </c>
      <c r="AG66" s="64" t="n">
        <f t="shared" si="34"/>
        <v>0</v>
      </c>
      <c r="AH66" s="64" t="n">
        <f t="shared" si="34"/>
        <v>0</v>
      </c>
      <c r="AI66" s="64" t="n">
        <f t="shared" si="34"/>
        <v>0</v>
      </c>
      <c r="AJ66" s="64" t="n">
        <f t="shared" si="34"/>
        <v>0</v>
      </c>
      <c r="AK66" s="64" t="n">
        <f t="shared" si="34"/>
        <v>0</v>
      </c>
      <c r="AL66" s="64" t="n">
        <f t="shared" si="34"/>
        <v>0</v>
      </c>
      <c r="AM66" s="64" t="n">
        <f t="shared" si="34"/>
        <v>0</v>
      </c>
      <c r="AN66" s="64" t="n">
        <f t="shared" si="34"/>
        <v>0</v>
      </c>
      <c r="AO66" s="64" t="n">
        <f t="shared" si="34"/>
        <v>0</v>
      </c>
    </row>
    <row r="67">
      <c r="B67" s="37"/>
      <c r="C67" s="70" t="s">
        <v>758</v>
      </c>
      <c r="D67" s="70" t="s">
        <v>756</v>
      </c>
      <c r="E67" s="64" t="n">
        <f t="shared" ref="E67:AO67" si="35">E109</f>
        <v>2164071.1059570299</v>
      </c>
      <c r="F67" s="64" t="n">
        <f t="shared" si="35"/>
        <v>0</v>
      </c>
      <c r="G67" s="64" t="n">
        <f t="shared" si="35"/>
        <v>0</v>
      </c>
      <c r="H67" s="64" t="n">
        <f t="shared" si="35"/>
        <v>0</v>
      </c>
      <c r="I67" s="64" t="n">
        <f t="shared" si="35"/>
        <v>0</v>
      </c>
      <c r="J67" s="64" t="n">
        <f t="shared" si="35"/>
        <v>0</v>
      </c>
      <c r="K67" s="64" t="n">
        <f t="shared" si="35"/>
        <v>0</v>
      </c>
      <c r="L67" s="64" t="n">
        <f t="shared" si="35"/>
        <v>0</v>
      </c>
      <c r="M67" s="64" t="n">
        <f t="shared" si="35"/>
        <v>0</v>
      </c>
      <c r="N67" s="64" t="n">
        <f t="shared" si="35"/>
        <v>17713.237762451201</v>
      </c>
      <c r="O67" s="64" t="n">
        <f t="shared" si="35"/>
        <v>0</v>
      </c>
      <c r="P67" s="64" t="n">
        <f t="shared" si="35"/>
        <v>0</v>
      </c>
      <c r="Q67" s="64" t="n">
        <f t="shared" si="35"/>
        <v>0</v>
      </c>
      <c r="R67" s="64" t="n">
        <f t="shared" si="35"/>
        <v>0</v>
      </c>
      <c r="S67" s="64" t="n">
        <f t="shared" si="35"/>
        <v>0</v>
      </c>
      <c r="T67" s="64" t="n">
        <f t="shared" si="35"/>
        <v>0</v>
      </c>
      <c r="U67" s="64" t="n">
        <f t="shared" si="35"/>
        <v>367944.83337402297</v>
      </c>
      <c r="V67" s="64" t="n">
        <f t="shared" si="35"/>
        <v>8090545.9886016799</v>
      </c>
      <c r="W67" s="64" t="n">
        <f t="shared" si="35"/>
        <v>3829531.7279815702</v>
      </c>
      <c r="X67" s="64" t="n">
        <f t="shared" si="35"/>
        <v>9401753.8638763409</v>
      </c>
      <c r="Y67" s="64" t="n">
        <f t="shared" si="35"/>
        <v>139959.114074707</v>
      </c>
      <c r="Z67" s="64" t="n">
        <f t="shared" si="35"/>
        <v>0</v>
      </c>
      <c r="AA67" s="64" t="n">
        <f t="shared" si="35"/>
        <v>0</v>
      </c>
      <c r="AB67" s="64" t="n">
        <f t="shared" si="35"/>
        <v>0</v>
      </c>
      <c r="AC67" s="64" t="n">
        <f t="shared" si="35"/>
        <v>0</v>
      </c>
      <c r="AD67" s="64" t="n">
        <f t="shared" si="35"/>
        <v>0</v>
      </c>
      <c r="AE67" s="64" t="n">
        <f t="shared" si="35"/>
        <v>0</v>
      </c>
      <c r="AF67" s="64" t="n">
        <f t="shared" si="35"/>
        <v>0</v>
      </c>
      <c r="AG67" s="64" t="n">
        <f t="shared" si="35"/>
        <v>0</v>
      </c>
      <c r="AH67" s="64" t="n">
        <f t="shared" si="35"/>
        <v>0</v>
      </c>
      <c r="AI67" s="64" t="n">
        <f t="shared" si="35"/>
        <v>0</v>
      </c>
      <c r="AJ67" s="64" t="n">
        <f t="shared" si="35"/>
        <v>0</v>
      </c>
      <c r="AK67" s="64" t="n">
        <f t="shared" si="35"/>
        <v>0</v>
      </c>
      <c r="AL67" s="64" t="n">
        <f t="shared" si="35"/>
        <v>0</v>
      </c>
      <c r="AM67" s="64" t="n">
        <f t="shared" si="35"/>
        <v>0</v>
      </c>
      <c r="AN67" s="64" t="n">
        <f t="shared" si="35"/>
        <v>0</v>
      </c>
      <c r="AO67" s="64" t="n">
        <f t="shared" si="35"/>
        <v>0</v>
      </c>
    </row>
    <row r="68">
      <c r="B68" s="37"/>
      <c r="C68" s="70" t="s">
        <v>758</v>
      </c>
      <c r="D68" s="70" t="s">
        <v>757</v>
      </c>
      <c r="E68" s="64" t="n">
        <f t="shared" ref="E68:AO68" si="36">E110</f>
        <v>0</v>
      </c>
      <c r="F68" s="64" t="n">
        <f t="shared" si="36"/>
        <v>0</v>
      </c>
      <c r="G68" s="64" t="n">
        <f t="shared" si="36"/>
        <v>17653.141784668001</v>
      </c>
      <c r="H68" s="64" t="n">
        <f t="shared" si="36"/>
        <v>0</v>
      </c>
      <c r="I68" s="64" t="n">
        <f t="shared" si="36"/>
        <v>0</v>
      </c>
      <c r="J68" s="64" t="n">
        <f t="shared" si="36"/>
        <v>0</v>
      </c>
      <c r="K68" s="64" t="n">
        <f t="shared" si="36"/>
        <v>0</v>
      </c>
      <c r="L68" s="64" t="n">
        <f t="shared" si="36"/>
        <v>0</v>
      </c>
      <c r="M68" s="64" t="n">
        <f t="shared" si="36"/>
        <v>0</v>
      </c>
      <c r="N68" s="64" t="n">
        <f t="shared" si="36"/>
        <v>0</v>
      </c>
      <c r="O68" s="64" t="n">
        <f t="shared" si="36"/>
        <v>0</v>
      </c>
      <c r="P68" s="64" t="n">
        <f t="shared" si="36"/>
        <v>0</v>
      </c>
      <c r="Q68" s="64" t="n">
        <f t="shared" si="36"/>
        <v>0</v>
      </c>
      <c r="R68" s="64" t="n">
        <f t="shared" si="36"/>
        <v>0</v>
      </c>
      <c r="S68" s="64" t="n">
        <f t="shared" si="36"/>
        <v>0</v>
      </c>
      <c r="T68" s="64" t="n">
        <f t="shared" si="36"/>
        <v>0</v>
      </c>
      <c r="U68" s="64" t="n">
        <f t="shared" si="36"/>
        <v>0</v>
      </c>
      <c r="V68" s="64" t="n">
        <f t="shared" si="36"/>
        <v>643316.68548583996</v>
      </c>
      <c r="W68" s="64" t="n">
        <f t="shared" si="36"/>
        <v>586248.07777404797</v>
      </c>
      <c r="X68" s="64" t="n">
        <f t="shared" si="36"/>
        <v>819405.04302978504</v>
      </c>
      <c r="Y68" s="64" t="n">
        <f t="shared" si="36"/>
        <v>204116.18041992199</v>
      </c>
      <c r="Z68" s="64" t="n">
        <f t="shared" si="36"/>
        <v>0</v>
      </c>
      <c r="AA68" s="64" t="n">
        <f t="shared" si="36"/>
        <v>0</v>
      </c>
      <c r="AB68" s="64" t="n">
        <f t="shared" si="36"/>
        <v>0</v>
      </c>
      <c r="AC68" s="64" t="n">
        <f t="shared" si="36"/>
        <v>0</v>
      </c>
      <c r="AD68" s="64" t="n">
        <f t="shared" si="36"/>
        <v>0</v>
      </c>
      <c r="AE68" s="64" t="n">
        <f t="shared" si="36"/>
        <v>0</v>
      </c>
      <c r="AF68" s="64" t="n">
        <f t="shared" si="36"/>
        <v>0</v>
      </c>
      <c r="AG68" s="64" t="n">
        <f t="shared" si="36"/>
        <v>0</v>
      </c>
      <c r="AH68" s="64" t="n">
        <f t="shared" si="36"/>
        <v>244610.26611328099</v>
      </c>
      <c r="AI68" s="64" t="n">
        <f t="shared" si="36"/>
        <v>0</v>
      </c>
      <c r="AJ68" s="64" t="n">
        <f t="shared" si="36"/>
        <v>322137.66708374</v>
      </c>
      <c r="AK68" s="64" t="n">
        <f t="shared" si="36"/>
        <v>0</v>
      </c>
      <c r="AL68" s="64" t="n">
        <f t="shared" si="36"/>
        <v>0</v>
      </c>
      <c r="AM68" s="64" t="n">
        <f t="shared" si="36"/>
        <v>38239.130401611299</v>
      </c>
      <c r="AN68" s="64" t="n">
        <f t="shared" si="36"/>
        <v>0</v>
      </c>
      <c r="AO68" s="64" t="n">
        <f t="shared" si="36"/>
        <v>0</v>
      </c>
    </row>
    <row r="71">
      <c r="B71" s="61"/>
      <c r="C71" s="63" t="s">
        <v>750</v>
      </c>
      <c r="D71" s="61"/>
      <c r="E71" s="61"/>
      <c r="F71" s="61"/>
      <c r="G71" s="61"/>
      <c r="H71" s="61"/>
      <c r="I71" s="61"/>
      <c r="J71" s="61"/>
      <c r="K71" s="61"/>
      <c r="L71" s="61"/>
      <c r="M71" s="61"/>
      <c r="N71" s="61"/>
      <c r="O71" s="61"/>
      <c r="P71" s="61"/>
      <c r="Q71" s="61"/>
      <c r="R71" s="61"/>
      <c r="S71" s="61"/>
      <c r="T71" s="61"/>
      <c r="U71" s="61"/>
      <c r="V71" s="61"/>
      <c r="W71" s="61"/>
      <c r="X71" s="61"/>
      <c r="Y71" s="61"/>
      <c r="Z71" s="61"/>
      <c r="AA71" s="61"/>
      <c r="AB71" s="61"/>
      <c r="AC71" s="61"/>
      <c r="AD71" s="61"/>
      <c r="AE71" s="61"/>
      <c r="AF71" s="61"/>
      <c r="AG71" s="61"/>
      <c r="AH71" s="61"/>
      <c r="AI71" s="61"/>
      <c r="AJ71" s="61"/>
      <c r="AK71" s="61"/>
      <c r="AL71" s="61"/>
      <c r="AM71" s="61"/>
      <c r="AN71" s="61"/>
      <c r="AO71" s="61"/>
    </row>
    <row r="72">
      <c r="B72" s="37" t="s">
        <v>762</v>
      </c>
      <c r="C72" s="70" t="s">
        <v>751</v>
      </c>
      <c r="D72" s="70" t="s">
        <v>752</v>
      </c>
      <c r="E72" s="70" t="s">
        <v>17</v>
      </c>
      <c r="F72" s="70" t="s">
        <v>18</v>
      </c>
      <c r="G72" s="70" t="s">
        <v>19</v>
      </c>
      <c r="H72" s="70" t="s">
        <v>20</v>
      </c>
      <c r="I72" s="70" t="s">
        <v>21</v>
      </c>
      <c r="J72" s="70" t="s">
        <v>22</v>
      </c>
      <c r="K72" s="70" t="s">
        <v>23</v>
      </c>
      <c r="L72" s="70" t="s">
        <v>24</v>
      </c>
      <c r="M72" s="70" t="s">
        <v>25</v>
      </c>
      <c r="N72" s="70" t="s">
        <v>26</v>
      </c>
      <c r="O72" s="70" t="s">
        <v>27</v>
      </c>
      <c r="P72" s="70" t="s">
        <v>28</v>
      </c>
      <c r="Q72" s="70" t="s">
        <v>29</v>
      </c>
      <c r="R72" s="70" t="s">
        <v>30</v>
      </c>
      <c r="S72" s="70" t="s">
        <v>31</v>
      </c>
      <c r="T72" s="70" t="s">
        <v>32</v>
      </c>
      <c r="U72" s="70" t="s">
        <v>33</v>
      </c>
      <c r="V72" s="70" t="s">
        <v>34</v>
      </c>
      <c r="W72" s="70" t="s">
        <v>35</v>
      </c>
      <c r="X72" s="70" t="s">
        <v>36</v>
      </c>
      <c r="Y72" s="70" t="s">
        <v>37</v>
      </c>
      <c r="Z72" s="70" t="s">
        <v>38</v>
      </c>
      <c r="AA72" s="70" t="s">
        <v>39</v>
      </c>
      <c r="AB72" s="70" t="s">
        <v>40</v>
      </c>
      <c r="AC72" s="70" t="s">
        <v>41</v>
      </c>
      <c r="AD72" s="70" t="s">
        <v>42</v>
      </c>
      <c r="AE72" s="70" t="s">
        <v>43</v>
      </c>
      <c r="AF72" s="70" t="s">
        <v>44</v>
      </c>
      <c r="AG72" s="70" t="s">
        <v>45</v>
      </c>
      <c r="AH72" s="70" t="s">
        <v>46</v>
      </c>
      <c r="AI72" s="70" t="s">
        <v>47</v>
      </c>
      <c r="AJ72" s="70" t="s">
        <v>48</v>
      </c>
      <c r="AK72" s="70" t="s">
        <v>49</v>
      </c>
      <c r="AL72" s="70" t="s">
        <v>50</v>
      </c>
      <c r="AM72" s="70" t="s">
        <v>51</v>
      </c>
      <c r="AN72" s="70" t="s">
        <v>52</v>
      </c>
      <c r="AO72" s="70" t="s">
        <v>53</v>
      </c>
    </row>
    <row r="73">
      <c r="B73" s="37"/>
      <c r="C73" s="70" t="s">
        <v>754</v>
      </c>
      <c r="D73" s="70" t="s">
        <v>755</v>
      </c>
      <c r="E73" s="57" t="n">
        <f>E193</f>
        <v>11483.658329010001</v>
      </c>
      <c r="F73" s="57" t="n">
        <f t="shared" ref="F73:AO73" si="37">F193</f>
        <v>0</v>
      </c>
      <c r="G73" s="57" t="n">
        <f t="shared" si="37"/>
        <v>0</v>
      </c>
      <c r="H73" s="57" t="n">
        <f t="shared" si="37"/>
        <v>0</v>
      </c>
      <c r="I73" s="57" t="n">
        <f t="shared" si="37"/>
        <v>0</v>
      </c>
      <c r="J73" s="57" t="n">
        <f t="shared" si="37"/>
        <v>0</v>
      </c>
      <c r="K73" s="57" t="n">
        <f t="shared" si="37"/>
        <v>0</v>
      </c>
      <c r="L73" s="57" t="n">
        <f t="shared" si="37"/>
        <v>0</v>
      </c>
      <c r="M73" s="57" t="n">
        <f t="shared" si="37"/>
        <v>0</v>
      </c>
      <c r="N73" s="57" t="n">
        <f t="shared" si="37"/>
        <v>0</v>
      </c>
      <c r="O73" s="57" t="n">
        <f t="shared" si="37"/>
        <v>0</v>
      </c>
      <c r="P73" s="57" t="n">
        <f t="shared" si="37"/>
        <v>0</v>
      </c>
      <c r="Q73" s="57" t="n">
        <f t="shared" si="37"/>
        <v>0</v>
      </c>
      <c r="R73" s="57" t="n">
        <f t="shared" si="37"/>
        <v>0</v>
      </c>
      <c r="S73" s="57" t="n">
        <f t="shared" si="37"/>
        <v>0</v>
      </c>
      <c r="T73" s="57" t="n">
        <f t="shared" si="37"/>
        <v>0</v>
      </c>
      <c r="U73" s="57" t="n">
        <f t="shared" si="37"/>
        <v>0</v>
      </c>
      <c r="V73" s="57" t="n">
        <f t="shared" si="37"/>
        <v>0</v>
      </c>
      <c r="W73" s="57" t="n">
        <f t="shared" si="37"/>
        <v>0</v>
      </c>
      <c r="X73" s="57" t="n">
        <f t="shared" si="37"/>
        <v>0</v>
      </c>
      <c r="Y73" s="57" t="n">
        <f t="shared" si="37"/>
        <v>0</v>
      </c>
      <c r="Z73" s="57" t="n">
        <f t="shared" si="37"/>
        <v>0</v>
      </c>
      <c r="AA73" s="57" t="n">
        <f t="shared" si="37"/>
        <v>0</v>
      </c>
      <c r="AB73" s="57" t="n">
        <f t="shared" si="37"/>
        <v>0</v>
      </c>
      <c r="AC73" s="57" t="n">
        <f t="shared" si="37"/>
        <v>0</v>
      </c>
      <c r="AD73" s="57" t="n">
        <f t="shared" si="37"/>
        <v>0</v>
      </c>
      <c r="AE73" s="57" t="n">
        <f t="shared" si="37"/>
        <v>0</v>
      </c>
      <c r="AF73" s="57" t="n">
        <f t="shared" si="37"/>
        <v>0</v>
      </c>
      <c r="AG73" s="57" t="n">
        <f t="shared" si="37"/>
        <v>0</v>
      </c>
      <c r="AH73" s="57" t="n">
        <f t="shared" si="37"/>
        <v>0</v>
      </c>
      <c r="AI73" s="57" t="n">
        <f t="shared" si="37"/>
        <v>0</v>
      </c>
      <c r="AJ73" s="57" t="n">
        <f t="shared" si="37"/>
        <v>0</v>
      </c>
      <c r="AK73" s="57" t="n">
        <f t="shared" si="37"/>
        <v>0</v>
      </c>
      <c r="AL73" s="57" t="n">
        <f t="shared" si="37"/>
        <v>0</v>
      </c>
      <c r="AM73" s="57" t="n">
        <f t="shared" si="37"/>
        <v>0</v>
      </c>
      <c r="AN73" s="57" t="n">
        <f t="shared" si="37"/>
        <v>0</v>
      </c>
      <c r="AO73" s="57" t="n">
        <f t="shared" si="37"/>
        <v>0</v>
      </c>
    </row>
    <row r="74">
      <c r="B74" s="37"/>
      <c r="C74" s="70" t="s">
        <v>754</v>
      </c>
      <c r="D74" s="70" t="s">
        <v>756</v>
      </c>
      <c r="E74" s="57" t="n">
        <f t="shared" ref="E74:AO74" si="38">E194</f>
        <v>148610.62473678601</v>
      </c>
      <c r="F74" s="57" t="n">
        <f t="shared" si="38"/>
        <v>0</v>
      </c>
      <c r="G74" s="57" t="n">
        <f t="shared" si="38"/>
        <v>0</v>
      </c>
      <c r="H74" s="57" t="n">
        <f t="shared" si="38"/>
        <v>0</v>
      </c>
      <c r="I74" s="57" t="n">
        <f t="shared" si="38"/>
        <v>0</v>
      </c>
      <c r="J74" s="57" t="n">
        <f t="shared" si="38"/>
        <v>0</v>
      </c>
      <c r="K74" s="57" t="n">
        <f t="shared" si="38"/>
        <v>0</v>
      </c>
      <c r="L74" s="57" t="n">
        <f t="shared" si="38"/>
        <v>0</v>
      </c>
      <c r="M74" s="57" t="n">
        <f t="shared" si="38"/>
        <v>0</v>
      </c>
      <c r="N74" s="57" t="n">
        <f t="shared" si="38"/>
        <v>0</v>
      </c>
      <c r="O74" s="57" t="n">
        <f t="shared" si="38"/>
        <v>0</v>
      </c>
      <c r="P74" s="57" t="n">
        <f t="shared" si="38"/>
        <v>0</v>
      </c>
      <c r="Q74" s="57" t="n">
        <f t="shared" si="38"/>
        <v>0</v>
      </c>
      <c r="R74" s="57" t="n">
        <f t="shared" si="38"/>
        <v>0</v>
      </c>
      <c r="S74" s="57" t="n">
        <f t="shared" si="38"/>
        <v>0</v>
      </c>
      <c r="T74" s="57" t="n">
        <f t="shared" si="38"/>
        <v>0</v>
      </c>
      <c r="U74" s="57" t="n">
        <f t="shared" si="38"/>
        <v>0</v>
      </c>
      <c r="V74" s="57" t="n">
        <f t="shared" si="38"/>
        <v>0</v>
      </c>
      <c r="W74" s="57" t="n">
        <f t="shared" si="38"/>
        <v>2092.6326828002898</v>
      </c>
      <c r="X74" s="57" t="n">
        <f t="shared" si="38"/>
        <v>0</v>
      </c>
      <c r="Y74" s="57" t="n">
        <f t="shared" si="38"/>
        <v>194.61318969726599</v>
      </c>
      <c r="Z74" s="57" t="n">
        <f t="shared" si="38"/>
        <v>0</v>
      </c>
      <c r="AA74" s="57" t="n">
        <f t="shared" si="38"/>
        <v>0</v>
      </c>
      <c r="AB74" s="57" t="n">
        <f t="shared" si="38"/>
        <v>0</v>
      </c>
      <c r="AC74" s="57" t="n">
        <f t="shared" si="38"/>
        <v>0</v>
      </c>
      <c r="AD74" s="57" t="n">
        <f t="shared" si="38"/>
        <v>0</v>
      </c>
      <c r="AE74" s="57" t="n">
        <f t="shared" si="38"/>
        <v>0</v>
      </c>
      <c r="AF74" s="57" t="n">
        <f t="shared" si="38"/>
        <v>0</v>
      </c>
      <c r="AG74" s="57" t="n">
        <f t="shared" si="38"/>
        <v>0</v>
      </c>
      <c r="AH74" s="57" t="n">
        <f t="shared" si="38"/>
        <v>0</v>
      </c>
      <c r="AI74" s="57" t="n">
        <f t="shared" si="38"/>
        <v>0</v>
      </c>
      <c r="AJ74" s="57" t="n">
        <f t="shared" si="38"/>
        <v>0</v>
      </c>
      <c r="AK74" s="57" t="n">
        <f t="shared" si="38"/>
        <v>0</v>
      </c>
      <c r="AL74" s="57" t="n">
        <f t="shared" si="38"/>
        <v>0</v>
      </c>
      <c r="AM74" s="57" t="n">
        <f t="shared" si="38"/>
        <v>0</v>
      </c>
      <c r="AN74" s="57" t="n">
        <f t="shared" si="38"/>
        <v>0</v>
      </c>
      <c r="AO74" s="57" t="n">
        <f t="shared" si="38"/>
        <v>280.11630249023398</v>
      </c>
    </row>
    <row r="75">
      <c r="B75" s="37"/>
      <c r="C75" s="70" t="s">
        <v>754</v>
      </c>
      <c r="D75" s="70" t="s">
        <v>757</v>
      </c>
      <c r="E75" s="57" t="n">
        <f t="shared" ref="E75:AO75" si="39">E195</f>
        <v>31077.0208473206</v>
      </c>
      <c r="F75" s="57" t="n">
        <f t="shared" si="39"/>
        <v>0</v>
      </c>
      <c r="G75" s="57" t="n">
        <f t="shared" si="39"/>
        <v>0</v>
      </c>
      <c r="H75" s="57" t="n">
        <f t="shared" si="39"/>
        <v>0</v>
      </c>
      <c r="I75" s="57" t="n">
        <f t="shared" si="39"/>
        <v>0</v>
      </c>
      <c r="J75" s="57" t="n">
        <f t="shared" si="39"/>
        <v>0</v>
      </c>
      <c r="K75" s="57" t="n">
        <f t="shared" si="39"/>
        <v>0</v>
      </c>
      <c r="L75" s="57" t="n">
        <f t="shared" si="39"/>
        <v>0</v>
      </c>
      <c r="M75" s="57" t="n">
        <f t="shared" si="39"/>
        <v>0</v>
      </c>
      <c r="N75" s="57" t="n">
        <f t="shared" si="39"/>
        <v>0</v>
      </c>
      <c r="O75" s="57" t="n">
        <f t="shared" si="39"/>
        <v>0</v>
      </c>
      <c r="P75" s="57" t="n">
        <f t="shared" si="39"/>
        <v>0</v>
      </c>
      <c r="Q75" s="57" t="n">
        <f t="shared" si="39"/>
        <v>0</v>
      </c>
      <c r="R75" s="57" t="n">
        <f t="shared" si="39"/>
        <v>0</v>
      </c>
      <c r="S75" s="57" t="n">
        <f t="shared" si="39"/>
        <v>0</v>
      </c>
      <c r="T75" s="57" t="n">
        <f t="shared" si="39"/>
        <v>0</v>
      </c>
      <c r="U75" s="57" t="n">
        <f t="shared" si="39"/>
        <v>0</v>
      </c>
      <c r="V75" s="57" t="n">
        <f t="shared" si="39"/>
        <v>0</v>
      </c>
      <c r="W75" s="57" t="n">
        <f t="shared" si="39"/>
        <v>1455.63426208496</v>
      </c>
      <c r="X75" s="57" t="n">
        <f t="shared" si="39"/>
        <v>0</v>
      </c>
      <c r="Y75" s="57" t="n">
        <f t="shared" si="39"/>
        <v>0</v>
      </c>
      <c r="Z75" s="57" t="n">
        <f t="shared" si="39"/>
        <v>0</v>
      </c>
      <c r="AA75" s="57" t="n">
        <f t="shared" si="39"/>
        <v>0</v>
      </c>
      <c r="AB75" s="57" t="n">
        <f t="shared" si="39"/>
        <v>0</v>
      </c>
      <c r="AC75" s="57" t="n">
        <f t="shared" si="39"/>
        <v>0</v>
      </c>
      <c r="AD75" s="57" t="n">
        <f t="shared" si="39"/>
        <v>0</v>
      </c>
      <c r="AE75" s="57" t="n">
        <f t="shared" si="39"/>
        <v>0</v>
      </c>
      <c r="AF75" s="57" t="n">
        <f t="shared" si="39"/>
        <v>0</v>
      </c>
      <c r="AG75" s="57" t="n">
        <f t="shared" si="39"/>
        <v>0</v>
      </c>
      <c r="AH75" s="57" t="n">
        <f t="shared" si="39"/>
        <v>0</v>
      </c>
      <c r="AI75" s="57" t="n">
        <f t="shared" si="39"/>
        <v>0</v>
      </c>
      <c r="AJ75" s="57" t="n">
        <f t="shared" si="39"/>
        <v>0</v>
      </c>
      <c r="AK75" s="57" t="n">
        <f t="shared" si="39"/>
        <v>0</v>
      </c>
      <c r="AL75" s="57" t="n">
        <f t="shared" si="39"/>
        <v>0</v>
      </c>
      <c r="AM75" s="57" t="n">
        <f t="shared" si="39"/>
        <v>0</v>
      </c>
      <c r="AN75" s="57" t="n">
        <f t="shared" si="39"/>
        <v>0</v>
      </c>
      <c r="AO75" s="57" t="n">
        <f t="shared" si="39"/>
        <v>0</v>
      </c>
    </row>
    <row r="76">
      <c r="B76" s="37"/>
      <c r="C76" s="70" t="s">
        <v>758</v>
      </c>
      <c r="D76" s="70" t="s">
        <v>755</v>
      </c>
      <c r="E76" s="57" t="n">
        <f t="shared" ref="E76:AO76" si="40">E196</f>
        <v>7895.7531013488797</v>
      </c>
      <c r="F76" s="57" t="n">
        <f t="shared" si="40"/>
        <v>0</v>
      </c>
      <c r="G76" s="57" t="n">
        <f t="shared" si="40"/>
        <v>0</v>
      </c>
      <c r="H76" s="57" t="n">
        <f t="shared" si="40"/>
        <v>0</v>
      </c>
      <c r="I76" s="57" t="n">
        <f t="shared" si="40"/>
        <v>0</v>
      </c>
      <c r="J76" s="57" t="n">
        <f t="shared" si="40"/>
        <v>0</v>
      </c>
      <c r="K76" s="57" t="n">
        <f t="shared" si="40"/>
        <v>0</v>
      </c>
      <c r="L76" s="57" t="n">
        <f t="shared" si="40"/>
        <v>0</v>
      </c>
      <c r="M76" s="57" t="n">
        <f t="shared" si="40"/>
        <v>0</v>
      </c>
      <c r="N76" s="57" t="n">
        <f t="shared" si="40"/>
        <v>0</v>
      </c>
      <c r="O76" s="57" t="n">
        <f t="shared" si="40"/>
        <v>0</v>
      </c>
      <c r="P76" s="57" t="n">
        <f t="shared" si="40"/>
        <v>0</v>
      </c>
      <c r="Q76" s="57" t="n">
        <f t="shared" si="40"/>
        <v>0</v>
      </c>
      <c r="R76" s="57" t="n">
        <f t="shared" si="40"/>
        <v>0</v>
      </c>
      <c r="S76" s="57" t="n">
        <f t="shared" si="40"/>
        <v>0</v>
      </c>
      <c r="T76" s="57" t="n">
        <f t="shared" si="40"/>
        <v>0</v>
      </c>
      <c r="U76" s="57" t="n">
        <f t="shared" si="40"/>
        <v>0</v>
      </c>
      <c r="V76" s="57" t="n">
        <f t="shared" si="40"/>
        <v>0</v>
      </c>
      <c r="W76" s="57" t="n">
        <f t="shared" si="40"/>
        <v>0</v>
      </c>
      <c r="X76" s="57" t="n">
        <f t="shared" si="40"/>
        <v>0</v>
      </c>
      <c r="Y76" s="57" t="n">
        <f t="shared" si="40"/>
        <v>0</v>
      </c>
      <c r="Z76" s="57" t="n">
        <f t="shared" si="40"/>
        <v>0</v>
      </c>
      <c r="AA76" s="57" t="n">
        <f t="shared" si="40"/>
        <v>0</v>
      </c>
      <c r="AB76" s="57" t="n">
        <f t="shared" si="40"/>
        <v>0</v>
      </c>
      <c r="AC76" s="57" t="n">
        <f t="shared" si="40"/>
        <v>0</v>
      </c>
      <c r="AD76" s="57" t="n">
        <f t="shared" si="40"/>
        <v>0</v>
      </c>
      <c r="AE76" s="57" t="n">
        <f t="shared" si="40"/>
        <v>0</v>
      </c>
      <c r="AF76" s="57" t="n">
        <f t="shared" si="40"/>
        <v>0</v>
      </c>
      <c r="AG76" s="57" t="n">
        <f t="shared" si="40"/>
        <v>0</v>
      </c>
      <c r="AH76" s="57" t="n">
        <f t="shared" si="40"/>
        <v>0</v>
      </c>
      <c r="AI76" s="57" t="n">
        <f t="shared" si="40"/>
        <v>0</v>
      </c>
      <c r="AJ76" s="57" t="n">
        <f t="shared" si="40"/>
        <v>0</v>
      </c>
      <c r="AK76" s="57" t="n">
        <f t="shared" si="40"/>
        <v>0</v>
      </c>
      <c r="AL76" s="57" t="n">
        <f t="shared" si="40"/>
        <v>0</v>
      </c>
      <c r="AM76" s="57" t="n">
        <f t="shared" si="40"/>
        <v>0</v>
      </c>
      <c r="AN76" s="57" t="n">
        <f t="shared" si="40"/>
        <v>0</v>
      </c>
      <c r="AO76" s="57" t="n">
        <f t="shared" si="40"/>
        <v>0</v>
      </c>
    </row>
    <row r="77">
      <c r="B77" s="37"/>
      <c r="C77" s="70" t="s">
        <v>758</v>
      </c>
      <c r="D77" s="70" t="s">
        <v>756</v>
      </c>
      <c r="E77" s="57" t="n">
        <f t="shared" ref="E77:AO77" si="41">E197</f>
        <v>56718.158866882302</v>
      </c>
      <c r="F77" s="57" t="n">
        <f t="shared" si="41"/>
        <v>0</v>
      </c>
      <c r="G77" s="57" t="n">
        <f t="shared" si="41"/>
        <v>0</v>
      </c>
      <c r="H77" s="57" t="n">
        <f t="shared" si="41"/>
        <v>0</v>
      </c>
      <c r="I77" s="57" t="n">
        <f t="shared" si="41"/>
        <v>0</v>
      </c>
      <c r="J77" s="57" t="n">
        <f t="shared" si="41"/>
        <v>0</v>
      </c>
      <c r="K77" s="57" t="n">
        <f t="shared" si="41"/>
        <v>0</v>
      </c>
      <c r="L77" s="57" t="n">
        <f t="shared" si="41"/>
        <v>0</v>
      </c>
      <c r="M77" s="57" t="n">
        <f t="shared" si="41"/>
        <v>0</v>
      </c>
      <c r="N77" s="57" t="n">
        <f t="shared" si="41"/>
        <v>0</v>
      </c>
      <c r="O77" s="57" t="n">
        <f t="shared" si="41"/>
        <v>0</v>
      </c>
      <c r="P77" s="57" t="n">
        <f t="shared" si="41"/>
        <v>0</v>
      </c>
      <c r="Q77" s="57" t="n">
        <f t="shared" si="41"/>
        <v>0</v>
      </c>
      <c r="R77" s="57" t="n">
        <f t="shared" si="41"/>
        <v>0</v>
      </c>
      <c r="S77" s="57" t="n">
        <f t="shared" si="41"/>
        <v>0</v>
      </c>
      <c r="T77" s="57" t="n">
        <f t="shared" si="41"/>
        <v>0</v>
      </c>
      <c r="U77" s="57" t="n">
        <f t="shared" si="41"/>
        <v>33.648147583007798</v>
      </c>
      <c r="V77" s="57" t="n">
        <f t="shared" si="41"/>
        <v>0</v>
      </c>
      <c r="W77" s="57" t="n">
        <f t="shared" si="41"/>
        <v>1307.2803497314501</v>
      </c>
      <c r="X77" s="57" t="n">
        <f t="shared" si="41"/>
        <v>0</v>
      </c>
      <c r="Y77" s="57" t="n">
        <f t="shared" si="41"/>
        <v>0</v>
      </c>
      <c r="Z77" s="57" t="n">
        <f t="shared" si="41"/>
        <v>0</v>
      </c>
      <c r="AA77" s="57" t="n">
        <f t="shared" si="41"/>
        <v>0</v>
      </c>
      <c r="AB77" s="57" t="n">
        <f t="shared" si="41"/>
        <v>0</v>
      </c>
      <c r="AC77" s="57" t="n">
        <f t="shared" si="41"/>
        <v>0</v>
      </c>
      <c r="AD77" s="57" t="n">
        <f t="shared" si="41"/>
        <v>0</v>
      </c>
      <c r="AE77" s="57" t="n">
        <f t="shared" si="41"/>
        <v>0</v>
      </c>
      <c r="AF77" s="57" t="n">
        <f t="shared" si="41"/>
        <v>0</v>
      </c>
      <c r="AG77" s="57" t="n">
        <f t="shared" si="41"/>
        <v>0</v>
      </c>
      <c r="AH77" s="57" t="n">
        <f t="shared" si="41"/>
        <v>0</v>
      </c>
      <c r="AI77" s="57" t="n">
        <f t="shared" si="41"/>
        <v>0</v>
      </c>
      <c r="AJ77" s="57" t="n">
        <f t="shared" si="41"/>
        <v>0</v>
      </c>
      <c r="AK77" s="57" t="n">
        <f t="shared" si="41"/>
        <v>0</v>
      </c>
      <c r="AL77" s="57" t="n">
        <f t="shared" si="41"/>
        <v>0</v>
      </c>
      <c r="AM77" s="57" t="n">
        <f t="shared" si="41"/>
        <v>0</v>
      </c>
      <c r="AN77" s="57" t="n">
        <f t="shared" si="41"/>
        <v>0</v>
      </c>
      <c r="AO77" s="57" t="n">
        <f t="shared" si="41"/>
        <v>0</v>
      </c>
    </row>
    <row r="78">
      <c r="B78" s="37"/>
      <c r="C78" s="70" t="s">
        <v>758</v>
      </c>
      <c r="D78" s="70" t="s">
        <v>757</v>
      </c>
      <c r="E78" s="57" t="n">
        <f t="shared" ref="E78:AO78" si="42">E198</f>
        <v>11081.3783912659</v>
      </c>
      <c r="F78" s="57" t="n">
        <f t="shared" si="42"/>
        <v>0</v>
      </c>
      <c r="G78" s="57" t="n">
        <f t="shared" si="42"/>
        <v>0</v>
      </c>
      <c r="H78" s="57" t="n">
        <f t="shared" si="42"/>
        <v>0</v>
      </c>
      <c r="I78" s="57" t="n">
        <f t="shared" si="42"/>
        <v>0</v>
      </c>
      <c r="J78" s="57" t="n">
        <f t="shared" si="42"/>
        <v>0</v>
      </c>
      <c r="K78" s="57" t="n">
        <f t="shared" si="42"/>
        <v>0</v>
      </c>
      <c r="L78" s="57" t="n">
        <f t="shared" si="42"/>
        <v>0</v>
      </c>
      <c r="M78" s="57" t="n">
        <f t="shared" si="42"/>
        <v>0</v>
      </c>
      <c r="N78" s="57" t="n">
        <f t="shared" si="42"/>
        <v>0</v>
      </c>
      <c r="O78" s="57" t="n">
        <f t="shared" si="42"/>
        <v>0</v>
      </c>
      <c r="P78" s="57" t="n">
        <f t="shared" si="42"/>
        <v>0</v>
      </c>
      <c r="Q78" s="57" t="n">
        <f t="shared" si="42"/>
        <v>0</v>
      </c>
      <c r="R78" s="57" t="n">
        <f t="shared" si="42"/>
        <v>0</v>
      </c>
      <c r="S78" s="57" t="n">
        <f t="shared" si="42"/>
        <v>0</v>
      </c>
      <c r="T78" s="57" t="n">
        <f t="shared" si="42"/>
        <v>0</v>
      </c>
      <c r="U78" s="57" t="n">
        <f t="shared" si="42"/>
        <v>0</v>
      </c>
      <c r="V78" s="57" t="n">
        <f t="shared" si="42"/>
        <v>0</v>
      </c>
      <c r="W78" s="57" t="n">
        <f t="shared" si="42"/>
        <v>280.11630249023398</v>
      </c>
      <c r="X78" s="57" t="n">
        <f t="shared" si="42"/>
        <v>0</v>
      </c>
      <c r="Y78" s="57" t="n">
        <f t="shared" si="42"/>
        <v>194.61318969726599</v>
      </c>
      <c r="Z78" s="57" t="n">
        <f t="shared" si="42"/>
        <v>0</v>
      </c>
      <c r="AA78" s="57" t="n">
        <f t="shared" si="42"/>
        <v>0</v>
      </c>
      <c r="AB78" s="57" t="n">
        <f t="shared" si="42"/>
        <v>0</v>
      </c>
      <c r="AC78" s="57" t="n">
        <f t="shared" si="42"/>
        <v>0</v>
      </c>
      <c r="AD78" s="57" t="n">
        <f t="shared" si="42"/>
        <v>0</v>
      </c>
      <c r="AE78" s="57" t="n">
        <f t="shared" si="42"/>
        <v>0</v>
      </c>
      <c r="AF78" s="57" t="n">
        <f t="shared" si="42"/>
        <v>0</v>
      </c>
      <c r="AG78" s="57" t="n">
        <f t="shared" si="42"/>
        <v>0</v>
      </c>
      <c r="AH78" s="57" t="n">
        <f t="shared" si="42"/>
        <v>0</v>
      </c>
      <c r="AI78" s="57" t="n">
        <f t="shared" si="42"/>
        <v>0</v>
      </c>
      <c r="AJ78" s="57" t="n">
        <f t="shared" si="42"/>
        <v>0</v>
      </c>
      <c r="AK78" s="57" t="n">
        <f t="shared" si="42"/>
        <v>0</v>
      </c>
      <c r="AL78" s="57" t="n">
        <f t="shared" si="42"/>
        <v>0</v>
      </c>
      <c r="AM78" s="57" t="n">
        <f t="shared" si="42"/>
        <v>0</v>
      </c>
      <c r="AN78" s="57" t="n">
        <f t="shared" si="42"/>
        <v>0</v>
      </c>
      <c r="AO78" s="57" t="n">
        <f t="shared" si="42"/>
        <v>0</v>
      </c>
    </row>
    <row r="81">
      <c r="B81" s="61"/>
      <c r="C81" s="63" t="s">
        <v>759</v>
      </c>
      <c r="D81" s="61"/>
      <c r="E81" s="61"/>
      <c r="F81" s="61"/>
      <c r="G81" s="61"/>
      <c r="H81" s="61"/>
      <c r="I81" s="61"/>
      <c r="J81" s="61"/>
      <c r="K81" s="61"/>
      <c r="L81" s="61"/>
      <c r="M81" s="61"/>
      <c r="N81" s="61"/>
      <c r="O81" s="61"/>
      <c r="P81" s="61"/>
      <c r="Q81" s="61"/>
      <c r="R81" s="61"/>
      <c r="S81" s="61"/>
      <c r="T81" s="61"/>
      <c r="U81" s="61"/>
      <c r="V81" s="61"/>
      <c r="W81" s="61"/>
      <c r="X81" s="61"/>
      <c r="Y81" s="61"/>
      <c r="Z81" s="61"/>
      <c r="AA81" s="61"/>
      <c r="AB81" s="61"/>
      <c r="AC81" s="61"/>
      <c r="AD81" s="61"/>
      <c r="AE81" s="61"/>
      <c r="AF81" s="61"/>
      <c r="AG81" s="61"/>
      <c r="AH81" s="61"/>
      <c r="AI81" s="61"/>
      <c r="AJ81" s="61"/>
      <c r="AK81" s="61"/>
      <c r="AL81" s="61"/>
      <c r="AM81" s="61"/>
      <c r="AN81" s="61"/>
      <c r="AO81" s="61"/>
    </row>
    <row r="82">
      <c r="B82" s="37" t="s">
        <v>762</v>
      </c>
      <c r="C82" s="70" t="s">
        <v>751</v>
      </c>
      <c r="D82" s="70" t="s">
        <v>752</v>
      </c>
      <c r="E82" s="70" t="s">
        <v>17</v>
      </c>
      <c r="F82" s="70" t="s">
        <v>18</v>
      </c>
      <c r="G82" s="70" t="s">
        <v>19</v>
      </c>
      <c r="H82" s="70" t="s">
        <v>20</v>
      </c>
      <c r="I82" s="70" t="s">
        <v>21</v>
      </c>
      <c r="J82" s="70" t="s">
        <v>22</v>
      </c>
      <c r="K82" s="70" t="s">
        <v>23</v>
      </c>
      <c r="L82" s="70" t="s">
        <v>24</v>
      </c>
      <c r="M82" s="70" t="s">
        <v>25</v>
      </c>
      <c r="N82" s="70" t="s">
        <v>26</v>
      </c>
      <c r="O82" s="70" t="s">
        <v>27</v>
      </c>
      <c r="P82" s="70" t="s">
        <v>28</v>
      </c>
      <c r="Q82" s="70" t="s">
        <v>29</v>
      </c>
      <c r="R82" s="70" t="s">
        <v>30</v>
      </c>
      <c r="S82" s="70" t="s">
        <v>31</v>
      </c>
      <c r="T82" s="70" t="s">
        <v>32</v>
      </c>
      <c r="U82" s="70" t="s">
        <v>33</v>
      </c>
      <c r="V82" s="70" t="s">
        <v>34</v>
      </c>
      <c r="W82" s="70" t="s">
        <v>35</v>
      </c>
      <c r="X82" s="70" t="s">
        <v>36</v>
      </c>
      <c r="Y82" s="70" t="s">
        <v>37</v>
      </c>
      <c r="Z82" s="70" t="s">
        <v>38</v>
      </c>
      <c r="AA82" s="70" t="s">
        <v>39</v>
      </c>
      <c r="AB82" s="70" t="s">
        <v>40</v>
      </c>
      <c r="AC82" s="70" t="s">
        <v>41</v>
      </c>
      <c r="AD82" s="70" t="s">
        <v>42</v>
      </c>
      <c r="AE82" s="70" t="s">
        <v>43</v>
      </c>
      <c r="AF82" s="70" t="s">
        <v>44</v>
      </c>
      <c r="AG82" s="70" t="s">
        <v>45</v>
      </c>
      <c r="AH82" s="70" t="s">
        <v>46</v>
      </c>
      <c r="AI82" s="70" t="s">
        <v>47</v>
      </c>
      <c r="AJ82" s="70" t="s">
        <v>48</v>
      </c>
      <c r="AK82" s="70" t="s">
        <v>49</v>
      </c>
      <c r="AL82" s="70" t="s">
        <v>50</v>
      </c>
      <c r="AM82" s="70" t="s">
        <v>51</v>
      </c>
      <c r="AN82" s="70" t="s">
        <v>52</v>
      </c>
      <c r="AO82" s="70" t="s">
        <v>53</v>
      </c>
    </row>
    <row r="83">
      <c r="B83" s="37"/>
      <c r="C83" s="70" t="s">
        <v>754</v>
      </c>
      <c r="D83" s="70" t="s">
        <v>755</v>
      </c>
      <c r="E83" s="64" t="n">
        <f>E117</f>
        <v>0</v>
      </c>
      <c r="F83" s="64" t="n">
        <f t="shared" ref="F83:AO83" si="43">F117</f>
        <v>0</v>
      </c>
      <c r="G83" s="64" t="n">
        <f t="shared" si="43"/>
        <v>0</v>
      </c>
      <c r="H83" s="64" t="n">
        <f t="shared" si="43"/>
        <v>0</v>
      </c>
      <c r="I83" s="64" t="n">
        <f t="shared" si="43"/>
        <v>0</v>
      </c>
      <c r="J83" s="64" t="n">
        <f t="shared" si="43"/>
        <v>0</v>
      </c>
      <c r="K83" s="64" t="n">
        <f t="shared" si="43"/>
        <v>0</v>
      </c>
      <c r="L83" s="64" t="n">
        <f t="shared" si="43"/>
        <v>0</v>
      </c>
      <c r="M83" s="64" t="n">
        <f t="shared" si="43"/>
        <v>0</v>
      </c>
      <c r="N83" s="64" t="n">
        <f t="shared" si="43"/>
        <v>0</v>
      </c>
      <c r="O83" s="64" t="n">
        <f t="shared" si="43"/>
        <v>0</v>
      </c>
      <c r="P83" s="64" t="n">
        <f t="shared" si="43"/>
        <v>0</v>
      </c>
      <c r="Q83" s="64" t="n">
        <f t="shared" si="43"/>
        <v>0</v>
      </c>
      <c r="R83" s="64" t="n">
        <f t="shared" si="43"/>
        <v>0</v>
      </c>
      <c r="S83" s="64" t="n">
        <f t="shared" si="43"/>
        <v>0</v>
      </c>
      <c r="T83" s="64" t="n">
        <f t="shared" si="43"/>
        <v>0</v>
      </c>
      <c r="U83" s="64" t="n">
        <f t="shared" si="43"/>
        <v>0</v>
      </c>
      <c r="V83" s="64" t="n">
        <f t="shared" si="43"/>
        <v>0</v>
      </c>
      <c r="W83" s="64" t="n">
        <f t="shared" si="43"/>
        <v>0</v>
      </c>
      <c r="X83" s="64" t="n">
        <f t="shared" si="43"/>
        <v>0</v>
      </c>
      <c r="Y83" s="64" t="n">
        <f t="shared" si="43"/>
        <v>0</v>
      </c>
      <c r="Z83" s="64" t="n">
        <f t="shared" si="43"/>
        <v>0</v>
      </c>
      <c r="AA83" s="64" t="n">
        <f t="shared" si="43"/>
        <v>0</v>
      </c>
      <c r="AB83" s="64" t="n">
        <f t="shared" si="43"/>
        <v>0</v>
      </c>
      <c r="AC83" s="64" t="n">
        <f t="shared" si="43"/>
        <v>0</v>
      </c>
      <c r="AD83" s="64" t="n">
        <f t="shared" si="43"/>
        <v>0</v>
      </c>
      <c r="AE83" s="64" t="n">
        <f t="shared" si="43"/>
        <v>0</v>
      </c>
      <c r="AF83" s="64" t="n">
        <f t="shared" si="43"/>
        <v>0</v>
      </c>
      <c r="AG83" s="64" t="n">
        <f t="shared" si="43"/>
        <v>0</v>
      </c>
      <c r="AH83" s="64" t="n">
        <f t="shared" si="43"/>
        <v>0</v>
      </c>
      <c r="AI83" s="64" t="n">
        <f t="shared" si="43"/>
        <v>0</v>
      </c>
      <c r="AJ83" s="64" t="n">
        <f t="shared" si="43"/>
        <v>0</v>
      </c>
      <c r="AK83" s="64" t="n">
        <f t="shared" si="43"/>
        <v>0</v>
      </c>
      <c r="AL83" s="64" t="n">
        <f t="shared" si="43"/>
        <v>0</v>
      </c>
      <c r="AM83" s="64" t="n">
        <f t="shared" si="43"/>
        <v>0</v>
      </c>
      <c r="AN83" s="64" t="n">
        <f t="shared" si="43"/>
        <v>0</v>
      </c>
      <c r="AO83" s="64" t="n">
        <f t="shared" si="43"/>
        <v>0</v>
      </c>
    </row>
    <row r="84">
      <c r="B84" s="37"/>
      <c r="C84" s="70" t="s">
        <v>754</v>
      </c>
      <c r="D84" s="70" t="s">
        <v>756</v>
      </c>
      <c r="E84" s="64" t="n">
        <f t="shared" ref="E84:AO84" si="44">E118</f>
        <v>0</v>
      </c>
      <c r="F84" s="64" t="n">
        <f t="shared" si="44"/>
        <v>0</v>
      </c>
      <c r="G84" s="64" t="n">
        <f t="shared" si="44"/>
        <v>0</v>
      </c>
      <c r="H84" s="64" t="n">
        <f t="shared" si="44"/>
        <v>0</v>
      </c>
      <c r="I84" s="64" t="n">
        <f t="shared" si="44"/>
        <v>0</v>
      </c>
      <c r="J84" s="64" t="n">
        <f t="shared" si="44"/>
        <v>0</v>
      </c>
      <c r="K84" s="64" t="n">
        <f t="shared" si="44"/>
        <v>0</v>
      </c>
      <c r="L84" s="64" t="n">
        <f t="shared" si="44"/>
        <v>0</v>
      </c>
      <c r="M84" s="64" t="n">
        <f t="shared" si="44"/>
        <v>0</v>
      </c>
      <c r="N84" s="64" t="n">
        <f t="shared" si="44"/>
        <v>0</v>
      </c>
      <c r="O84" s="64" t="n">
        <f t="shared" si="44"/>
        <v>0</v>
      </c>
      <c r="P84" s="64" t="n">
        <f t="shared" si="44"/>
        <v>0</v>
      </c>
      <c r="Q84" s="64" t="n">
        <f t="shared" si="44"/>
        <v>0</v>
      </c>
      <c r="R84" s="64" t="n">
        <f t="shared" si="44"/>
        <v>0</v>
      </c>
      <c r="S84" s="64" t="n">
        <f t="shared" si="44"/>
        <v>0</v>
      </c>
      <c r="T84" s="64" t="n">
        <f t="shared" si="44"/>
        <v>0</v>
      </c>
      <c r="U84" s="64" t="n">
        <f t="shared" si="44"/>
        <v>0</v>
      </c>
      <c r="V84" s="64" t="n">
        <f t="shared" si="44"/>
        <v>0</v>
      </c>
      <c r="W84" s="64" t="n">
        <f t="shared" si="44"/>
        <v>0</v>
      </c>
      <c r="X84" s="64" t="n">
        <f t="shared" si="44"/>
        <v>0</v>
      </c>
      <c r="Y84" s="64" t="n">
        <f t="shared" si="44"/>
        <v>0</v>
      </c>
      <c r="Z84" s="64" t="n">
        <f t="shared" si="44"/>
        <v>0</v>
      </c>
      <c r="AA84" s="64" t="n">
        <f t="shared" si="44"/>
        <v>0</v>
      </c>
      <c r="AB84" s="64" t="n">
        <f t="shared" si="44"/>
        <v>0</v>
      </c>
      <c r="AC84" s="64" t="n">
        <f t="shared" si="44"/>
        <v>0</v>
      </c>
      <c r="AD84" s="64" t="n">
        <f t="shared" si="44"/>
        <v>0</v>
      </c>
      <c r="AE84" s="64" t="n">
        <f t="shared" si="44"/>
        <v>0</v>
      </c>
      <c r="AF84" s="64" t="n">
        <f t="shared" si="44"/>
        <v>0</v>
      </c>
      <c r="AG84" s="64" t="n">
        <f t="shared" si="44"/>
        <v>0</v>
      </c>
      <c r="AH84" s="64" t="n">
        <f t="shared" si="44"/>
        <v>0</v>
      </c>
      <c r="AI84" s="64" t="n">
        <f t="shared" si="44"/>
        <v>0</v>
      </c>
      <c r="AJ84" s="64" t="n">
        <f t="shared" si="44"/>
        <v>0</v>
      </c>
      <c r="AK84" s="64" t="n">
        <f t="shared" si="44"/>
        <v>0</v>
      </c>
      <c r="AL84" s="64" t="n">
        <f t="shared" si="44"/>
        <v>0</v>
      </c>
      <c r="AM84" s="64" t="n">
        <f t="shared" si="44"/>
        <v>0</v>
      </c>
      <c r="AN84" s="64" t="n">
        <f t="shared" si="44"/>
        <v>0</v>
      </c>
      <c r="AO84" s="64" t="n">
        <f t="shared" si="44"/>
        <v>0</v>
      </c>
    </row>
    <row r="85">
      <c r="B85" s="37"/>
      <c r="C85" s="70" t="s">
        <v>754</v>
      </c>
      <c r="D85" s="70" t="s">
        <v>757</v>
      </c>
      <c r="E85" s="64" t="n">
        <f t="shared" ref="E85:AO85" si="45">E119</f>
        <v>0</v>
      </c>
      <c r="F85" s="64" t="n">
        <f t="shared" si="45"/>
        <v>0</v>
      </c>
      <c r="G85" s="64" t="n">
        <f t="shared" si="45"/>
        <v>0</v>
      </c>
      <c r="H85" s="64" t="n">
        <f t="shared" si="45"/>
        <v>0</v>
      </c>
      <c r="I85" s="64" t="n">
        <f t="shared" si="45"/>
        <v>0</v>
      </c>
      <c r="J85" s="64" t="n">
        <f t="shared" si="45"/>
        <v>0</v>
      </c>
      <c r="K85" s="64" t="n">
        <f t="shared" si="45"/>
        <v>0</v>
      </c>
      <c r="L85" s="64" t="n">
        <f t="shared" si="45"/>
        <v>0</v>
      </c>
      <c r="M85" s="64" t="n">
        <f t="shared" si="45"/>
        <v>0</v>
      </c>
      <c r="N85" s="64" t="n">
        <f t="shared" si="45"/>
        <v>0</v>
      </c>
      <c r="O85" s="64" t="n">
        <f t="shared" si="45"/>
        <v>0</v>
      </c>
      <c r="P85" s="64" t="n">
        <f t="shared" si="45"/>
        <v>0</v>
      </c>
      <c r="Q85" s="64" t="n">
        <f t="shared" si="45"/>
        <v>0</v>
      </c>
      <c r="R85" s="64" t="n">
        <f t="shared" si="45"/>
        <v>0</v>
      </c>
      <c r="S85" s="64" t="n">
        <f t="shared" si="45"/>
        <v>0</v>
      </c>
      <c r="T85" s="64" t="n">
        <f t="shared" si="45"/>
        <v>0</v>
      </c>
      <c r="U85" s="64" t="n">
        <f t="shared" si="45"/>
        <v>0</v>
      </c>
      <c r="V85" s="64" t="n">
        <f t="shared" si="45"/>
        <v>0</v>
      </c>
      <c r="W85" s="64" t="n">
        <f t="shared" si="45"/>
        <v>0</v>
      </c>
      <c r="X85" s="64" t="n">
        <f t="shared" si="45"/>
        <v>0</v>
      </c>
      <c r="Y85" s="64" t="n">
        <f t="shared" si="45"/>
        <v>0</v>
      </c>
      <c r="Z85" s="64" t="n">
        <f t="shared" si="45"/>
        <v>0</v>
      </c>
      <c r="AA85" s="64" t="n">
        <f t="shared" si="45"/>
        <v>0</v>
      </c>
      <c r="AB85" s="64" t="n">
        <f t="shared" si="45"/>
        <v>0</v>
      </c>
      <c r="AC85" s="64" t="n">
        <f t="shared" si="45"/>
        <v>0</v>
      </c>
      <c r="AD85" s="64" t="n">
        <f t="shared" si="45"/>
        <v>0</v>
      </c>
      <c r="AE85" s="64" t="n">
        <f t="shared" si="45"/>
        <v>0</v>
      </c>
      <c r="AF85" s="64" t="n">
        <f t="shared" si="45"/>
        <v>0</v>
      </c>
      <c r="AG85" s="64" t="n">
        <f t="shared" si="45"/>
        <v>0</v>
      </c>
      <c r="AH85" s="64" t="n">
        <f t="shared" si="45"/>
        <v>0</v>
      </c>
      <c r="AI85" s="64" t="n">
        <f t="shared" si="45"/>
        <v>0</v>
      </c>
      <c r="AJ85" s="64" t="n">
        <f t="shared" si="45"/>
        <v>0</v>
      </c>
      <c r="AK85" s="64" t="n">
        <f t="shared" si="45"/>
        <v>0</v>
      </c>
      <c r="AL85" s="64" t="n">
        <f t="shared" si="45"/>
        <v>0</v>
      </c>
      <c r="AM85" s="64" t="n">
        <f t="shared" si="45"/>
        <v>0</v>
      </c>
      <c r="AN85" s="64" t="n">
        <f t="shared" si="45"/>
        <v>0</v>
      </c>
      <c r="AO85" s="64" t="n">
        <f t="shared" si="45"/>
        <v>0</v>
      </c>
    </row>
    <row r="86">
      <c r="B86" s="37"/>
      <c r="C86" s="70" t="s">
        <v>758</v>
      </c>
      <c r="D86" s="70" t="s">
        <v>755</v>
      </c>
      <c r="E86" s="64" t="n">
        <f t="shared" ref="E86:AO86" si="46">E120</f>
        <v>0</v>
      </c>
      <c r="F86" s="64" t="n">
        <f t="shared" si="46"/>
        <v>0</v>
      </c>
      <c r="G86" s="64" t="n">
        <f t="shared" si="46"/>
        <v>0</v>
      </c>
      <c r="H86" s="64" t="n">
        <f t="shared" si="46"/>
        <v>0</v>
      </c>
      <c r="I86" s="64" t="n">
        <f t="shared" si="46"/>
        <v>0</v>
      </c>
      <c r="J86" s="64" t="n">
        <f t="shared" si="46"/>
        <v>0</v>
      </c>
      <c r="K86" s="64" t="n">
        <f t="shared" si="46"/>
        <v>0</v>
      </c>
      <c r="L86" s="64" t="n">
        <f t="shared" si="46"/>
        <v>0</v>
      </c>
      <c r="M86" s="64" t="n">
        <f t="shared" si="46"/>
        <v>0</v>
      </c>
      <c r="N86" s="64" t="n">
        <f t="shared" si="46"/>
        <v>0</v>
      </c>
      <c r="O86" s="64" t="n">
        <f t="shared" si="46"/>
        <v>0</v>
      </c>
      <c r="P86" s="64" t="n">
        <f t="shared" si="46"/>
        <v>0</v>
      </c>
      <c r="Q86" s="64" t="n">
        <f t="shared" si="46"/>
        <v>0</v>
      </c>
      <c r="R86" s="64" t="n">
        <f t="shared" si="46"/>
        <v>0</v>
      </c>
      <c r="S86" s="64" t="n">
        <f t="shared" si="46"/>
        <v>0</v>
      </c>
      <c r="T86" s="64" t="n">
        <f t="shared" si="46"/>
        <v>0</v>
      </c>
      <c r="U86" s="64" t="n">
        <f t="shared" si="46"/>
        <v>0</v>
      </c>
      <c r="V86" s="64" t="n">
        <f t="shared" si="46"/>
        <v>0</v>
      </c>
      <c r="W86" s="64" t="n">
        <f t="shared" si="46"/>
        <v>0</v>
      </c>
      <c r="X86" s="64" t="n">
        <f t="shared" si="46"/>
        <v>0</v>
      </c>
      <c r="Y86" s="64" t="n">
        <f t="shared" si="46"/>
        <v>0</v>
      </c>
      <c r="Z86" s="64" t="n">
        <f t="shared" si="46"/>
        <v>0</v>
      </c>
      <c r="AA86" s="64" t="n">
        <f t="shared" si="46"/>
        <v>0</v>
      </c>
      <c r="AB86" s="64" t="n">
        <f t="shared" si="46"/>
        <v>0</v>
      </c>
      <c r="AC86" s="64" t="n">
        <f t="shared" si="46"/>
        <v>0</v>
      </c>
      <c r="AD86" s="64" t="n">
        <f t="shared" si="46"/>
        <v>0</v>
      </c>
      <c r="AE86" s="64" t="n">
        <f t="shared" si="46"/>
        <v>0</v>
      </c>
      <c r="AF86" s="64" t="n">
        <f t="shared" si="46"/>
        <v>0</v>
      </c>
      <c r="AG86" s="64" t="n">
        <f t="shared" si="46"/>
        <v>0</v>
      </c>
      <c r="AH86" s="64" t="n">
        <f t="shared" si="46"/>
        <v>0</v>
      </c>
      <c r="AI86" s="64" t="n">
        <f t="shared" si="46"/>
        <v>0</v>
      </c>
      <c r="AJ86" s="64" t="n">
        <f t="shared" si="46"/>
        <v>0</v>
      </c>
      <c r="AK86" s="64" t="n">
        <f t="shared" si="46"/>
        <v>0</v>
      </c>
      <c r="AL86" s="64" t="n">
        <f t="shared" si="46"/>
        <v>0</v>
      </c>
      <c r="AM86" s="64" t="n">
        <f t="shared" si="46"/>
        <v>0</v>
      </c>
      <c r="AN86" s="64" t="n">
        <f t="shared" si="46"/>
        <v>0</v>
      </c>
      <c r="AO86" s="64" t="n">
        <f t="shared" si="46"/>
        <v>0</v>
      </c>
    </row>
    <row r="87">
      <c r="B87" s="37"/>
      <c r="C87" s="70" t="s">
        <v>758</v>
      </c>
      <c r="D87" s="70" t="s">
        <v>756</v>
      </c>
      <c r="E87" s="64" t="n">
        <f t="shared" ref="E87:AO87" si="47">E121</f>
        <v>0</v>
      </c>
      <c r="F87" s="64" t="n">
        <f t="shared" si="47"/>
        <v>0</v>
      </c>
      <c r="G87" s="64" t="n">
        <f t="shared" si="47"/>
        <v>0</v>
      </c>
      <c r="H87" s="64" t="n">
        <f t="shared" si="47"/>
        <v>0</v>
      </c>
      <c r="I87" s="64" t="n">
        <f t="shared" si="47"/>
        <v>0</v>
      </c>
      <c r="J87" s="64" t="n">
        <f t="shared" si="47"/>
        <v>0</v>
      </c>
      <c r="K87" s="64" t="n">
        <f t="shared" si="47"/>
        <v>0</v>
      </c>
      <c r="L87" s="64" t="n">
        <f t="shared" si="47"/>
        <v>0</v>
      </c>
      <c r="M87" s="64" t="n">
        <f t="shared" si="47"/>
        <v>0</v>
      </c>
      <c r="N87" s="64" t="n">
        <f t="shared" si="47"/>
        <v>0</v>
      </c>
      <c r="O87" s="64" t="n">
        <f t="shared" si="47"/>
        <v>0</v>
      </c>
      <c r="P87" s="64" t="n">
        <f t="shared" si="47"/>
        <v>0</v>
      </c>
      <c r="Q87" s="64" t="n">
        <f t="shared" si="47"/>
        <v>0</v>
      </c>
      <c r="R87" s="64" t="n">
        <f t="shared" si="47"/>
        <v>0</v>
      </c>
      <c r="S87" s="64" t="n">
        <f t="shared" si="47"/>
        <v>0</v>
      </c>
      <c r="T87" s="64" t="n">
        <f t="shared" si="47"/>
        <v>0</v>
      </c>
      <c r="U87" s="64" t="n">
        <f t="shared" si="47"/>
        <v>0</v>
      </c>
      <c r="V87" s="64" t="n">
        <f t="shared" si="47"/>
        <v>0</v>
      </c>
      <c r="W87" s="64" t="n">
        <f t="shared" si="47"/>
        <v>0</v>
      </c>
      <c r="X87" s="64" t="n">
        <f t="shared" si="47"/>
        <v>0</v>
      </c>
      <c r="Y87" s="64" t="n">
        <f t="shared" si="47"/>
        <v>0</v>
      </c>
      <c r="Z87" s="64" t="n">
        <f t="shared" si="47"/>
        <v>0</v>
      </c>
      <c r="AA87" s="64" t="n">
        <f t="shared" si="47"/>
        <v>0</v>
      </c>
      <c r="AB87" s="64" t="n">
        <f t="shared" si="47"/>
        <v>0</v>
      </c>
      <c r="AC87" s="64" t="n">
        <f t="shared" si="47"/>
        <v>0</v>
      </c>
      <c r="AD87" s="64" t="n">
        <f t="shared" si="47"/>
        <v>0</v>
      </c>
      <c r="AE87" s="64" t="n">
        <f t="shared" si="47"/>
        <v>0</v>
      </c>
      <c r="AF87" s="64" t="n">
        <f t="shared" si="47"/>
        <v>0</v>
      </c>
      <c r="AG87" s="64" t="n">
        <f t="shared" si="47"/>
        <v>0</v>
      </c>
      <c r="AH87" s="64" t="n">
        <f t="shared" si="47"/>
        <v>0</v>
      </c>
      <c r="AI87" s="64" t="n">
        <f t="shared" si="47"/>
        <v>0</v>
      </c>
      <c r="AJ87" s="64" t="n">
        <f t="shared" si="47"/>
        <v>0</v>
      </c>
      <c r="AK87" s="64" t="n">
        <f t="shared" si="47"/>
        <v>0</v>
      </c>
      <c r="AL87" s="64" t="n">
        <f t="shared" si="47"/>
        <v>0</v>
      </c>
      <c r="AM87" s="64" t="n">
        <f t="shared" si="47"/>
        <v>0</v>
      </c>
      <c r="AN87" s="64" t="n">
        <f t="shared" si="47"/>
        <v>0</v>
      </c>
      <c r="AO87" s="64" t="n">
        <f t="shared" si="47"/>
        <v>0</v>
      </c>
    </row>
    <row r="88">
      <c r="B88" s="37"/>
      <c r="C88" s="70" t="s">
        <v>758</v>
      </c>
      <c r="D88" s="70" t="s">
        <v>757</v>
      </c>
      <c r="E88" s="64" t="n">
        <f t="shared" ref="E88:AO88" si="48">E122</f>
        <v>0</v>
      </c>
      <c r="F88" s="64" t="n">
        <f t="shared" si="48"/>
        <v>0</v>
      </c>
      <c r="G88" s="64" t="n">
        <f t="shared" si="48"/>
        <v>0</v>
      </c>
      <c r="H88" s="64" t="n">
        <f t="shared" si="48"/>
        <v>0</v>
      </c>
      <c r="I88" s="64" t="n">
        <f t="shared" si="48"/>
        <v>0</v>
      </c>
      <c r="J88" s="64" t="n">
        <f t="shared" si="48"/>
        <v>0</v>
      </c>
      <c r="K88" s="64" t="n">
        <f t="shared" si="48"/>
        <v>0</v>
      </c>
      <c r="L88" s="64" t="n">
        <f t="shared" si="48"/>
        <v>0</v>
      </c>
      <c r="M88" s="64" t="n">
        <f t="shared" si="48"/>
        <v>0</v>
      </c>
      <c r="N88" s="64" t="n">
        <f t="shared" si="48"/>
        <v>0</v>
      </c>
      <c r="O88" s="64" t="n">
        <f t="shared" si="48"/>
        <v>0</v>
      </c>
      <c r="P88" s="64" t="n">
        <f t="shared" si="48"/>
        <v>0</v>
      </c>
      <c r="Q88" s="64" t="n">
        <f t="shared" si="48"/>
        <v>0</v>
      </c>
      <c r="R88" s="64" t="n">
        <f t="shared" si="48"/>
        <v>0</v>
      </c>
      <c r="S88" s="64" t="n">
        <f t="shared" si="48"/>
        <v>0</v>
      </c>
      <c r="T88" s="64" t="n">
        <f t="shared" si="48"/>
        <v>0</v>
      </c>
      <c r="U88" s="64" t="n">
        <f t="shared" si="48"/>
        <v>0</v>
      </c>
      <c r="V88" s="64" t="n">
        <f t="shared" si="48"/>
        <v>0</v>
      </c>
      <c r="W88" s="64" t="n">
        <f t="shared" si="48"/>
        <v>0</v>
      </c>
      <c r="X88" s="64" t="n">
        <f t="shared" si="48"/>
        <v>0</v>
      </c>
      <c r="Y88" s="64" t="n">
        <f t="shared" si="48"/>
        <v>0</v>
      </c>
      <c r="Z88" s="64" t="n">
        <f t="shared" si="48"/>
        <v>0</v>
      </c>
      <c r="AA88" s="64" t="n">
        <f t="shared" si="48"/>
        <v>0</v>
      </c>
      <c r="AB88" s="64" t="n">
        <f t="shared" si="48"/>
        <v>0</v>
      </c>
      <c r="AC88" s="64" t="n">
        <f t="shared" si="48"/>
        <v>0</v>
      </c>
      <c r="AD88" s="64" t="n">
        <f t="shared" si="48"/>
        <v>0</v>
      </c>
      <c r="AE88" s="64" t="n">
        <f t="shared" si="48"/>
        <v>0</v>
      </c>
      <c r="AF88" s="64" t="n">
        <f t="shared" si="48"/>
        <v>0</v>
      </c>
      <c r="AG88" s="64" t="n">
        <f t="shared" si="48"/>
        <v>0</v>
      </c>
      <c r="AH88" s="64" t="n">
        <f t="shared" si="48"/>
        <v>0</v>
      </c>
      <c r="AI88" s="64" t="n">
        <f t="shared" si="48"/>
        <v>0</v>
      </c>
      <c r="AJ88" s="64" t="n">
        <f t="shared" si="48"/>
        <v>0</v>
      </c>
      <c r="AK88" s="64" t="n">
        <f t="shared" si="48"/>
        <v>0</v>
      </c>
      <c r="AL88" s="64" t="n">
        <f t="shared" si="48"/>
        <v>0</v>
      </c>
      <c r="AM88" s="64" t="n">
        <f t="shared" si="48"/>
        <v>0</v>
      </c>
      <c r="AN88" s="64" t="n">
        <f t="shared" si="48"/>
        <v>0</v>
      </c>
      <c r="AO88" s="64" t="n">
        <f t="shared" si="48"/>
        <v>0</v>
      </c>
    </row>
    <row r="90">
      <c r="B90" s="31" t="s">
        <v>896</v>
      </c>
    </row>
    <row r="92">
      <c r="A92" s="54" t="s">
        <v>979</v>
      </c>
      <c r="B92" s="54" t="s">
        <v>980</v>
      </c>
      <c r="C92" s="54" t="s">
        <v>981</v>
      </c>
      <c r="D92" s="54" t="s">
        <v>982</v>
      </c>
      <c r="E92" s="54" t="s">
        <v>983</v>
      </c>
      <c r="F92" s="54" t="s">
        <v>984</v>
      </c>
      <c r="G92" s="54" t="s">
        <v>985</v>
      </c>
      <c r="H92" s="54" t="s">
        <v>986</v>
      </c>
      <c r="I92" s="54" t="s">
        <v>987</v>
      </c>
      <c r="J92" s="54" t="s">
        <v>988</v>
      </c>
      <c r="K92" s="54" t="s">
        <v>989</v>
      </c>
      <c r="L92" s="54" t="s">
        <v>990</v>
      </c>
      <c r="M92" s="54" t="s">
        <v>991</v>
      </c>
      <c r="N92" s="54" t="s">
        <v>992</v>
      </c>
      <c r="O92" s="54" t="s">
        <v>993</v>
      </c>
      <c r="P92" s="54" t="s">
        <v>994</v>
      </c>
      <c r="Q92" s="54" t="s">
        <v>995</v>
      </c>
      <c r="R92" s="54" t="s">
        <v>996</v>
      </c>
      <c r="S92" s="54" t="s">
        <v>997</v>
      </c>
      <c r="T92" s="54" t="s">
        <v>998</v>
      </c>
      <c r="U92" s="54" t="s">
        <v>999</v>
      </c>
      <c r="V92" s="54" t="s">
        <v>1000</v>
      </c>
      <c r="W92" s="54" t="s">
        <v>1001</v>
      </c>
      <c r="X92" s="54" t="s">
        <v>1002</v>
      </c>
      <c r="Y92" s="54" t="s">
        <v>1003</v>
      </c>
      <c r="Z92" s="54" t="s">
        <v>1004</v>
      </c>
      <c r="AA92" s="54" t="s">
        <v>1005</v>
      </c>
      <c r="AB92" s="54" t="s">
        <v>1006</v>
      </c>
      <c r="AC92" s="54" t="s">
        <v>1007</v>
      </c>
      <c r="AD92" s="54" t="s">
        <v>1008</v>
      </c>
      <c r="AE92" s="54" t="s">
        <v>1009</v>
      </c>
      <c r="AF92" s="54" t="s">
        <v>1010</v>
      </c>
      <c r="AG92" s="54" t="s">
        <v>1011</v>
      </c>
      <c r="AH92" s="54" t="s">
        <v>1012</v>
      </c>
      <c r="AI92" s="54" t="s">
        <v>1013</v>
      </c>
      <c r="AJ92" s="54" t="s">
        <v>1014</v>
      </c>
      <c r="AK92" s="54" t="s">
        <v>1015</v>
      </c>
      <c r="AL92" s="54" t="s">
        <v>1016</v>
      </c>
      <c r="AM92" s="54" t="s">
        <v>1017</v>
      </c>
      <c r="AN92" s="54" t="s">
        <v>1018</v>
      </c>
      <c r="AO92" s="54" t="s">
        <v>1019</v>
      </c>
    </row>
    <row r="93">
      <c r="A93" s="55" t="s">
        <v>1020</v>
      </c>
      <c r="B93" s="13" t="s">
        <v>1021</v>
      </c>
      <c r="C93" s="13" t="s">
        <v>1022</v>
      </c>
      <c r="D93" s="13" t="s">
        <v>1023</v>
      </c>
      <c r="E93" s="13" t="n">
        <v>3277666.20330811</v>
      </c>
      <c r="F93" s="13" t="n">
        <v>3274692.07763672</v>
      </c>
      <c r="G93" s="13" t="n">
        <v>2605217.85827637</v>
      </c>
      <c r="H93" s="13" t="n">
        <v>1984398.15330505</v>
      </c>
      <c r="I93" s="13" t="n">
        <v>0</v>
      </c>
      <c r="J93" s="13" t="n">
        <v>0</v>
      </c>
      <c r="K93" s="13" t="n">
        <v>0</v>
      </c>
      <c r="L93" s="13" t="n">
        <v>0</v>
      </c>
      <c r="M93" s="13" t="n">
        <v>0</v>
      </c>
      <c r="N93" s="13" t="n">
        <v>0</v>
      </c>
      <c r="O93" s="13" t="n">
        <v>0</v>
      </c>
      <c r="P93" s="13" t="n">
        <v>0</v>
      </c>
      <c r="Q93" s="13" t="n">
        <v>0</v>
      </c>
      <c r="R93" s="13" t="n">
        <v>0</v>
      </c>
      <c r="S93" s="13" t="n">
        <v>0</v>
      </c>
      <c r="T93" s="13" t="n">
        <v>0</v>
      </c>
      <c r="U93" s="13" t="n">
        <v>11084563.9425659</v>
      </c>
      <c r="V93" s="13" t="n">
        <v>269736.512756348</v>
      </c>
      <c r="W93" s="13" t="n">
        <v>10626519.9533081</v>
      </c>
      <c r="X93" s="13" t="n">
        <v>0</v>
      </c>
      <c r="Y93" s="13" t="n">
        <v>6646740.76118469</v>
      </c>
      <c r="Z93" s="13" t="n">
        <v>0</v>
      </c>
      <c r="AA93" s="13" t="n">
        <v>0</v>
      </c>
      <c r="AB93" s="13" t="n">
        <v>0</v>
      </c>
      <c r="AC93" s="13" t="n">
        <v>538117.327880859</v>
      </c>
      <c r="AD93" s="13" t="n">
        <v>0</v>
      </c>
      <c r="AE93" s="13" t="n">
        <v>0</v>
      </c>
      <c r="AF93" s="13" t="n">
        <v>0</v>
      </c>
      <c r="AG93" s="13" t="n">
        <v>0</v>
      </c>
      <c r="AH93" s="13" t="n">
        <v>752488.410644531</v>
      </c>
      <c r="AI93" s="13" t="n">
        <v>2443648.41064453</v>
      </c>
      <c r="AJ93" s="13" t="n">
        <v>3531924.48297119</v>
      </c>
      <c r="AK93" s="13" t="n">
        <v>1645236.88696289</v>
      </c>
      <c r="AL93" s="13" t="n">
        <v>302161.184692383</v>
      </c>
      <c r="AM93" s="13" t="n">
        <v>1434906.60324097</v>
      </c>
      <c r="AN93" s="13" t="n">
        <v>5345164.17236328</v>
      </c>
      <c r="AO93" s="13" t="n">
        <v>6821558.27636719</v>
      </c>
    </row>
    <row r="94">
      <c r="A94" s="55" t="s">
        <v>1020</v>
      </c>
      <c r="B94" s="13" t="s">
        <v>1021</v>
      </c>
      <c r="C94" s="13" t="s">
        <v>1022</v>
      </c>
      <c r="D94" s="13" t="s">
        <v>1024</v>
      </c>
      <c r="E94" s="13" t="n">
        <v>30258859.8500824</v>
      </c>
      <c r="F94" s="13" t="n">
        <v>16147175.0515137</v>
      </c>
      <c r="G94" s="13" t="n">
        <v>82621772.893734</v>
      </c>
      <c r="H94" s="13" t="n">
        <v>30983922.2667694</v>
      </c>
      <c r="I94" s="13" t="n">
        <v>3366206.90917969</v>
      </c>
      <c r="J94" s="13" t="n">
        <v>0</v>
      </c>
      <c r="K94" s="13" t="n">
        <v>4192508.52355957</v>
      </c>
      <c r="L94" s="13" t="n">
        <v>0</v>
      </c>
      <c r="M94" s="13" t="n">
        <v>2879348.59085083</v>
      </c>
      <c r="N94" s="13" t="n">
        <v>1160950.13122559</v>
      </c>
      <c r="O94" s="13" t="n">
        <v>0</v>
      </c>
      <c r="P94" s="13" t="n">
        <v>274362.007141113</v>
      </c>
      <c r="Q94" s="13" t="n">
        <v>0</v>
      </c>
      <c r="R94" s="13" t="n">
        <v>0</v>
      </c>
      <c r="S94" s="13" t="n">
        <v>5260122.68371582</v>
      </c>
      <c r="T94" s="13" t="n">
        <v>20674212.637413</v>
      </c>
      <c r="U94" s="13" t="n">
        <v>50627818.4734325</v>
      </c>
      <c r="V94" s="13" t="n">
        <v>13604642.3904724</v>
      </c>
      <c r="W94" s="13" t="n">
        <v>268381209.217844</v>
      </c>
      <c r="X94" s="13" t="n">
        <v>22102377.5588379</v>
      </c>
      <c r="Y94" s="13" t="n">
        <v>157969107.918205</v>
      </c>
      <c r="Z94" s="13" t="n">
        <v>6084520.23193359</v>
      </c>
      <c r="AA94" s="13" t="n">
        <v>6535756.93450928</v>
      </c>
      <c r="AB94" s="13" t="n">
        <v>0</v>
      </c>
      <c r="AC94" s="13" t="n">
        <v>30095157.7863083</v>
      </c>
      <c r="AD94" s="13" t="n">
        <v>2059666.47949219</v>
      </c>
      <c r="AE94" s="13" t="n">
        <v>972316.825332642</v>
      </c>
      <c r="AF94" s="13" t="n">
        <v>0</v>
      </c>
      <c r="AG94" s="13" t="n">
        <v>2165485.03417969</v>
      </c>
      <c r="AH94" s="13" t="n">
        <v>15365154.8149109</v>
      </c>
      <c r="AI94" s="13" t="n">
        <v>57899114.9718418</v>
      </c>
      <c r="AJ94" s="13" t="n">
        <v>162718414.589367</v>
      </c>
      <c r="AK94" s="13" t="n">
        <v>164198157.764589</v>
      </c>
      <c r="AL94" s="13" t="n">
        <v>11263290.0184631</v>
      </c>
      <c r="AM94" s="13" t="n">
        <v>93462512.8188896</v>
      </c>
      <c r="AN94" s="13" t="n">
        <v>26701429.332428</v>
      </c>
      <c r="AO94" s="13" t="n">
        <v>57529207.1903992</v>
      </c>
    </row>
    <row r="95">
      <c r="A95" s="55" t="s">
        <v>1020</v>
      </c>
      <c r="B95" s="13" t="s">
        <v>1021</v>
      </c>
      <c r="C95" s="13" t="s">
        <v>1022</v>
      </c>
      <c r="D95" s="13" t="s">
        <v>1025</v>
      </c>
      <c r="E95" s="13" t="n">
        <v>8967228.31687927</v>
      </c>
      <c r="F95" s="13" t="n">
        <v>4653108.92944336</v>
      </c>
      <c r="G95" s="13" t="n">
        <v>39285320.2758026</v>
      </c>
      <c r="H95" s="13" t="n">
        <v>20650432.226944</v>
      </c>
      <c r="I95" s="13" t="n">
        <v>7317870.78258514</v>
      </c>
      <c r="J95" s="13" t="n">
        <v>0</v>
      </c>
      <c r="K95" s="13" t="n">
        <v>14559782.8912354</v>
      </c>
      <c r="L95" s="13" t="n">
        <v>0</v>
      </c>
      <c r="M95" s="13" t="n">
        <v>5995278.515625</v>
      </c>
      <c r="N95" s="13" t="n">
        <v>15015670.0927734</v>
      </c>
      <c r="O95" s="13" t="n">
        <v>0</v>
      </c>
      <c r="P95" s="13" t="n">
        <v>0</v>
      </c>
      <c r="Q95" s="13" t="n">
        <v>0</v>
      </c>
      <c r="R95" s="13" t="n">
        <v>713656.988525391</v>
      </c>
      <c r="S95" s="13" t="n">
        <v>565448.071289062</v>
      </c>
      <c r="T95" s="13" t="n">
        <v>29147709.6615601</v>
      </c>
      <c r="U95" s="13" t="n">
        <v>13405310.0192642</v>
      </c>
      <c r="V95" s="13" t="n">
        <v>47131592.3165131</v>
      </c>
      <c r="W95" s="13" t="n">
        <v>250585256.336555</v>
      </c>
      <c r="X95" s="13" t="n">
        <v>55309138.0993652</v>
      </c>
      <c r="Y95" s="13" t="n">
        <v>71043540.5435181</v>
      </c>
      <c r="Z95" s="13" t="n">
        <v>25524710.8886719</v>
      </c>
      <c r="AA95" s="13" t="n">
        <v>16050421.6178894</v>
      </c>
      <c r="AB95" s="13" t="n">
        <v>18631829.9972534</v>
      </c>
      <c r="AC95" s="13" t="n">
        <v>179980352.553375</v>
      </c>
      <c r="AD95" s="13" t="n">
        <v>1090943.84765625</v>
      </c>
      <c r="AE95" s="13" t="n">
        <v>45719226.90979</v>
      </c>
      <c r="AF95" s="13" t="n">
        <v>5168432.48291016</v>
      </c>
      <c r="AG95" s="13" t="n">
        <v>11348691.2445068</v>
      </c>
      <c r="AH95" s="13" t="n">
        <v>17736629.6908569</v>
      </c>
      <c r="AI95" s="13" t="n">
        <v>412128531.658117</v>
      </c>
      <c r="AJ95" s="13" t="n">
        <v>872308029.860859</v>
      </c>
      <c r="AK95" s="13" t="n">
        <v>310905252.13694</v>
      </c>
      <c r="AL95" s="13" t="n">
        <v>24018527.8968811</v>
      </c>
      <c r="AM95" s="13" t="n">
        <v>70627513.8438988</v>
      </c>
      <c r="AN95" s="13" t="n">
        <v>35457601.3309021</v>
      </c>
      <c r="AO95" s="13" t="n">
        <v>52691090.0637817</v>
      </c>
    </row>
    <row r="96">
      <c r="A96" s="55" t="s">
        <v>1020</v>
      </c>
      <c r="B96" s="13" t="s">
        <v>1021</v>
      </c>
      <c r="C96" s="13" t="s">
        <v>1026</v>
      </c>
      <c r="D96" s="13" t="s">
        <v>1023</v>
      </c>
      <c r="E96" s="13" t="n">
        <v>11116017.8127289</v>
      </c>
      <c r="F96" s="13" t="n">
        <v>6410201.12915039</v>
      </c>
      <c r="G96" s="13" t="n">
        <v>1766352.21557617</v>
      </c>
      <c r="H96" s="13" t="n">
        <v>0</v>
      </c>
      <c r="I96" s="13" t="n">
        <v>0</v>
      </c>
      <c r="J96" s="13" t="n">
        <v>0</v>
      </c>
      <c r="K96" s="13" t="n">
        <v>0</v>
      </c>
      <c r="L96" s="13" t="n">
        <v>0</v>
      </c>
      <c r="M96" s="13" t="n">
        <v>7116411.96746826</v>
      </c>
      <c r="N96" s="13" t="n">
        <v>530736.9140625</v>
      </c>
      <c r="O96" s="13" t="n">
        <v>0</v>
      </c>
      <c r="P96" s="13" t="n">
        <v>0</v>
      </c>
      <c r="Q96" s="13" t="n">
        <v>0</v>
      </c>
      <c r="R96" s="13" t="n">
        <v>0</v>
      </c>
      <c r="S96" s="13" t="n">
        <v>0</v>
      </c>
      <c r="T96" s="13" t="n">
        <v>147164.113998413</v>
      </c>
      <c r="U96" s="13" t="n">
        <v>26102422.7997169</v>
      </c>
      <c r="V96" s="13" t="n">
        <v>24071162.5172424</v>
      </c>
      <c r="W96" s="13" t="n">
        <v>11007768.6096191</v>
      </c>
      <c r="X96" s="13" t="n">
        <v>8946124.72563171</v>
      </c>
      <c r="Y96" s="13" t="n">
        <v>4352899.93896484</v>
      </c>
      <c r="Z96" s="13" t="n">
        <v>0</v>
      </c>
      <c r="AA96" s="13" t="n">
        <v>418383.201599121</v>
      </c>
      <c r="AB96" s="13" t="n">
        <v>0</v>
      </c>
      <c r="AC96" s="13" t="n">
        <v>0</v>
      </c>
      <c r="AD96" s="13" t="n">
        <v>0</v>
      </c>
      <c r="AE96" s="13" t="n">
        <v>0</v>
      </c>
      <c r="AF96" s="13" t="n">
        <v>0</v>
      </c>
      <c r="AG96" s="13" t="n">
        <v>0</v>
      </c>
      <c r="AH96" s="13" t="n">
        <v>2462847.00897217</v>
      </c>
      <c r="AI96" s="13" t="n">
        <v>6337859.69415665</v>
      </c>
      <c r="AJ96" s="13" t="n">
        <v>43272.8507995605</v>
      </c>
      <c r="AK96" s="13" t="n">
        <v>0</v>
      </c>
      <c r="AL96" s="13" t="n">
        <v>0</v>
      </c>
      <c r="AM96" s="13" t="n">
        <v>477223.157501221</v>
      </c>
      <c r="AN96" s="13" t="n">
        <v>281095.346832275</v>
      </c>
      <c r="AO96" s="13" t="n">
        <v>190550.625610352</v>
      </c>
    </row>
    <row r="97">
      <c r="A97" s="55" t="s">
        <v>1020</v>
      </c>
      <c r="B97" s="13" t="s">
        <v>1021</v>
      </c>
      <c r="C97" s="13" t="s">
        <v>1026</v>
      </c>
      <c r="D97" s="13" t="s">
        <v>1024</v>
      </c>
      <c r="E97" s="13" t="n">
        <v>93593636.8016739</v>
      </c>
      <c r="F97" s="13" t="n">
        <v>126221791.771072</v>
      </c>
      <c r="G97" s="13" t="n">
        <v>154922036.104317</v>
      </c>
      <c r="H97" s="13" t="n">
        <v>8444024.89837646</v>
      </c>
      <c r="I97" s="13" t="n">
        <v>2494921.27304077</v>
      </c>
      <c r="J97" s="13" t="n">
        <v>0</v>
      </c>
      <c r="K97" s="13" t="n">
        <v>9052503.61633301</v>
      </c>
      <c r="L97" s="13" t="n">
        <v>3590487.73498535</v>
      </c>
      <c r="M97" s="13" t="n">
        <v>57615695.2397919</v>
      </c>
      <c r="N97" s="13" t="n">
        <v>71273225.1533508</v>
      </c>
      <c r="O97" s="13" t="n">
        <v>0</v>
      </c>
      <c r="P97" s="13" t="n">
        <v>0</v>
      </c>
      <c r="Q97" s="13" t="n">
        <v>0</v>
      </c>
      <c r="R97" s="13" t="n">
        <v>2795678.7109375</v>
      </c>
      <c r="S97" s="13" t="n">
        <v>38350759.2178345</v>
      </c>
      <c r="T97" s="13" t="n">
        <v>62786349.0301094</v>
      </c>
      <c r="U97" s="13" t="n">
        <v>102695137.133461</v>
      </c>
      <c r="V97" s="13" t="n">
        <v>408848679.871593</v>
      </c>
      <c r="W97" s="13" t="n">
        <v>355064689.457817</v>
      </c>
      <c r="X97" s="13" t="n">
        <v>304002277.167759</v>
      </c>
      <c r="Y97" s="13" t="n">
        <v>82610938.8736725</v>
      </c>
      <c r="Z97" s="13" t="n">
        <v>19937564.4012451</v>
      </c>
      <c r="AA97" s="13" t="n">
        <v>18873976.4526367</v>
      </c>
      <c r="AB97" s="13" t="n">
        <v>34684139.8761749</v>
      </c>
      <c r="AC97" s="13" t="n">
        <v>51154610.7464256</v>
      </c>
      <c r="AD97" s="13" t="n">
        <v>12465309.4848633</v>
      </c>
      <c r="AE97" s="13" t="n">
        <v>13182193.4280396</v>
      </c>
      <c r="AF97" s="13" t="n">
        <v>8861501.03759766</v>
      </c>
      <c r="AG97" s="13" t="n">
        <v>13568628.163147</v>
      </c>
      <c r="AH97" s="13" t="n">
        <v>66879279.0551758</v>
      </c>
      <c r="AI97" s="13" t="n">
        <v>293063903.13859</v>
      </c>
      <c r="AJ97" s="13" t="n">
        <v>57520984.0314636</v>
      </c>
      <c r="AK97" s="13" t="n">
        <v>23047710.9607506</v>
      </c>
      <c r="AL97" s="13" t="n">
        <v>898186.853027344</v>
      </c>
      <c r="AM97" s="13" t="n">
        <v>35229099.6735001</v>
      </c>
      <c r="AN97" s="13" t="n">
        <v>10025800.7796097</v>
      </c>
      <c r="AO97" s="13" t="n">
        <v>17825607.5202942</v>
      </c>
    </row>
    <row r="98">
      <c r="A98" s="55" t="s">
        <v>1020</v>
      </c>
      <c r="B98" s="13" t="s">
        <v>1021</v>
      </c>
      <c r="C98" s="13" t="s">
        <v>1026</v>
      </c>
      <c r="D98" s="13" t="s">
        <v>1025</v>
      </c>
      <c r="E98" s="13" t="n">
        <v>38714988.1045151</v>
      </c>
      <c r="F98" s="13" t="n">
        <v>46418850.6912231</v>
      </c>
      <c r="G98" s="13" t="n">
        <v>78633630.9054565</v>
      </c>
      <c r="H98" s="13" t="n">
        <v>488806.677246094</v>
      </c>
      <c r="I98" s="13" t="n">
        <v>483916.479492188</v>
      </c>
      <c r="J98" s="13" t="n">
        <v>0</v>
      </c>
      <c r="K98" s="13" t="n">
        <v>8236554.54711914</v>
      </c>
      <c r="L98" s="13" t="n">
        <v>0</v>
      </c>
      <c r="M98" s="13" t="n">
        <v>14065045.8113251</v>
      </c>
      <c r="N98" s="13" t="n">
        <v>25123076.9107056</v>
      </c>
      <c r="O98" s="13" t="n">
        <v>0</v>
      </c>
      <c r="P98" s="13" t="n">
        <v>3098941.10137939</v>
      </c>
      <c r="Q98" s="13" t="n">
        <v>1435404.87670898</v>
      </c>
      <c r="R98" s="13" t="n">
        <v>863604.821777344</v>
      </c>
      <c r="S98" s="13" t="n">
        <v>1669962.6663208</v>
      </c>
      <c r="T98" s="13" t="n">
        <v>127032941.858418</v>
      </c>
      <c r="U98" s="13" t="n">
        <v>62794950.2935104</v>
      </c>
      <c r="V98" s="13" t="n">
        <v>238954098.468803</v>
      </c>
      <c r="W98" s="13" t="n">
        <v>280339222.490883</v>
      </c>
      <c r="X98" s="13" t="n">
        <v>170902737.555161</v>
      </c>
      <c r="Y98" s="13" t="n">
        <v>83796555.0870895</v>
      </c>
      <c r="Z98" s="13" t="n">
        <v>23319997.6904297</v>
      </c>
      <c r="AA98" s="13" t="n">
        <v>50835829.6614075</v>
      </c>
      <c r="AB98" s="13" t="n">
        <v>66595574.0539551</v>
      </c>
      <c r="AC98" s="13" t="n">
        <v>97991114.8152161</v>
      </c>
      <c r="AD98" s="13" t="n">
        <v>6651585.25390625</v>
      </c>
      <c r="AE98" s="13" t="n">
        <v>60104400.541687</v>
      </c>
      <c r="AF98" s="13" t="n">
        <v>28730672.2992554</v>
      </c>
      <c r="AG98" s="13" t="n">
        <v>35533853.0273438</v>
      </c>
      <c r="AH98" s="13" t="n">
        <v>32280962.9253769</v>
      </c>
      <c r="AI98" s="13" t="n">
        <v>626870714.63282</v>
      </c>
      <c r="AJ98" s="13" t="n">
        <v>242290848.381006</v>
      </c>
      <c r="AK98" s="13" t="n">
        <v>265492564.665222</v>
      </c>
      <c r="AL98" s="13" t="n">
        <v>21668467.9770584</v>
      </c>
      <c r="AM98" s="13" t="n">
        <v>92797149.1219521</v>
      </c>
      <c r="AN98" s="13" t="n">
        <v>16798573.5351562</v>
      </c>
      <c r="AO98" s="13" t="n">
        <v>15214438.2080078</v>
      </c>
    </row>
    <row r="99">
      <c r="A99" s="55" t="s">
        <v>1020</v>
      </c>
      <c r="B99" s="13" t="s">
        <v>1027</v>
      </c>
      <c r="C99" s="13" t="s">
        <v>1022</v>
      </c>
      <c r="D99" s="13" t="s">
        <v>1023</v>
      </c>
      <c r="E99" s="13" t="n">
        <v>0</v>
      </c>
      <c r="F99" s="13" t="n">
        <v>0</v>
      </c>
      <c r="G99" s="13" t="n">
        <v>0</v>
      </c>
      <c r="H99" s="13" t="n">
        <v>0</v>
      </c>
      <c r="I99" s="13" t="n">
        <v>0</v>
      </c>
      <c r="J99" s="13" t="n">
        <v>0</v>
      </c>
      <c r="K99" s="13" t="n">
        <v>0</v>
      </c>
      <c r="L99" s="13" t="n">
        <v>0</v>
      </c>
      <c r="M99" s="13" t="n">
        <v>0</v>
      </c>
      <c r="N99" s="13" t="n">
        <v>0</v>
      </c>
      <c r="O99" s="13" t="n">
        <v>0</v>
      </c>
      <c r="P99" s="13" t="n">
        <v>0</v>
      </c>
      <c r="Q99" s="13" t="n">
        <v>0</v>
      </c>
      <c r="R99" s="13" t="n">
        <v>0</v>
      </c>
      <c r="S99" s="13" t="n">
        <v>0</v>
      </c>
      <c r="T99" s="13" t="n">
        <v>0</v>
      </c>
      <c r="U99" s="13" t="n">
        <v>0</v>
      </c>
      <c r="V99" s="13" t="n">
        <v>0</v>
      </c>
      <c r="W99" s="13" t="n">
        <v>0</v>
      </c>
      <c r="X99" s="13" t="n">
        <v>0</v>
      </c>
      <c r="Y99" s="13" t="n">
        <v>0</v>
      </c>
      <c r="Z99" s="13" t="n">
        <v>0</v>
      </c>
      <c r="AA99" s="13" t="n">
        <v>0</v>
      </c>
      <c r="AB99" s="13" t="n">
        <v>0</v>
      </c>
      <c r="AC99" s="13" t="n">
        <v>0</v>
      </c>
      <c r="AD99" s="13" t="n">
        <v>0</v>
      </c>
      <c r="AE99" s="13" t="n">
        <v>0</v>
      </c>
      <c r="AF99" s="13" t="n">
        <v>0</v>
      </c>
      <c r="AG99" s="13" t="n">
        <v>0</v>
      </c>
      <c r="AH99" s="13" t="n">
        <v>0</v>
      </c>
      <c r="AI99" s="13" t="n">
        <v>0</v>
      </c>
      <c r="AJ99" s="13" t="n">
        <v>0</v>
      </c>
      <c r="AK99" s="13" t="n">
        <v>0</v>
      </c>
      <c r="AL99" s="13" t="n">
        <v>0</v>
      </c>
      <c r="AM99" s="13" t="n">
        <v>0</v>
      </c>
      <c r="AN99" s="13" t="n">
        <v>0</v>
      </c>
      <c r="AO99" s="13" t="n">
        <v>0</v>
      </c>
    </row>
    <row r="100">
      <c r="A100" s="55" t="s">
        <v>1020</v>
      </c>
      <c r="B100" s="13" t="s">
        <v>1027</v>
      </c>
      <c r="C100" s="13" t="s">
        <v>1022</v>
      </c>
      <c r="D100" s="13" t="s">
        <v>1024</v>
      </c>
      <c r="E100" s="13" t="n">
        <v>0</v>
      </c>
      <c r="F100" s="13" t="n">
        <v>0</v>
      </c>
      <c r="G100" s="13" t="n">
        <v>0</v>
      </c>
      <c r="H100" s="13" t="n">
        <v>0</v>
      </c>
      <c r="I100" s="13" t="n">
        <v>0</v>
      </c>
      <c r="J100" s="13" t="n">
        <v>0</v>
      </c>
      <c r="K100" s="13" t="n">
        <v>0</v>
      </c>
      <c r="L100" s="13" t="n">
        <v>0</v>
      </c>
      <c r="M100" s="13" t="n">
        <v>0</v>
      </c>
      <c r="N100" s="13" t="n">
        <v>0</v>
      </c>
      <c r="O100" s="13" t="n">
        <v>0</v>
      </c>
      <c r="P100" s="13" t="n">
        <v>0</v>
      </c>
      <c r="Q100" s="13" t="n">
        <v>0</v>
      </c>
      <c r="R100" s="13" t="n">
        <v>0</v>
      </c>
      <c r="S100" s="13" t="n">
        <v>0</v>
      </c>
      <c r="T100" s="13" t="n">
        <v>0</v>
      </c>
      <c r="U100" s="13" t="n">
        <v>0</v>
      </c>
      <c r="V100" s="13" t="n">
        <v>0</v>
      </c>
      <c r="W100" s="13" t="n">
        <v>376994.930267334</v>
      </c>
      <c r="X100" s="13" t="n">
        <v>0</v>
      </c>
      <c r="Y100" s="13" t="n">
        <v>0</v>
      </c>
      <c r="Z100" s="13" t="n">
        <v>0</v>
      </c>
      <c r="AA100" s="13" t="n">
        <v>0</v>
      </c>
      <c r="AB100" s="13" t="n">
        <v>0</v>
      </c>
      <c r="AC100" s="13" t="n">
        <v>0</v>
      </c>
      <c r="AD100" s="13" t="n">
        <v>0</v>
      </c>
      <c r="AE100" s="13" t="n">
        <v>0</v>
      </c>
      <c r="AF100" s="13" t="n">
        <v>0</v>
      </c>
      <c r="AG100" s="13" t="n">
        <v>0</v>
      </c>
      <c r="AH100" s="13" t="n">
        <v>0</v>
      </c>
      <c r="AI100" s="13" t="n">
        <v>0</v>
      </c>
      <c r="AJ100" s="13" t="n">
        <v>0</v>
      </c>
      <c r="AK100" s="13" t="n">
        <v>0</v>
      </c>
      <c r="AL100" s="13" t="n">
        <v>0</v>
      </c>
      <c r="AM100" s="13" t="n">
        <v>0</v>
      </c>
      <c r="AN100" s="13" t="n">
        <v>58769.0254211426</v>
      </c>
      <c r="AO100" s="13" t="n">
        <v>0</v>
      </c>
    </row>
    <row r="101">
      <c r="A101" s="55" t="s">
        <v>1020</v>
      </c>
      <c r="B101" s="13" t="s">
        <v>1027</v>
      </c>
      <c r="C101" s="13" t="s">
        <v>1022</v>
      </c>
      <c r="D101" s="13" t="s">
        <v>1025</v>
      </c>
      <c r="E101" s="13" t="n">
        <v>0</v>
      </c>
      <c r="F101" s="13" t="n">
        <v>0</v>
      </c>
      <c r="G101" s="13" t="n">
        <v>2618844.140625</v>
      </c>
      <c r="H101" s="13" t="n">
        <v>0</v>
      </c>
      <c r="I101" s="13" t="n">
        <v>0</v>
      </c>
      <c r="J101" s="13" t="n">
        <v>0</v>
      </c>
      <c r="K101" s="13" t="n">
        <v>0</v>
      </c>
      <c r="L101" s="13" t="n">
        <v>0</v>
      </c>
      <c r="M101" s="13" t="n">
        <v>0</v>
      </c>
      <c r="N101" s="13" t="n">
        <v>0</v>
      </c>
      <c r="O101" s="13" t="n">
        <v>0</v>
      </c>
      <c r="P101" s="13" t="n">
        <v>0</v>
      </c>
      <c r="Q101" s="13" t="n">
        <v>0</v>
      </c>
      <c r="R101" s="13" t="n">
        <v>0</v>
      </c>
      <c r="S101" s="13" t="n">
        <v>0</v>
      </c>
      <c r="T101" s="13" t="n">
        <v>0</v>
      </c>
      <c r="U101" s="13" t="n">
        <v>0</v>
      </c>
      <c r="V101" s="13" t="n">
        <v>0</v>
      </c>
      <c r="W101" s="13" t="n">
        <v>389106.898498535</v>
      </c>
      <c r="X101" s="13" t="n">
        <v>0</v>
      </c>
      <c r="Y101" s="13" t="n">
        <v>0</v>
      </c>
      <c r="Z101" s="13" t="n">
        <v>0</v>
      </c>
      <c r="AA101" s="13" t="n">
        <v>0</v>
      </c>
      <c r="AB101" s="13" t="n">
        <v>0</v>
      </c>
      <c r="AC101" s="13" t="n">
        <v>0</v>
      </c>
      <c r="AD101" s="13" t="n">
        <v>0</v>
      </c>
      <c r="AE101" s="13" t="n">
        <v>0</v>
      </c>
      <c r="AF101" s="13" t="n">
        <v>0</v>
      </c>
      <c r="AG101" s="13" t="n">
        <v>2510115.40527344</v>
      </c>
      <c r="AH101" s="13" t="n">
        <v>0</v>
      </c>
      <c r="AI101" s="13" t="n">
        <v>0</v>
      </c>
      <c r="AJ101" s="13" t="n">
        <v>2889922.07794189</v>
      </c>
      <c r="AK101" s="13" t="n">
        <v>157369.136810303</v>
      </c>
      <c r="AL101" s="13" t="n">
        <v>0</v>
      </c>
      <c r="AM101" s="13" t="n">
        <v>2338313.96484375</v>
      </c>
      <c r="AN101" s="13" t="n">
        <v>725889.381408691</v>
      </c>
      <c r="AO101" s="13" t="n">
        <v>0</v>
      </c>
    </row>
    <row r="102">
      <c r="A102" s="55" t="s">
        <v>1020</v>
      </c>
      <c r="B102" s="13" t="s">
        <v>1027</v>
      </c>
      <c r="C102" s="13" t="s">
        <v>1026</v>
      </c>
      <c r="D102" s="13" t="s">
        <v>1023</v>
      </c>
      <c r="E102" s="13" t="n">
        <v>0</v>
      </c>
      <c r="F102" s="13" t="n">
        <v>0</v>
      </c>
      <c r="G102" s="13" t="n">
        <v>0</v>
      </c>
      <c r="H102" s="13" t="n">
        <v>0</v>
      </c>
      <c r="I102" s="13" t="n">
        <v>0</v>
      </c>
      <c r="J102" s="13" t="n">
        <v>0</v>
      </c>
      <c r="K102" s="13" t="n">
        <v>0</v>
      </c>
      <c r="L102" s="13" t="n">
        <v>0</v>
      </c>
      <c r="M102" s="13" t="n">
        <v>0</v>
      </c>
      <c r="N102" s="13" t="n">
        <v>0</v>
      </c>
      <c r="O102" s="13" t="n">
        <v>0</v>
      </c>
      <c r="P102" s="13" t="n">
        <v>0</v>
      </c>
      <c r="Q102" s="13" t="n">
        <v>0</v>
      </c>
      <c r="R102" s="13" t="n">
        <v>0</v>
      </c>
      <c r="S102" s="13" t="n">
        <v>0</v>
      </c>
      <c r="T102" s="13" t="n">
        <v>0</v>
      </c>
      <c r="U102" s="13" t="n">
        <v>0</v>
      </c>
      <c r="V102" s="13" t="n">
        <v>0</v>
      </c>
      <c r="W102" s="13" t="n">
        <v>0</v>
      </c>
      <c r="X102" s="13" t="n">
        <v>0</v>
      </c>
      <c r="Y102" s="13" t="n">
        <v>0</v>
      </c>
      <c r="Z102" s="13" t="n">
        <v>0</v>
      </c>
      <c r="AA102" s="13" t="n">
        <v>0</v>
      </c>
      <c r="AB102" s="13" t="n">
        <v>0</v>
      </c>
      <c r="AC102" s="13" t="n">
        <v>0</v>
      </c>
      <c r="AD102" s="13" t="n">
        <v>0</v>
      </c>
      <c r="AE102" s="13" t="n">
        <v>0</v>
      </c>
      <c r="AF102" s="13" t="n">
        <v>0</v>
      </c>
      <c r="AG102" s="13" t="n">
        <v>0</v>
      </c>
      <c r="AH102" s="13" t="n">
        <v>0</v>
      </c>
      <c r="AI102" s="13" t="n">
        <v>0</v>
      </c>
      <c r="AJ102" s="13" t="n">
        <v>0</v>
      </c>
      <c r="AK102" s="13" t="n">
        <v>0</v>
      </c>
      <c r="AL102" s="13" t="n">
        <v>0</v>
      </c>
      <c r="AM102" s="13" t="n">
        <v>0</v>
      </c>
      <c r="AN102" s="13" t="n">
        <v>0</v>
      </c>
      <c r="AO102" s="13" t="n">
        <v>0</v>
      </c>
    </row>
    <row r="103">
      <c r="A103" s="55" t="s">
        <v>1020</v>
      </c>
      <c r="B103" s="13" t="s">
        <v>1027</v>
      </c>
      <c r="C103" s="13" t="s">
        <v>1026</v>
      </c>
      <c r="D103" s="13" t="s">
        <v>1024</v>
      </c>
      <c r="E103" s="13" t="n">
        <v>227561.946868896</v>
      </c>
      <c r="F103" s="13" t="n">
        <v>0</v>
      </c>
      <c r="G103" s="13" t="n">
        <v>90377.1667480469</v>
      </c>
      <c r="H103" s="13" t="n">
        <v>0</v>
      </c>
      <c r="I103" s="13" t="n">
        <v>1572494.63653564</v>
      </c>
      <c r="J103" s="13" t="n">
        <v>0</v>
      </c>
      <c r="K103" s="13" t="n">
        <v>0</v>
      </c>
      <c r="L103" s="13" t="n">
        <v>0</v>
      </c>
      <c r="M103" s="13" t="n">
        <v>0</v>
      </c>
      <c r="N103" s="13" t="n">
        <v>0</v>
      </c>
      <c r="O103" s="13" t="n">
        <v>0</v>
      </c>
      <c r="P103" s="13" t="n">
        <v>0</v>
      </c>
      <c r="Q103" s="13" t="n">
        <v>0</v>
      </c>
      <c r="R103" s="13" t="n">
        <v>0</v>
      </c>
      <c r="S103" s="13" t="n">
        <v>0</v>
      </c>
      <c r="T103" s="13" t="n">
        <v>55042.4137115479</v>
      </c>
      <c r="U103" s="13" t="n">
        <v>0</v>
      </c>
      <c r="V103" s="13" t="n">
        <v>881525.939941406</v>
      </c>
      <c r="W103" s="13" t="n">
        <v>1672820.86029053</v>
      </c>
      <c r="X103" s="13" t="n">
        <v>1844065.27709961</v>
      </c>
      <c r="Y103" s="13" t="n">
        <v>455923.175811768</v>
      </c>
      <c r="Z103" s="13" t="n">
        <v>0</v>
      </c>
      <c r="AA103" s="13" t="n">
        <v>0</v>
      </c>
      <c r="AB103" s="13" t="n">
        <v>0</v>
      </c>
      <c r="AC103" s="13" t="n">
        <v>0</v>
      </c>
      <c r="AD103" s="13" t="n">
        <v>0</v>
      </c>
      <c r="AE103" s="13" t="n">
        <v>0</v>
      </c>
      <c r="AF103" s="13" t="n">
        <v>0</v>
      </c>
      <c r="AG103" s="13" t="n">
        <v>202630.940246582</v>
      </c>
      <c r="AH103" s="13" t="n">
        <v>0</v>
      </c>
      <c r="AI103" s="13" t="n">
        <v>0</v>
      </c>
      <c r="AJ103" s="13" t="n">
        <v>0</v>
      </c>
      <c r="AK103" s="13" t="n">
        <v>0</v>
      </c>
      <c r="AL103" s="13" t="n">
        <v>0</v>
      </c>
      <c r="AM103" s="13" t="n">
        <v>0</v>
      </c>
      <c r="AN103" s="13" t="n">
        <v>0</v>
      </c>
      <c r="AO103" s="13" t="n">
        <v>0</v>
      </c>
    </row>
    <row r="104">
      <c r="A104" s="55" t="s">
        <v>1020</v>
      </c>
      <c r="B104" s="13" t="s">
        <v>1027</v>
      </c>
      <c r="C104" s="13" t="s">
        <v>1026</v>
      </c>
      <c r="D104" s="13" t="s">
        <v>1025</v>
      </c>
      <c r="E104" s="13" t="n">
        <v>4461985.1234436</v>
      </c>
      <c r="F104" s="13" t="n">
        <v>0</v>
      </c>
      <c r="G104" s="13" t="n">
        <v>3164466.01867676</v>
      </c>
      <c r="H104" s="13" t="n">
        <v>0</v>
      </c>
      <c r="I104" s="13" t="n">
        <v>0</v>
      </c>
      <c r="J104" s="13" t="n">
        <v>0</v>
      </c>
      <c r="K104" s="13" t="n">
        <v>0</v>
      </c>
      <c r="L104" s="13" t="n">
        <v>0</v>
      </c>
      <c r="M104" s="13" t="n">
        <v>0</v>
      </c>
      <c r="N104" s="13" t="n">
        <v>0</v>
      </c>
      <c r="O104" s="13" t="n">
        <v>0</v>
      </c>
      <c r="P104" s="13" t="n">
        <v>0</v>
      </c>
      <c r="Q104" s="13" t="n">
        <v>0</v>
      </c>
      <c r="R104" s="13" t="n">
        <v>0</v>
      </c>
      <c r="S104" s="13" t="n">
        <v>0</v>
      </c>
      <c r="T104" s="13" t="n">
        <v>0</v>
      </c>
      <c r="U104" s="13" t="n">
        <v>0</v>
      </c>
      <c r="V104" s="13" t="n">
        <v>1760132.5378418</v>
      </c>
      <c r="W104" s="13" t="n">
        <v>3877832.24258423</v>
      </c>
      <c r="X104" s="13" t="n">
        <v>5242215.46630859</v>
      </c>
      <c r="Y104" s="13" t="n">
        <v>0</v>
      </c>
      <c r="Z104" s="13" t="n">
        <v>0</v>
      </c>
      <c r="AA104" s="13" t="n">
        <v>0</v>
      </c>
      <c r="AB104" s="13" t="n">
        <v>0</v>
      </c>
      <c r="AC104" s="13" t="n">
        <v>667846.343994141</v>
      </c>
      <c r="AD104" s="13" t="n">
        <v>875759.353637695</v>
      </c>
      <c r="AE104" s="13" t="n">
        <v>0</v>
      </c>
      <c r="AF104" s="13" t="n">
        <v>0</v>
      </c>
      <c r="AG104" s="13" t="n">
        <v>0</v>
      </c>
      <c r="AH104" s="13" t="n">
        <v>0</v>
      </c>
      <c r="AI104" s="13" t="n">
        <v>0</v>
      </c>
      <c r="AJ104" s="13" t="n">
        <v>0</v>
      </c>
      <c r="AK104" s="13" t="n">
        <v>0</v>
      </c>
      <c r="AL104" s="13" t="n">
        <v>0</v>
      </c>
      <c r="AM104" s="13" t="n">
        <v>0</v>
      </c>
      <c r="AN104" s="13" t="n">
        <v>0</v>
      </c>
      <c r="AO104" s="13" t="n">
        <v>0</v>
      </c>
    </row>
    <row r="105">
      <c r="A105" s="55" t="s">
        <v>1020</v>
      </c>
      <c r="B105" s="13" t="s">
        <v>1028</v>
      </c>
      <c r="C105" s="13" t="s">
        <v>1022</v>
      </c>
      <c r="D105" s="13" t="s">
        <v>1023</v>
      </c>
      <c r="E105" s="13" t="n">
        <v>0</v>
      </c>
      <c r="F105" s="13" t="n">
        <v>0</v>
      </c>
      <c r="G105" s="13" t="n">
        <v>0</v>
      </c>
      <c r="H105" s="13" t="n">
        <v>0</v>
      </c>
      <c r="I105" s="13" t="n">
        <v>0</v>
      </c>
      <c r="J105" s="13" t="n">
        <v>0</v>
      </c>
      <c r="K105" s="13" t="n">
        <v>0</v>
      </c>
      <c r="L105" s="13" t="n">
        <v>0</v>
      </c>
      <c r="M105" s="13" t="n">
        <v>0</v>
      </c>
      <c r="N105" s="13" t="n">
        <v>0</v>
      </c>
      <c r="O105" s="13" t="n">
        <v>0</v>
      </c>
      <c r="P105" s="13" t="n">
        <v>0</v>
      </c>
      <c r="Q105" s="13" t="n">
        <v>0</v>
      </c>
      <c r="R105" s="13" t="n">
        <v>0</v>
      </c>
      <c r="S105" s="13" t="n">
        <v>0</v>
      </c>
      <c r="T105" s="13" t="n">
        <v>0</v>
      </c>
      <c r="U105" s="13" t="n">
        <v>0</v>
      </c>
      <c r="V105" s="13" t="n">
        <v>0</v>
      </c>
      <c r="W105" s="13" t="n">
        <v>0</v>
      </c>
      <c r="X105" s="13" t="n">
        <v>0</v>
      </c>
      <c r="Y105" s="13" t="n">
        <v>0</v>
      </c>
      <c r="Z105" s="13" t="n">
        <v>0</v>
      </c>
      <c r="AA105" s="13" t="n">
        <v>0</v>
      </c>
      <c r="AB105" s="13" t="n">
        <v>0</v>
      </c>
      <c r="AC105" s="13" t="n">
        <v>0</v>
      </c>
      <c r="AD105" s="13" t="n">
        <v>0</v>
      </c>
      <c r="AE105" s="13" t="n">
        <v>0</v>
      </c>
      <c r="AF105" s="13" t="n">
        <v>0</v>
      </c>
      <c r="AG105" s="13" t="n">
        <v>0</v>
      </c>
      <c r="AH105" s="13" t="n">
        <v>0</v>
      </c>
      <c r="AI105" s="13" t="n">
        <v>0</v>
      </c>
      <c r="AJ105" s="13" t="n">
        <v>0</v>
      </c>
      <c r="AK105" s="13" t="n">
        <v>0</v>
      </c>
      <c r="AL105" s="13" t="n">
        <v>0</v>
      </c>
      <c r="AM105" s="13" t="n">
        <v>0</v>
      </c>
      <c r="AN105" s="13" t="n">
        <v>0</v>
      </c>
      <c r="AO105" s="13" t="n">
        <v>500707.846069336</v>
      </c>
    </row>
    <row r="106">
      <c r="A106" s="55" t="s">
        <v>1020</v>
      </c>
      <c r="B106" s="13" t="s">
        <v>1028</v>
      </c>
      <c r="C106" s="13" t="s">
        <v>1022</v>
      </c>
      <c r="D106" s="13" t="s">
        <v>1024</v>
      </c>
      <c r="E106" s="13" t="n">
        <v>0</v>
      </c>
      <c r="F106" s="13" t="n">
        <v>0</v>
      </c>
      <c r="G106" s="13" t="n">
        <v>315932.877731323</v>
      </c>
      <c r="H106" s="13" t="n">
        <v>31516.6259765625</v>
      </c>
      <c r="I106" s="13" t="n">
        <v>0</v>
      </c>
      <c r="J106" s="13" t="n">
        <v>0</v>
      </c>
      <c r="K106" s="13" t="n">
        <v>0</v>
      </c>
      <c r="L106" s="13" t="n">
        <v>0</v>
      </c>
      <c r="M106" s="13" t="n">
        <v>0</v>
      </c>
      <c r="N106" s="13" t="n">
        <v>0</v>
      </c>
      <c r="O106" s="13" t="n">
        <v>0</v>
      </c>
      <c r="P106" s="13" t="n">
        <v>0</v>
      </c>
      <c r="Q106" s="13" t="n">
        <v>0</v>
      </c>
      <c r="R106" s="13" t="n">
        <v>0</v>
      </c>
      <c r="S106" s="13" t="n">
        <v>0</v>
      </c>
      <c r="T106" s="13" t="n">
        <v>0</v>
      </c>
      <c r="U106" s="13" t="n">
        <v>0</v>
      </c>
      <c r="V106" s="13" t="n">
        <v>341054.708862305</v>
      </c>
      <c r="W106" s="13" t="n">
        <v>4310628.32717896</v>
      </c>
      <c r="X106" s="13" t="n">
        <v>0</v>
      </c>
      <c r="Y106" s="13" t="n">
        <v>0</v>
      </c>
      <c r="Z106" s="13" t="n">
        <v>0</v>
      </c>
      <c r="AA106" s="13" t="n">
        <v>0</v>
      </c>
      <c r="AB106" s="13" t="n">
        <v>0</v>
      </c>
      <c r="AC106" s="13" t="n">
        <v>0</v>
      </c>
      <c r="AD106" s="13" t="n">
        <v>171387.086486816</v>
      </c>
      <c r="AE106" s="13" t="n">
        <v>0</v>
      </c>
      <c r="AF106" s="13" t="n">
        <v>0</v>
      </c>
      <c r="AG106" s="13" t="n">
        <v>0</v>
      </c>
      <c r="AH106" s="13" t="n">
        <v>0</v>
      </c>
      <c r="AI106" s="13" t="n">
        <v>0</v>
      </c>
      <c r="AJ106" s="13" t="n">
        <v>0</v>
      </c>
      <c r="AK106" s="13" t="n">
        <v>428864.031982422</v>
      </c>
      <c r="AL106" s="13" t="n">
        <v>0</v>
      </c>
      <c r="AM106" s="13" t="n">
        <v>719852.462768555</v>
      </c>
      <c r="AN106" s="13" t="n">
        <v>0</v>
      </c>
      <c r="AO106" s="13" t="n">
        <v>1688556.86454773</v>
      </c>
    </row>
    <row r="107">
      <c r="A107" s="55" t="s">
        <v>1020</v>
      </c>
      <c r="B107" s="13" t="s">
        <v>1028</v>
      </c>
      <c r="C107" s="13" t="s">
        <v>1022</v>
      </c>
      <c r="D107" s="13" t="s">
        <v>1025</v>
      </c>
      <c r="E107" s="13" t="n">
        <v>12099.5052337646</v>
      </c>
      <c r="F107" s="13" t="n">
        <v>0</v>
      </c>
      <c r="G107" s="13" t="n">
        <v>0</v>
      </c>
      <c r="H107" s="13" t="n">
        <v>0</v>
      </c>
      <c r="I107" s="13" t="n">
        <v>0</v>
      </c>
      <c r="J107" s="13" t="n">
        <v>0</v>
      </c>
      <c r="K107" s="13" t="n">
        <v>0</v>
      </c>
      <c r="L107" s="13" t="n">
        <v>0</v>
      </c>
      <c r="M107" s="13" t="n">
        <v>0</v>
      </c>
      <c r="N107" s="13" t="n">
        <v>0</v>
      </c>
      <c r="O107" s="13" t="n">
        <v>0</v>
      </c>
      <c r="P107" s="13" t="n">
        <v>0</v>
      </c>
      <c r="Q107" s="13" t="n">
        <v>0</v>
      </c>
      <c r="R107" s="13" t="n">
        <v>0</v>
      </c>
      <c r="S107" s="13" t="n">
        <v>0</v>
      </c>
      <c r="T107" s="13" t="n">
        <v>0</v>
      </c>
      <c r="U107" s="13" t="n">
        <v>0</v>
      </c>
      <c r="V107" s="13" t="n">
        <v>0</v>
      </c>
      <c r="W107" s="13" t="n">
        <v>186760.198974609</v>
      </c>
      <c r="X107" s="13" t="n">
        <v>0</v>
      </c>
      <c r="Y107" s="13" t="n">
        <v>290858.331680298</v>
      </c>
      <c r="Z107" s="13" t="n">
        <v>0</v>
      </c>
      <c r="AA107" s="13" t="n">
        <v>0</v>
      </c>
      <c r="AB107" s="13" t="n">
        <v>0</v>
      </c>
      <c r="AC107" s="13" t="n">
        <v>0</v>
      </c>
      <c r="AD107" s="13" t="n">
        <v>0</v>
      </c>
      <c r="AE107" s="13" t="n">
        <v>0</v>
      </c>
      <c r="AF107" s="13" t="n">
        <v>0</v>
      </c>
      <c r="AG107" s="13" t="n">
        <v>120304.724121094</v>
      </c>
      <c r="AH107" s="13" t="n">
        <v>1396186.5234375</v>
      </c>
      <c r="AI107" s="13" t="n">
        <v>0</v>
      </c>
      <c r="AJ107" s="13" t="n">
        <v>11298634.5863342</v>
      </c>
      <c r="AK107" s="13" t="n">
        <v>0</v>
      </c>
      <c r="AL107" s="13" t="n">
        <v>0</v>
      </c>
      <c r="AM107" s="13" t="n">
        <v>863822.955322266</v>
      </c>
      <c r="AN107" s="13" t="n">
        <v>0</v>
      </c>
      <c r="AO107" s="13" t="n">
        <v>0</v>
      </c>
    </row>
    <row r="108">
      <c r="A108" s="55" t="s">
        <v>1020</v>
      </c>
      <c r="B108" s="13" t="s">
        <v>1028</v>
      </c>
      <c r="C108" s="13" t="s">
        <v>1026</v>
      </c>
      <c r="D108" s="13" t="s">
        <v>1023</v>
      </c>
      <c r="E108" s="13" t="n">
        <v>0</v>
      </c>
      <c r="F108" s="13" t="n">
        <v>0</v>
      </c>
      <c r="G108" s="13" t="n">
        <v>0</v>
      </c>
      <c r="H108" s="13" t="n">
        <v>0</v>
      </c>
      <c r="I108" s="13" t="n">
        <v>0</v>
      </c>
      <c r="J108" s="13" t="n">
        <v>0</v>
      </c>
      <c r="K108" s="13" t="n">
        <v>0</v>
      </c>
      <c r="L108" s="13" t="n">
        <v>0</v>
      </c>
      <c r="M108" s="13" t="n">
        <v>0</v>
      </c>
      <c r="N108" s="13" t="n">
        <v>0</v>
      </c>
      <c r="O108" s="13" t="n">
        <v>0</v>
      </c>
      <c r="P108" s="13" t="n">
        <v>0</v>
      </c>
      <c r="Q108" s="13" t="n">
        <v>0</v>
      </c>
      <c r="R108" s="13" t="n">
        <v>0</v>
      </c>
      <c r="S108" s="13" t="n">
        <v>0</v>
      </c>
      <c r="T108" s="13" t="n">
        <v>0</v>
      </c>
      <c r="U108" s="13" t="n">
        <v>0</v>
      </c>
      <c r="V108" s="13" t="n">
        <v>252571.495056152</v>
      </c>
      <c r="W108" s="13" t="n">
        <v>84326.0391235352</v>
      </c>
      <c r="X108" s="13" t="n">
        <v>0</v>
      </c>
      <c r="Y108" s="13" t="n">
        <v>0</v>
      </c>
      <c r="Z108" s="13" t="n">
        <v>0</v>
      </c>
      <c r="AA108" s="13" t="n">
        <v>0</v>
      </c>
      <c r="AB108" s="13" t="n">
        <v>0</v>
      </c>
      <c r="AC108" s="13" t="n">
        <v>0</v>
      </c>
      <c r="AD108" s="13" t="n">
        <v>0</v>
      </c>
      <c r="AE108" s="13" t="n">
        <v>0</v>
      </c>
      <c r="AF108" s="13" t="n">
        <v>0</v>
      </c>
      <c r="AG108" s="13" t="n">
        <v>0</v>
      </c>
      <c r="AH108" s="13" t="n">
        <v>0</v>
      </c>
      <c r="AI108" s="13" t="n">
        <v>0</v>
      </c>
      <c r="AJ108" s="13" t="n">
        <v>0</v>
      </c>
      <c r="AK108" s="13" t="n">
        <v>0</v>
      </c>
      <c r="AL108" s="13" t="n">
        <v>0</v>
      </c>
      <c r="AM108" s="13" t="n">
        <v>0</v>
      </c>
      <c r="AN108" s="13" t="n">
        <v>0</v>
      </c>
      <c r="AO108" s="13" t="n">
        <v>0</v>
      </c>
    </row>
    <row r="109">
      <c r="A109" s="55" t="s">
        <v>1020</v>
      </c>
      <c r="B109" s="13" t="s">
        <v>1028</v>
      </c>
      <c r="C109" s="13" t="s">
        <v>1026</v>
      </c>
      <c r="D109" s="13" t="s">
        <v>1024</v>
      </c>
      <c r="E109" s="13" t="n">
        <v>2164071.10595703</v>
      </c>
      <c r="F109" s="13" t="n">
        <v>0</v>
      </c>
      <c r="G109" s="13" t="n">
        <v>0</v>
      </c>
      <c r="H109" s="13" t="n">
        <v>0</v>
      </c>
      <c r="I109" s="13" t="n">
        <v>0</v>
      </c>
      <c r="J109" s="13" t="n">
        <v>0</v>
      </c>
      <c r="K109" s="13" t="n">
        <v>0</v>
      </c>
      <c r="L109" s="13" t="n">
        <v>0</v>
      </c>
      <c r="M109" s="13" t="n">
        <v>0</v>
      </c>
      <c r="N109" s="13" t="n">
        <v>17713.2377624512</v>
      </c>
      <c r="O109" s="13" t="n">
        <v>0</v>
      </c>
      <c r="P109" s="13" t="n">
        <v>0</v>
      </c>
      <c r="Q109" s="13" t="n">
        <v>0</v>
      </c>
      <c r="R109" s="13" t="n">
        <v>0</v>
      </c>
      <c r="S109" s="13" t="n">
        <v>0</v>
      </c>
      <c r="T109" s="13" t="n">
        <v>0</v>
      </c>
      <c r="U109" s="13" t="n">
        <v>367944.833374023</v>
      </c>
      <c r="V109" s="13" t="n">
        <v>8090545.98860168</v>
      </c>
      <c r="W109" s="13" t="n">
        <v>3829531.72798157</v>
      </c>
      <c r="X109" s="13" t="n">
        <v>9401753.86387634</v>
      </c>
      <c r="Y109" s="13" t="n">
        <v>139959.114074707</v>
      </c>
      <c r="Z109" s="13" t="n">
        <v>0</v>
      </c>
      <c r="AA109" s="13" t="n">
        <v>0</v>
      </c>
      <c r="AB109" s="13" t="n">
        <v>0</v>
      </c>
      <c r="AC109" s="13" t="n">
        <v>0</v>
      </c>
      <c r="AD109" s="13" t="n">
        <v>0</v>
      </c>
      <c r="AE109" s="13" t="n">
        <v>0</v>
      </c>
      <c r="AF109" s="13" t="n">
        <v>0</v>
      </c>
      <c r="AG109" s="13" t="n">
        <v>0</v>
      </c>
      <c r="AH109" s="13" t="n">
        <v>0</v>
      </c>
      <c r="AI109" s="13" t="n">
        <v>0</v>
      </c>
      <c r="AJ109" s="13" t="n">
        <v>0</v>
      </c>
      <c r="AK109" s="13" t="n">
        <v>0</v>
      </c>
      <c r="AL109" s="13" t="n">
        <v>0</v>
      </c>
      <c r="AM109" s="13" t="n">
        <v>0</v>
      </c>
      <c r="AN109" s="13" t="n">
        <v>0</v>
      </c>
      <c r="AO109" s="13" t="n">
        <v>0</v>
      </c>
    </row>
    <row r="110">
      <c r="A110" s="55" t="s">
        <v>1020</v>
      </c>
      <c r="B110" s="13" t="s">
        <v>1028</v>
      </c>
      <c r="C110" s="13" t="s">
        <v>1026</v>
      </c>
      <c r="D110" s="13" t="s">
        <v>1025</v>
      </c>
      <c r="E110" s="13" t="n">
        <v>0</v>
      </c>
      <c r="F110" s="13" t="n">
        <v>0</v>
      </c>
      <c r="G110" s="13" t="n">
        <v>17653.141784668</v>
      </c>
      <c r="H110" s="13" t="n">
        <v>0</v>
      </c>
      <c r="I110" s="13" t="n">
        <v>0</v>
      </c>
      <c r="J110" s="13" t="n">
        <v>0</v>
      </c>
      <c r="K110" s="13" t="n">
        <v>0</v>
      </c>
      <c r="L110" s="13" t="n">
        <v>0</v>
      </c>
      <c r="M110" s="13" t="n">
        <v>0</v>
      </c>
      <c r="N110" s="13" t="n">
        <v>0</v>
      </c>
      <c r="O110" s="13" t="n">
        <v>0</v>
      </c>
      <c r="P110" s="13" t="n">
        <v>0</v>
      </c>
      <c r="Q110" s="13" t="n">
        <v>0</v>
      </c>
      <c r="R110" s="13" t="n">
        <v>0</v>
      </c>
      <c r="S110" s="13" t="n">
        <v>0</v>
      </c>
      <c r="T110" s="13" t="n">
        <v>0</v>
      </c>
      <c r="U110" s="13" t="n">
        <v>0</v>
      </c>
      <c r="V110" s="13" t="n">
        <v>643316.68548584</v>
      </c>
      <c r="W110" s="13" t="n">
        <v>586248.077774048</v>
      </c>
      <c r="X110" s="13" t="n">
        <v>819405.043029785</v>
      </c>
      <c r="Y110" s="13" t="n">
        <v>204116.180419922</v>
      </c>
      <c r="Z110" s="13" t="n">
        <v>0</v>
      </c>
      <c r="AA110" s="13" t="n">
        <v>0</v>
      </c>
      <c r="AB110" s="13" t="n">
        <v>0</v>
      </c>
      <c r="AC110" s="13" t="n">
        <v>0</v>
      </c>
      <c r="AD110" s="13" t="n">
        <v>0</v>
      </c>
      <c r="AE110" s="13" t="n">
        <v>0</v>
      </c>
      <c r="AF110" s="13" t="n">
        <v>0</v>
      </c>
      <c r="AG110" s="13" t="n">
        <v>0</v>
      </c>
      <c r="AH110" s="13" t="n">
        <v>244610.266113281</v>
      </c>
      <c r="AI110" s="13" t="n">
        <v>0</v>
      </c>
      <c r="AJ110" s="13" t="n">
        <v>322137.66708374</v>
      </c>
      <c r="AK110" s="13" t="n">
        <v>0</v>
      </c>
      <c r="AL110" s="13" t="n">
        <v>0</v>
      </c>
      <c r="AM110" s="13" t="n">
        <v>38239.1304016113</v>
      </c>
      <c r="AN110" s="13" t="n">
        <v>0</v>
      </c>
      <c r="AO110" s="13" t="n">
        <v>0</v>
      </c>
    </row>
    <row r="111">
      <c r="A111" s="55" t="s">
        <v>1020</v>
      </c>
      <c r="B111" s="13" t="s">
        <v>1029</v>
      </c>
      <c r="C111" s="13" t="s">
        <v>1022</v>
      </c>
      <c r="D111" s="13" t="s">
        <v>1023</v>
      </c>
      <c r="E111" s="13" t="n">
        <v>0</v>
      </c>
      <c r="F111" s="13" t="n">
        <v>0</v>
      </c>
      <c r="G111" s="13" t="n">
        <v>0</v>
      </c>
      <c r="H111" s="13" t="n">
        <v>0</v>
      </c>
      <c r="I111" s="13" t="n">
        <v>0</v>
      </c>
      <c r="J111" s="13" t="n">
        <v>0</v>
      </c>
      <c r="K111" s="13" t="n">
        <v>0</v>
      </c>
      <c r="L111" s="13" t="n">
        <v>0</v>
      </c>
      <c r="M111" s="13" t="n">
        <v>0</v>
      </c>
      <c r="N111" s="13" t="n">
        <v>0</v>
      </c>
      <c r="O111" s="13" t="n">
        <v>0</v>
      </c>
      <c r="P111" s="13" t="n">
        <v>0</v>
      </c>
      <c r="Q111" s="13" t="n">
        <v>0</v>
      </c>
      <c r="R111" s="13" t="n">
        <v>0</v>
      </c>
      <c r="S111" s="13" t="n">
        <v>0</v>
      </c>
      <c r="T111" s="13" t="n">
        <v>0</v>
      </c>
      <c r="U111" s="13" t="n">
        <v>0</v>
      </c>
      <c r="V111" s="13" t="n">
        <v>0</v>
      </c>
      <c r="W111" s="13" t="n">
        <v>0</v>
      </c>
      <c r="X111" s="13" t="n">
        <v>0</v>
      </c>
      <c r="Y111" s="13" t="n">
        <v>0</v>
      </c>
      <c r="Z111" s="13" t="n">
        <v>0</v>
      </c>
      <c r="AA111" s="13" t="n">
        <v>0</v>
      </c>
      <c r="AB111" s="13" t="n">
        <v>0</v>
      </c>
      <c r="AC111" s="13" t="n">
        <v>0</v>
      </c>
      <c r="AD111" s="13" t="n">
        <v>0</v>
      </c>
      <c r="AE111" s="13" t="n">
        <v>0</v>
      </c>
      <c r="AF111" s="13" t="n">
        <v>0</v>
      </c>
      <c r="AG111" s="13" t="n">
        <v>0</v>
      </c>
      <c r="AH111" s="13" t="n">
        <v>0</v>
      </c>
      <c r="AI111" s="13" t="n">
        <v>0</v>
      </c>
      <c r="AJ111" s="13" t="n">
        <v>0</v>
      </c>
      <c r="AK111" s="13" t="n">
        <v>0</v>
      </c>
      <c r="AL111" s="13" t="n">
        <v>0</v>
      </c>
      <c r="AM111" s="13" t="n">
        <v>0</v>
      </c>
      <c r="AN111" s="13" t="n">
        <v>0</v>
      </c>
      <c r="AO111" s="13" t="n">
        <v>0</v>
      </c>
    </row>
    <row r="112">
      <c r="A112" s="55" t="s">
        <v>1020</v>
      </c>
      <c r="B112" s="13" t="s">
        <v>1029</v>
      </c>
      <c r="C112" s="13" t="s">
        <v>1022</v>
      </c>
      <c r="D112" s="13" t="s">
        <v>1024</v>
      </c>
      <c r="E112" s="13" t="n">
        <v>0</v>
      </c>
      <c r="F112" s="13" t="n">
        <v>0</v>
      </c>
      <c r="G112" s="13" t="n">
        <v>0</v>
      </c>
      <c r="H112" s="13" t="n">
        <v>0</v>
      </c>
      <c r="I112" s="13" t="n">
        <v>0</v>
      </c>
      <c r="J112" s="13" t="n">
        <v>0</v>
      </c>
      <c r="K112" s="13" t="n">
        <v>0</v>
      </c>
      <c r="L112" s="13" t="n">
        <v>0</v>
      </c>
      <c r="M112" s="13" t="n">
        <v>0</v>
      </c>
      <c r="N112" s="13" t="n">
        <v>0</v>
      </c>
      <c r="O112" s="13" t="n">
        <v>0</v>
      </c>
      <c r="P112" s="13" t="n">
        <v>0</v>
      </c>
      <c r="Q112" s="13" t="n">
        <v>0</v>
      </c>
      <c r="R112" s="13" t="n">
        <v>0</v>
      </c>
      <c r="S112" s="13" t="n">
        <v>0</v>
      </c>
      <c r="T112" s="13" t="n">
        <v>0</v>
      </c>
      <c r="U112" s="13" t="n">
        <v>0</v>
      </c>
      <c r="V112" s="13" t="n">
        <v>0</v>
      </c>
      <c r="W112" s="13" t="n">
        <v>0</v>
      </c>
      <c r="X112" s="13" t="n">
        <v>0</v>
      </c>
      <c r="Y112" s="13" t="n">
        <v>0</v>
      </c>
      <c r="Z112" s="13" t="n">
        <v>0</v>
      </c>
      <c r="AA112" s="13" t="n">
        <v>0</v>
      </c>
      <c r="AB112" s="13" t="n">
        <v>0</v>
      </c>
      <c r="AC112" s="13" t="n">
        <v>0</v>
      </c>
      <c r="AD112" s="13" t="n">
        <v>0</v>
      </c>
      <c r="AE112" s="13" t="n">
        <v>0</v>
      </c>
      <c r="AF112" s="13" t="n">
        <v>0</v>
      </c>
      <c r="AG112" s="13" t="n">
        <v>0</v>
      </c>
      <c r="AH112" s="13" t="n">
        <v>0</v>
      </c>
      <c r="AI112" s="13" t="n">
        <v>0</v>
      </c>
      <c r="AJ112" s="13" t="n">
        <v>0</v>
      </c>
      <c r="AK112" s="13" t="n">
        <v>0</v>
      </c>
      <c r="AL112" s="13" t="n">
        <v>0</v>
      </c>
      <c r="AM112" s="13" t="n">
        <v>0</v>
      </c>
      <c r="AN112" s="13" t="n">
        <v>0</v>
      </c>
      <c r="AO112" s="13" t="n">
        <v>0</v>
      </c>
    </row>
    <row r="113">
      <c r="A113" s="55" t="s">
        <v>1020</v>
      </c>
      <c r="B113" s="13" t="s">
        <v>1029</v>
      </c>
      <c r="C113" s="13" t="s">
        <v>1022</v>
      </c>
      <c r="D113" s="13" t="s">
        <v>1025</v>
      </c>
      <c r="E113" s="13" t="n">
        <v>0</v>
      </c>
      <c r="F113" s="13" t="n">
        <v>0</v>
      </c>
      <c r="G113" s="13" t="n">
        <v>0</v>
      </c>
      <c r="H113" s="13" t="n">
        <v>0</v>
      </c>
      <c r="I113" s="13" t="n">
        <v>0</v>
      </c>
      <c r="J113" s="13" t="n">
        <v>0</v>
      </c>
      <c r="K113" s="13" t="n">
        <v>0</v>
      </c>
      <c r="L113" s="13" t="n">
        <v>0</v>
      </c>
      <c r="M113" s="13" t="n">
        <v>0</v>
      </c>
      <c r="N113" s="13" t="n">
        <v>0</v>
      </c>
      <c r="O113" s="13" t="n">
        <v>0</v>
      </c>
      <c r="P113" s="13" t="n">
        <v>0</v>
      </c>
      <c r="Q113" s="13" t="n">
        <v>0</v>
      </c>
      <c r="R113" s="13" t="n">
        <v>0</v>
      </c>
      <c r="S113" s="13" t="n">
        <v>0</v>
      </c>
      <c r="T113" s="13" t="n">
        <v>0</v>
      </c>
      <c r="U113" s="13" t="n">
        <v>0</v>
      </c>
      <c r="V113" s="13" t="n">
        <v>0</v>
      </c>
      <c r="W113" s="13" t="n">
        <v>0</v>
      </c>
      <c r="X113" s="13" t="n">
        <v>0</v>
      </c>
      <c r="Y113" s="13" t="n">
        <v>0</v>
      </c>
      <c r="Z113" s="13" t="n">
        <v>0</v>
      </c>
      <c r="AA113" s="13" t="n">
        <v>0</v>
      </c>
      <c r="AB113" s="13" t="n">
        <v>0</v>
      </c>
      <c r="AC113" s="13" t="n">
        <v>0</v>
      </c>
      <c r="AD113" s="13" t="n">
        <v>0</v>
      </c>
      <c r="AE113" s="13" t="n">
        <v>0</v>
      </c>
      <c r="AF113" s="13" t="n">
        <v>0</v>
      </c>
      <c r="AG113" s="13" t="n">
        <v>0</v>
      </c>
      <c r="AH113" s="13" t="n">
        <v>0</v>
      </c>
      <c r="AI113" s="13" t="n">
        <v>0</v>
      </c>
      <c r="AJ113" s="13" t="n">
        <v>0</v>
      </c>
      <c r="AK113" s="13" t="n">
        <v>0</v>
      </c>
      <c r="AL113" s="13" t="n">
        <v>0</v>
      </c>
      <c r="AM113" s="13" t="n">
        <v>0</v>
      </c>
      <c r="AN113" s="13" t="n">
        <v>0</v>
      </c>
      <c r="AO113" s="13" t="n">
        <v>0</v>
      </c>
    </row>
    <row r="114">
      <c r="A114" s="55" t="s">
        <v>1020</v>
      </c>
      <c r="B114" s="13" t="s">
        <v>1029</v>
      </c>
      <c r="C114" s="13" t="s">
        <v>1026</v>
      </c>
      <c r="D114" s="13" t="s">
        <v>1023</v>
      </c>
      <c r="E114" s="13" t="n">
        <v>0</v>
      </c>
      <c r="F114" s="13" t="n">
        <v>0</v>
      </c>
      <c r="G114" s="13" t="n">
        <v>0</v>
      </c>
      <c r="H114" s="13" t="n">
        <v>0</v>
      </c>
      <c r="I114" s="13" t="n">
        <v>0</v>
      </c>
      <c r="J114" s="13" t="n">
        <v>0</v>
      </c>
      <c r="K114" s="13" t="n">
        <v>0</v>
      </c>
      <c r="L114" s="13" t="n">
        <v>0</v>
      </c>
      <c r="M114" s="13" t="n">
        <v>0</v>
      </c>
      <c r="N114" s="13" t="n">
        <v>0</v>
      </c>
      <c r="O114" s="13" t="n">
        <v>0</v>
      </c>
      <c r="P114" s="13" t="n">
        <v>0</v>
      </c>
      <c r="Q114" s="13" t="n">
        <v>0</v>
      </c>
      <c r="R114" s="13" t="n">
        <v>0</v>
      </c>
      <c r="S114" s="13" t="n">
        <v>0</v>
      </c>
      <c r="T114" s="13" t="n">
        <v>0</v>
      </c>
      <c r="U114" s="13" t="n">
        <v>0</v>
      </c>
      <c r="V114" s="13" t="n">
        <v>0</v>
      </c>
      <c r="W114" s="13" t="n">
        <v>0</v>
      </c>
      <c r="X114" s="13" t="n">
        <v>0</v>
      </c>
      <c r="Y114" s="13" t="n">
        <v>0</v>
      </c>
      <c r="Z114" s="13" t="n">
        <v>0</v>
      </c>
      <c r="AA114" s="13" t="n">
        <v>0</v>
      </c>
      <c r="AB114" s="13" t="n">
        <v>0</v>
      </c>
      <c r="AC114" s="13" t="n">
        <v>0</v>
      </c>
      <c r="AD114" s="13" t="n">
        <v>0</v>
      </c>
      <c r="AE114" s="13" t="n">
        <v>0</v>
      </c>
      <c r="AF114" s="13" t="n">
        <v>0</v>
      </c>
      <c r="AG114" s="13" t="n">
        <v>0</v>
      </c>
      <c r="AH114" s="13" t="n">
        <v>0</v>
      </c>
      <c r="AI114" s="13" t="n">
        <v>0</v>
      </c>
      <c r="AJ114" s="13" t="n">
        <v>0</v>
      </c>
      <c r="AK114" s="13" t="n">
        <v>0</v>
      </c>
      <c r="AL114" s="13" t="n">
        <v>0</v>
      </c>
      <c r="AM114" s="13" t="n">
        <v>0</v>
      </c>
      <c r="AN114" s="13" t="n">
        <v>0</v>
      </c>
      <c r="AO114" s="13" t="n">
        <v>0</v>
      </c>
    </row>
    <row r="115">
      <c r="A115" s="55" t="s">
        <v>1020</v>
      </c>
      <c r="B115" s="13" t="s">
        <v>1029</v>
      </c>
      <c r="C115" s="13" t="s">
        <v>1026</v>
      </c>
      <c r="D115" s="13" t="s">
        <v>1024</v>
      </c>
      <c r="E115" s="13" t="n">
        <v>0</v>
      </c>
      <c r="F115" s="13" t="n">
        <v>0</v>
      </c>
      <c r="G115" s="13" t="n">
        <v>0</v>
      </c>
      <c r="H115" s="13" t="n">
        <v>0</v>
      </c>
      <c r="I115" s="13" t="n">
        <v>0</v>
      </c>
      <c r="J115" s="13" t="n">
        <v>0</v>
      </c>
      <c r="K115" s="13" t="n">
        <v>0</v>
      </c>
      <c r="L115" s="13" t="n">
        <v>0</v>
      </c>
      <c r="M115" s="13" t="n">
        <v>0</v>
      </c>
      <c r="N115" s="13" t="n">
        <v>0</v>
      </c>
      <c r="O115" s="13" t="n">
        <v>0</v>
      </c>
      <c r="P115" s="13" t="n">
        <v>0</v>
      </c>
      <c r="Q115" s="13" t="n">
        <v>0</v>
      </c>
      <c r="R115" s="13" t="n">
        <v>0</v>
      </c>
      <c r="S115" s="13" t="n">
        <v>0</v>
      </c>
      <c r="T115" s="13" t="n">
        <v>0</v>
      </c>
      <c r="U115" s="13" t="n">
        <v>0</v>
      </c>
      <c r="V115" s="13" t="n">
        <v>0</v>
      </c>
      <c r="W115" s="13" t="n">
        <v>0</v>
      </c>
      <c r="X115" s="13" t="n">
        <v>0</v>
      </c>
      <c r="Y115" s="13" t="n">
        <v>0</v>
      </c>
      <c r="Z115" s="13" t="n">
        <v>0</v>
      </c>
      <c r="AA115" s="13" t="n">
        <v>0</v>
      </c>
      <c r="AB115" s="13" t="n">
        <v>0</v>
      </c>
      <c r="AC115" s="13" t="n">
        <v>0</v>
      </c>
      <c r="AD115" s="13" t="n">
        <v>0</v>
      </c>
      <c r="AE115" s="13" t="n">
        <v>0</v>
      </c>
      <c r="AF115" s="13" t="n">
        <v>0</v>
      </c>
      <c r="AG115" s="13" t="n">
        <v>0</v>
      </c>
      <c r="AH115" s="13" t="n">
        <v>0</v>
      </c>
      <c r="AI115" s="13" t="n">
        <v>0</v>
      </c>
      <c r="AJ115" s="13" t="n">
        <v>0</v>
      </c>
      <c r="AK115" s="13" t="n">
        <v>0</v>
      </c>
      <c r="AL115" s="13" t="n">
        <v>0</v>
      </c>
      <c r="AM115" s="13" t="n">
        <v>0</v>
      </c>
      <c r="AN115" s="13" t="n">
        <v>0</v>
      </c>
      <c r="AO115" s="13" t="n">
        <v>0</v>
      </c>
    </row>
    <row r="116">
      <c r="A116" s="55" t="s">
        <v>1020</v>
      </c>
      <c r="B116" s="13" t="s">
        <v>1029</v>
      </c>
      <c r="C116" s="13" t="s">
        <v>1026</v>
      </c>
      <c r="D116" s="13" t="s">
        <v>1025</v>
      </c>
      <c r="E116" s="13" t="n">
        <v>0</v>
      </c>
      <c r="F116" s="13" t="n">
        <v>0</v>
      </c>
      <c r="G116" s="13" t="n">
        <v>0</v>
      </c>
      <c r="H116" s="13" t="n">
        <v>0</v>
      </c>
      <c r="I116" s="13" t="n">
        <v>0</v>
      </c>
      <c r="J116" s="13" t="n">
        <v>0</v>
      </c>
      <c r="K116" s="13" t="n">
        <v>0</v>
      </c>
      <c r="L116" s="13" t="n">
        <v>0</v>
      </c>
      <c r="M116" s="13" t="n">
        <v>0</v>
      </c>
      <c r="N116" s="13" t="n">
        <v>0</v>
      </c>
      <c r="O116" s="13" t="n">
        <v>0</v>
      </c>
      <c r="P116" s="13" t="n">
        <v>0</v>
      </c>
      <c r="Q116" s="13" t="n">
        <v>0</v>
      </c>
      <c r="R116" s="13" t="n">
        <v>0</v>
      </c>
      <c r="S116" s="13" t="n">
        <v>0</v>
      </c>
      <c r="T116" s="13" t="n">
        <v>0</v>
      </c>
      <c r="U116" s="13" t="n">
        <v>0</v>
      </c>
      <c r="V116" s="13" t="n">
        <v>0</v>
      </c>
      <c r="W116" s="13" t="n">
        <v>0</v>
      </c>
      <c r="X116" s="13" t="n">
        <v>0</v>
      </c>
      <c r="Y116" s="13" t="n">
        <v>0</v>
      </c>
      <c r="Z116" s="13" t="n">
        <v>0</v>
      </c>
      <c r="AA116" s="13" t="n">
        <v>0</v>
      </c>
      <c r="AB116" s="13" t="n">
        <v>0</v>
      </c>
      <c r="AC116" s="13" t="n">
        <v>0</v>
      </c>
      <c r="AD116" s="13" t="n">
        <v>0</v>
      </c>
      <c r="AE116" s="13" t="n">
        <v>0</v>
      </c>
      <c r="AF116" s="13" t="n">
        <v>0</v>
      </c>
      <c r="AG116" s="13" t="n">
        <v>0</v>
      </c>
      <c r="AH116" s="13" t="n">
        <v>0</v>
      </c>
      <c r="AI116" s="13" t="n">
        <v>0</v>
      </c>
      <c r="AJ116" s="13" t="n">
        <v>0</v>
      </c>
      <c r="AK116" s="13" t="n">
        <v>0</v>
      </c>
      <c r="AL116" s="13" t="n">
        <v>0</v>
      </c>
      <c r="AM116" s="13" t="n">
        <v>0</v>
      </c>
      <c r="AN116" s="13" t="n">
        <v>0</v>
      </c>
      <c r="AO116" s="13" t="n">
        <v>0</v>
      </c>
    </row>
    <row r="117">
      <c r="A117" s="55" t="s">
        <v>1020</v>
      </c>
      <c r="B117" s="13" t="s">
        <v>1030</v>
      </c>
      <c r="C117" s="13" t="s">
        <v>1022</v>
      </c>
      <c r="D117" s="13" t="s">
        <v>1023</v>
      </c>
      <c r="E117" s="13" t="n">
        <v>0</v>
      </c>
      <c r="F117" s="13" t="n">
        <v>0</v>
      </c>
      <c r="G117" s="13" t="n">
        <v>0</v>
      </c>
      <c r="H117" s="13" t="n">
        <v>0</v>
      </c>
      <c r="I117" s="13" t="n">
        <v>0</v>
      </c>
      <c r="J117" s="13" t="n">
        <v>0</v>
      </c>
      <c r="K117" s="13" t="n">
        <v>0</v>
      </c>
      <c r="L117" s="13" t="n">
        <v>0</v>
      </c>
      <c r="M117" s="13" t="n">
        <v>0</v>
      </c>
      <c r="N117" s="13" t="n">
        <v>0</v>
      </c>
      <c r="O117" s="13" t="n">
        <v>0</v>
      </c>
      <c r="P117" s="13" t="n">
        <v>0</v>
      </c>
      <c r="Q117" s="13" t="n">
        <v>0</v>
      </c>
      <c r="R117" s="13" t="n">
        <v>0</v>
      </c>
      <c r="S117" s="13" t="n">
        <v>0</v>
      </c>
      <c r="T117" s="13" t="n">
        <v>0</v>
      </c>
      <c r="U117" s="13" t="n">
        <v>0</v>
      </c>
      <c r="V117" s="13" t="n">
        <v>0</v>
      </c>
      <c r="W117" s="13" t="n">
        <v>0</v>
      </c>
      <c r="X117" s="13" t="n">
        <v>0</v>
      </c>
      <c r="Y117" s="13" t="n">
        <v>0</v>
      </c>
      <c r="Z117" s="13" t="n">
        <v>0</v>
      </c>
      <c r="AA117" s="13" t="n">
        <v>0</v>
      </c>
      <c r="AB117" s="13" t="n">
        <v>0</v>
      </c>
      <c r="AC117" s="13" t="n">
        <v>0</v>
      </c>
      <c r="AD117" s="13" t="n">
        <v>0</v>
      </c>
      <c r="AE117" s="13" t="n">
        <v>0</v>
      </c>
      <c r="AF117" s="13" t="n">
        <v>0</v>
      </c>
      <c r="AG117" s="13" t="n">
        <v>0</v>
      </c>
      <c r="AH117" s="13" t="n">
        <v>0</v>
      </c>
      <c r="AI117" s="13" t="n">
        <v>0</v>
      </c>
      <c r="AJ117" s="13" t="n">
        <v>0</v>
      </c>
      <c r="AK117" s="13" t="n">
        <v>0</v>
      </c>
      <c r="AL117" s="13" t="n">
        <v>0</v>
      </c>
      <c r="AM117" s="13" t="n">
        <v>0</v>
      </c>
      <c r="AN117" s="13" t="n">
        <v>0</v>
      </c>
      <c r="AO117" s="13" t="n">
        <v>0</v>
      </c>
    </row>
    <row r="118">
      <c r="A118" s="55" t="s">
        <v>1020</v>
      </c>
      <c r="B118" s="13" t="s">
        <v>1030</v>
      </c>
      <c r="C118" s="13" t="s">
        <v>1022</v>
      </c>
      <c r="D118" s="13" t="s">
        <v>1024</v>
      </c>
      <c r="E118" s="13" t="n">
        <v>0</v>
      </c>
      <c r="F118" s="13" t="n">
        <v>0</v>
      </c>
      <c r="G118" s="13" t="n">
        <v>0</v>
      </c>
      <c r="H118" s="13" t="n">
        <v>0</v>
      </c>
      <c r="I118" s="13" t="n">
        <v>0</v>
      </c>
      <c r="J118" s="13" t="n">
        <v>0</v>
      </c>
      <c r="K118" s="13" t="n">
        <v>0</v>
      </c>
      <c r="L118" s="13" t="n">
        <v>0</v>
      </c>
      <c r="M118" s="13" t="n">
        <v>0</v>
      </c>
      <c r="N118" s="13" t="n">
        <v>0</v>
      </c>
      <c r="O118" s="13" t="n">
        <v>0</v>
      </c>
      <c r="P118" s="13" t="n">
        <v>0</v>
      </c>
      <c r="Q118" s="13" t="n">
        <v>0</v>
      </c>
      <c r="R118" s="13" t="n">
        <v>0</v>
      </c>
      <c r="S118" s="13" t="n">
        <v>0</v>
      </c>
      <c r="T118" s="13" t="n">
        <v>0</v>
      </c>
      <c r="U118" s="13" t="n">
        <v>0</v>
      </c>
      <c r="V118" s="13" t="n">
        <v>0</v>
      </c>
      <c r="W118" s="13" t="n">
        <v>0</v>
      </c>
      <c r="X118" s="13" t="n">
        <v>0</v>
      </c>
      <c r="Y118" s="13" t="n">
        <v>0</v>
      </c>
      <c r="Z118" s="13" t="n">
        <v>0</v>
      </c>
      <c r="AA118" s="13" t="n">
        <v>0</v>
      </c>
      <c r="AB118" s="13" t="n">
        <v>0</v>
      </c>
      <c r="AC118" s="13" t="n">
        <v>0</v>
      </c>
      <c r="AD118" s="13" t="n">
        <v>0</v>
      </c>
      <c r="AE118" s="13" t="n">
        <v>0</v>
      </c>
      <c r="AF118" s="13" t="n">
        <v>0</v>
      </c>
      <c r="AG118" s="13" t="n">
        <v>0</v>
      </c>
      <c r="AH118" s="13" t="n">
        <v>0</v>
      </c>
      <c r="AI118" s="13" t="n">
        <v>0</v>
      </c>
      <c r="AJ118" s="13" t="n">
        <v>0</v>
      </c>
      <c r="AK118" s="13" t="n">
        <v>0</v>
      </c>
      <c r="AL118" s="13" t="n">
        <v>0</v>
      </c>
      <c r="AM118" s="13" t="n">
        <v>0</v>
      </c>
      <c r="AN118" s="13" t="n">
        <v>0</v>
      </c>
      <c r="AO118" s="13" t="n">
        <v>0</v>
      </c>
    </row>
    <row r="119">
      <c r="A119" s="55" t="s">
        <v>1020</v>
      </c>
      <c r="B119" s="13" t="s">
        <v>1030</v>
      </c>
      <c r="C119" s="13" t="s">
        <v>1022</v>
      </c>
      <c r="D119" s="13" t="s">
        <v>1025</v>
      </c>
      <c r="E119" s="13" t="n">
        <v>0</v>
      </c>
      <c r="F119" s="13" t="n">
        <v>0</v>
      </c>
      <c r="G119" s="13" t="n">
        <v>0</v>
      </c>
      <c r="H119" s="13" t="n">
        <v>0</v>
      </c>
      <c r="I119" s="13" t="n">
        <v>0</v>
      </c>
      <c r="J119" s="13" t="n">
        <v>0</v>
      </c>
      <c r="K119" s="13" t="n">
        <v>0</v>
      </c>
      <c r="L119" s="13" t="n">
        <v>0</v>
      </c>
      <c r="M119" s="13" t="n">
        <v>0</v>
      </c>
      <c r="N119" s="13" t="n">
        <v>0</v>
      </c>
      <c r="O119" s="13" t="n">
        <v>0</v>
      </c>
      <c r="P119" s="13" t="n">
        <v>0</v>
      </c>
      <c r="Q119" s="13" t="n">
        <v>0</v>
      </c>
      <c r="R119" s="13" t="n">
        <v>0</v>
      </c>
      <c r="S119" s="13" t="n">
        <v>0</v>
      </c>
      <c r="T119" s="13" t="n">
        <v>0</v>
      </c>
      <c r="U119" s="13" t="n">
        <v>0</v>
      </c>
      <c r="V119" s="13" t="n">
        <v>0</v>
      </c>
      <c r="W119" s="13" t="n">
        <v>0</v>
      </c>
      <c r="X119" s="13" t="n">
        <v>0</v>
      </c>
      <c r="Y119" s="13" t="n">
        <v>0</v>
      </c>
      <c r="Z119" s="13" t="n">
        <v>0</v>
      </c>
      <c r="AA119" s="13" t="n">
        <v>0</v>
      </c>
      <c r="AB119" s="13" t="n">
        <v>0</v>
      </c>
      <c r="AC119" s="13" t="n">
        <v>0</v>
      </c>
      <c r="AD119" s="13" t="n">
        <v>0</v>
      </c>
      <c r="AE119" s="13" t="n">
        <v>0</v>
      </c>
      <c r="AF119" s="13" t="n">
        <v>0</v>
      </c>
      <c r="AG119" s="13" t="n">
        <v>0</v>
      </c>
      <c r="AH119" s="13" t="n">
        <v>0</v>
      </c>
      <c r="AI119" s="13" t="n">
        <v>0</v>
      </c>
      <c r="AJ119" s="13" t="n">
        <v>0</v>
      </c>
      <c r="AK119" s="13" t="n">
        <v>0</v>
      </c>
      <c r="AL119" s="13" t="n">
        <v>0</v>
      </c>
      <c r="AM119" s="13" t="n">
        <v>0</v>
      </c>
      <c r="AN119" s="13" t="n">
        <v>0</v>
      </c>
      <c r="AO119" s="13" t="n">
        <v>0</v>
      </c>
    </row>
    <row r="120">
      <c r="A120" s="55" t="s">
        <v>1020</v>
      </c>
      <c r="B120" s="13" t="s">
        <v>1030</v>
      </c>
      <c r="C120" s="13" t="s">
        <v>1026</v>
      </c>
      <c r="D120" s="13" t="s">
        <v>1023</v>
      </c>
      <c r="E120" s="13" t="n">
        <v>0</v>
      </c>
      <c r="F120" s="13" t="n">
        <v>0</v>
      </c>
      <c r="G120" s="13" t="n">
        <v>0</v>
      </c>
      <c r="H120" s="13" t="n">
        <v>0</v>
      </c>
      <c r="I120" s="13" t="n">
        <v>0</v>
      </c>
      <c r="J120" s="13" t="n">
        <v>0</v>
      </c>
      <c r="K120" s="13" t="n">
        <v>0</v>
      </c>
      <c r="L120" s="13" t="n">
        <v>0</v>
      </c>
      <c r="M120" s="13" t="n">
        <v>0</v>
      </c>
      <c r="N120" s="13" t="n">
        <v>0</v>
      </c>
      <c r="O120" s="13" t="n">
        <v>0</v>
      </c>
      <c r="P120" s="13" t="n">
        <v>0</v>
      </c>
      <c r="Q120" s="13" t="n">
        <v>0</v>
      </c>
      <c r="R120" s="13" t="n">
        <v>0</v>
      </c>
      <c r="S120" s="13" t="n">
        <v>0</v>
      </c>
      <c r="T120" s="13" t="n">
        <v>0</v>
      </c>
      <c r="U120" s="13" t="n">
        <v>0</v>
      </c>
      <c r="V120" s="13" t="n">
        <v>0</v>
      </c>
      <c r="W120" s="13" t="n">
        <v>0</v>
      </c>
      <c r="X120" s="13" t="n">
        <v>0</v>
      </c>
      <c r="Y120" s="13" t="n">
        <v>0</v>
      </c>
      <c r="Z120" s="13" t="n">
        <v>0</v>
      </c>
      <c r="AA120" s="13" t="n">
        <v>0</v>
      </c>
      <c r="AB120" s="13" t="n">
        <v>0</v>
      </c>
      <c r="AC120" s="13" t="n">
        <v>0</v>
      </c>
      <c r="AD120" s="13" t="n">
        <v>0</v>
      </c>
      <c r="AE120" s="13" t="n">
        <v>0</v>
      </c>
      <c r="AF120" s="13" t="n">
        <v>0</v>
      </c>
      <c r="AG120" s="13" t="n">
        <v>0</v>
      </c>
      <c r="AH120" s="13" t="n">
        <v>0</v>
      </c>
      <c r="AI120" s="13" t="n">
        <v>0</v>
      </c>
      <c r="AJ120" s="13" t="n">
        <v>0</v>
      </c>
      <c r="AK120" s="13" t="n">
        <v>0</v>
      </c>
      <c r="AL120" s="13" t="n">
        <v>0</v>
      </c>
      <c r="AM120" s="13" t="n">
        <v>0</v>
      </c>
      <c r="AN120" s="13" t="n">
        <v>0</v>
      </c>
      <c r="AO120" s="13" t="n">
        <v>0</v>
      </c>
    </row>
    <row r="121">
      <c r="A121" s="55" t="s">
        <v>1020</v>
      </c>
      <c r="B121" s="13" t="s">
        <v>1030</v>
      </c>
      <c r="C121" s="13" t="s">
        <v>1026</v>
      </c>
      <c r="D121" s="13" t="s">
        <v>1024</v>
      </c>
      <c r="E121" s="13" t="n">
        <v>0</v>
      </c>
      <c r="F121" s="13" t="n">
        <v>0</v>
      </c>
      <c r="G121" s="13" t="n">
        <v>0</v>
      </c>
      <c r="H121" s="13" t="n">
        <v>0</v>
      </c>
      <c r="I121" s="13" t="n">
        <v>0</v>
      </c>
      <c r="J121" s="13" t="n">
        <v>0</v>
      </c>
      <c r="K121" s="13" t="n">
        <v>0</v>
      </c>
      <c r="L121" s="13" t="n">
        <v>0</v>
      </c>
      <c r="M121" s="13" t="n">
        <v>0</v>
      </c>
      <c r="N121" s="13" t="n">
        <v>0</v>
      </c>
      <c r="O121" s="13" t="n">
        <v>0</v>
      </c>
      <c r="P121" s="13" t="n">
        <v>0</v>
      </c>
      <c r="Q121" s="13" t="n">
        <v>0</v>
      </c>
      <c r="R121" s="13" t="n">
        <v>0</v>
      </c>
      <c r="S121" s="13" t="n">
        <v>0</v>
      </c>
      <c r="T121" s="13" t="n">
        <v>0</v>
      </c>
      <c r="U121" s="13" t="n">
        <v>0</v>
      </c>
      <c r="V121" s="13" t="n">
        <v>0</v>
      </c>
      <c r="W121" s="13" t="n">
        <v>0</v>
      </c>
      <c r="X121" s="13" t="n">
        <v>0</v>
      </c>
      <c r="Y121" s="13" t="n">
        <v>0</v>
      </c>
      <c r="Z121" s="13" t="n">
        <v>0</v>
      </c>
      <c r="AA121" s="13" t="n">
        <v>0</v>
      </c>
      <c r="AB121" s="13" t="n">
        <v>0</v>
      </c>
      <c r="AC121" s="13" t="n">
        <v>0</v>
      </c>
      <c r="AD121" s="13" t="n">
        <v>0</v>
      </c>
      <c r="AE121" s="13" t="n">
        <v>0</v>
      </c>
      <c r="AF121" s="13" t="n">
        <v>0</v>
      </c>
      <c r="AG121" s="13" t="n">
        <v>0</v>
      </c>
      <c r="AH121" s="13" t="n">
        <v>0</v>
      </c>
      <c r="AI121" s="13" t="n">
        <v>0</v>
      </c>
      <c r="AJ121" s="13" t="n">
        <v>0</v>
      </c>
      <c r="AK121" s="13" t="n">
        <v>0</v>
      </c>
      <c r="AL121" s="13" t="n">
        <v>0</v>
      </c>
      <c r="AM121" s="13" t="n">
        <v>0</v>
      </c>
      <c r="AN121" s="13" t="n">
        <v>0</v>
      </c>
      <c r="AO121" s="13" t="n">
        <v>0</v>
      </c>
    </row>
    <row r="122">
      <c r="A122" s="55" t="s">
        <v>1020</v>
      </c>
      <c r="B122" s="13" t="s">
        <v>1030</v>
      </c>
      <c r="C122" s="13" t="s">
        <v>1026</v>
      </c>
      <c r="D122" s="13" t="s">
        <v>1025</v>
      </c>
      <c r="E122" s="13" t="n">
        <v>0</v>
      </c>
      <c r="F122" s="13" t="n">
        <v>0</v>
      </c>
      <c r="G122" s="13" t="n">
        <v>0</v>
      </c>
      <c r="H122" s="13" t="n">
        <v>0</v>
      </c>
      <c r="I122" s="13" t="n">
        <v>0</v>
      </c>
      <c r="J122" s="13" t="n">
        <v>0</v>
      </c>
      <c r="K122" s="13" t="n">
        <v>0</v>
      </c>
      <c r="L122" s="13" t="n">
        <v>0</v>
      </c>
      <c r="M122" s="13" t="n">
        <v>0</v>
      </c>
      <c r="N122" s="13" t="n">
        <v>0</v>
      </c>
      <c r="O122" s="13" t="n">
        <v>0</v>
      </c>
      <c r="P122" s="13" t="n">
        <v>0</v>
      </c>
      <c r="Q122" s="13" t="n">
        <v>0</v>
      </c>
      <c r="R122" s="13" t="n">
        <v>0</v>
      </c>
      <c r="S122" s="13" t="n">
        <v>0</v>
      </c>
      <c r="T122" s="13" t="n">
        <v>0</v>
      </c>
      <c r="U122" s="13" t="n">
        <v>0</v>
      </c>
      <c r="V122" s="13" t="n">
        <v>0</v>
      </c>
      <c r="W122" s="13" t="n">
        <v>0</v>
      </c>
      <c r="X122" s="13" t="n">
        <v>0</v>
      </c>
      <c r="Y122" s="13" t="n">
        <v>0</v>
      </c>
      <c r="Z122" s="13" t="n">
        <v>0</v>
      </c>
      <c r="AA122" s="13" t="n">
        <v>0</v>
      </c>
      <c r="AB122" s="13" t="n">
        <v>0</v>
      </c>
      <c r="AC122" s="13" t="n">
        <v>0</v>
      </c>
      <c r="AD122" s="13" t="n">
        <v>0</v>
      </c>
      <c r="AE122" s="13" t="n">
        <v>0</v>
      </c>
      <c r="AF122" s="13" t="n">
        <v>0</v>
      </c>
      <c r="AG122" s="13" t="n">
        <v>0</v>
      </c>
      <c r="AH122" s="13" t="n">
        <v>0</v>
      </c>
      <c r="AI122" s="13" t="n">
        <v>0</v>
      </c>
      <c r="AJ122" s="13" t="n">
        <v>0</v>
      </c>
      <c r="AK122" s="13" t="n">
        <v>0</v>
      </c>
      <c r="AL122" s="13" t="n">
        <v>0</v>
      </c>
      <c r="AM122" s="13" t="n">
        <v>0</v>
      </c>
      <c r="AN122" s="13" t="n">
        <v>0</v>
      </c>
      <c r="AO122" s="13" t="n">
        <v>0</v>
      </c>
    </row>
    <row r="123">
      <c r="A123" s="55" t="s">
        <v>1020</v>
      </c>
      <c r="B123" s="13" t="s">
        <v>1031</v>
      </c>
      <c r="C123" s="13" t="s">
        <v>1022</v>
      </c>
      <c r="D123" s="13" t="s">
        <v>1023</v>
      </c>
      <c r="E123" s="13" t="n">
        <v>0</v>
      </c>
      <c r="F123" s="13" t="n">
        <v>0</v>
      </c>
      <c r="G123" s="13" t="n">
        <v>0</v>
      </c>
      <c r="H123" s="13" t="n">
        <v>0</v>
      </c>
      <c r="I123" s="13" t="n">
        <v>0</v>
      </c>
      <c r="J123" s="13" t="n">
        <v>0</v>
      </c>
      <c r="K123" s="13" t="n">
        <v>0</v>
      </c>
      <c r="L123" s="13" t="n">
        <v>0</v>
      </c>
      <c r="M123" s="13" t="n">
        <v>0</v>
      </c>
      <c r="N123" s="13" t="n">
        <v>0</v>
      </c>
      <c r="O123" s="13" t="n">
        <v>0</v>
      </c>
      <c r="P123" s="13" t="n">
        <v>0</v>
      </c>
      <c r="Q123" s="13" t="n">
        <v>0</v>
      </c>
      <c r="R123" s="13" t="n">
        <v>0</v>
      </c>
      <c r="S123" s="13" t="n">
        <v>0</v>
      </c>
      <c r="T123" s="13" t="n">
        <v>0</v>
      </c>
      <c r="U123" s="13" t="n">
        <v>0</v>
      </c>
      <c r="V123" s="13" t="n">
        <v>0</v>
      </c>
      <c r="W123" s="13" t="n">
        <v>0</v>
      </c>
      <c r="X123" s="13" t="n">
        <v>0</v>
      </c>
      <c r="Y123" s="13" t="n">
        <v>0</v>
      </c>
      <c r="Z123" s="13" t="n">
        <v>0</v>
      </c>
      <c r="AA123" s="13" t="n">
        <v>0</v>
      </c>
      <c r="AB123" s="13" t="n">
        <v>0</v>
      </c>
      <c r="AC123" s="13" t="n">
        <v>0</v>
      </c>
      <c r="AD123" s="13" t="n">
        <v>0</v>
      </c>
      <c r="AE123" s="13" t="n">
        <v>0</v>
      </c>
      <c r="AF123" s="13" t="n">
        <v>0</v>
      </c>
      <c r="AG123" s="13" t="n">
        <v>0</v>
      </c>
      <c r="AH123" s="13" t="n">
        <v>0</v>
      </c>
      <c r="AI123" s="13" t="n">
        <v>0</v>
      </c>
      <c r="AJ123" s="13" t="n">
        <v>0</v>
      </c>
      <c r="AK123" s="13" t="n">
        <v>0</v>
      </c>
      <c r="AL123" s="13" t="n">
        <v>0</v>
      </c>
      <c r="AM123" s="13" t="n">
        <v>0</v>
      </c>
      <c r="AN123" s="13" t="n">
        <v>0</v>
      </c>
      <c r="AO123" s="13" t="n">
        <v>0</v>
      </c>
    </row>
    <row r="124">
      <c r="A124" s="55" t="s">
        <v>1020</v>
      </c>
      <c r="B124" s="13" t="s">
        <v>1031</v>
      </c>
      <c r="C124" s="13" t="s">
        <v>1022</v>
      </c>
      <c r="D124" s="13" t="s">
        <v>1024</v>
      </c>
      <c r="E124" s="13" t="n">
        <v>0</v>
      </c>
      <c r="F124" s="13" t="n">
        <v>0</v>
      </c>
      <c r="G124" s="13" t="n">
        <v>0</v>
      </c>
      <c r="H124" s="13" t="n">
        <v>0</v>
      </c>
      <c r="I124" s="13" t="n">
        <v>0</v>
      </c>
      <c r="J124" s="13" t="n">
        <v>0</v>
      </c>
      <c r="K124" s="13" t="n">
        <v>0</v>
      </c>
      <c r="L124" s="13" t="n">
        <v>0</v>
      </c>
      <c r="M124" s="13" t="n">
        <v>0</v>
      </c>
      <c r="N124" s="13" t="n">
        <v>0</v>
      </c>
      <c r="O124" s="13" t="n">
        <v>0</v>
      </c>
      <c r="P124" s="13" t="n">
        <v>0</v>
      </c>
      <c r="Q124" s="13" t="n">
        <v>0</v>
      </c>
      <c r="R124" s="13" t="n">
        <v>0</v>
      </c>
      <c r="S124" s="13" t="n">
        <v>0</v>
      </c>
      <c r="T124" s="13" t="n">
        <v>0</v>
      </c>
      <c r="U124" s="13" t="n">
        <v>0</v>
      </c>
      <c r="V124" s="13" t="n">
        <v>0</v>
      </c>
      <c r="W124" s="13" t="n">
        <v>0</v>
      </c>
      <c r="X124" s="13" t="n">
        <v>0</v>
      </c>
      <c r="Y124" s="13" t="n">
        <v>0</v>
      </c>
      <c r="Z124" s="13" t="n">
        <v>0</v>
      </c>
      <c r="AA124" s="13" t="n">
        <v>0</v>
      </c>
      <c r="AB124" s="13" t="n">
        <v>0</v>
      </c>
      <c r="AC124" s="13" t="n">
        <v>0</v>
      </c>
      <c r="AD124" s="13" t="n">
        <v>0</v>
      </c>
      <c r="AE124" s="13" t="n">
        <v>0</v>
      </c>
      <c r="AF124" s="13" t="n">
        <v>0</v>
      </c>
      <c r="AG124" s="13" t="n">
        <v>0</v>
      </c>
      <c r="AH124" s="13" t="n">
        <v>0</v>
      </c>
      <c r="AI124" s="13" t="n">
        <v>0</v>
      </c>
      <c r="AJ124" s="13" t="n">
        <v>0</v>
      </c>
      <c r="AK124" s="13" t="n">
        <v>0</v>
      </c>
      <c r="AL124" s="13" t="n">
        <v>0</v>
      </c>
      <c r="AM124" s="13" t="n">
        <v>0</v>
      </c>
      <c r="AN124" s="13" t="n">
        <v>0</v>
      </c>
      <c r="AO124" s="13" t="n">
        <v>0</v>
      </c>
    </row>
    <row r="125">
      <c r="A125" s="55" t="s">
        <v>1020</v>
      </c>
      <c r="B125" s="13" t="s">
        <v>1031</v>
      </c>
      <c r="C125" s="13" t="s">
        <v>1022</v>
      </c>
      <c r="D125" s="13" t="s">
        <v>1025</v>
      </c>
      <c r="E125" s="13" t="n">
        <v>0</v>
      </c>
      <c r="F125" s="13" t="n">
        <v>0</v>
      </c>
      <c r="G125" s="13" t="n">
        <v>0</v>
      </c>
      <c r="H125" s="13" t="n">
        <v>0</v>
      </c>
      <c r="I125" s="13" t="n">
        <v>0</v>
      </c>
      <c r="J125" s="13" t="n">
        <v>0</v>
      </c>
      <c r="K125" s="13" t="n">
        <v>0</v>
      </c>
      <c r="L125" s="13" t="n">
        <v>0</v>
      </c>
      <c r="M125" s="13" t="n">
        <v>0</v>
      </c>
      <c r="N125" s="13" t="n">
        <v>0</v>
      </c>
      <c r="O125" s="13" t="n">
        <v>0</v>
      </c>
      <c r="P125" s="13" t="n">
        <v>0</v>
      </c>
      <c r="Q125" s="13" t="n">
        <v>0</v>
      </c>
      <c r="R125" s="13" t="n">
        <v>0</v>
      </c>
      <c r="S125" s="13" t="n">
        <v>0</v>
      </c>
      <c r="T125" s="13" t="n">
        <v>0</v>
      </c>
      <c r="U125" s="13" t="n">
        <v>0</v>
      </c>
      <c r="V125" s="13" t="n">
        <v>0</v>
      </c>
      <c r="W125" s="13" t="n">
        <v>0</v>
      </c>
      <c r="X125" s="13" t="n">
        <v>0</v>
      </c>
      <c r="Y125" s="13" t="n">
        <v>0</v>
      </c>
      <c r="Z125" s="13" t="n">
        <v>0</v>
      </c>
      <c r="AA125" s="13" t="n">
        <v>0</v>
      </c>
      <c r="AB125" s="13" t="n">
        <v>0</v>
      </c>
      <c r="AC125" s="13" t="n">
        <v>0</v>
      </c>
      <c r="AD125" s="13" t="n">
        <v>0</v>
      </c>
      <c r="AE125" s="13" t="n">
        <v>0</v>
      </c>
      <c r="AF125" s="13" t="n">
        <v>0</v>
      </c>
      <c r="AG125" s="13" t="n">
        <v>0</v>
      </c>
      <c r="AH125" s="13" t="n">
        <v>0</v>
      </c>
      <c r="AI125" s="13" t="n">
        <v>0</v>
      </c>
      <c r="AJ125" s="13" t="n">
        <v>0</v>
      </c>
      <c r="AK125" s="13" t="n">
        <v>0</v>
      </c>
      <c r="AL125" s="13" t="n">
        <v>0</v>
      </c>
      <c r="AM125" s="13" t="n">
        <v>0</v>
      </c>
      <c r="AN125" s="13" t="n">
        <v>0</v>
      </c>
      <c r="AO125" s="13" t="n">
        <v>0</v>
      </c>
    </row>
    <row r="126">
      <c r="A126" s="55" t="s">
        <v>1020</v>
      </c>
      <c r="B126" s="13" t="s">
        <v>1031</v>
      </c>
      <c r="C126" s="13" t="s">
        <v>1026</v>
      </c>
      <c r="D126" s="13" t="s">
        <v>1023</v>
      </c>
      <c r="E126" s="13" t="n">
        <v>0</v>
      </c>
      <c r="F126" s="13" t="n">
        <v>0</v>
      </c>
      <c r="G126" s="13" t="n">
        <v>0</v>
      </c>
      <c r="H126" s="13" t="n">
        <v>0</v>
      </c>
      <c r="I126" s="13" t="n">
        <v>0</v>
      </c>
      <c r="J126" s="13" t="n">
        <v>0</v>
      </c>
      <c r="K126" s="13" t="n">
        <v>0</v>
      </c>
      <c r="L126" s="13" t="n">
        <v>0</v>
      </c>
      <c r="M126" s="13" t="n">
        <v>0</v>
      </c>
      <c r="N126" s="13" t="n">
        <v>0</v>
      </c>
      <c r="O126" s="13" t="n">
        <v>0</v>
      </c>
      <c r="P126" s="13" t="n">
        <v>0</v>
      </c>
      <c r="Q126" s="13" t="n">
        <v>0</v>
      </c>
      <c r="R126" s="13" t="n">
        <v>0</v>
      </c>
      <c r="S126" s="13" t="n">
        <v>0</v>
      </c>
      <c r="T126" s="13" t="n">
        <v>0</v>
      </c>
      <c r="U126" s="13" t="n">
        <v>0</v>
      </c>
      <c r="V126" s="13" t="n">
        <v>0</v>
      </c>
      <c r="W126" s="13" t="n">
        <v>0</v>
      </c>
      <c r="X126" s="13" t="n">
        <v>0</v>
      </c>
      <c r="Y126" s="13" t="n">
        <v>0</v>
      </c>
      <c r="Z126" s="13" t="n">
        <v>0</v>
      </c>
      <c r="AA126" s="13" t="n">
        <v>0</v>
      </c>
      <c r="AB126" s="13" t="n">
        <v>0</v>
      </c>
      <c r="AC126" s="13" t="n">
        <v>0</v>
      </c>
      <c r="AD126" s="13" t="n">
        <v>0</v>
      </c>
      <c r="AE126" s="13" t="n">
        <v>0</v>
      </c>
      <c r="AF126" s="13" t="n">
        <v>0</v>
      </c>
      <c r="AG126" s="13" t="n">
        <v>0</v>
      </c>
      <c r="AH126" s="13" t="n">
        <v>0</v>
      </c>
      <c r="AI126" s="13" t="n">
        <v>0</v>
      </c>
      <c r="AJ126" s="13" t="n">
        <v>0</v>
      </c>
      <c r="AK126" s="13" t="n">
        <v>0</v>
      </c>
      <c r="AL126" s="13" t="n">
        <v>0</v>
      </c>
      <c r="AM126" s="13" t="n">
        <v>0</v>
      </c>
      <c r="AN126" s="13" t="n">
        <v>0</v>
      </c>
      <c r="AO126" s="13" t="n">
        <v>0</v>
      </c>
    </row>
    <row r="127">
      <c r="A127" s="55" t="s">
        <v>1020</v>
      </c>
      <c r="B127" s="13" t="s">
        <v>1031</v>
      </c>
      <c r="C127" s="13" t="s">
        <v>1026</v>
      </c>
      <c r="D127" s="13" t="s">
        <v>1024</v>
      </c>
      <c r="E127" s="13" t="n">
        <v>0</v>
      </c>
      <c r="F127" s="13" t="n">
        <v>0</v>
      </c>
      <c r="G127" s="13" t="n">
        <v>0</v>
      </c>
      <c r="H127" s="13" t="n">
        <v>0</v>
      </c>
      <c r="I127" s="13" t="n">
        <v>0</v>
      </c>
      <c r="J127" s="13" t="n">
        <v>0</v>
      </c>
      <c r="K127" s="13" t="n">
        <v>0</v>
      </c>
      <c r="L127" s="13" t="n">
        <v>0</v>
      </c>
      <c r="M127" s="13" t="n">
        <v>0</v>
      </c>
      <c r="N127" s="13" t="n">
        <v>0</v>
      </c>
      <c r="O127" s="13" t="n">
        <v>0</v>
      </c>
      <c r="P127" s="13" t="n">
        <v>0</v>
      </c>
      <c r="Q127" s="13" t="n">
        <v>0</v>
      </c>
      <c r="R127" s="13" t="n">
        <v>0</v>
      </c>
      <c r="S127" s="13" t="n">
        <v>0</v>
      </c>
      <c r="T127" s="13" t="n">
        <v>0</v>
      </c>
      <c r="U127" s="13" t="n">
        <v>0</v>
      </c>
      <c r="V127" s="13" t="n">
        <v>0</v>
      </c>
      <c r="W127" s="13" t="n">
        <v>0</v>
      </c>
      <c r="X127" s="13" t="n">
        <v>0</v>
      </c>
      <c r="Y127" s="13" t="n">
        <v>0</v>
      </c>
      <c r="Z127" s="13" t="n">
        <v>0</v>
      </c>
      <c r="AA127" s="13" t="n">
        <v>0</v>
      </c>
      <c r="AB127" s="13" t="n">
        <v>0</v>
      </c>
      <c r="AC127" s="13" t="n">
        <v>0</v>
      </c>
      <c r="AD127" s="13" t="n">
        <v>0</v>
      </c>
      <c r="AE127" s="13" t="n">
        <v>0</v>
      </c>
      <c r="AF127" s="13" t="n">
        <v>0</v>
      </c>
      <c r="AG127" s="13" t="n">
        <v>0</v>
      </c>
      <c r="AH127" s="13" t="n">
        <v>0</v>
      </c>
      <c r="AI127" s="13" t="n">
        <v>0</v>
      </c>
      <c r="AJ127" s="13" t="n">
        <v>0</v>
      </c>
      <c r="AK127" s="13" t="n">
        <v>0</v>
      </c>
      <c r="AL127" s="13" t="n">
        <v>0</v>
      </c>
      <c r="AM127" s="13" t="n">
        <v>0</v>
      </c>
      <c r="AN127" s="13" t="n">
        <v>0</v>
      </c>
      <c r="AO127" s="13" t="n">
        <v>0</v>
      </c>
    </row>
    <row r="128">
      <c r="A128" s="55" t="s">
        <v>1020</v>
      </c>
      <c r="B128" s="13" t="s">
        <v>1031</v>
      </c>
      <c r="C128" s="13" t="s">
        <v>1026</v>
      </c>
      <c r="D128" s="13" t="s">
        <v>1025</v>
      </c>
      <c r="E128" s="13" t="n">
        <v>0</v>
      </c>
      <c r="F128" s="13" t="n">
        <v>0</v>
      </c>
      <c r="G128" s="13" t="n">
        <v>0</v>
      </c>
      <c r="H128" s="13" t="n">
        <v>0</v>
      </c>
      <c r="I128" s="13" t="n">
        <v>0</v>
      </c>
      <c r="J128" s="13" t="n">
        <v>0</v>
      </c>
      <c r="K128" s="13" t="n">
        <v>0</v>
      </c>
      <c r="L128" s="13" t="n">
        <v>0</v>
      </c>
      <c r="M128" s="13" t="n">
        <v>0</v>
      </c>
      <c r="N128" s="13" t="n">
        <v>0</v>
      </c>
      <c r="O128" s="13" t="n">
        <v>0</v>
      </c>
      <c r="P128" s="13" t="n">
        <v>0</v>
      </c>
      <c r="Q128" s="13" t="n">
        <v>0</v>
      </c>
      <c r="R128" s="13" t="n">
        <v>0</v>
      </c>
      <c r="S128" s="13" t="n">
        <v>0</v>
      </c>
      <c r="T128" s="13" t="n">
        <v>0</v>
      </c>
      <c r="U128" s="13" t="n">
        <v>0</v>
      </c>
      <c r="V128" s="13" t="n">
        <v>0</v>
      </c>
      <c r="W128" s="13" t="n">
        <v>0</v>
      </c>
      <c r="X128" s="13" t="n">
        <v>0</v>
      </c>
      <c r="Y128" s="13" t="n">
        <v>0</v>
      </c>
      <c r="Z128" s="13" t="n">
        <v>0</v>
      </c>
      <c r="AA128" s="13" t="n">
        <v>0</v>
      </c>
      <c r="AB128" s="13" t="n">
        <v>0</v>
      </c>
      <c r="AC128" s="13" t="n">
        <v>0</v>
      </c>
      <c r="AD128" s="13" t="n">
        <v>0</v>
      </c>
      <c r="AE128" s="13" t="n">
        <v>0</v>
      </c>
      <c r="AF128" s="13" t="n">
        <v>0</v>
      </c>
      <c r="AG128" s="13" t="n">
        <v>0</v>
      </c>
      <c r="AH128" s="13" t="n">
        <v>0</v>
      </c>
      <c r="AI128" s="13" t="n">
        <v>0</v>
      </c>
      <c r="AJ128" s="13" t="n">
        <v>0</v>
      </c>
      <c r="AK128" s="13" t="n">
        <v>0</v>
      </c>
      <c r="AL128" s="13" t="n">
        <v>0</v>
      </c>
      <c r="AM128" s="13" t="n">
        <v>0</v>
      </c>
      <c r="AN128" s="13" t="n">
        <v>0</v>
      </c>
      <c r="AO128" s="13" t="n">
        <v>0</v>
      </c>
    </row>
    <row r="129">
      <c r="A129" s="56" t="s">
        <v>1032</v>
      </c>
      <c r="B129" s="51" t="s">
        <v>1021</v>
      </c>
      <c r="C129" s="51" t="s">
        <v>1022</v>
      </c>
      <c r="D129" s="51" t="s">
        <v>1023</v>
      </c>
      <c r="E129" s="51" t="n">
        <v>0</v>
      </c>
      <c r="F129" s="51" t="n">
        <v>0</v>
      </c>
      <c r="G129" s="51" t="n">
        <v>0</v>
      </c>
      <c r="H129" s="51" t="n">
        <v>0</v>
      </c>
      <c r="I129" s="51" t="n">
        <v>0</v>
      </c>
      <c r="J129" s="51" t="n">
        <v>0</v>
      </c>
      <c r="K129" s="51" t="n">
        <v>0</v>
      </c>
      <c r="L129" s="51" t="n">
        <v>0</v>
      </c>
      <c r="M129" s="51" t="n">
        <v>0</v>
      </c>
      <c r="N129" s="51" t="n">
        <v>0</v>
      </c>
      <c r="O129" s="51" t="n">
        <v>0</v>
      </c>
      <c r="P129" s="51" t="n">
        <v>0</v>
      </c>
      <c r="Q129" s="51" t="n">
        <v>0</v>
      </c>
      <c r="R129" s="51" t="n">
        <v>0</v>
      </c>
      <c r="S129" s="51" t="n">
        <v>0</v>
      </c>
      <c r="T129" s="51" t="n">
        <v>0</v>
      </c>
      <c r="U129" s="51" t="n">
        <v>0</v>
      </c>
      <c r="V129" s="51" t="n">
        <v>0</v>
      </c>
      <c r="W129" s="51" t="n">
        <v>0</v>
      </c>
      <c r="X129" s="51" t="n">
        <v>0</v>
      </c>
      <c r="Y129" s="51" t="n">
        <v>0</v>
      </c>
      <c r="Z129" s="51" t="n">
        <v>0</v>
      </c>
      <c r="AA129" s="51" t="n">
        <v>0</v>
      </c>
      <c r="AB129" s="51" t="n">
        <v>0</v>
      </c>
      <c r="AC129" s="51" t="n">
        <v>0</v>
      </c>
      <c r="AD129" s="51" t="n">
        <v>0</v>
      </c>
      <c r="AE129" s="51" t="n">
        <v>0</v>
      </c>
      <c r="AF129" s="51" t="n">
        <v>0</v>
      </c>
      <c r="AG129" s="51" t="n">
        <v>0</v>
      </c>
      <c r="AH129" s="51" t="n">
        <v>0</v>
      </c>
      <c r="AI129" s="51" t="n">
        <v>0</v>
      </c>
      <c r="AJ129" s="51" t="n">
        <v>0</v>
      </c>
      <c r="AK129" s="51" t="n">
        <v>0</v>
      </c>
      <c r="AL129" s="51" t="n">
        <v>0</v>
      </c>
      <c r="AM129" s="51" t="n">
        <v>0</v>
      </c>
      <c r="AN129" s="51" t="n">
        <v>0</v>
      </c>
      <c r="AO129" s="51" t="n">
        <v>0</v>
      </c>
    </row>
    <row r="130">
      <c r="A130" s="56" t="s">
        <v>1032</v>
      </c>
      <c r="B130" s="51" t="s">
        <v>1021</v>
      </c>
      <c r="C130" s="51" t="s">
        <v>1022</v>
      </c>
      <c r="D130" s="51" t="s">
        <v>1024</v>
      </c>
      <c r="E130" s="51" t="n">
        <v>0</v>
      </c>
      <c r="F130" s="51" t="n">
        <v>0</v>
      </c>
      <c r="G130" s="51" t="n">
        <v>0</v>
      </c>
      <c r="H130" s="51" t="n">
        <v>0</v>
      </c>
      <c r="I130" s="51" t="n">
        <v>0</v>
      </c>
      <c r="J130" s="51" t="n">
        <v>0</v>
      </c>
      <c r="K130" s="51" t="n">
        <v>0</v>
      </c>
      <c r="L130" s="51" t="n">
        <v>0</v>
      </c>
      <c r="M130" s="51" t="n">
        <v>0</v>
      </c>
      <c r="N130" s="51" t="n">
        <v>0</v>
      </c>
      <c r="O130" s="51" t="n">
        <v>0</v>
      </c>
      <c r="P130" s="51" t="n">
        <v>0</v>
      </c>
      <c r="Q130" s="51" t="n">
        <v>0</v>
      </c>
      <c r="R130" s="51" t="n">
        <v>0</v>
      </c>
      <c r="S130" s="51" t="n">
        <v>0</v>
      </c>
      <c r="T130" s="51" t="n">
        <v>0</v>
      </c>
      <c r="U130" s="51" t="n">
        <v>0</v>
      </c>
      <c r="V130" s="51" t="n">
        <v>0</v>
      </c>
      <c r="W130" s="51" t="n">
        <v>0</v>
      </c>
      <c r="X130" s="51" t="n">
        <v>0</v>
      </c>
      <c r="Y130" s="51" t="n">
        <v>0</v>
      </c>
      <c r="Z130" s="51" t="n">
        <v>0</v>
      </c>
      <c r="AA130" s="51" t="n">
        <v>0</v>
      </c>
      <c r="AB130" s="51" t="n">
        <v>0</v>
      </c>
      <c r="AC130" s="51" t="n">
        <v>0</v>
      </c>
      <c r="AD130" s="51" t="n">
        <v>0</v>
      </c>
      <c r="AE130" s="51" t="n">
        <v>0</v>
      </c>
      <c r="AF130" s="51" t="n">
        <v>0</v>
      </c>
      <c r="AG130" s="51" t="n">
        <v>0</v>
      </c>
      <c r="AH130" s="51" t="n">
        <v>0</v>
      </c>
      <c r="AI130" s="51" t="n">
        <v>0</v>
      </c>
      <c r="AJ130" s="51" t="n">
        <v>0</v>
      </c>
      <c r="AK130" s="51" t="n">
        <v>0</v>
      </c>
      <c r="AL130" s="51" t="n">
        <v>0</v>
      </c>
      <c r="AM130" s="51" t="n">
        <v>0</v>
      </c>
      <c r="AN130" s="51" t="n">
        <v>0</v>
      </c>
      <c r="AO130" s="51" t="n">
        <v>0</v>
      </c>
    </row>
    <row r="131">
      <c r="A131" s="56" t="s">
        <v>1032</v>
      </c>
      <c r="B131" s="51" t="s">
        <v>1021</v>
      </c>
      <c r="C131" s="51" t="s">
        <v>1022</v>
      </c>
      <c r="D131" s="51" t="s">
        <v>1025</v>
      </c>
      <c r="E131" s="51" t="n">
        <v>0</v>
      </c>
      <c r="F131" s="51" t="n">
        <v>0</v>
      </c>
      <c r="G131" s="51" t="n">
        <v>0</v>
      </c>
      <c r="H131" s="51" t="n">
        <v>0</v>
      </c>
      <c r="I131" s="51" t="n">
        <v>0</v>
      </c>
      <c r="J131" s="51" t="n">
        <v>0</v>
      </c>
      <c r="K131" s="51" t="n">
        <v>0</v>
      </c>
      <c r="L131" s="51" t="n">
        <v>0</v>
      </c>
      <c r="M131" s="51" t="n">
        <v>0</v>
      </c>
      <c r="N131" s="51" t="n">
        <v>0</v>
      </c>
      <c r="O131" s="51" t="n">
        <v>0</v>
      </c>
      <c r="P131" s="51" t="n">
        <v>0</v>
      </c>
      <c r="Q131" s="51" t="n">
        <v>0</v>
      </c>
      <c r="R131" s="51" t="n">
        <v>0</v>
      </c>
      <c r="S131" s="51" t="n">
        <v>0</v>
      </c>
      <c r="T131" s="51" t="n">
        <v>0</v>
      </c>
      <c r="U131" s="51" t="n">
        <v>0</v>
      </c>
      <c r="V131" s="51" t="n">
        <v>0</v>
      </c>
      <c r="W131" s="51" t="n">
        <v>0</v>
      </c>
      <c r="X131" s="51" t="n">
        <v>0</v>
      </c>
      <c r="Y131" s="51" t="n">
        <v>0</v>
      </c>
      <c r="Z131" s="51" t="n">
        <v>0</v>
      </c>
      <c r="AA131" s="51" t="n">
        <v>0</v>
      </c>
      <c r="AB131" s="51" t="n">
        <v>0</v>
      </c>
      <c r="AC131" s="51" t="n">
        <v>0</v>
      </c>
      <c r="AD131" s="51" t="n">
        <v>0</v>
      </c>
      <c r="AE131" s="51" t="n">
        <v>0</v>
      </c>
      <c r="AF131" s="51" t="n">
        <v>0</v>
      </c>
      <c r="AG131" s="51" t="n">
        <v>0</v>
      </c>
      <c r="AH131" s="51" t="n">
        <v>0</v>
      </c>
      <c r="AI131" s="51" t="n">
        <v>0</v>
      </c>
      <c r="AJ131" s="51" t="n">
        <v>0</v>
      </c>
      <c r="AK131" s="51" t="n">
        <v>0</v>
      </c>
      <c r="AL131" s="51" t="n">
        <v>0</v>
      </c>
      <c r="AM131" s="51" t="n">
        <v>0</v>
      </c>
      <c r="AN131" s="51" t="n">
        <v>0</v>
      </c>
      <c r="AO131" s="51" t="n">
        <v>0</v>
      </c>
    </row>
    <row r="132">
      <c r="A132" s="56" t="s">
        <v>1032</v>
      </c>
      <c r="B132" s="51" t="s">
        <v>1021</v>
      </c>
      <c r="C132" s="51" t="s">
        <v>1026</v>
      </c>
      <c r="D132" s="51" t="s">
        <v>1023</v>
      </c>
      <c r="E132" s="51" t="n">
        <v>0</v>
      </c>
      <c r="F132" s="51" t="n">
        <v>0</v>
      </c>
      <c r="G132" s="51" t="n">
        <v>0</v>
      </c>
      <c r="H132" s="51" t="n">
        <v>0</v>
      </c>
      <c r="I132" s="51" t="n">
        <v>0</v>
      </c>
      <c r="J132" s="51" t="n">
        <v>0</v>
      </c>
      <c r="K132" s="51" t="n">
        <v>0</v>
      </c>
      <c r="L132" s="51" t="n">
        <v>0</v>
      </c>
      <c r="M132" s="51" t="n">
        <v>0</v>
      </c>
      <c r="N132" s="51" t="n">
        <v>0</v>
      </c>
      <c r="O132" s="51" t="n">
        <v>0</v>
      </c>
      <c r="P132" s="51" t="n">
        <v>0</v>
      </c>
      <c r="Q132" s="51" t="n">
        <v>0</v>
      </c>
      <c r="R132" s="51" t="n">
        <v>0</v>
      </c>
      <c r="S132" s="51" t="n">
        <v>0</v>
      </c>
      <c r="T132" s="51" t="n">
        <v>0</v>
      </c>
      <c r="U132" s="51" t="n">
        <v>0</v>
      </c>
      <c r="V132" s="51" t="n">
        <v>0</v>
      </c>
      <c r="W132" s="51" t="n">
        <v>0</v>
      </c>
      <c r="X132" s="51" t="n">
        <v>0</v>
      </c>
      <c r="Y132" s="51" t="n">
        <v>0</v>
      </c>
      <c r="Z132" s="51" t="n">
        <v>0</v>
      </c>
      <c r="AA132" s="51" t="n">
        <v>0</v>
      </c>
      <c r="AB132" s="51" t="n">
        <v>0</v>
      </c>
      <c r="AC132" s="51" t="n">
        <v>0</v>
      </c>
      <c r="AD132" s="51" t="n">
        <v>0</v>
      </c>
      <c r="AE132" s="51" t="n">
        <v>0</v>
      </c>
      <c r="AF132" s="51" t="n">
        <v>0</v>
      </c>
      <c r="AG132" s="51" t="n">
        <v>0</v>
      </c>
      <c r="AH132" s="51" t="n">
        <v>0</v>
      </c>
      <c r="AI132" s="51" t="n">
        <v>0</v>
      </c>
      <c r="AJ132" s="51" t="n">
        <v>0</v>
      </c>
      <c r="AK132" s="51" t="n">
        <v>0</v>
      </c>
      <c r="AL132" s="51" t="n">
        <v>0</v>
      </c>
      <c r="AM132" s="51" t="n">
        <v>0</v>
      </c>
      <c r="AN132" s="51" t="n">
        <v>0</v>
      </c>
      <c r="AO132" s="51" t="n">
        <v>0</v>
      </c>
    </row>
    <row r="133">
      <c r="A133" s="56" t="s">
        <v>1032</v>
      </c>
      <c r="B133" s="51" t="s">
        <v>1021</v>
      </c>
      <c r="C133" s="51" t="s">
        <v>1026</v>
      </c>
      <c r="D133" s="51" t="s">
        <v>1024</v>
      </c>
      <c r="E133" s="51" t="n">
        <v>0</v>
      </c>
      <c r="F133" s="51" t="n">
        <v>0</v>
      </c>
      <c r="G133" s="51" t="n">
        <v>0</v>
      </c>
      <c r="H133" s="51" t="n">
        <v>0</v>
      </c>
      <c r="I133" s="51" t="n">
        <v>0</v>
      </c>
      <c r="J133" s="51" t="n">
        <v>0</v>
      </c>
      <c r="K133" s="51" t="n">
        <v>0</v>
      </c>
      <c r="L133" s="51" t="n">
        <v>0</v>
      </c>
      <c r="M133" s="51" t="n">
        <v>0</v>
      </c>
      <c r="N133" s="51" t="n">
        <v>0</v>
      </c>
      <c r="O133" s="51" t="n">
        <v>0</v>
      </c>
      <c r="P133" s="51" t="n">
        <v>0</v>
      </c>
      <c r="Q133" s="51" t="n">
        <v>0</v>
      </c>
      <c r="R133" s="51" t="n">
        <v>0</v>
      </c>
      <c r="S133" s="51" t="n">
        <v>0</v>
      </c>
      <c r="T133" s="51" t="n">
        <v>0</v>
      </c>
      <c r="U133" s="51" t="n">
        <v>0</v>
      </c>
      <c r="V133" s="51" t="n">
        <v>0</v>
      </c>
      <c r="W133" s="51" t="n">
        <v>0</v>
      </c>
      <c r="X133" s="51" t="n">
        <v>0</v>
      </c>
      <c r="Y133" s="51" t="n">
        <v>0</v>
      </c>
      <c r="Z133" s="51" t="n">
        <v>0</v>
      </c>
      <c r="AA133" s="51" t="n">
        <v>0</v>
      </c>
      <c r="AB133" s="51" t="n">
        <v>0</v>
      </c>
      <c r="AC133" s="51" t="n">
        <v>0</v>
      </c>
      <c r="AD133" s="51" t="n">
        <v>0</v>
      </c>
      <c r="AE133" s="51" t="n">
        <v>0</v>
      </c>
      <c r="AF133" s="51" t="n">
        <v>0</v>
      </c>
      <c r="AG133" s="51" t="n">
        <v>0</v>
      </c>
      <c r="AH133" s="51" t="n">
        <v>0</v>
      </c>
      <c r="AI133" s="51" t="n">
        <v>0</v>
      </c>
      <c r="AJ133" s="51" t="n">
        <v>0</v>
      </c>
      <c r="AK133" s="51" t="n">
        <v>0</v>
      </c>
      <c r="AL133" s="51" t="n">
        <v>0</v>
      </c>
      <c r="AM133" s="51" t="n">
        <v>0</v>
      </c>
      <c r="AN133" s="51" t="n">
        <v>0</v>
      </c>
      <c r="AO133" s="51" t="n">
        <v>0</v>
      </c>
    </row>
    <row r="134">
      <c r="A134" s="56" t="s">
        <v>1032</v>
      </c>
      <c r="B134" s="51" t="s">
        <v>1021</v>
      </c>
      <c r="C134" s="51" t="s">
        <v>1026</v>
      </c>
      <c r="D134" s="51" t="s">
        <v>1025</v>
      </c>
      <c r="E134" s="51" t="n">
        <v>0</v>
      </c>
      <c r="F134" s="51" t="n">
        <v>0</v>
      </c>
      <c r="G134" s="51" t="n">
        <v>0</v>
      </c>
      <c r="H134" s="51" t="n">
        <v>0</v>
      </c>
      <c r="I134" s="51" t="n">
        <v>0</v>
      </c>
      <c r="J134" s="51" t="n">
        <v>0</v>
      </c>
      <c r="K134" s="51" t="n">
        <v>0</v>
      </c>
      <c r="L134" s="51" t="n">
        <v>0</v>
      </c>
      <c r="M134" s="51" t="n">
        <v>0</v>
      </c>
      <c r="N134" s="51" t="n">
        <v>0</v>
      </c>
      <c r="O134" s="51" t="n">
        <v>0</v>
      </c>
      <c r="P134" s="51" t="n">
        <v>0</v>
      </c>
      <c r="Q134" s="51" t="n">
        <v>0</v>
      </c>
      <c r="R134" s="51" t="n">
        <v>0</v>
      </c>
      <c r="S134" s="51" t="n">
        <v>0</v>
      </c>
      <c r="T134" s="51" t="n">
        <v>0</v>
      </c>
      <c r="U134" s="51" t="n">
        <v>0</v>
      </c>
      <c r="V134" s="51" t="n">
        <v>0</v>
      </c>
      <c r="W134" s="51" t="n">
        <v>0</v>
      </c>
      <c r="X134" s="51" t="n">
        <v>0</v>
      </c>
      <c r="Y134" s="51" t="n">
        <v>0</v>
      </c>
      <c r="Z134" s="51" t="n">
        <v>0</v>
      </c>
      <c r="AA134" s="51" t="n">
        <v>0</v>
      </c>
      <c r="AB134" s="51" t="n">
        <v>0</v>
      </c>
      <c r="AC134" s="51" t="n">
        <v>0</v>
      </c>
      <c r="AD134" s="51" t="n">
        <v>0</v>
      </c>
      <c r="AE134" s="51" t="n">
        <v>0</v>
      </c>
      <c r="AF134" s="51" t="n">
        <v>0</v>
      </c>
      <c r="AG134" s="51" t="n">
        <v>0</v>
      </c>
      <c r="AH134" s="51" t="n">
        <v>0</v>
      </c>
      <c r="AI134" s="51" t="n">
        <v>0</v>
      </c>
      <c r="AJ134" s="51" t="n">
        <v>0</v>
      </c>
      <c r="AK134" s="51" t="n">
        <v>0</v>
      </c>
      <c r="AL134" s="51" t="n">
        <v>0</v>
      </c>
      <c r="AM134" s="51" t="n">
        <v>0</v>
      </c>
      <c r="AN134" s="51" t="n">
        <v>0</v>
      </c>
      <c r="AO134" s="51" t="n">
        <v>0</v>
      </c>
    </row>
    <row r="135">
      <c r="A135" s="56" t="s">
        <v>1032</v>
      </c>
      <c r="B135" s="51" t="s">
        <v>1027</v>
      </c>
      <c r="C135" s="51" t="s">
        <v>1022</v>
      </c>
      <c r="D135" s="51" t="s">
        <v>1023</v>
      </c>
      <c r="E135" s="51" t="n">
        <v>0</v>
      </c>
      <c r="F135" s="51" t="n">
        <v>0</v>
      </c>
      <c r="G135" s="51" t="n">
        <v>0</v>
      </c>
      <c r="H135" s="51" t="n">
        <v>0</v>
      </c>
      <c r="I135" s="51" t="n">
        <v>0</v>
      </c>
      <c r="J135" s="51" t="n">
        <v>0</v>
      </c>
      <c r="K135" s="51" t="n">
        <v>0</v>
      </c>
      <c r="L135" s="51" t="n">
        <v>0</v>
      </c>
      <c r="M135" s="51" t="n">
        <v>0</v>
      </c>
      <c r="N135" s="51" t="n">
        <v>0</v>
      </c>
      <c r="O135" s="51" t="n">
        <v>0</v>
      </c>
      <c r="P135" s="51" t="n">
        <v>0</v>
      </c>
      <c r="Q135" s="51" t="n">
        <v>0</v>
      </c>
      <c r="R135" s="51" t="n">
        <v>0</v>
      </c>
      <c r="S135" s="51" t="n">
        <v>0</v>
      </c>
      <c r="T135" s="51" t="n">
        <v>0</v>
      </c>
      <c r="U135" s="51" t="n">
        <v>0</v>
      </c>
      <c r="V135" s="51" t="n">
        <v>0</v>
      </c>
      <c r="W135" s="51" t="n">
        <v>958202.817382812</v>
      </c>
      <c r="X135" s="51" t="n">
        <v>0</v>
      </c>
      <c r="Y135" s="51" t="n">
        <v>0</v>
      </c>
      <c r="Z135" s="51" t="n">
        <v>0</v>
      </c>
      <c r="AA135" s="51" t="n">
        <v>0</v>
      </c>
      <c r="AB135" s="51" t="n">
        <v>0</v>
      </c>
      <c r="AC135" s="51" t="n">
        <v>0</v>
      </c>
      <c r="AD135" s="51" t="n">
        <v>0</v>
      </c>
      <c r="AE135" s="51" t="n">
        <v>0</v>
      </c>
      <c r="AF135" s="51" t="n">
        <v>0</v>
      </c>
      <c r="AG135" s="51" t="n">
        <v>0</v>
      </c>
      <c r="AH135" s="51" t="n">
        <v>0</v>
      </c>
      <c r="AI135" s="51" t="n">
        <v>0</v>
      </c>
      <c r="AJ135" s="51" t="n">
        <v>0</v>
      </c>
      <c r="AK135" s="51" t="n">
        <v>0</v>
      </c>
      <c r="AL135" s="51" t="n">
        <v>0</v>
      </c>
      <c r="AM135" s="51" t="n">
        <v>0</v>
      </c>
      <c r="AN135" s="51" t="n">
        <v>0</v>
      </c>
      <c r="AO135" s="51" t="n">
        <v>0</v>
      </c>
    </row>
    <row r="136">
      <c r="A136" s="56" t="s">
        <v>1032</v>
      </c>
      <c r="B136" s="51" t="s">
        <v>1027</v>
      </c>
      <c r="C136" s="51" t="s">
        <v>1022</v>
      </c>
      <c r="D136" s="51" t="s">
        <v>1024</v>
      </c>
      <c r="E136" s="51" t="n">
        <v>23694.9645996094</v>
      </c>
      <c r="F136" s="51" t="n">
        <v>0</v>
      </c>
      <c r="G136" s="51" t="n">
        <v>3980066.74804688</v>
      </c>
      <c r="H136" s="51" t="n">
        <v>0</v>
      </c>
      <c r="I136" s="51" t="n">
        <v>0</v>
      </c>
      <c r="J136" s="51" t="n">
        <v>0</v>
      </c>
      <c r="K136" s="51" t="n">
        <v>2923326.23291016</v>
      </c>
      <c r="L136" s="51" t="n">
        <v>0</v>
      </c>
      <c r="M136" s="51" t="n">
        <v>0</v>
      </c>
      <c r="N136" s="51" t="n">
        <v>0</v>
      </c>
      <c r="O136" s="51" t="n">
        <v>0</v>
      </c>
      <c r="P136" s="51" t="n">
        <v>0</v>
      </c>
      <c r="Q136" s="51" t="n">
        <v>0</v>
      </c>
      <c r="R136" s="51" t="n">
        <v>0</v>
      </c>
      <c r="S136" s="51" t="n">
        <v>0</v>
      </c>
      <c r="T136" s="51" t="n">
        <v>0</v>
      </c>
      <c r="U136" s="51" t="n">
        <v>0</v>
      </c>
      <c r="V136" s="51" t="n">
        <v>0</v>
      </c>
      <c r="W136" s="51" t="n">
        <v>42465498.0472565</v>
      </c>
      <c r="X136" s="51" t="n">
        <v>0</v>
      </c>
      <c r="Y136" s="51" t="n">
        <v>1911699.02648926</v>
      </c>
      <c r="Z136" s="51" t="n">
        <v>0</v>
      </c>
      <c r="AA136" s="51" t="n">
        <v>0</v>
      </c>
      <c r="AB136" s="51" t="n">
        <v>0</v>
      </c>
      <c r="AC136" s="51" t="n">
        <v>500518.116668701</v>
      </c>
      <c r="AD136" s="51" t="n">
        <v>119333.459472656</v>
      </c>
      <c r="AE136" s="51" t="n">
        <v>1558875.9765625</v>
      </c>
      <c r="AF136" s="51" t="n">
        <v>0</v>
      </c>
      <c r="AG136" s="51" t="n">
        <v>0</v>
      </c>
      <c r="AH136" s="51" t="n">
        <v>3357841.93267822</v>
      </c>
      <c r="AI136" s="51" t="n">
        <v>0</v>
      </c>
      <c r="AJ136" s="51" t="n">
        <v>0</v>
      </c>
      <c r="AK136" s="51" t="n">
        <v>2660226.95922852</v>
      </c>
      <c r="AL136" s="51" t="n">
        <v>0</v>
      </c>
      <c r="AM136" s="51" t="n">
        <v>2404246.83837891</v>
      </c>
      <c r="AN136" s="51" t="n">
        <v>8905467.40074158</v>
      </c>
      <c r="AO136" s="51" t="n">
        <v>3933104.24804688</v>
      </c>
    </row>
    <row r="137">
      <c r="A137" s="56" t="s">
        <v>1032</v>
      </c>
      <c r="B137" s="51" t="s">
        <v>1027</v>
      </c>
      <c r="C137" s="51" t="s">
        <v>1022</v>
      </c>
      <c r="D137" s="51" t="s">
        <v>1025</v>
      </c>
      <c r="E137" s="51" t="n">
        <v>0</v>
      </c>
      <c r="F137" s="51" t="n">
        <v>0</v>
      </c>
      <c r="G137" s="51" t="n">
        <v>5958923.80371094</v>
      </c>
      <c r="H137" s="51" t="n">
        <v>4569249.01428223</v>
      </c>
      <c r="I137" s="51" t="n">
        <v>0</v>
      </c>
      <c r="J137" s="51" t="n">
        <v>0</v>
      </c>
      <c r="K137" s="51" t="n">
        <v>29554812.0117188</v>
      </c>
      <c r="L137" s="51" t="n">
        <v>0</v>
      </c>
      <c r="M137" s="51" t="n">
        <v>0</v>
      </c>
      <c r="N137" s="51" t="n">
        <v>0</v>
      </c>
      <c r="O137" s="51" t="n">
        <v>0</v>
      </c>
      <c r="P137" s="51" t="n">
        <v>0</v>
      </c>
      <c r="Q137" s="51" t="n">
        <v>0</v>
      </c>
      <c r="R137" s="51" t="n">
        <v>0</v>
      </c>
      <c r="S137" s="51" t="n">
        <v>0</v>
      </c>
      <c r="T137" s="51" t="n">
        <v>0</v>
      </c>
      <c r="U137" s="51" t="n">
        <v>0</v>
      </c>
      <c r="V137" s="51" t="n">
        <v>351188.529968262</v>
      </c>
      <c r="W137" s="51" t="n">
        <v>29255214.9139404</v>
      </c>
      <c r="X137" s="51" t="n">
        <v>1532298.5534668</v>
      </c>
      <c r="Y137" s="51" t="n">
        <v>3998876.66015625</v>
      </c>
      <c r="Z137" s="51" t="n">
        <v>0</v>
      </c>
      <c r="AA137" s="51" t="n">
        <v>0</v>
      </c>
      <c r="AB137" s="51" t="n">
        <v>0</v>
      </c>
      <c r="AC137" s="51" t="n">
        <v>0</v>
      </c>
      <c r="AD137" s="51" t="n">
        <v>7126698.48632812</v>
      </c>
      <c r="AE137" s="51" t="n">
        <v>50993145.9960938</v>
      </c>
      <c r="AF137" s="51" t="n">
        <v>0</v>
      </c>
      <c r="AG137" s="51" t="n">
        <v>3266757.84301758</v>
      </c>
      <c r="AH137" s="51" t="n">
        <v>2477780.82275391</v>
      </c>
      <c r="AI137" s="51" t="n">
        <v>0</v>
      </c>
      <c r="AJ137" s="51" t="n">
        <v>9064889.9597168</v>
      </c>
      <c r="AK137" s="51" t="n">
        <v>17778259.387207</v>
      </c>
      <c r="AL137" s="51" t="n">
        <v>0</v>
      </c>
      <c r="AM137" s="51" t="n">
        <v>0</v>
      </c>
      <c r="AN137" s="51" t="n">
        <v>4629469.17572021</v>
      </c>
      <c r="AO137" s="51" t="n">
        <v>0</v>
      </c>
    </row>
    <row r="138">
      <c r="A138" s="56" t="s">
        <v>1032</v>
      </c>
      <c r="B138" s="51" t="s">
        <v>1027</v>
      </c>
      <c r="C138" s="51" t="s">
        <v>1026</v>
      </c>
      <c r="D138" s="51" t="s">
        <v>1023</v>
      </c>
      <c r="E138" s="51" t="n">
        <v>0</v>
      </c>
      <c r="F138" s="51" t="n">
        <v>0</v>
      </c>
      <c r="G138" s="51" t="n">
        <v>0</v>
      </c>
      <c r="H138" s="51" t="n">
        <v>0</v>
      </c>
      <c r="I138" s="51" t="n">
        <v>0</v>
      </c>
      <c r="J138" s="51" t="n">
        <v>0</v>
      </c>
      <c r="K138" s="51" t="n">
        <v>0</v>
      </c>
      <c r="L138" s="51" t="n">
        <v>0</v>
      </c>
      <c r="M138" s="51" t="n">
        <v>0</v>
      </c>
      <c r="N138" s="51" t="n">
        <v>0</v>
      </c>
      <c r="O138" s="51" t="n">
        <v>0</v>
      </c>
      <c r="P138" s="51" t="n">
        <v>0</v>
      </c>
      <c r="Q138" s="51" t="n">
        <v>0</v>
      </c>
      <c r="R138" s="51" t="n">
        <v>0</v>
      </c>
      <c r="S138" s="51" t="n">
        <v>900384.509277344</v>
      </c>
      <c r="T138" s="51" t="n">
        <v>0</v>
      </c>
      <c r="U138" s="51" t="n">
        <v>0</v>
      </c>
      <c r="V138" s="51" t="n">
        <v>378889.892578125</v>
      </c>
      <c r="W138" s="51" t="n">
        <v>2584944.28863525</v>
      </c>
      <c r="X138" s="51" t="n">
        <v>0</v>
      </c>
      <c r="Y138" s="51" t="n">
        <v>1189044.26116943</v>
      </c>
      <c r="Z138" s="51" t="n">
        <v>7483033.41064453</v>
      </c>
      <c r="AA138" s="51" t="n">
        <v>0</v>
      </c>
      <c r="AB138" s="51" t="n">
        <v>6616759.82666016</v>
      </c>
      <c r="AC138" s="51" t="n">
        <v>0</v>
      </c>
      <c r="AD138" s="51" t="n">
        <v>0</v>
      </c>
      <c r="AE138" s="51" t="n">
        <v>0</v>
      </c>
      <c r="AF138" s="51" t="n">
        <v>0</v>
      </c>
      <c r="AG138" s="51" t="n">
        <v>0</v>
      </c>
      <c r="AH138" s="51" t="n">
        <v>0</v>
      </c>
      <c r="AI138" s="51" t="n">
        <v>0</v>
      </c>
      <c r="AJ138" s="51" t="n">
        <v>0</v>
      </c>
      <c r="AK138" s="51" t="n">
        <v>0</v>
      </c>
      <c r="AL138" s="51" t="n">
        <v>0</v>
      </c>
      <c r="AM138" s="51" t="n">
        <v>0</v>
      </c>
      <c r="AN138" s="51" t="n">
        <v>0</v>
      </c>
      <c r="AO138" s="51" t="n">
        <v>0</v>
      </c>
    </row>
    <row r="139">
      <c r="A139" s="56" t="s">
        <v>1032</v>
      </c>
      <c r="B139" s="51" t="s">
        <v>1027</v>
      </c>
      <c r="C139" s="51" t="s">
        <v>1026</v>
      </c>
      <c r="D139" s="51" t="s">
        <v>1024</v>
      </c>
      <c r="E139" s="51" t="n">
        <v>9829645.362854</v>
      </c>
      <c r="F139" s="51" t="n">
        <v>1549564.47143555</v>
      </c>
      <c r="G139" s="51" t="n">
        <v>6085327.43721008</v>
      </c>
      <c r="H139" s="51" t="n">
        <v>0</v>
      </c>
      <c r="I139" s="51" t="n">
        <v>1949474.17373657</v>
      </c>
      <c r="J139" s="51" t="n">
        <v>0</v>
      </c>
      <c r="K139" s="51" t="n">
        <v>0</v>
      </c>
      <c r="L139" s="51" t="n">
        <v>0</v>
      </c>
      <c r="M139" s="51" t="n">
        <v>4818219.19555664</v>
      </c>
      <c r="N139" s="51" t="n">
        <v>9614589.75921631</v>
      </c>
      <c r="O139" s="51" t="n">
        <v>0</v>
      </c>
      <c r="P139" s="51" t="n">
        <v>0</v>
      </c>
      <c r="Q139" s="51" t="n">
        <v>0</v>
      </c>
      <c r="R139" s="51" t="n">
        <v>0</v>
      </c>
      <c r="S139" s="51" t="n">
        <v>7961007.32421875</v>
      </c>
      <c r="T139" s="51" t="n">
        <v>0</v>
      </c>
      <c r="U139" s="51" t="n">
        <v>0</v>
      </c>
      <c r="V139" s="51" t="n">
        <v>60478822.750473</v>
      </c>
      <c r="W139" s="51" t="n">
        <v>67773879.5059204</v>
      </c>
      <c r="X139" s="51" t="n">
        <v>38656488.4801865</v>
      </c>
      <c r="Y139" s="51" t="n">
        <v>7100915.44189453</v>
      </c>
      <c r="Z139" s="51" t="n">
        <v>1675423.828125</v>
      </c>
      <c r="AA139" s="51" t="n">
        <v>0</v>
      </c>
      <c r="AB139" s="51" t="n">
        <v>0</v>
      </c>
      <c r="AC139" s="51" t="n">
        <v>1155479.64477539</v>
      </c>
      <c r="AD139" s="51" t="n">
        <v>0</v>
      </c>
      <c r="AE139" s="51" t="n">
        <v>0</v>
      </c>
      <c r="AF139" s="51" t="n">
        <v>0</v>
      </c>
      <c r="AG139" s="51" t="n">
        <v>6975621.68884277</v>
      </c>
      <c r="AH139" s="51" t="n">
        <v>771526.977539062</v>
      </c>
      <c r="AI139" s="51" t="n">
        <v>0</v>
      </c>
      <c r="AJ139" s="51" t="n">
        <v>0</v>
      </c>
      <c r="AK139" s="51" t="n">
        <v>4212804.06433105</v>
      </c>
      <c r="AL139" s="51" t="n">
        <v>0</v>
      </c>
      <c r="AM139" s="51" t="n">
        <v>0</v>
      </c>
      <c r="AN139" s="51" t="n">
        <v>5766678.80325317</v>
      </c>
      <c r="AO139" s="51" t="n">
        <v>0</v>
      </c>
    </row>
    <row r="140">
      <c r="A140" s="56" t="s">
        <v>1032</v>
      </c>
      <c r="B140" s="51" t="s">
        <v>1027</v>
      </c>
      <c r="C140" s="51" t="s">
        <v>1026</v>
      </c>
      <c r="D140" s="51" t="s">
        <v>1025</v>
      </c>
      <c r="E140" s="51" t="n">
        <v>8933975.24108887</v>
      </c>
      <c r="F140" s="51" t="n">
        <v>0</v>
      </c>
      <c r="G140" s="51" t="n">
        <v>15745233.7463379</v>
      </c>
      <c r="H140" s="51" t="n">
        <v>2896080.22155762</v>
      </c>
      <c r="I140" s="51" t="n">
        <v>0</v>
      </c>
      <c r="J140" s="51" t="n">
        <v>0</v>
      </c>
      <c r="K140" s="51" t="n">
        <v>0</v>
      </c>
      <c r="L140" s="51" t="n">
        <v>0</v>
      </c>
      <c r="M140" s="51" t="n">
        <v>13375452.9533386</v>
      </c>
      <c r="N140" s="51" t="n">
        <v>11096025.4211426</v>
      </c>
      <c r="O140" s="51" t="n">
        <v>0</v>
      </c>
      <c r="P140" s="51" t="n">
        <v>0</v>
      </c>
      <c r="Q140" s="51" t="n">
        <v>0</v>
      </c>
      <c r="R140" s="51" t="n">
        <v>0</v>
      </c>
      <c r="S140" s="51" t="n">
        <v>6770308.07495117</v>
      </c>
      <c r="T140" s="51" t="n">
        <v>9041331.48193359</v>
      </c>
      <c r="U140" s="51" t="n">
        <v>0</v>
      </c>
      <c r="V140" s="51" t="n">
        <v>55439435.8894348</v>
      </c>
      <c r="W140" s="51" t="n">
        <v>60338801.9996643</v>
      </c>
      <c r="X140" s="51" t="n">
        <v>12750499.1748962</v>
      </c>
      <c r="Y140" s="51" t="n">
        <v>49081820.8145142</v>
      </c>
      <c r="Z140" s="51" t="n">
        <v>106296.771240234</v>
      </c>
      <c r="AA140" s="51" t="n">
        <v>0</v>
      </c>
      <c r="AB140" s="51" t="n">
        <v>0</v>
      </c>
      <c r="AC140" s="51" t="n">
        <v>3784710.99472046</v>
      </c>
      <c r="AD140" s="51" t="n">
        <v>2266930.10635376</v>
      </c>
      <c r="AE140" s="51" t="n">
        <v>2528552.47024536</v>
      </c>
      <c r="AF140" s="51" t="n">
        <v>0</v>
      </c>
      <c r="AG140" s="51" t="n">
        <v>0</v>
      </c>
      <c r="AH140" s="51" t="n">
        <v>10138547.277832</v>
      </c>
      <c r="AI140" s="51" t="n">
        <v>0</v>
      </c>
      <c r="AJ140" s="51" t="n">
        <v>2922892.45605469</v>
      </c>
      <c r="AK140" s="51" t="n">
        <v>785606.802368164</v>
      </c>
      <c r="AL140" s="51" t="n">
        <v>0</v>
      </c>
      <c r="AM140" s="51" t="n">
        <v>15068662.6052856</v>
      </c>
      <c r="AN140" s="51" t="n">
        <v>0</v>
      </c>
      <c r="AO140" s="51" t="n">
        <v>0</v>
      </c>
    </row>
    <row r="141">
      <c r="A141" s="56" t="s">
        <v>1032</v>
      </c>
      <c r="B141" s="51" t="s">
        <v>1028</v>
      </c>
      <c r="C141" s="51" t="s">
        <v>1022</v>
      </c>
      <c r="D141" s="51" t="s">
        <v>1023</v>
      </c>
      <c r="E141" s="51" t="n">
        <v>0</v>
      </c>
      <c r="F141" s="51" t="n">
        <v>0</v>
      </c>
      <c r="G141" s="51" t="n">
        <v>0</v>
      </c>
      <c r="H141" s="51" t="n">
        <v>935094.7265625</v>
      </c>
      <c r="I141" s="51" t="n">
        <v>0</v>
      </c>
      <c r="J141" s="51" t="n">
        <v>0</v>
      </c>
      <c r="K141" s="51" t="n">
        <v>0</v>
      </c>
      <c r="L141" s="51" t="n">
        <v>0</v>
      </c>
      <c r="M141" s="51" t="n">
        <v>0</v>
      </c>
      <c r="N141" s="51" t="n">
        <v>0</v>
      </c>
      <c r="O141" s="51" t="n">
        <v>0</v>
      </c>
      <c r="P141" s="51" t="n">
        <v>0</v>
      </c>
      <c r="Q141" s="51" t="n">
        <v>0</v>
      </c>
      <c r="R141" s="51" t="n">
        <v>0</v>
      </c>
      <c r="S141" s="51" t="n">
        <v>0</v>
      </c>
      <c r="T141" s="51" t="n">
        <v>0</v>
      </c>
      <c r="U141" s="51" t="n">
        <v>0</v>
      </c>
      <c r="V141" s="51" t="n">
        <v>1246041.65039062</v>
      </c>
      <c r="W141" s="51" t="n">
        <v>8237886.07330322</v>
      </c>
      <c r="X141" s="51" t="n">
        <v>0</v>
      </c>
      <c r="Y141" s="51" t="n">
        <v>0</v>
      </c>
      <c r="Z141" s="51" t="n">
        <v>0</v>
      </c>
      <c r="AA141" s="51" t="n">
        <v>0</v>
      </c>
      <c r="AB141" s="51" t="n">
        <v>0</v>
      </c>
      <c r="AC141" s="51" t="n">
        <v>0</v>
      </c>
      <c r="AD141" s="51" t="n">
        <v>0</v>
      </c>
      <c r="AE141" s="51" t="n">
        <v>0</v>
      </c>
      <c r="AF141" s="51" t="n">
        <v>0</v>
      </c>
      <c r="AG141" s="51" t="n">
        <v>0</v>
      </c>
      <c r="AH141" s="51" t="n">
        <v>0</v>
      </c>
      <c r="AI141" s="51" t="n">
        <v>0</v>
      </c>
      <c r="AJ141" s="51" t="n">
        <v>0</v>
      </c>
      <c r="AK141" s="51" t="n">
        <v>0</v>
      </c>
      <c r="AL141" s="51" t="n">
        <v>0</v>
      </c>
      <c r="AM141" s="51" t="n">
        <v>0</v>
      </c>
      <c r="AN141" s="51" t="n">
        <v>0</v>
      </c>
      <c r="AO141" s="51" t="n">
        <v>385159.881591797</v>
      </c>
    </row>
    <row r="142">
      <c r="A142" s="56" t="s">
        <v>1032</v>
      </c>
      <c r="B142" s="51" t="s">
        <v>1028</v>
      </c>
      <c r="C142" s="51" t="s">
        <v>1022</v>
      </c>
      <c r="D142" s="51" t="s">
        <v>1024</v>
      </c>
      <c r="E142" s="51" t="n">
        <v>104742.883300781</v>
      </c>
      <c r="F142" s="51" t="n">
        <v>0</v>
      </c>
      <c r="G142" s="51" t="n">
        <v>6750741.99493408</v>
      </c>
      <c r="H142" s="51" t="n">
        <v>3617706.20994568</v>
      </c>
      <c r="I142" s="51" t="n">
        <v>0</v>
      </c>
      <c r="J142" s="51" t="n">
        <v>0</v>
      </c>
      <c r="K142" s="51" t="n">
        <v>0</v>
      </c>
      <c r="L142" s="51" t="n">
        <v>0</v>
      </c>
      <c r="M142" s="51" t="n">
        <v>0</v>
      </c>
      <c r="N142" s="51" t="n">
        <v>0</v>
      </c>
      <c r="O142" s="51" t="n">
        <v>0</v>
      </c>
      <c r="P142" s="51" t="n">
        <v>0</v>
      </c>
      <c r="Q142" s="51" t="n">
        <v>0</v>
      </c>
      <c r="R142" s="51" t="n">
        <v>0</v>
      </c>
      <c r="S142" s="51" t="n">
        <v>4016922.98583984</v>
      </c>
      <c r="T142" s="51" t="n">
        <v>0</v>
      </c>
      <c r="U142" s="51" t="n">
        <v>0</v>
      </c>
      <c r="V142" s="51" t="n">
        <v>0</v>
      </c>
      <c r="W142" s="51" t="n">
        <v>109548511.006622</v>
      </c>
      <c r="X142" s="51" t="n">
        <v>0</v>
      </c>
      <c r="Y142" s="51" t="n">
        <v>1072884.09309387</v>
      </c>
      <c r="Z142" s="51" t="n">
        <v>0</v>
      </c>
      <c r="AA142" s="51" t="n">
        <v>0</v>
      </c>
      <c r="AB142" s="51" t="n">
        <v>0</v>
      </c>
      <c r="AC142" s="51" t="n">
        <v>287940.985107422</v>
      </c>
      <c r="AD142" s="51" t="n">
        <v>666992.517089844</v>
      </c>
      <c r="AE142" s="51" t="n">
        <v>0</v>
      </c>
      <c r="AF142" s="51" t="n">
        <v>0</v>
      </c>
      <c r="AG142" s="51" t="n">
        <v>0</v>
      </c>
      <c r="AH142" s="51" t="n">
        <v>8043030.91430664</v>
      </c>
      <c r="AI142" s="51" t="n">
        <v>0</v>
      </c>
      <c r="AJ142" s="51" t="n">
        <v>6970557.21221924</v>
      </c>
      <c r="AK142" s="51" t="n">
        <v>61100.8346557617</v>
      </c>
      <c r="AL142" s="51" t="n">
        <v>0</v>
      </c>
      <c r="AM142" s="51" t="n">
        <v>0</v>
      </c>
      <c r="AN142" s="51" t="n">
        <v>33751442.60252</v>
      </c>
      <c r="AO142" s="51" t="n">
        <v>1378211.23409271</v>
      </c>
    </row>
    <row r="143">
      <c r="A143" s="56" t="s">
        <v>1032</v>
      </c>
      <c r="B143" s="51" t="s">
        <v>1028</v>
      </c>
      <c r="C143" s="51" t="s">
        <v>1022</v>
      </c>
      <c r="D143" s="51" t="s">
        <v>1025</v>
      </c>
      <c r="E143" s="51" t="n">
        <v>0</v>
      </c>
      <c r="F143" s="51" t="n">
        <v>0</v>
      </c>
      <c r="G143" s="51" t="n">
        <v>3995355.83496094</v>
      </c>
      <c r="H143" s="51" t="n">
        <v>13002325.1998901</v>
      </c>
      <c r="I143" s="51" t="n">
        <v>0</v>
      </c>
      <c r="J143" s="51" t="n">
        <v>0</v>
      </c>
      <c r="K143" s="51" t="n">
        <v>0</v>
      </c>
      <c r="L143" s="51" t="n">
        <v>0</v>
      </c>
      <c r="M143" s="51" t="n">
        <v>2350107.04727173</v>
      </c>
      <c r="N143" s="51" t="n">
        <v>0</v>
      </c>
      <c r="O143" s="51" t="n">
        <v>0</v>
      </c>
      <c r="P143" s="51" t="n">
        <v>0</v>
      </c>
      <c r="Q143" s="51" t="n">
        <v>0</v>
      </c>
      <c r="R143" s="51" t="n">
        <v>0</v>
      </c>
      <c r="S143" s="51" t="n">
        <v>7058223.77929688</v>
      </c>
      <c r="T143" s="51" t="n">
        <v>0</v>
      </c>
      <c r="U143" s="51" t="n">
        <v>0</v>
      </c>
      <c r="V143" s="51" t="n">
        <v>0</v>
      </c>
      <c r="W143" s="51" t="n">
        <v>57711022.3518372</v>
      </c>
      <c r="X143" s="51" t="n">
        <v>0</v>
      </c>
      <c r="Y143" s="51" t="n">
        <v>281119.703674316</v>
      </c>
      <c r="Z143" s="51" t="n">
        <v>0</v>
      </c>
      <c r="AA143" s="51" t="n">
        <v>0</v>
      </c>
      <c r="AB143" s="51" t="n">
        <v>0</v>
      </c>
      <c r="AC143" s="51" t="n">
        <v>0</v>
      </c>
      <c r="AD143" s="51" t="n">
        <v>1724773.74511719</v>
      </c>
      <c r="AE143" s="51" t="n">
        <v>2747066.42303467</v>
      </c>
      <c r="AF143" s="51" t="n">
        <v>0</v>
      </c>
      <c r="AG143" s="51" t="n">
        <v>860895.623779297</v>
      </c>
      <c r="AH143" s="51" t="n">
        <v>3939271.21582031</v>
      </c>
      <c r="AI143" s="51" t="n">
        <v>0</v>
      </c>
      <c r="AJ143" s="51" t="n">
        <v>36109922.9873657</v>
      </c>
      <c r="AK143" s="51" t="n">
        <v>10430404.1496277</v>
      </c>
      <c r="AL143" s="51" t="n">
        <v>0</v>
      </c>
      <c r="AM143" s="51" t="n">
        <v>306138.584899902</v>
      </c>
      <c r="AN143" s="51" t="n">
        <v>10738478.2322693</v>
      </c>
      <c r="AO143" s="51" t="n">
        <v>3817361.57226562</v>
      </c>
    </row>
    <row r="144">
      <c r="A144" s="56" t="s">
        <v>1032</v>
      </c>
      <c r="B144" s="51" t="s">
        <v>1028</v>
      </c>
      <c r="C144" s="51" t="s">
        <v>1026</v>
      </c>
      <c r="D144" s="51" t="s">
        <v>1023</v>
      </c>
      <c r="E144" s="51" t="n">
        <v>886941.908874512</v>
      </c>
      <c r="F144" s="51" t="n">
        <v>0</v>
      </c>
      <c r="G144" s="51" t="n">
        <v>0</v>
      </c>
      <c r="H144" s="51" t="n">
        <v>0</v>
      </c>
      <c r="I144" s="51" t="n">
        <v>128187.938690186</v>
      </c>
      <c r="J144" s="51" t="n">
        <v>0</v>
      </c>
      <c r="K144" s="51" t="n">
        <v>0</v>
      </c>
      <c r="L144" s="51" t="n">
        <v>0</v>
      </c>
      <c r="M144" s="51" t="n">
        <v>138368.671417236</v>
      </c>
      <c r="N144" s="51" t="n">
        <v>0</v>
      </c>
      <c r="O144" s="51" t="n">
        <v>0</v>
      </c>
      <c r="P144" s="51" t="n">
        <v>0</v>
      </c>
      <c r="Q144" s="51" t="n">
        <v>0</v>
      </c>
      <c r="R144" s="51" t="n">
        <v>0</v>
      </c>
      <c r="S144" s="51" t="n">
        <v>152135.12878418</v>
      </c>
      <c r="T144" s="51" t="n">
        <v>0</v>
      </c>
      <c r="U144" s="51" t="n">
        <v>0</v>
      </c>
      <c r="V144" s="51" t="n">
        <v>15523003.8002014</v>
      </c>
      <c r="W144" s="51" t="n">
        <v>12769016.2734985</v>
      </c>
      <c r="X144" s="51" t="n">
        <v>13867552.1386719</v>
      </c>
      <c r="Y144" s="51" t="n">
        <v>1410569.64111328</v>
      </c>
      <c r="Z144" s="51" t="n">
        <v>0</v>
      </c>
      <c r="AA144" s="51" t="n">
        <v>0</v>
      </c>
      <c r="AB144" s="51" t="n">
        <v>0</v>
      </c>
      <c r="AC144" s="51" t="n">
        <v>0</v>
      </c>
      <c r="AD144" s="51" t="n">
        <v>0</v>
      </c>
      <c r="AE144" s="51" t="n">
        <v>0</v>
      </c>
      <c r="AF144" s="51" t="n">
        <v>0</v>
      </c>
      <c r="AG144" s="51" t="n">
        <v>0</v>
      </c>
      <c r="AH144" s="51" t="n">
        <v>2017057.02209473</v>
      </c>
      <c r="AI144" s="51" t="n">
        <v>0</v>
      </c>
      <c r="AJ144" s="51" t="n">
        <v>0</v>
      </c>
      <c r="AK144" s="51" t="n">
        <v>0</v>
      </c>
      <c r="AL144" s="51" t="n">
        <v>0</v>
      </c>
      <c r="AM144" s="51" t="n">
        <v>2501641.17431641</v>
      </c>
      <c r="AN144" s="51" t="n">
        <v>0</v>
      </c>
      <c r="AO144" s="51" t="n">
        <v>0</v>
      </c>
    </row>
    <row r="145">
      <c r="A145" s="56" t="s">
        <v>1032</v>
      </c>
      <c r="B145" s="51" t="s">
        <v>1028</v>
      </c>
      <c r="C145" s="51" t="s">
        <v>1026</v>
      </c>
      <c r="D145" s="51" t="s">
        <v>1024</v>
      </c>
      <c r="E145" s="51" t="n">
        <v>20370915.0955963</v>
      </c>
      <c r="F145" s="51" t="n">
        <v>1466888.37890625</v>
      </c>
      <c r="G145" s="51" t="n">
        <v>1361355.21240234</v>
      </c>
      <c r="H145" s="51" t="n">
        <v>0</v>
      </c>
      <c r="I145" s="51" t="n">
        <v>1420948.66333008</v>
      </c>
      <c r="J145" s="51" t="n">
        <v>0</v>
      </c>
      <c r="K145" s="51" t="n">
        <v>0</v>
      </c>
      <c r="L145" s="51" t="n">
        <v>0</v>
      </c>
      <c r="M145" s="51" t="n">
        <v>8228586.3861084</v>
      </c>
      <c r="N145" s="51" t="n">
        <v>8681037.33207703</v>
      </c>
      <c r="O145" s="51" t="n">
        <v>0</v>
      </c>
      <c r="P145" s="51" t="n">
        <v>0</v>
      </c>
      <c r="Q145" s="51" t="n">
        <v>0</v>
      </c>
      <c r="R145" s="51" t="n">
        <v>0</v>
      </c>
      <c r="S145" s="51" t="n">
        <v>7420630.20324707</v>
      </c>
      <c r="T145" s="51" t="n">
        <v>0</v>
      </c>
      <c r="U145" s="51" t="n">
        <v>0</v>
      </c>
      <c r="V145" s="51" t="n">
        <v>257632386.537552</v>
      </c>
      <c r="W145" s="51" t="n">
        <v>215789694.504013</v>
      </c>
      <c r="X145" s="51" t="n">
        <v>225622388.470993</v>
      </c>
      <c r="Y145" s="51" t="n">
        <v>1570263.00201416</v>
      </c>
      <c r="Z145" s="51" t="n">
        <v>0</v>
      </c>
      <c r="AA145" s="51" t="n">
        <v>0</v>
      </c>
      <c r="AB145" s="51" t="n">
        <v>0</v>
      </c>
      <c r="AC145" s="51" t="n">
        <v>2452047.16796875</v>
      </c>
      <c r="AD145" s="51" t="n">
        <v>52032.1643829346</v>
      </c>
      <c r="AE145" s="51" t="n">
        <v>0</v>
      </c>
      <c r="AF145" s="51" t="n">
        <v>0</v>
      </c>
      <c r="AG145" s="51" t="n">
        <v>6537588.07296753</v>
      </c>
      <c r="AH145" s="51" t="n">
        <v>359926.231384277</v>
      </c>
      <c r="AI145" s="51" t="n">
        <v>0</v>
      </c>
      <c r="AJ145" s="51" t="n">
        <v>0</v>
      </c>
      <c r="AK145" s="51" t="n">
        <v>1775168.83888245</v>
      </c>
      <c r="AL145" s="51" t="n">
        <v>0</v>
      </c>
      <c r="AM145" s="51" t="n">
        <v>5071693.50280762</v>
      </c>
      <c r="AN145" s="51" t="n">
        <v>14129303.5400391</v>
      </c>
      <c r="AO145" s="51" t="n">
        <v>2008003.90853882</v>
      </c>
    </row>
    <row r="146">
      <c r="A146" s="56" t="s">
        <v>1032</v>
      </c>
      <c r="B146" s="51" t="s">
        <v>1028</v>
      </c>
      <c r="C146" s="51" t="s">
        <v>1026</v>
      </c>
      <c r="D146" s="51" t="s">
        <v>1025</v>
      </c>
      <c r="E146" s="51" t="n">
        <v>4897647.32513428</v>
      </c>
      <c r="F146" s="51" t="n">
        <v>0</v>
      </c>
      <c r="G146" s="51" t="n">
        <v>1571971.4302063</v>
      </c>
      <c r="H146" s="51" t="n">
        <v>0</v>
      </c>
      <c r="I146" s="51" t="n">
        <v>4407269.96459961</v>
      </c>
      <c r="J146" s="51" t="n">
        <v>0</v>
      </c>
      <c r="K146" s="51" t="n">
        <v>0</v>
      </c>
      <c r="L146" s="51" t="n">
        <v>0</v>
      </c>
      <c r="M146" s="51" t="n">
        <v>9474565.77110291</v>
      </c>
      <c r="N146" s="51" t="n">
        <v>759764.556884766</v>
      </c>
      <c r="O146" s="51" t="n">
        <v>0</v>
      </c>
      <c r="P146" s="51" t="n">
        <v>0</v>
      </c>
      <c r="Q146" s="51" t="n">
        <v>0</v>
      </c>
      <c r="R146" s="51" t="n">
        <v>0</v>
      </c>
      <c r="S146" s="51" t="n">
        <v>8518843.93310547</v>
      </c>
      <c r="T146" s="51" t="n">
        <v>0</v>
      </c>
      <c r="U146" s="51" t="n">
        <v>0</v>
      </c>
      <c r="V146" s="51" t="n">
        <v>70151612.1390915</v>
      </c>
      <c r="W146" s="51" t="n">
        <v>112261980.646439</v>
      </c>
      <c r="X146" s="51" t="n">
        <v>45745069.0917969</v>
      </c>
      <c r="Y146" s="51" t="n">
        <v>5950316.57600403</v>
      </c>
      <c r="Z146" s="51" t="n">
        <v>10975098.9379883</v>
      </c>
      <c r="AA146" s="51" t="n">
        <v>0</v>
      </c>
      <c r="AB146" s="51" t="n">
        <v>4330970.06835938</v>
      </c>
      <c r="AC146" s="51" t="n">
        <v>3167997.80273438</v>
      </c>
      <c r="AD146" s="51" t="n">
        <v>47301.9676208496</v>
      </c>
      <c r="AE146" s="51" t="n">
        <v>15435552.1743774</v>
      </c>
      <c r="AF146" s="51" t="n">
        <v>0</v>
      </c>
      <c r="AG146" s="51" t="n">
        <v>10413910.6445312</v>
      </c>
      <c r="AH146" s="51" t="n">
        <v>5979987.49694824</v>
      </c>
      <c r="AI146" s="51" t="n">
        <v>0</v>
      </c>
      <c r="AJ146" s="51" t="n">
        <v>2332678.05175781</v>
      </c>
      <c r="AK146" s="51" t="n">
        <v>2761853.12728882</v>
      </c>
      <c r="AL146" s="51" t="n">
        <v>0</v>
      </c>
      <c r="AM146" s="51" t="n">
        <v>4051077.75878906</v>
      </c>
      <c r="AN146" s="51" t="n">
        <v>11109061.4076233</v>
      </c>
      <c r="AO146" s="51" t="n">
        <v>2887313.37890625</v>
      </c>
    </row>
    <row r="147">
      <c r="A147" s="56" t="s">
        <v>1032</v>
      </c>
      <c r="B147" s="51" t="s">
        <v>1029</v>
      </c>
      <c r="C147" s="51" t="s">
        <v>1022</v>
      </c>
      <c r="D147" s="51" t="s">
        <v>1023</v>
      </c>
      <c r="E147" s="51" t="n">
        <v>0</v>
      </c>
      <c r="F147" s="51" t="n">
        <v>0</v>
      </c>
      <c r="G147" s="51" t="n">
        <v>0</v>
      </c>
      <c r="H147" s="51" t="n">
        <v>0</v>
      </c>
      <c r="I147" s="51" t="n">
        <v>0</v>
      </c>
      <c r="J147" s="51" t="n">
        <v>0</v>
      </c>
      <c r="K147" s="51" t="n">
        <v>0</v>
      </c>
      <c r="L147" s="51" t="n">
        <v>0</v>
      </c>
      <c r="M147" s="51" t="n">
        <v>0</v>
      </c>
      <c r="N147" s="51" t="n">
        <v>0</v>
      </c>
      <c r="O147" s="51" t="n">
        <v>0</v>
      </c>
      <c r="P147" s="51" t="n">
        <v>0</v>
      </c>
      <c r="Q147" s="51" t="n">
        <v>0</v>
      </c>
      <c r="R147" s="51" t="n">
        <v>0</v>
      </c>
      <c r="S147" s="51" t="n">
        <v>0</v>
      </c>
      <c r="T147" s="51" t="n">
        <v>0</v>
      </c>
      <c r="U147" s="51" t="n">
        <v>0</v>
      </c>
      <c r="V147" s="51" t="n">
        <v>0</v>
      </c>
      <c r="W147" s="51" t="n">
        <v>0</v>
      </c>
      <c r="X147" s="51" t="n">
        <v>0</v>
      </c>
      <c r="Y147" s="51" t="n">
        <v>0</v>
      </c>
      <c r="Z147" s="51" t="n">
        <v>0</v>
      </c>
      <c r="AA147" s="51" t="n">
        <v>0</v>
      </c>
      <c r="AB147" s="51" t="n">
        <v>0</v>
      </c>
      <c r="AC147" s="51" t="n">
        <v>0</v>
      </c>
      <c r="AD147" s="51" t="n">
        <v>0</v>
      </c>
      <c r="AE147" s="51" t="n">
        <v>0</v>
      </c>
      <c r="AF147" s="51" t="n">
        <v>0</v>
      </c>
      <c r="AG147" s="51" t="n">
        <v>0</v>
      </c>
      <c r="AH147" s="51" t="n">
        <v>0</v>
      </c>
      <c r="AI147" s="51" t="n">
        <v>0</v>
      </c>
      <c r="AJ147" s="51" t="n">
        <v>0</v>
      </c>
      <c r="AK147" s="51" t="n">
        <v>0</v>
      </c>
      <c r="AL147" s="51" t="n">
        <v>0</v>
      </c>
      <c r="AM147" s="51" t="n">
        <v>0</v>
      </c>
      <c r="AN147" s="51" t="n">
        <v>0</v>
      </c>
      <c r="AO147" s="51" t="n">
        <v>0</v>
      </c>
    </row>
    <row r="148">
      <c r="A148" s="56" t="s">
        <v>1032</v>
      </c>
      <c r="B148" s="51" t="s">
        <v>1029</v>
      </c>
      <c r="C148" s="51" t="s">
        <v>1022</v>
      </c>
      <c r="D148" s="51" t="s">
        <v>1024</v>
      </c>
      <c r="E148" s="51" t="n">
        <v>0</v>
      </c>
      <c r="F148" s="51" t="n">
        <v>0</v>
      </c>
      <c r="G148" s="51" t="n">
        <v>0</v>
      </c>
      <c r="H148" s="51" t="n">
        <v>0</v>
      </c>
      <c r="I148" s="51" t="n">
        <v>0</v>
      </c>
      <c r="J148" s="51" t="n">
        <v>0</v>
      </c>
      <c r="K148" s="51" t="n">
        <v>0</v>
      </c>
      <c r="L148" s="51" t="n">
        <v>0</v>
      </c>
      <c r="M148" s="51" t="n">
        <v>0</v>
      </c>
      <c r="N148" s="51" t="n">
        <v>0</v>
      </c>
      <c r="O148" s="51" t="n">
        <v>0</v>
      </c>
      <c r="P148" s="51" t="n">
        <v>0</v>
      </c>
      <c r="Q148" s="51" t="n">
        <v>0</v>
      </c>
      <c r="R148" s="51" t="n">
        <v>0</v>
      </c>
      <c r="S148" s="51" t="n">
        <v>0</v>
      </c>
      <c r="T148" s="51" t="n">
        <v>0</v>
      </c>
      <c r="U148" s="51" t="n">
        <v>0</v>
      </c>
      <c r="V148" s="51" t="n">
        <v>0</v>
      </c>
      <c r="W148" s="51" t="n">
        <v>0</v>
      </c>
      <c r="X148" s="51" t="n">
        <v>0</v>
      </c>
      <c r="Y148" s="51" t="n">
        <v>0</v>
      </c>
      <c r="Z148" s="51" t="n">
        <v>0</v>
      </c>
      <c r="AA148" s="51" t="n">
        <v>0</v>
      </c>
      <c r="AB148" s="51" t="n">
        <v>0</v>
      </c>
      <c r="AC148" s="51" t="n">
        <v>0</v>
      </c>
      <c r="AD148" s="51" t="n">
        <v>0</v>
      </c>
      <c r="AE148" s="51" t="n">
        <v>0</v>
      </c>
      <c r="AF148" s="51" t="n">
        <v>0</v>
      </c>
      <c r="AG148" s="51" t="n">
        <v>0</v>
      </c>
      <c r="AH148" s="51" t="n">
        <v>0</v>
      </c>
      <c r="AI148" s="51" t="n">
        <v>0</v>
      </c>
      <c r="AJ148" s="51" t="n">
        <v>0</v>
      </c>
      <c r="AK148" s="51" t="n">
        <v>0</v>
      </c>
      <c r="AL148" s="51" t="n">
        <v>0</v>
      </c>
      <c r="AM148" s="51" t="n">
        <v>0</v>
      </c>
      <c r="AN148" s="51" t="n">
        <v>0</v>
      </c>
      <c r="AO148" s="51" t="n">
        <v>0</v>
      </c>
    </row>
    <row r="149">
      <c r="A149" s="56" t="s">
        <v>1032</v>
      </c>
      <c r="B149" s="51" t="s">
        <v>1029</v>
      </c>
      <c r="C149" s="51" t="s">
        <v>1022</v>
      </c>
      <c r="D149" s="51" t="s">
        <v>1025</v>
      </c>
      <c r="E149" s="51" t="n">
        <v>0</v>
      </c>
      <c r="F149" s="51" t="n">
        <v>0</v>
      </c>
      <c r="G149" s="51" t="n">
        <v>0</v>
      </c>
      <c r="H149" s="51" t="n">
        <v>0</v>
      </c>
      <c r="I149" s="51" t="n">
        <v>0</v>
      </c>
      <c r="J149" s="51" t="n">
        <v>0</v>
      </c>
      <c r="K149" s="51" t="n">
        <v>0</v>
      </c>
      <c r="L149" s="51" t="n">
        <v>0</v>
      </c>
      <c r="M149" s="51" t="n">
        <v>0</v>
      </c>
      <c r="N149" s="51" t="n">
        <v>0</v>
      </c>
      <c r="O149" s="51" t="n">
        <v>0</v>
      </c>
      <c r="P149" s="51" t="n">
        <v>0</v>
      </c>
      <c r="Q149" s="51" t="n">
        <v>0</v>
      </c>
      <c r="R149" s="51" t="n">
        <v>0</v>
      </c>
      <c r="S149" s="51" t="n">
        <v>0</v>
      </c>
      <c r="T149" s="51" t="n">
        <v>0</v>
      </c>
      <c r="U149" s="51" t="n">
        <v>0</v>
      </c>
      <c r="V149" s="51" t="n">
        <v>0</v>
      </c>
      <c r="W149" s="51" t="n">
        <v>0</v>
      </c>
      <c r="X149" s="51" t="n">
        <v>0</v>
      </c>
      <c r="Y149" s="51" t="n">
        <v>0</v>
      </c>
      <c r="Z149" s="51" t="n">
        <v>0</v>
      </c>
      <c r="AA149" s="51" t="n">
        <v>0</v>
      </c>
      <c r="AB149" s="51" t="n">
        <v>0</v>
      </c>
      <c r="AC149" s="51" t="n">
        <v>0</v>
      </c>
      <c r="AD149" s="51" t="n">
        <v>0</v>
      </c>
      <c r="AE149" s="51" t="n">
        <v>0</v>
      </c>
      <c r="AF149" s="51" t="n">
        <v>0</v>
      </c>
      <c r="AG149" s="51" t="n">
        <v>0</v>
      </c>
      <c r="AH149" s="51" t="n">
        <v>0</v>
      </c>
      <c r="AI149" s="51" t="n">
        <v>0</v>
      </c>
      <c r="AJ149" s="51" t="n">
        <v>0</v>
      </c>
      <c r="AK149" s="51" t="n">
        <v>0</v>
      </c>
      <c r="AL149" s="51" t="n">
        <v>0</v>
      </c>
      <c r="AM149" s="51" t="n">
        <v>0</v>
      </c>
      <c r="AN149" s="51" t="n">
        <v>0</v>
      </c>
      <c r="AO149" s="51" t="n">
        <v>0</v>
      </c>
    </row>
    <row r="150">
      <c r="A150" s="56" t="s">
        <v>1032</v>
      </c>
      <c r="B150" s="51" t="s">
        <v>1029</v>
      </c>
      <c r="C150" s="51" t="s">
        <v>1026</v>
      </c>
      <c r="D150" s="51" t="s">
        <v>1023</v>
      </c>
      <c r="E150" s="51" t="n">
        <v>0</v>
      </c>
      <c r="F150" s="51" t="n">
        <v>0</v>
      </c>
      <c r="G150" s="51" t="n">
        <v>0</v>
      </c>
      <c r="H150" s="51" t="n">
        <v>0</v>
      </c>
      <c r="I150" s="51" t="n">
        <v>0</v>
      </c>
      <c r="J150" s="51" t="n">
        <v>0</v>
      </c>
      <c r="K150" s="51" t="n">
        <v>0</v>
      </c>
      <c r="L150" s="51" t="n">
        <v>0</v>
      </c>
      <c r="M150" s="51" t="n">
        <v>0</v>
      </c>
      <c r="N150" s="51" t="n">
        <v>0</v>
      </c>
      <c r="O150" s="51" t="n">
        <v>0</v>
      </c>
      <c r="P150" s="51" t="n">
        <v>0</v>
      </c>
      <c r="Q150" s="51" t="n">
        <v>0</v>
      </c>
      <c r="R150" s="51" t="n">
        <v>0</v>
      </c>
      <c r="S150" s="51" t="n">
        <v>0</v>
      </c>
      <c r="T150" s="51" t="n">
        <v>0</v>
      </c>
      <c r="U150" s="51" t="n">
        <v>0</v>
      </c>
      <c r="V150" s="51" t="n">
        <v>0</v>
      </c>
      <c r="W150" s="51" t="n">
        <v>0</v>
      </c>
      <c r="X150" s="51" t="n">
        <v>0</v>
      </c>
      <c r="Y150" s="51" t="n">
        <v>0</v>
      </c>
      <c r="Z150" s="51" t="n">
        <v>0</v>
      </c>
      <c r="AA150" s="51" t="n">
        <v>0</v>
      </c>
      <c r="AB150" s="51" t="n">
        <v>0</v>
      </c>
      <c r="AC150" s="51" t="n">
        <v>0</v>
      </c>
      <c r="AD150" s="51" t="n">
        <v>0</v>
      </c>
      <c r="AE150" s="51" t="n">
        <v>0</v>
      </c>
      <c r="AF150" s="51" t="n">
        <v>0</v>
      </c>
      <c r="AG150" s="51" t="n">
        <v>0</v>
      </c>
      <c r="AH150" s="51" t="n">
        <v>0</v>
      </c>
      <c r="AI150" s="51" t="n">
        <v>0</v>
      </c>
      <c r="AJ150" s="51" t="n">
        <v>0</v>
      </c>
      <c r="AK150" s="51" t="n">
        <v>0</v>
      </c>
      <c r="AL150" s="51" t="n">
        <v>0</v>
      </c>
      <c r="AM150" s="51" t="n">
        <v>0</v>
      </c>
      <c r="AN150" s="51" t="n">
        <v>0</v>
      </c>
      <c r="AO150" s="51" t="n">
        <v>0</v>
      </c>
    </row>
    <row r="151">
      <c r="A151" s="56" t="s">
        <v>1032</v>
      </c>
      <c r="B151" s="51" t="s">
        <v>1029</v>
      </c>
      <c r="C151" s="51" t="s">
        <v>1026</v>
      </c>
      <c r="D151" s="51" t="s">
        <v>1024</v>
      </c>
      <c r="E151" s="51" t="n">
        <v>0</v>
      </c>
      <c r="F151" s="51" t="n">
        <v>0</v>
      </c>
      <c r="G151" s="51" t="n">
        <v>0</v>
      </c>
      <c r="H151" s="51" t="n">
        <v>0</v>
      </c>
      <c r="I151" s="51" t="n">
        <v>0</v>
      </c>
      <c r="J151" s="51" t="n">
        <v>0</v>
      </c>
      <c r="K151" s="51" t="n">
        <v>0</v>
      </c>
      <c r="L151" s="51" t="n">
        <v>0</v>
      </c>
      <c r="M151" s="51" t="n">
        <v>0</v>
      </c>
      <c r="N151" s="51" t="n">
        <v>0</v>
      </c>
      <c r="O151" s="51" t="n">
        <v>0</v>
      </c>
      <c r="P151" s="51" t="n">
        <v>0</v>
      </c>
      <c r="Q151" s="51" t="n">
        <v>0</v>
      </c>
      <c r="R151" s="51" t="n">
        <v>0</v>
      </c>
      <c r="S151" s="51" t="n">
        <v>0</v>
      </c>
      <c r="T151" s="51" t="n">
        <v>0</v>
      </c>
      <c r="U151" s="51" t="n">
        <v>0</v>
      </c>
      <c r="V151" s="51" t="n">
        <v>0</v>
      </c>
      <c r="W151" s="51" t="n">
        <v>0</v>
      </c>
      <c r="X151" s="51" t="n">
        <v>0</v>
      </c>
      <c r="Y151" s="51" t="n">
        <v>0</v>
      </c>
      <c r="Z151" s="51" t="n">
        <v>0</v>
      </c>
      <c r="AA151" s="51" t="n">
        <v>0</v>
      </c>
      <c r="AB151" s="51" t="n">
        <v>0</v>
      </c>
      <c r="AC151" s="51" t="n">
        <v>0</v>
      </c>
      <c r="AD151" s="51" t="n">
        <v>0</v>
      </c>
      <c r="AE151" s="51" t="n">
        <v>0</v>
      </c>
      <c r="AF151" s="51" t="n">
        <v>0</v>
      </c>
      <c r="AG151" s="51" t="n">
        <v>0</v>
      </c>
      <c r="AH151" s="51" t="n">
        <v>0</v>
      </c>
      <c r="AI151" s="51" t="n">
        <v>0</v>
      </c>
      <c r="AJ151" s="51" t="n">
        <v>0</v>
      </c>
      <c r="AK151" s="51" t="n">
        <v>0</v>
      </c>
      <c r="AL151" s="51" t="n">
        <v>0</v>
      </c>
      <c r="AM151" s="51" t="n">
        <v>0</v>
      </c>
      <c r="AN151" s="51" t="n">
        <v>0</v>
      </c>
      <c r="AO151" s="51" t="n">
        <v>0</v>
      </c>
    </row>
    <row r="152">
      <c r="A152" s="56" t="s">
        <v>1032</v>
      </c>
      <c r="B152" s="51" t="s">
        <v>1029</v>
      </c>
      <c r="C152" s="51" t="s">
        <v>1026</v>
      </c>
      <c r="D152" s="51" t="s">
        <v>1025</v>
      </c>
      <c r="E152" s="51" t="n">
        <v>0</v>
      </c>
      <c r="F152" s="51" t="n">
        <v>0</v>
      </c>
      <c r="G152" s="51" t="n">
        <v>0</v>
      </c>
      <c r="H152" s="51" t="n">
        <v>0</v>
      </c>
      <c r="I152" s="51" t="n">
        <v>0</v>
      </c>
      <c r="J152" s="51" t="n">
        <v>0</v>
      </c>
      <c r="K152" s="51" t="n">
        <v>0</v>
      </c>
      <c r="L152" s="51" t="n">
        <v>0</v>
      </c>
      <c r="M152" s="51" t="n">
        <v>0</v>
      </c>
      <c r="N152" s="51" t="n">
        <v>0</v>
      </c>
      <c r="O152" s="51" t="n">
        <v>0</v>
      </c>
      <c r="P152" s="51" t="n">
        <v>0</v>
      </c>
      <c r="Q152" s="51" t="n">
        <v>0</v>
      </c>
      <c r="R152" s="51" t="n">
        <v>0</v>
      </c>
      <c r="S152" s="51" t="n">
        <v>0</v>
      </c>
      <c r="T152" s="51" t="n">
        <v>0</v>
      </c>
      <c r="U152" s="51" t="n">
        <v>0</v>
      </c>
      <c r="V152" s="51" t="n">
        <v>0</v>
      </c>
      <c r="W152" s="51" t="n">
        <v>0</v>
      </c>
      <c r="X152" s="51" t="n">
        <v>0</v>
      </c>
      <c r="Y152" s="51" t="n">
        <v>0</v>
      </c>
      <c r="Z152" s="51" t="n">
        <v>0</v>
      </c>
      <c r="AA152" s="51" t="n">
        <v>0</v>
      </c>
      <c r="AB152" s="51" t="n">
        <v>0</v>
      </c>
      <c r="AC152" s="51" t="n">
        <v>0</v>
      </c>
      <c r="AD152" s="51" t="n">
        <v>0</v>
      </c>
      <c r="AE152" s="51" t="n">
        <v>0</v>
      </c>
      <c r="AF152" s="51" t="n">
        <v>0</v>
      </c>
      <c r="AG152" s="51" t="n">
        <v>0</v>
      </c>
      <c r="AH152" s="51" t="n">
        <v>0</v>
      </c>
      <c r="AI152" s="51" t="n">
        <v>0</v>
      </c>
      <c r="AJ152" s="51" t="n">
        <v>0</v>
      </c>
      <c r="AK152" s="51" t="n">
        <v>0</v>
      </c>
      <c r="AL152" s="51" t="n">
        <v>0</v>
      </c>
      <c r="AM152" s="51" t="n">
        <v>0</v>
      </c>
      <c r="AN152" s="51" t="n">
        <v>0</v>
      </c>
      <c r="AO152" s="51" t="n">
        <v>0</v>
      </c>
    </row>
    <row r="153">
      <c r="A153" s="56" t="s">
        <v>1032</v>
      </c>
      <c r="B153" s="51" t="s">
        <v>1030</v>
      </c>
      <c r="C153" s="51" t="s">
        <v>1022</v>
      </c>
      <c r="D153" s="51" t="s">
        <v>1023</v>
      </c>
      <c r="E153" s="51" t="n">
        <v>0</v>
      </c>
      <c r="F153" s="51" t="n">
        <v>0</v>
      </c>
      <c r="G153" s="51" t="n">
        <v>0</v>
      </c>
      <c r="H153" s="51" t="n">
        <v>0</v>
      </c>
      <c r="I153" s="51" t="n">
        <v>0</v>
      </c>
      <c r="J153" s="51" t="n">
        <v>0</v>
      </c>
      <c r="K153" s="51" t="n">
        <v>0</v>
      </c>
      <c r="L153" s="51" t="n">
        <v>0</v>
      </c>
      <c r="M153" s="51" t="n">
        <v>0</v>
      </c>
      <c r="N153" s="51" t="n">
        <v>0</v>
      </c>
      <c r="O153" s="51" t="n">
        <v>0</v>
      </c>
      <c r="P153" s="51" t="n">
        <v>0</v>
      </c>
      <c r="Q153" s="51" t="n">
        <v>0</v>
      </c>
      <c r="R153" s="51" t="n">
        <v>0</v>
      </c>
      <c r="S153" s="51" t="n">
        <v>0</v>
      </c>
      <c r="T153" s="51" t="n">
        <v>0</v>
      </c>
      <c r="U153" s="51" t="n">
        <v>0</v>
      </c>
      <c r="V153" s="51" t="n">
        <v>0</v>
      </c>
      <c r="W153" s="51" t="n">
        <v>0</v>
      </c>
      <c r="X153" s="51" t="n">
        <v>0</v>
      </c>
      <c r="Y153" s="51" t="n">
        <v>0</v>
      </c>
      <c r="Z153" s="51" t="n">
        <v>0</v>
      </c>
      <c r="AA153" s="51" t="n">
        <v>0</v>
      </c>
      <c r="AB153" s="51" t="n">
        <v>0</v>
      </c>
      <c r="AC153" s="51" t="n">
        <v>0</v>
      </c>
      <c r="AD153" s="51" t="n">
        <v>0</v>
      </c>
      <c r="AE153" s="51" t="n">
        <v>0</v>
      </c>
      <c r="AF153" s="51" t="n">
        <v>0</v>
      </c>
      <c r="AG153" s="51" t="n">
        <v>0</v>
      </c>
      <c r="AH153" s="51" t="n">
        <v>0</v>
      </c>
      <c r="AI153" s="51" t="n">
        <v>0</v>
      </c>
      <c r="AJ153" s="51" t="n">
        <v>0</v>
      </c>
      <c r="AK153" s="51" t="n">
        <v>0</v>
      </c>
      <c r="AL153" s="51" t="n">
        <v>0</v>
      </c>
      <c r="AM153" s="51" t="n">
        <v>0</v>
      </c>
      <c r="AN153" s="51" t="n">
        <v>0</v>
      </c>
      <c r="AO153" s="51" t="n">
        <v>0</v>
      </c>
    </row>
    <row r="154">
      <c r="A154" s="56" t="s">
        <v>1032</v>
      </c>
      <c r="B154" s="51" t="s">
        <v>1030</v>
      </c>
      <c r="C154" s="51" t="s">
        <v>1022</v>
      </c>
      <c r="D154" s="51" t="s">
        <v>1024</v>
      </c>
      <c r="E154" s="51" t="n">
        <v>0</v>
      </c>
      <c r="F154" s="51" t="n">
        <v>0</v>
      </c>
      <c r="G154" s="51" t="n">
        <v>0</v>
      </c>
      <c r="H154" s="51" t="n">
        <v>0</v>
      </c>
      <c r="I154" s="51" t="n">
        <v>0</v>
      </c>
      <c r="J154" s="51" t="n">
        <v>0</v>
      </c>
      <c r="K154" s="51" t="n">
        <v>0</v>
      </c>
      <c r="L154" s="51" t="n">
        <v>0</v>
      </c>
      <c r="M154" s="51" t="n">
        <v>0</v>
      </c>
      <c r="N154" s="51" t="n">
        <v>0</v>
      </c>
      <c r="O154" s="51" t="n">
        <v>0</v>
      </c>
      <c r="P154" s="51" t="n">
        <v>0</v>
      </c>
      <c r="Q154" s="51" t="n">
        <v>0</v>
      </c>
      <c r="R154" s="51" t="n">
        <v>0</v>
      </c>
      <c r="S154" s="51" t="n">
        <v>0</v>
      </c>
      <c r="T154" s="51" t="n">
        <v>0</v>
      </c>
      <c r="U154" s="51" t="n">
        <v>0</v>
      </c>
      <c r="V154" s="51" t="n">
        <v>0</v>
      </c>
      <c r="W154" s="51" t="n">
        <v>0</v>
      </c>
      <c r="X154" s="51" t="n">
        <v>0</v>
      </c>
      <c r="Y154" s="51" t="n">
        <v>0</v>
      </c>
      <c r="Z154" s="51" t="n">
        <v>0</v>
      </c>
      <c r="AA154" s="51" t="n">
        <v>0</v>
      </c>
      <c r="AB154" s="51" t="n">
        <v>0</v>
      </c>
      <c r="AC154" s="51" t="n">
        <v>0</v>
      </c>
      <c r="AD154" s="51" t="n">
        <v>0</v>
      </c>
      <c r="AE154" s="51" t="n">
        <v>0</v>
      </c>
      <c r="AF154" s="51" t="n">
        <v>0</v>
      </c>
      <c r="AG154" s="51" t="n">
        <v>0</v>
      </c>
      <c r="AH154" s="51" t="n">
        <v>0</v>
      </c>
      <c r="AI154" s="51" t="n">
        <v>0</v>
      </c>
      <c r="AJ154" s="51" t="n">
        <v>0</v>
      </c>
      <c r="AK154" s="51" t="n">
        <v>0</v>
      </c>
      <c r="AL154" s="51" t="n">
        <v>0</v>
      </c>
      <c r="AM154" s="51" t="n">
        <v>0</v>
      </c>
      <c r="AN154" s="51" t="n">
        <v>0</v>
      </c>
      <c r="AO154" s="51" t="n">
        <v>0</v>
      </c>
    </row>
    <row r="155">
      <c r="A155" s="56" t="s">
        <v>1032</v>
      </c>
      <c r="B155" s="51" t="s">
        <v>1030</v>
      </c>
      <c r="C155" s="51" t="s">
        <v>1022</v>
      </c>
      <c r="D155" s="51" t="s">
        <v>1025</v>
      </c>
      <c r="E155" s="51" t="n">
        <v>0</v>
      </c>
      <c r="F155" s="51" t="n">
        <v>0</v>
      </c>
      <c r="G155" s="51" t="n">
        <v>0</v>
      </c>
      <c r="H155" s="51" t="n">
        <v>0</v>
      </c>
      <c r="I155" s="51" t="n">
        <v>0</v>
      </c>
      <c r="J155" s="51" t="n">
        <v>0</v>
      </c>
      <c r="K155" s="51" t="n">
        <v>0</v>
      </c>
      <c r="L155" s="51" t="n">
        <v>0</v>
      </c>
      <c r="M155" s="51" t="n">
        <v>0</v>
      </c>
      <c r="N155" s="51" t="n">
        <v>0</v>
      </c>
      <c r="O155" s="51" t="n">
        <v>0</v>
      </c>
      <c r="P155" s="51" t="n">
        <v>0</v>
      </c>
      <c r="Q155" s="51" t="n">
        <v>0</v>
      </c>
      <c r="R155" s="51" t="n">
        <v>0</v>
      </c>
      <c r="S155" s="51" t="n">
        <v>0</v>
      </c>
      <c r="T155" s="51" t="n">
        <v>0</v>
      </c>
      <c r="U155" s="51" t="n">
        <v>0</v>
      </c>
      <c r="V155" s="51" t="n">
        <v>0</v>
      </c>
      <c r="W155" s="51" t="n">
        <v>0</v>
      </c>
      <c r="X155" s="51" t="n">
        <v>0</v>
      </c>
      <c r="Y155" s="51" t="n">
        <v>0</v>
      </c>
      <c r="Z155" s="51" t="n">
        <v>0</v>
      </c>
      <c r="AA155" s="51" t="n">
        <v>0</v>
      </c>
      <c r="AB155" s="51" t="n">
        <v>0</v>
      </c>
      <c r="AC155" s="51" t="n">
        <v>0</v>
      </c>
      <c r="AD155" s="51" t="n">
        <v>0</v>
      </c>
      <c r="AE155" s="51" t="n">
        <v>0</v>
      </c>
      <c r="AF155" s="51" t="n">
        <v>0</v>
      </c>
      <c r="AG155" s="51" t="n">
        <v>0</v>
      </c>
      <c r="AH155" s="51" t="n">
        <v>0</v>
      </c>
      <c r="AI155" s="51" t="n">
        <v>0</v>
      </c>
      <c r="AJ155" s="51" t="n">
        <v>0</v>
      </c>
      <c r="AK155" s="51" t="n">
        <v>0</v>
      </c>
      <c r="AL155" s="51" t="n">
        <v>0</v>
      </c>
      <c r="AM155" s="51" t="n">
        <v>0</v>
      </c>
      <c r="AN155" s="51" t="n">
        <v>0</v>
      </c>
      <c r="AO155" s="51" t="n">
        <v>0</v>
      </c>
    </row>
    <row r="156">
      <c r="A156" s="56" t="s">
        <v>1032</v>
      </c>
      <c r="B156" s="51" t="s">
        <v>1030</v>
      </c>
      <c r="C156" s="51" t="s">
        <v>1026</v>
      </c>
      <c r="D156" s="51" t="s">
        <v>1023</v>
      </c>
      <c r="E156" s="51" t="n">
        <v>0</v>
      </c>
      <c r="F156" s="51" t="n">
        <v>0</v>
      </c>
      <c r="G156" s="51" t="n">
        <v>0</v>
      </c>
      <c r="H156" s="51" t="n">
        <v>0</v>
      </c>
      <c r="I156" s="51" t="n">
        <v>0</v>
      </c>
      <c r="J156" s="51" t="n">
        <v>0</v>
      </c>
      <c r="K156" s="51" t="n">
        <v>0</v>
      </c>
      <c r="L156" s="51" t="n">
        <v>0</v>
      </c>
      <c r="M156" s="51" t="n">
        <v>0</v>
      </c>
      <c r="N156" s="51" t="n">
        <v>0</v>
      </c>
      <c r="O156" s="51" t="n">
        <v>0</v>
      </c>
      <c r="P156" s="51" t="n">
        <v>0</v>
      </c>
      <c r="Q156" s="51" t="n">
        <v>0</v>
      </c>
      <c r="R156" s="51" t="n">
        <v>0</v>
      </c>
      <c r="S156" s="51" t="n">
        <v>0</v>
      </c>
      <c r="T156" s="51" t="n">
        <v>0</v>
      </c>
      <c r="U156" s="51" t="n">
        <v>0</v>
      </c>
      <c r="V156" s="51" t="n">
        <v>0</v>
      </c>
      <c r="W156" s="51" t="n">
        <v>0</v>
      </c>
      <c r="X156" s="51" t="n">
        <v>0</v>
      </c>
      <c r="Y156" s="51" t="n">
        <v>0</v>
      </c>
      <c r="Z156" s="51" t="n">
        <v>0</v>
      </c>
      <c r="AA156" s="51" t="n">
        <v>0</v>
      </c>
      <c r="AB156" s="51" t="n">
        <v>0</v>
      </c>
      <c r="AC156" s="51" t="n">
        <v>0</v>
      </c>
      <c r="AD156" s="51" t="n">
        <v>0</v>
      </c>
      <c r="AE156" s="51" t="n">
        <v>0</v>
      </c>
      <c r="AF156" s="51" t="n">
        <v>0</v>
      </c>
      <c r="AG156" s="51" t="n">
        <v>0</v>
      </c>
      <c r="AH156" s="51" t="n">
        <v>0</v>
      </c>
      <c r="AI156" s="51" t="n">
        <v>0</v>
      </c>
      <c r="AJ156" s="51" t="n">
        <v>0</v>
      </c>
      <c r="AK156" s="51" t="n">
        <v>0</v>
      </c>
      <c r="AL156" s="51" t="n">
        <v>0</v>
      </c>
      <c r="AM156" s="51" t="n">
        <v>0</v>
      </c>
      <c r="AN156" s="51" t="n">
        <v>0</v>
      </c>
      <c r="AO156" s="51" t="n">
        <v>0</v>
      </c>
    </row>
    <row r="157">
      <c r="A157" s="56" t="s">
        <v>1032</v>
      </c>
      <c r="B157" s="51" t="s">
        <v>1030</v>
      </c>
      <c r="C157" s="51" t="s">
        <v>1026</v>
      </c>
      <c r="D157" s="51" t="s">
        <v>1024</v>
      </c>
      <c r="E157" s="51" t="n">
        <v>0</v>
      </c>
      <c r="F157" s="51" t="n">
        <v>0</v>
      </c>
      <c r="G157" s="51" t="n">
        <v>0</v>
      </c>
      <c r="H157" s="51" t="n">
        <v>0</v>
      </c>
      <c r="I157" s="51" t="n">
        <v>0</v>
      </c>
      <c r="J157" s="51" t="n">
        <v>0</v>
      </c>
      <c r="K157" s="51" t="n">
        <v>0</v>
      </c>
      <c r="L157" s="51" t="n">
        <v>0</v>
      </c>
      <c r="M157" s="51" t="n">
        <v>0</v>
      </c>
      <c r="N157" s="51" t="n">
        <v>0</v>
      </c>
      <c r="O157" s="51" t="n">
        <v>0</v>
      </c>
      <c r="P157" s="51" t="n">
        <v>0</v>
      </c>
      <c r="Q157" s="51" t="n">
        <v>0</v>
      </c>
      <c r="R157" s="51" t="n">
        <v>0</v>
      </c>
      <c r="S157" s="51" t="n">
        <v>0</v>
      </c>
      <c r="T157" s="51" t="n">
        <v>0</v>
      </c>
      <c r="U157" s="51" t="n">
        <v>0</v>
      </c>
      <c r="V157" s="51" t="n">
        <v>0</v>
      </c>
      <c r="W157" s="51" t="n">
        <v>0</v>
      </c>
      <c r="X157" s="51" t="n">
        <v>0</v>
      </c>
      <c r="Y157" s="51" t="n">
        <v>0</v>
      </c>
      <c r="Z157" s="51" t="n">
        <v>0</v>
      </c>
      <c r="AA157" s="51" t="n">
        <v>0</v>
      </c>
      <c r="AB157" s="51" t="n">
        <v>0</v>
      </c>
      <c r="AC157" s="51" t="n">
        <v>0</v>
      </c>
      <c r="AD157" s="51" t="n">
        <v>0</v>
      </c>
      <c r="AE157" s="51" t="n">
        <v>0</v>
      </c>
      <c r="AF157" s="51" t="n">
        <v>0</v>
      </c>
      <c r="AG157" s="51" t="n">
        <v>0</v>
      </c>
      <c r="AH157" s="51" t="n">
        <v>0</v>
      </c>
      <c r="AI157" s="51" t="n">
        <v>0</v>
      </c>
      <c r="AJ157" s="51" t="n">
        <v>0</v>
      </c>
      <c r="AK157" s="51" t="n">
        <v>0</v>
      </c>
      <c r="AL157" s="51" t="n">
        <v>0</v>
      </c>
      <c r="AM157" s="51" t="n">
        <v>0</v>
      </c>
      <c r="AN157" s="51" t="n">
        <v>0</v>
      </c>
      <c r="AO157" s="51" t="n">
        <v>0</v>
      </c>
    </row>
    <row r="158">
      <c r="A158" s="56" t="s">
        <v>1032</v>
      </c>
      <c r="B158" s="51" t="s">
        <v>1030</v>
      </c>
      <c r="C158" s="51" t="s">
        <v>1026</v>
      </c>
      <c r="D158" s="51" t="s">
        <v>1025</v>
      </c>
      <c r="E158" s="51" t="n">
        <v>0</v>
      </c>
      <c r="F158" s="51" t="n">
        <v>0</v>
      </c>
      <c r="G158" s="51" t="n">
        <v>0</v>
      </c>
      <c r="H158" s="51" t="n">
        <v>0</v>
      </c>
      <c r="I158" s="51" t="n">
        <v>0</v>
      </c>
      <c r="J158" s="51" t="n">
        <v>0</v>
      </c>
      <c r="K158" s="51" t="n">
        <v>0</v>
      </c>
      <c r="L158" s="51" t="n">
        <v>0</v>
      </c>
      <c r="M158" s="51" t="n">
        <v>0</v>
      </c>
      <c r="N158" s="51" t="n">
        <v>0</v>
      </c>
      <c r="O158" s="51" t="n">
        <v>0</v>
      </c>
      <c r="P158" s="51" t="n">
        <v>0</v>
      </c>
      <c r="Q158" s="51" t="n">
        <v>0</v>
      </c>
      <c r="R158" s="51" t="n">
        <v>0</v>
      </c>
      <c r="S158" s="51" t="n">
        <v>0</v>
      </c>
      <c r="T158" s="51" t="n">
        <v>0</v>
      </c>
      <c r="U158" s="51" t="n">
        <v>0</v>
      </c>
      <c r="V158" s="51" t="n">
        <v>0</v>
      </c>
      <c r="W158" s="51" t="n">
        <v>0</v>
      </c>
      <c r="X158" s="51" t="n">
        <v>0</v>
      </c>
      <c r="Y158" s="51" t="n">
        <v>0</v>
      </c>
      <c r="Z158" s="51" t="n">
        <v>0</v>
      </c>
      <c r="AA158" s="51" t="n">
        <v>0</v>
      </c>
      <c r="AB158" s="51" t="n">
        <v>0</v>
      </c>
      <c r="AC158" s="51" t="n">
        <v>0</v>
      </c>
      <c r="AD158" s="51" t="n">
        <v>0</v>
      </c>
      <c r="AE158" s="51" t="n">
        <v>0</v>
      </c>
      <c r="AF158" s="51" t="n">
        <v>0</v>
      </c>
      <c r="AG158" s="51" t="n">
        <v>0</v>
      </c>
      <c r="AH158" s="51" t="n">
        <v>0</v>
      </c>
      <c r="AI158" s="51" t="n">
        <v>0</v>
      </c>
      <c r="AJ158" s="51" t="n">
        <v>0</v>
      </c>
      <c r="AK158" s="51" t="n">
        <v>0</v>
      </c>
      <c r="AL158" s="51" t="n">
        <v>0</v>
      </c>
      <c r="AM158" s="51" t="n">
        <v>0</v>
      </c>
      <c r="AN158" s="51" t="n">
        <v>0</v>
      </c>
      <c r="AO158" s="51" t="n">
        <v>0</v>
      </c>
    </row>
    <row r="159">
      <c r="A159" s="56" t="s">
        <v>1032</v>
      </c>
      <c r="B159" s="51" t="s">
        <v>1031</v>
      </c>
      <c r="C159" s="51" t="s">
        <v>1022</v>
      </c>
      <c r="D159" s="51" t="s">
        <v>1023</v>
      </c>
      <c r="E159" s="51" t="n">
        <v>0</v>
      </c>
      <c r="F159" s="51" t="n">
        <v>0</v>
      </c>
      <c r="G159" s="51" t="n">
        <v>0</v>
      </c>
      <c r="H159" s="51" t="n">
        <v>0</v>
      </c>
      <c r="I159" s="51" t="n">
        <v>0</v>
      </c>
      <c r="J159" s="51" t="n">
        <v>0</v>
      </c>
      <c r="K159" s="51" t="n">
        <v>0</v>
      </c>
      <c r="L159" s="51" t="n">
        <v>0</v>
      </c>
      <c r="M159" s="51" t="n">
        <v>0</v>
      </c>
      <c r="N159" s="51" t="n">
        <v>0</v>
      </c>
      <c r="O159" s="51" t="n">
        <v>0</v>
      </c>
      <c r="P159" s="51" t="n">
        <v>0</v>
      </c>
      <c r="Q159" s="51" t="n">
        <v>0</v>
      </c>
      <c r="R159" s="51" t="n">
        <v>0</v>
      </c>
      <c r="S159" s="51" t="n">
        <v>0</v>
      </c>
      <c r="T159" s="51" t="n">
        <v>0</v>
      </c>
      <c r="U159" s="51" t="n">
        <v>0</v>
      </c>
      <c r="V159" s="51" t="n">
        <v>0</v>
      </c>
      <c r="W159" s="51" t="n">
        <v>0</v>
      </c>
      <c r="X159" s="51" t="n">
        <v>0</v>
      </c>
      <c r="Y159" s="51" t="n">
        <v>0</v>
      </c>
      <c r="Z159" s="51" t="n">
        <v>0</v>
      </c>
      <c r="AA159" s="51" t="n">
        <v>0</v>
      </c>
      <c r="AB159" s="51" t="n">
        <v>0</v>
      </c>
      <c r="AC159" s="51" t="n">
        <v>0</v>
      </c>
      <c r="AD159" s="51" t="n">
        <v>0</v>
      </c>
      <c r="AE159" s="51" t="n">
        <v>0</v>
      </c>
      <c r="AF159" s="51" t="n">
        <v>0</v>
      </c>
      <c r="AG159" s="51" t="n">
        <v>0</v>
      </c>
      <c r="AH159" s="51" t="n">
        <v>0</v>
      </c>
      <c r="AI159" s="51" t="n">
        <v>0</v>
      </c>
      <c r="AJ159" s="51" t="n">
        <v>0</v>
      </c>
      <c r="AK159" s="51" t="n">
        <v>0</v>
      </c>
      <c r="AL159" s="51" t="n">
        <v>0</v>
      </c>
      <c r="AM159" s="51" t="n">
        <v>0</v>
      </c>
      <c r="AN159" s="51" t="n">
        <v>0</v>
      </c>
      <c r="AO159" s="51" t="n">
        <v>0</v>
      </c>
    </row>
    <row r="160">
      <c r="A160" s="56" t="s">
        <v>1032</v>
      </c>
      <c r="B160" s="51" t="s">
        <v>1031</v>
      </c>
      <c r="C160" s="51" t="s">
        <v>1022</v>
      </c>
      <c r="D160" s="51" t="s">
        <v>1024</v>
      </c>
      <c r="E160" s="51" t="n">
        <v>0</v>
      </c>
      <c r="F160" s="51" t="n">
        <v>0</v>
      </c>
      <c r="G160" s="51" t="n">
        <v>0</v>
      </c>
      <c r="H160" s="51" t="n">
        <v>0</v>
      </c>
      <c r="I160" s="51" t="n">
        <v>0</v>
      </c>
      <c r="J160" s="51" t="n">
        <v>0</v>
      </c>
      <c r="K160" s="51" t="n">
        <v>0</v>
      </c>
      <c r="L160" s="51" t="n">
        <v>0</v>
      </c>
      <c r="M160" s="51" t="n">
        <v>0</v>
      </c>
      <c r="N160" s="51" t="n">
        <v>0</v>
      </c>
      <c r="O160" s="51" t="n">
        <v>0</v>
      </c>
      <c r="P160" s="51" t="n">
        <v>0</v>
      </c>
      <c r="Q160" s="51" t="n">
        <v>0</v>
      </c>
      <c r="R160" s="51" t="n">
        <v>0</v>
      </c>
      <c r="S160" s="51" t="n">
        <v>0</v>
      </c>
      <c r="T160" s="51" t="n">
        <v>0</v>
      </c>
      <c r="U160" s="51" t="n">
        <v>0</v>
      </c>
      <c r="V160" s="51" t="n">
        <v>0</v>
      </c>
      <c r="W160" s="51" t="n">
        <v>0</v>
      </c>
      <c r="X160" s="51" t="n">
        <v>0</v>
      </c>
      <c r="Y160" s="51" t="n">
        <v>0</v>
      </c>
      <c r="Z160" s="51" t="n">
        <v>0</v>
      </c>
      <c r="AA160" s="51" t="n">
        <v>0</v>
      </c>
      <c r="AB160" s="51" t="n">
        <v>0</v>
      </c>
      <c r="AC160" s="51" t="n">
        <v>0</v>
      </c>
      <c r="AD160" s="51" t="n">
        <v>0</v>
      </c>
      <c r="AE160" s="51" t="n">
        <v>0</v>
      </c>
      <c r="AF160" s="51" t="n">
        <v>0</v>
      </c>
      <c r="AG160" s="51" t="n">
        <v>0</v>
      </c>
      <c r="AH160" s="51" t="n">
        <v>0</v>
      </c>
      <c r="AI160" s="51" t="n">
        <v>0</v>
      </c>
      <c r="AJ160" s="51" t="n">
        <v>0</v>
      </c>
      <c r="AK160" s="51" t="n">
        <v>0</v>
      </c>
      <c r="AL160" s="51" t="n">
        <v>0</v>
      </c>
      <c r="AM160" s="51" t="n">
        <v>0</v>
      </c>
      <c r="AN160" s="51" t="n">
        <v>0</v>
      </c>
      <c r="AO160" s="51" t="n">
        <v>0</v>
      </c>
    </row>
    <row r="161">
      <c r="A161" s="56" t="s">
        <v>1032</v>
      </c>
      <c r="B161" s="51" t="s">
        <v>1031</v>
      </c>
      <c r="C161" s="51" t="s">
        <v>1022</v>
      </c>
      <c r="D161" s="51" t="s">
        <v>1025</v>
      </c>
      <c r="E161" s="51" t="n">
        <v>0</v>
      </c>
      <c r="F161" s="51" t="n">
        <v>0</v>
      </c>
      <c r="G161" s="51" t="n">
        <v>0</v>
      </c>
      <c r="H161" s="51" t="n">
        <v>0</v>
      </c>
      <c r="I161" s="51" t="n">
        <v>0</v>
      </c>
      <c r="J161" s="51" t="n">
        <v>0</v>
      </c>
      <c r="K161" s="51" t="n">
        <v>0</v>
      </c>
      <c r="L161" s="51" t="n">
        <v>0</v>
      </c>
      <c r="M161" s="51" t="n">
        <v>0</v>
      </c>
      <c r="N161" s="51" t="n">
        <v>0</v>
      </c>
      <c r="O161" s="51" t="n">
        <v>0</v>
      </c>
      <c r="P161" s="51" t="n">
        <v>0</v>
      </c>
      <c r="Q161" s="51" t="n">
        <v>0</v>
      </c>
      <c r="R161" s="51" t="n">
        <v>0</v>
      </c>
      <c r="S161" s="51" t="n">
        <v>0</v>
      </c>
      <c r="T161" s="51" t="n">
        <v>0</v>
      </c>
      <c r="U161" s="51" t="n">
        <v>0</v>
      </c>
      <c r="V161" s="51" t="n">
        <v>0</v>
      </c>
      <c r="W161" s="51" t="n">
        <v>0</v>
      </c>
      <c r="X161" s="51" t="n">
        <v>0</v>
      </c>
      <c r="Y161" s="51" t="n">
        <v>0</v>
      </c>
      <c r="Z161" s="51" t="n">
        <v>0</v>
      </c>
      <c r="AA161" s="51" t="n">
        <v>0</v>
      </c>
      <c r="AB161" s="51" t="n">
        <v>0</v>
      </c>
      <c r="AC161" s="51" t="n">
        <v>0</v>
      </c>
      <c r="AD161" s="51" t="n">
        <v>0</v>
      </c>
      <c r="AE161" s="51" t="n">
        <v>0</v>
      </c>
      <c r="AF161" s="51" t="n">
        <v>0</v>
      </c>
      <c r="AG161" s="51" t="n">
        <v>0</v>
      </c>
      <c r="AH161" s="51" t="n">
        <v>0</v>
      </c>
      <c r="AI161" s="51" t="n">
        <v>0</v>
      </c>
      <c r="AJ161" s="51" t="n">
        <v>0</v>
      </c>
      <c r="AK161" s="51" t="n">
        <v>0</v>
      </c>
      <c r="AL161" s="51" t="n">
        <v>0</v>
      </c>
      <c r="AM161" s="51" t="n">
        <v>0</v>
      </c>
      <c r="AN161" s="51" t="n">
        <v>0</v>
      </c>
      <c r="AO161" s="51" t="n">
        <v>0</v>
      </c>
    </row>
    <row r="162">
      <c r="A162" s="56" t="s">
        <v>1032</v>
      </c>
      <c r="B162" s="51" t="s">
        <v>1031</v>
      </c>
      <c r="C162" s="51" t="s">
        <v>1026</v>
      </c>
      <c r="D162" s="51" t="s">
        <v>1023</v>
      </c>
      <c r="E162" s="51" t="n">
        <v>0</v>
      </c>
      <c r="F162" s="51" t="n">
        <v>0</v>
      </c>
      <c r="G162" s="51" t="n">
        <v>0</v>
      </c>
      <c r="H162" s="51" t="n">
        <v>0</v>
      </c>
      <c r="I162" s="51" t="n">
        <v>0</v>
      </c>
      <c r="J162" s="51" t="n">
        <v>0</v>
      </c>
      <c r="K162" s="51" t="n">
        <v>0</v>
      </c>
      <c r="L162" s="51" t="n">
        <v>0</v>
      </c>
      <c r="M162" s="51" t="n">
        <v>0</v>
      </c>
      <c r="N162" s="51" t="n">
        <v>0</v>
      </c>
      <c r="O162" s="51" t="n">
        <v>0</v>
      </c>
      <c r="P162" s="51" t="n">
        <v>0</v>
      </c>
      <c r="Q162" s="51" t="n">
        <v>0</v>
      </c>
      <c r="R162" s="51" t="n">
        <v>0</v>
      </c>
      <c r="S162" s="51" t="n">
        <v>0</v>
      </c>
      <c r="T162" s="51" t="n">
        <v>0</v>
      </c>
      <c r="U162" s="51" t="n">
        <v>0</v>
      </c>
      <c r="V162" s="51" t="n">
        <v>0</v>
      </c>
      <c r="W162" s="51" t="n">
        <v>0</v>
      </c>
      <c r="X162" s="51" t="n">
        <v>0</v>
      </c>
      <c r="Y162" s="51" t="n">
        <v>0</v>
      </c>
      <c r="Z162" s="51" t="n">
        <v>0</v>
      </c>
      <c r="AA162" s="51" t="n">
        <v>0</v>
      </c>
      <c r="AB162" s="51" t="n">
        <v>0</v>
      </c>
      <c r="AC162" s="51" t="n">
        <v>0</v>
      </c>
      <c r="AD162" s="51" t="n">
        <v>0</v>
      </c>
      <c r="AE162" s="51" t="n">
        <v>0</v>
      </c>
      <c r="AF162" s="51" t="n">
        <v>0</v>
      </c>
      <c r="AG162" s="51" t="n">
        <v>0</v>
      </c>
      <c r="AH162" s="51" t="n">
        <v>0</v>
      </c>
      <c r="AI162" s="51" t="n">
        <v>0</v>
      </c>
      <c r="AJ162" s="51" t="n">
        <v>0</v>
      </c>
      <c r="AK162" s="51" t="n">
        <v>0</v>
      </c>
      <c r="AL162" s="51" t="n">
        <v>0</v>
      </c>
      <c r="AM162" s="51" t="n">
        <v>0</v>
      </c>
      <c r="AN162" s="51" t="n">
        <v>0</v>
      </c>
      <c r="AO162" s="51" t="n">
        <v>0</v>
      </c>
    </row>
    <row r="163">
      <c r="A163" s="56" t="s">
        <v>1032</v>
      </c>
      <c r="B163" s="51" t="s">
        <v>1031</v>
      </c>
      <c r="C163" s="51" t="s">
        <v>1026</v>
      </c>
      <c r="D163" s="51" t="s">
        <v>1024</v>
      </c>
      <c r="E163" s="51" t="n">
        <v>0</v>
      </c>
      <c r="F163" s="51" t="n">
        <v>0</v>
      </c>
      <c r="G163" s="51" t="n">
        <v>0</v>
      </c>
      <c r="H163" s="51" t="n">
        <v>0</v>
      </c>
      <c r="I163" s="51" t="n">
        <v>0</v>
      </c>
      <c r="J163" s="51" t="n">
        <v>0</v>
      </c>
      <c r="K163" s="51" t="n">
        <v>0</v>
      </c>
      <c r="L163" s="51" t="n">
        <v>0</v>
      </c>
      <c r="M163" s="51" t="n">
        <v>0</v>
      </c>
      <c r="N163" s="51" t="n">
        <v>0</v>
      </c>
      <c r="O163" s="51" t="n">
        <v>0</v>
      </c>
      <c r="P163" s="51" t="n">
        <v>0</v>
      </c>
      <c r="Q163" s="51" t="n">
        <v>0</v>
      </c>
      <c r="R163" s="51" t="n">
        <v>0</v>
      </c>
      <c r="S163" s="51" t="n">
        <v>0</v>
      </c>
      <c r="T163" s="51" t="n">
        <v>0</v>
      </c>
      <c r="U163" s="51" t="n">
        <v>0</v>
      </c>
      <c r="V163" s="51" t="n">
        <v>0</v>
      </c>
      <c r="W163" s="51" t="n">
        <v>0</v>
      </c>
      <c r="X163" s="51" t="n">
        <v>0</v>
      </c>
      <c r="Y163" s="51" t="n">
        <v>0</v>
      </c>
      <c r="Z163" s="51" t="n">
        <v>0</v>
      </c>
      <c r="AA163" s="51" t="n">
        <v>0</v>
      </c>
      <c r="AB163" s="51" t="n">
        <v>0</v>
      </c>
      <c r="AC163" s="51" t="n">
        <v>0</v>
      </c>
      <c r="AD163" s="51" t="n">
        <v>0</v>
      </c>
      <c r="AE163" s="51" t="n">
        <v>0</v>
      </c>
      <c r="AF163" s="51" t="n">
        <v>0</v>
      </c>
      <c r="AG163" s="51" t="n">
        <v>0</v>
      </c>
      <c r="AH163" s="51" t="n">
        <v>0</v>
      </c>
      <c r="AI163" s="51" t="n">
        <v>0</v>
      </c>
      <c r="AJ163" s="51" t="n">
        <v>0</v>
      </c>
      <c r="AK163" s="51" t="n">
        <v>0</v>
      </c>
      <c r="AL163" s="51" t="n">
        <v>0</v>
      </c>
      <c r="AM163" s="51" t="n">
        <v>0</v>
      </c>
      <c r="AN163" s="51" t="n">
        <v>0</v>
      </c>
      <c r="AO163" s="51" t="n">
        <v>0</v>
      </c>
    </row>
    <row r="164">
      <c r="A164" s="56" t="s">
        <v>1032</v>
      </c>
      <c r="B164" s="51" t="s">
        <v>1031</v>
      </c>
      <c r="C164" s="51" t="s">
        <v>1026</v>
      </c>
      <c r="D164" s="51" t="s">
        <v>1025</v>
      </c>
      <c r="E164" s="51" t="n">
        <v>0</v>
      </c>
      <c r="F164" s="51" t="n">
        <v>0</v>
      </c>
      <c r="G164" s="51" t="n">
        <v>0</v>
      </c>
      <c r="H164" s="51" t="n">
        <v>0</v>
      </c>
      <c r="I164" s="51" t="n">
        <v>0</v>
      </c>
      <c r="J164" s="51" t="n">
        <v>0</v>
      </c>
      <c r="K164" s="51" t="n">
        <v>0</v>
      </c>
      <c r="L164" s="51" t="n">
        <v>0</v>
      </c>
      <c r="M164" s="51" t="n">
        <v>0</v>
      </c>
      <c r="N164" s="51" t="n">
        <v>0</v>
      </c>
      <c r="O164" s="51" t="n">
        <v>0</v>
      </c>
      <c r="P164" s="51" t="n">
        <v>0</v>
      </c>
      <c r="Q164" s="51" t="n">
        <v>0</v>
      </c>
      <c r="R164" s="51" t="n">
        <v>0</v>
      </c>
      <c r="S164" s="51" t="n">
        <v>0</v>
      </c>
      <c r="T164" s="51" t="n">
        <v>0</v>
      </c>
      <c r="U164" s="51" t="n">
        <v>0</v>
      </c>
      <c r="V164" s="51" t="n">
        <v>0</v>
      </c>
      <c r="W164" s="51" t="n">
        <v>0</v>
      </c>
      <c r="X164" s="51" t="n">
        <v>0</v>
      </c>
      <c r="Y164" s="51" t="n">
        <v>0</v>
      </c>
      <c r="Z164" s="51" t="n">
        <v>0</v>
      </c>
      <c r="AA164" s="51" t="n">
        <v>0</v>
      </c>
      <c r="AB164" s="51" t="n">
        <v>0</v>
      </c>
      <c r="AC164" s="51" t="n">
        <v>0</v>
      </c>
      <c r="AD164" s="51" t="n">
        <v>0</v>
      </c>
      <c r="AE164" s="51" t="n">
        <v>0</v>
      </c>
      <c r="AF164" s="51" t="n">
        <v>0</v>
      </c>
      <c r="AG164" s="51" t="n">
        <v>0</v>
      </c>
      <c r="AH164" s="51" t="n">
        <v>0</v>
      </c>
      <c r="AI164" s="51" t="n">
        <v>0</v>
      </c>
      <c r="AJ164" s="51" t="n">
        <v>0</v>
      </c>
      <c r="AK164" s="51" t="n">
        <v>0</v>
      </c>
      <c r="AL164" s="51" t="n">
        <v>0</v>
      </c>
      <c r="AM164" s="51" t="n">
        <v>0</v>
      </c>
      <c r="AN164" s="51" t="n">
        <v>0</v>
      </c>
      <c r="AO164" s="51" t="n">
        <v>0</v>
      </c>
    </row>
    <row r="166">
      <c r="B166" s="31" t="s">
        <v>897</v>
      </c>
    </row>
    <row r="168">
      <c r="A168" s="54" t="s">
        <v>979</v>
      </c>
      <c r="B168" s="54" t="s">
        <v>980</v>
      </c>
      <c r="C168" s="54" t="s">
        <v>981</v>
      </c>
      <c r="D168" s="54" t="s">
        <v>982</v>
      </c>
      <c r="E168" s="54" t="s">
        <v>983</v>
      </c>
      <c r="F168" s="54" t="s">
        <v>984</v>
      </c>
      <c r="G168" s="54" t="s">
        <v>985</v>
      </c>
      <c r="H168" s="54" t="s">
        <v>986</v>
      </c>
      <c r="I168" s="54" t="s">
        <v>987</v>
      </c>
      <c r="J168" s="54" t="s">
        <v>988</v>
      </c>
      <c r="K168" s="54" t="s">
        <v>989</v>
      </c>
      <c r="L168" s="54" t="s">
        <v>990</v>
      </c>
      <c r="M168" s="54" t="s">
        <v>991</v>
      </c>
      <c r="N168" s="54" t="s">
        <v>992</v>
      </c>
      <c r="O168" s="54" t="s">
        <v>993</v>
      </c>
      <c r="P168" s="54" t="s">
        <v>994</v>
      </c>
      <c r="Q168" s="54" t="s">
        <v>995</v>
      </c>
      <c r="R168" s="54" t="s">
        <v>996</v>
      </c>
      <c r="S168" s="54" t="s">
        <v>997</v>
      </c>
      <c r="T168" s="54" t="s">
        <v>998</v>
      </c>
      <c r="U168" s="54" t="s">
        <v>999</v>
      </c>
      <c r="V168" s="54" t="s">
        <v>1000</v>
      </c>
      <c r="W168" s="54" t="s">
        <v>1001</v>
      </c>
      <c r="X168" s="54" t="s">
        <v>1002</v>
      </c>
      <c r="Y168" s="54" t="s">
        <v>1003</v>
      </c>
      <c r="Z168" s="54" t="s">
        <v>1004</v>
      </c>
      <c r="AA168" s="54" t="s">
        <v>1005</v>
      </c>
      <c r="AB168" s="54" t="s">
        <v>1006</v>
      </c>
      <c r="AC168" s="54" t="s">
        <v>1007</v>
      </c>
      <c r="AD168" s="54" t="s">
        <v>1008</v>
      </c>
      <c r="AE168" s="54" t="s">
        <v>1009</v>
      </c>
      <c r="AF168" s="54" t="s">
        <v>1010</v>
      </c>
      <c r="AG168" s="54" t="s">
        <v>1011</v>
      </c>
      <c r="AH168" s="54" t="s">
        <v>1012</v>
      </c>
      <c r="AI168" s="54" t="s">
        <v>1013</v>
      </c>
      <c r="AJ168" s="54" t="s">
        <v>1014</v>
      </c>
      <c r="AK168" s="54" t="s">
        <v>1015</v>
      </c>
      <c r="AL168" s="54" t="s">
        <v>1016</v>
      </c>
      <c r="AM168" s="54" t="s">
        <v>1017</v>
      </c>
      <c r="AN168" s="54" t="s">
        <v>1018</v>
      </c>
      <c r="AO168" s="54" t="s">
        <v>1019</v>
      </c>
    </row>
    <row r="169">
      <c r="A169" s="55" t="s">
        <v>1020</v>
      </c>
      <c r="B169" s="13" t="s">
        <v>1021</v>
      </c>
      <c r="C169" s="13" t="s">
        <v>1022</v>
      </c>
      <c r="D169" s="13" t="s">
        <v>1023</v>
      </c>
      <c r="E169" s="53" t="n">
        <v>2919.94430541992</v>
      </c>
      <c r="F169" s="53" t="n">
        <v>558.474609375</v>
      </c>
      <c r="G169" s="53" t="n">
        <v>1442.67645263672</v>
      </c>
      <c r="H169" s="53" t="n">
        <v>459.419219970703</v>
      </c>
      <c r="I169" s="53" t="n">
        <v>0</v>
      </c>
      <c r="J169" s="53" t="n">
        <v>0</v>
      </c>
      <c r="K169" s="53" t="n">
        <v>0</v>
      </c>
      <c r="L169" s="53" t="n">
        <v>0</v>
      </c>
      <c r="M169" s="53" t="n">
        <v>0</v>
      </c>
      <c r="N169" s="53" t="n">
        <v>0</v>
      </c>
      <c r="O169" s="53" t="n">
        <v>0</v>
      </c>
      <c r="P169" s="53" t="n">
        <v>0</v>
      </c>
      <c r="Q169" s="53" t="n">
        <v>0</v>
      </c>
      <c r="R169" s="53" t="n">
        <v>0</v>
      </c>
      <c r="S169" s="53" t="n">
        <v>0</v>
      </c>
      <c r="T169" s="53" t="n">
        <v>0</v>
      </c>
      <c r="U169" s="53" t="n">
        <v>1609.27630615234</v>
      </c>
      <c r="V169" s="53" t="n">
        <v>0</v>
      </c>
      <c r="W169" s="53" t="n">
        <v>1727.43075561523</v>
      </c>
      <c r="X169" s="53" t="n">
        <v>0</v>
      </c>
      <c r="Y169" s="53" t="n">
        <v>1930.71775436401</v>
      </c>
      <c r="Z169" s="53" t="n">
        <v>0</v>
      </c>
      <c r="AA169" s="53" t="n">
        <v>0</v>
      </c>
      <c r="AB169" s="53" t="n">
        <v>0</v>
      </c>
      <c r="AC169" s="53" t="n">
        <v>0</v>
      </c>
      <c r="AD169" s="53" t="n">
        <v>0</v>
      </c>
      <c r="AE169" s="53" t="n">
        <v>0</v>
      </c>
      <c r="AF169" s="53" t="n">
        <v>0</v>
      </c>
      <c r="AG169" s="53" t="n">
        <v>0</v>
      </c>
      <c r="AH169" s="53" t="n">
        <v>305.351989746094</v>
      </c>
      <c r="AI169" s="53" t="n">
        <v>0</v>
      </c>
      <c r="AJ169" s="53" t="n">
        <v>1649.08267211914</v>
      </c>
      <c r="AK169" s="53" t="n">
        <v>483.395050048828</v>
      </c>
      <c r="AL169" s="53" t="n">
        <v>0</v>
      </c>
      <c r="AM169" s="53" t="n">
        <v>403.891479492188</v>
      </c>
      <c r="AN169" s="53" t="n">
        <v>0</v>
      </c>
      <c r="AO169" s="53" t="n">
        <v>1272.45385742188</v>
      </c>
    </row>
    <row r="170">
      <c r="A170" s="55" t="s">
        <v>1020</v>
      </c>
      <c r="B170" s="13" t="s">
        <v>1021</v>
      </c>
      <c r="C170" s="13" t="s">
        <v>1022</v>
      </c>
      <c r="D170" s="13" t="s">
        <v>1024</v>
      </c>
      <c r="E170" s="53" t="n">
        <v>10291.0959815979</v>
      </c>
      <c r="F170" s="53" t="n">
        <v>2719.61462402344</v>
      </c>
      <c r="G170" s="53" t="n">
        <v>16938.9569244385</v>
      </c>
      <c r="H170" s="53" t="n">
        <v>1805.9076385498</v>
      </c>
      <c r="I170" s="53" t="n">
        <v>1638.80307006836</v>
      </c>
      <c r="J170" s="53" t="n">
        <v>0</v>
      </c>
      <c r="K170" s="53" t="n">
        <v>459.419219970703</v>
      </c>
      <c r="L170" s="53" t="n">
        <v>0</v>
      </c>
      <c r="M170" s="53" t="n">
        <v>440.499267578125</v>
      </c>
      <c r="N170" s="53" t="n">
        <v>703.606140136719</v>
      </c>
      <c r="O170" s="53" t="n">
        <v>0</v>
      </c>
      <c r="P170" s="53" t="n">
        <v>0</v>
      </c>
      <c r="Q170" s="53" t="n">
        <v>0</v>
      </c>
      <c r="R170" s="53" t="n">
        <v>0</v>
      </c>
      <c r="S170" s="53" t="n">
        <v>0</v>
      </c>
      <c r="T170" s="53" t="n">
        <v>2615.21660614014</v>
      </c>
      <c r="U170" s="53" t="n">
        <v>8385.22917556763</v>
      </c>
      <c r="V170" s="53" t="n">
        <v>558.474609375</v>
      </c>
      <c r="W170" s="53" t="n">
        <v>38822.572593689</v>
      </c>
      <c r="X170" s="53" t="n">
        <v>3276.34469604492</v>
      </c>
      <c r="Y170" s="53" t="n">
        <v>18232.4155845642</v>
      </c>
      <c r="Z170" s="53" t="n">
        <v>1225.32580566406</v>
      </c>
      <c r="AA170" s="53" t="n">
        <v>1321.09376525879</v>
      </c>
      <c r="AB170" s="53" t="n">
        <v>0</v>
      </c>
      <c r="AC170" s="53" t="n">
        <v>2649.28046035767</v>
      </c>
      <c r="AD170" s="53" t="n">
        <v>445.230895996094</v>
      </c>
      <c r="AE170" s="53" t="n">
        <v>33.384334564209</v>
      </c>
      <c r="AF170" s="53" t="n">
        <v>0</v>
      </c>
      <c r="AG170" s="53" t="n">
        <v>0</v>
      </c>
      <c r="AH170" s="53" t="n">
        <v>3012.03528213501</v>
      </c>
      <c r="AI170" s="53" t="n">
        <v>6815.19417953491</v>
      </c>
      <c r="AJ170" s="53" t="n">
        <v>35171.5152511597</v>
      </c>
      <c r="AK170" s="53" t="n">
        <v>29731.1233634949</v>
      </c>
      <c r="AL170" s="53" t="n">
        <v>794.684112548828</v>
      </c>
      <c r="AM170" s="53" t="n">
        <v>10290.2173500061</v>
      </c>
      <c r="AN170" s="53" t="n">
        <v>5604.29940795898</v>
      </c>
      <c r="AO170" s="53" t="n">
        <v>12627.8617858887</v>
      </c>
    </row>
    <row r="171">
      <c r="A171" s="55" t="s">
        <v>1020</v>
      </c>
      <c r="B171" s="13" t="s">
        <v>1021</v>
      </c>
      <c r="C171" s="13" t="s">
        <v>1022</v>
      </c>
      <c r="D171" s="13" t="s">
        <v>1025</v>
      </c>
      <c r="E171" s="53" t="n">
        <v>333.171936035156</v>
      </c>
      <c r="F171" s="53" t="n">
        <v>1116.94921875</v>
      </c>
      <c r="G171" s="53" t="n">
        <v>6367.55221557617</v>
      </c>
      <c r="H171" s="53" t="n">
        <v>3126.72201538086</v>
      </c>
      <c r="I171" s="53" t="n">
        <v>0</v>
      </c>
      <c r="J171" s="53" t="n">
        <v>0</v>
      </c>
      <c r="K171" s="53" t="n">
        <v>459.419219970703</v>
      </c>
      <c r="L171" s="53" t="n">
        <v>0</v>
      </c>
      <c r="M171" s="53" t="n">
        <v>1187.78308105469</v>
      </c>
      <c r="N171" s="53" t="n">
        <v>703.606140136719</v>
      </c>
      <c r="O171" s="53" t="n">
        <v>0</v>
      </c>
      <c r="P171" s="53" t="n">
        <v>0</v>
      </c>
      <c r="Q171" s="53" t="n">
        <v>0</v>
      </c>
      <c r="R171" s="53" t="n">
        <v>0</v>
      </c>
      <c r="S171" s="53" t="n">
        <v>403.891479492188</v>
      </c>
      <c r="T171" s="53" t="n">
        <v>984.426666259766</v>
      </c>
      <c r="U171" s="53" t="n">
        <v>1498.33060455322</v>
      </c>
      <c r="V171" s="53" t="n">
        <v>6910.59275817871</v>
      </c>
      <c r="W171" s="53" t="n">
        <v>31159.4964599609</v>
      </c>
      <c r="X171" s="53" t="n">
        <v>3343.8267364502</v>
      </c>
      <c r="Y171" s="53" t="n">
        <v>10969.0580444336</v>
      </c>
      <c r="Z171" s="53" t="n">
        <v>1272.45385742188</v>
      </c>
      <c r="AA171" s="53" t="n">
        <v>0</v>
      </c>
      <c r="AB171" s="53" t="n">
        <v>803.196258544922</v>
      </c>
      <c r="AC171" s="53" t="n">
        <v>18136.4515304565</v>
      </c>
      <c r="AD171" s="53" t="n">
        <v>519.4970703125</v>
      </c>
      <c r="AE171" s="53" t="n">
        <v>5005.36187744141</v>
      </c>
      <c r="AF171" s="53" t="n">
        <v>0</v>
      </c>
      <c r="AG171" s="53" t="n">
        <v>2858.33978271484</v>
      </c>
      <c r="AH171" s="53" t="n">
        <v>3639.04905700684</v>
      </c>
      <c r="AI171" s="53" t="n">
        <v>22644.447883606</v>
      </c>
      <c r="AJ171" s="53" t="n">
        <v>88118.6514205933</v>
      </c>
      <c r="AK171" s="53" t="n">
        <v>25373.2874107361</v>
      </c>
      <c r="AL171" s="53" t="n">
        <v>571.933090209961</v>
      </c>
      <c r="AM171" s="53" t="n">
        <v>6371.46938705444</v>
      </c>
      <c r="AN171" s="53" t="n">
        <v>2879.26470947266</v>
      </c>
      <c r="AO171" s="53" t="n">
        <v>6923.44934082031</v>
      </c>
    </row>
    <row r="172">
      <c r="A172" s="55" t="s">
        <v>1020</v>
      </c>
      <c r="B172" s="13" t="s">
        <v>1021</v>
      </c>
      <c r="C172" s="13" t="s">
        <v>1026</v>
      </c>
      <c r="D172" s="13" t="s">
        <v>1023</v>
      </c>
      <c r="E172" s="53" t="n">
        <v>1029.61096191406</v>
      </c>
      <c r="F172" s="53" t="n">
        <v>387.425659179688</v>
      </c>
      <c r="G172" s="53" t="n">
        <v>0</v>
      </c>
      <c r="H172" s="53" t="n">
        <v>0</v>
      </c>
      <c r="I172" s="53" t="n">
        <v>0</v>
      </c>
      <c r="J172" s="53" t="n">
        <v>0</v>
      </c>
      <c r="K172" s="53" t="n">
        <v>0</v>
      </c>
      <c r="L172" s="53" t="n">
        <v>0</v>
      </c>
      <c r="M172" s="53" t="n">
        <v>0</v>
      </c>
      <c r="N172" s="53" t="n">
        <v>0</v>
      </c>
      <c r="O172" s="53" t="n">
        <v>0</v>
      </c>
      <c r="P172" s="53" t="n">
        <v>0</v>
      </c>
      <c r="Q172" s="53" t="n">
        <v>0</v>
      </c>
      <c r="R172" s="53" t="n">
        <v>0</v>
      </c>
      <c r="S172" s="53" t="n">
        <v>0</v>
      </c>
      <c r="T172" s="53" t="n">
        <v>0</v>
      </c>
      <c r="U172" s="53" t="n">
        <v>2346.53059387207</v>
      </c>
      <c r="V172" s="53" t="n">
        <v>5019.65171813965</v>
      </c>
      <c r="W172" s="53" t="n">
        <v>1403.47117614746</v>
      </c>
      <c r="X172" s="53" t="n">
        <v>1388.27514648438</v>
      </c>
      <c r="Y172" s="53" t="n">
        <v>445.230895996094</v>
      </c>
      <c r="Z172" s="53" t="n">
        <v>0</v>
      </c>
      <c r="AA172" s="53" t="n">
        <v>0</v>
      </c>
      <c r="AB172" s="53" t="n">
        <v>0</v>
      </c>
      <c r="AC172" s="53" t="n">
        <v>0</v>
      </c>
      <c r="AD172" s="53" t="n">
        <v>0</v>
      </c>
      <c r="AE172" s="53" t="n">
        <v>0</v>
      </c>
      <c r="AF172" s="53" t="n">
        <v>0</v>
      </c>
      <c r="AG172" s="53" t="n">
        <v>0</v>
      </c>
      <c r="AH172" s="53" t="n">
        <v>305.351989746094</v>
      </c>
      <c r="AI172" s="53" t="n">
        <v>608.12873840332</v>
      </c>
      <c r="AJ172" s="53" t="n">
        <v>36.6949424743652</v>
      </c>
      <c r="AK172" s="53" t="n">
        <v>0</v>
      </c>
      <c r="AL172" s="53" t="n">
        <v>0</v>
      </c>
      <c r="AM172" s="53" t="n">
        <v>82.7401580810547</v>
      </c>
      <c r="AN172" s="53" t="n">
        <v>0</v>
      </c>
      <c r="AO172" s="53" t="n">
        <v>544.430358886719</v>
      </c>
    </row>
    <row r="173">
      <c r="A173" s="55" t="s">
        <v>1020</v>
      </c>
      <c r="B173" s="13" t="s">
        <v>1021</v>
      </c>
      <c r="C173" s="13" t="s">
        <v>1026</v>
      </c>
      <c r="D173" s="13" t="s">
        <v>1024</v>
      </c>
      <c r="E173" s="53" t="n">
        <v>17071.325756073</v>
      </c>
      <c r="F173" s="53" t="n">
        <v>10038.9129142761</v>
      </c>
      <c r="G173" s="53" t="n">
        <v>20352.1089859009</v>
      </c>
      <c r="H173" s="53" t="n">
        <v>560.232604980469</v>
      </c>
      <c r="I173" s="53" t="n">
        <v>99.7318878173828</v>
      </c>
      <c r="J173" s="53" t="n">
        <v>0</v>
      </c>
      <c r="K173" s="53" t="n">
        <v>459.419219970703</v>
      </c>
      <c r="L173" s="53" t="n">
        <v>99.4445495605469</v>
      </c>
      <c r="M173" s="53" t="n">
        <v>3833.04287719727</v>
      </c>
      <c r="N173" s="53" t="n">
        <v>5054.48382568359</v>
      </c>
      <c r="O173" s="53" t="n">
        <v>0</v>
      </c>
      <c r="P173" s="53" t="n">
        <v>0</v>
      </c>
      <c r="Q173" s="53" t="n">
        <v>0</v>
      </c>
      <c r="R173" s="53" t="n">
        <v>170.558319091797</v>
      </c>
      <c r="S173" s="53" t="n">
        <v>3145.12805175781</v>
      </c>
      <c r="T173" s="53" t="n">
        <v>6647.11548995972</v>
      </c>
      <c r="U173" s="53" t="n">
        <v>20933.3086471558</v>
      </c>
      <c r="V173" s="53" t="n">
        <v>35903.0692672729</v>
      </c>
      <c r="W173" s="53" t="n">
        <v>43038.4004859924</v>
      </c>
      <c r="X173" s="53" t="n">
        <v>33896.7421226501</v>
      </c>
      <c r="Y173" s="53" t="n">
        <v>6470.96971130371</v>
      </c>
      <c r="Z173" s="53" t="n">
        <v>2820.54858398438</v>
      </c>
      <c r="AA173" s="53" t="n">
        <v>1669.60894775391</v>
      </c>
      <c r="AB173" s="53" t="n">
        <v>1187.78308105469</v>
      </c>
      <c r="AC173" s="53" t="n">
        <v>5996.12790679932</v>
      </c>
      <c r="AD173" s="53" t="n">
        <v>305.351989746094</v>
      </c>
      <c r="AE173" s="53" t="n">
        <v>893.802093505859</v>
      </c>
      <c r="AF173" s="53" t="n">
        <v>1225.32580566406</v>
      </c>
      <c r="AG173" s="53" t="n">
        <v>1187.78308105469</v>
      </c>
      <c r="AH173" s="53" t="n">
        <v>7438.10721588135</v>
      </c>
      <c r="AI173" s="53" t="n">
        <v>26456.6983184814</v>
      </c>
      <c r="AJ173" s="53" t="n">
        <v>14869.282787323</v>
      </c>
      <c r="AK173" s="53" t="n">
        <v>3132.36654281616</v>
      </c>
      <c r="AL173" s="53" t="n">
        <v>192.708770751953</v>
      </c>
      <c r="AM173" s="53" t="n">
        <v>3761.67296600342</v>
      </c>
      <c r="AN173" s="53" t="n">
        <v>1004.48567199707</v>
      </c>
      <c r="AO173" s="53" t="n">
        <v>2714.84823608398</v>
      </c>
    </row>
    <row r="174">
      <c r="A174" s="55" t="s">
        <v>1020</v>
      </c>
      <c r="B174" s="13" t="s">
        <v>1021</v>
      </c>
      <c r="C174" s="13" t="s">
        <v>1026</v>
      </c>
      <c r="D174" s="13" t="s">
        <v>1025</v>
      </c>
      <c r="E174" s="53" t="n">
        <v>2077.73038482666</v>
      </c>
      <c r="F174" s="53" t="n">
        <v>2023.73921203613</v>
      </c>
      <c r="G174" s="53" t="n">
        <v>6119.40142059326</v>
      </c>
      <c r="H174" s="53" t="n">
        <v>0</v>
      </c>
      <c r="I174" s="53" t="n">
        <v>0</v>
      </c>
      <c r="J174" s="53" t="n">
        <v>0</v>
      </c>
      <c r="K174" s="53" t="n">
        <v>0</v>
      </c>
      <c r="L174" s="53" t="n">
        <v>0</v>
      </c>
      <c r="M174" s="53" t="n">
        <v>1304.58366394043</v>
      </c>
      <c r="N174" s="53" t="n">
        <v>1187.78308105469</v>
      </c>
      <c r="O174" s="53" t="n">
        <v>0</v>
      </c>
      <c r="P174" s="53" t="n">
        <v>0</v>
      </c>
      <c r="Q174" s="53" t="n">
        <v>0</v>
      </c>
      <c r="R174" s="53" t="n">
        <v>0</v>
      </c>
      <c r="S174" s="53" t="n">
        <v>357.141723632812</v>
      </c>
      <c r="T174" s="53" t="n">
        <v>9049.12143707275</v>
      </c>
      <c r="U174" s="53" t="n">
        <v>6278.27157211304</v>
      </c>
      <c r="V174" s="53" t="n">
        <v>18081.2687911987</v>
      </c>
      <c r="W174" s="53" t="n">
        <v>22391.6543655396</v>
      </c>
      <c r="X174" s="53" t="n">
        <v>14023.9388427734</v>
      </c>
      <c r="Y174" s="53" t="n">
        <v>5665.02960205078</v>
      </c>
      <c r="Z174" s="53" t="n">
        <v>4141.08738708496</v>
      </c>
      <c r="AA174" s="53" t="n">
        <v>7721.34539794922</v>
      </c>
      <c r="AB174" s="53" t="n">
        <v>2099.40838623047</v>
      </c>
      <c r="AC174" s="53" t="n">
        <v>6091.20098495483</v>
      </c>
      <c r="AD174" s="53" t="n">
        <v>2375.56616210938</v>
      </c>
      <c r="AE174" s="53" t="n">
        <v>5764.01565551758</v>
      </c>
      <c r="AF174" s="53" t="n">
        <v>3747.4645690918</v>
      </c>
      <c r="AG174" s="53" t="n">
        <v>6183.34240722656</v>
      </c>
      <c r="AH174" s="53" t="n">
        <v>4683.69371414185</v>
      </c>
      <c r="AI174" s="53" t="n">
        <v>35941.7021102905</v>
      </c>
      <c r="AJ174" s="53" t="n">
        <v>15010.5824813843</v>
      </c>
      <c r="AK174" s="53" t="n">
        <v>11686.1714248657</v>
      </c>
      <c r="AL174" s="53" t="n">
        <v>0</v>
      </c>
      <c r="AM174" s="53" t="n">
        <v>6003.70798492432</v>
      </c>
      <c r="AN174" s="53" t="n">
        <v>0</v>
      </c>
      <c r="AO174" s="53" t="n">
        <v>99.4445495605469</v>
      </c>
    </row>
    <row r="175">
      <c r="A175" s="55" t="s">
        <v>1020</v>
      </c>
      <c r="B175" s="13" t="s">
        <v>1027</v>
      </c>
      <c r="C175" s="13" t="s">
        <v>1022</v>
      </c>
      <c r="D175" s="13" t="s">
        <v>1023</v>
      </c>
      <c r="E175" s="53" t="n">
        <v>220.703079223633</v>
      </c>
      <c r="F175" s="53" t="n">
        <v>0</v>
      </c>
      <c r="G175" s="53" t="n">
        <v>0</v>
      </c>
      <c r="H175" s="53" t="n">
        <v>0</v>
      </c>
      <c r="I175" s="53" t="n">
        <v>0</v>
      </c>
      <c r="J175" s="53" t="n">
        <v>0</v>
      </c>
      <c r="K175" s="53" t="n">
        <v>0</v>
      </c>
      <c r="L175" s="53" t="n">
        <v>0</v>
      </c>
      <c r="M175" s="53" t="n">
        <v>0</v>
      </c>
      <c r="N175" s="53" t="n">
        <v>0</v>
      </c>
      <c r="O175" s="53" t="n">
        <v>0</v>
      </c>
      <c r="P175" s="53" t="n">
        <v>0</v>
      </c>
      <c r="Q175" s="53" t="n">
        <v>0</v>
      </c>
      <c r="R175" s="53" t="n">
        <v>0</v>
      </c>
      <c r="S175" s="53" t="n">
        <v>0</v>
      </c>
      <c r="T175" s="53" t="n">
        <v>0</v>
      </c>
      <c r="U175" s="53" t="n">
        <v>0</v>
      </c>
      <c r="V175" s="53" t="n">
        <v>0</v>
      </c>
      <c r="W175" s="53" t="n">
        <v>0</v>
      </c>
      <c r="X175" s="53" t="n">
        <v>0</v>
      </c>
      <c r="Y175" s="53" t="n">
        <v>0</v>
      </c>
      <c r="Z175" s="53" t="n">
        <v>0</v>
      </c>
      <c r="AA175" s="53" t="n">
        <v>0</v>
      </c>
      <c r="AB175" s="53" t="n">
        <v>0</v>
      </c>
      <c r="AC175" s="53" t="n">
        <v>0</v>
      </c>
      <c r="AD175" s="53" t="n">
        <v>0</v>
      </c>
      <c r="AE175" s="53" t="n">
        <v>0</v>
      </c>
      <c r="AF175" s="53" t="n">
        <v>0</v>
      </c>
      <c r="AG175" s="53" t="n">
        <v>0</v>
      </c>
      <c r="AH175" s="53" t="n">
        <v>0</v>
      </c>
      <c r="AI175" s="53" t="n">
        <v>0</v>
      </c>
      <c r="AJ175" s="53" t="n">
        <v>0</v>
      </c>
      <c r="AK175" s="53" t="n">
        <v>0</v>
      </c>
      <c r="AL175" s="53" t="n">
        <v>0</v>
      </c>
      <c r="AM175" s="53" t="n">
        <v>0</v>
      </c>
      <c r="AN175" s="53" t="n">
        <v>0</v>
      </c>
      <c r="AO175" s="53" t="n">
        <v>0</v>
      </c>
    </row>
    <row r="176">
      <c r="A176" s="55" t="s">
        <v>1020</v>
      </c>
      <c r="B176" s="13" t="s">
        <v>1027</v>
      </c>
      <c r="C176" s="13" t="s">
        <v>1022</v>
      </c>
      <c r="D176" s="13" t="s">
        <v>1024</v>
      </c>
      <c r="E176" s="53" t="n">
        <v>1326.85876464844</v>
      </c>
      <c r="F176" s="53" t="n">
        <v>0</v>
      </c>
      <c r="G176" s="53" t="n">
        <v>0</v>
      </c>
      <c r="H176" s="53" t="n">
        <v>0</v>
      </c>
      <c r="I176" s="53" t="n">
        <v>0</v>
      </c>
      <c r="J176" s="53" t="n">
        <v>0</v>
      </c>
      <c r="K176" s="53" t="n">
        <v>0</v>
      </c>
      <c r="L176" s="53" t="n">
        <v>0</v>
      </c>
      <c r="M176" s="53" t="n">
        <v>0</v>
      </c>
      <c r="N176" s="53" t="n">
        <v>0</v>
      </c>
      <c r="O176" s="53" t="n">
        <v>0</v>
      </c>
      <c r="P176" s="53" t="n">
        <v>0</v>
      </c>
      <c r="Q176" s="53" t="n">
        <v>0</v>
      </c>
      <c r="R176" s="53" t="n">
        <v>0</v>
      </c>
      <c r="S176" s="53" t="n">
        <v>0</v>
      </c>
      <c r="T176" s="53" t="n">
        <v>0</v>
      </c>
      <c r="U176" s="53" t="n">
        <v>0</v>
      </c>
      <c r="V176" s="53" t="n">
        <v>0</v>
      </c>
      <c r="W176" s="53" t="n">
        <v>2781.10446166992</v>
      </c>
      <c r="X176" s="53" t="n">
        <v>0</v>
      </c>
      <c r="Y176" s="53" t="n">
        <v>0</v>
      </c>
      <c r="Z176" s="53" t="n">
        <v>0</v>
      </c>
      <c r="AA176" s="53" t="n">
        <v>0</v>
      </c>
      <c r="AB176" s="53" t="n">
        <v>0</v>
      </c>
      <c r="AC176" s="53" t="n">
        <v>33.384334564209</v>
      </c>
      <c r="AD176" s="53" t="n">
        <v>99.4445495605469</v>
      </c>
      <c r="AE176" s="53" t="n">
        <v>0</v>
      </c>
      <c r="AF176" s="53" t="n">
        <v>0</v>
      </c>
      <c r="AG176" s="53" t="n">
        <v>0</v>
      </c>
      <c r="AH176" s="53" t="n">
        <v>120.409652709961</v>
      </c>
      <c r="AI176" s="53" t="n">
        <v>0</v>
      </c>
      <c r="AJ176" s="53" t="n">
        <v>0</v>
      </c>
      <c r="AK176" s="53" t="n">
        <v>0</v>
      </c>
      <c r="AL176" s="53" t="n">
        <v>0</v>
      </c>
      <c r="AM176" s="53" t="n">
        <v>445.230895996094</v>
      </c>
      <c r="AN176" s="53" t="n">
        <v>1385.77040863037</v>
      </c>
      <c r="AO176" s="53" t="n">
        <v>0</v>
      </c>
    </row>
    <row r="177">
      <c r="A177" s="55" t="s">
        <v>1020</v>
      </c>
      <c r="B177" s="13" t="s">
        <v>1027</v>
      </c>
      <c r="C177" s="13" t="s">
        <v>1022</v>
      </c>
      <c r="D177" s="13" t="s">
        <v>1025</v>
      </c>
      <c r="E177" s="53" t="n">
        <v>1441.82562255859</v>
      </c>
      <c r="F177" s="53" t="n">
        <v>0</v>
      </c>
      <c r="G177" s="53" t="n">
        <v>0</v>
      </c>
      <c r="H177" s="53" t="n">
        <v>800.537872314453</v>
      </c>
      <c r="I177" s="53" t="n">
        <v>0</v>
      </c>
      <c r="J177" s="53" t="n">
        <v>0</v>
      </c>
      <c r="K177" s="53" t="n">
        <v>0</v>
      </c>
      <c r="L177" s="53" t="n">
        <v>0</v>
      </c>
      <c r="M177" s="53" t="n">
        <v>0</v>
      </c>
      <c r="N177" s="53" t="n">
        <v>0</v>
      </c>
      <c r="O177" s="53" t="n">
        <v>0</v>
      </c>
      <c r="P177" s="53" t="n">
        <v>0</v>
      </c>
      <c r="Q177" s="53" t="n">
        <v>0</v>
      </c>
      <c r="R177" s="53" t="n">
        <v>0</v>
      </c>
      <c r="S177" s="53" t="n">
        <v>0</v>
      </c>
      <c r="T177" s="53" t="n">
        <v>0</v>
      </c>
      <c r="U177" s="53" t="n">
        <v>0</v>
      </c>
      <c r="V177" s="53" t="n">
        <v>0</v>
      </c>
      <c r="W177" s="53" t="n">
        <v>643.842300415039</v>
      </c>
      <c r="X177" s="53" t="n">
        <v>1225.32580566406</v>
      </c>
      <c r="Y177" s="53" t="n">
        <v>0</v>
      </c>
      <c r="Z177" s="53" t="n">
        <v>0</v>
      </c>
      <c r="AA177" s="53" t="n">
        <v>0</v>
      </c>
      <c r="AB177" s="53" t="n">
        <v>0</v>
      </c>
      <c r="AC177" s="53" t="n">
        <v>0</v>
      </c>
      <c r="AD177" s="53" t="n">
        <v>1187.78308105469</v>
      </c>
      <c r="AE177" s="53" t="n">
        <v>0</v>
      </c>
      <c r="AF177" s="53" t="n">
        <v>0</v>
      </c>
      <c r="AG177" s="53" t="n">
        <v>0</v>
      </c>
      <c r="AH177" s="53" t="n">
        <v>0</v>
      </c>
      <c r="AI177" s="53" t="n">
        <v>0</v>
      </c>
      <c r="AJ177" s="53" t="n">
        <v>680.509017944336</v>
      </c>
      <c r="AK177" s="53" t="n">
        <v>3163.84307861328</v>
      </c>
      <c r="AL177" s="53" t="n">
        <v>0</v>
      </c>
      <c r="AM177" s="53" t="n">
        <v>0</v>
      </c>
      <c r="AN177" s="53" t="n">
        <v>1408.48616027832</v>
      </c>
      <c r="AO177" s="53" t="n">
        <v>0</v>
      </c>
    </row>
    <row r="178">
      <c r="A178" s="55" t="s">
        <v>1020</v>
      </c>
      <c r="B178" s="13" t="s">
        <v>1027</v>
      </c>
      <c r="C178" s="13" t="s">
        <v>1026</v>
      </c>
      <c r="D178" s="13" t="s">
        <v>1023</v>
      </c>
      <c r="E178" s="53" t="n">
        <v>220.703079223633</v>
      </c>
      <c r="F178" s="53" t="n">
        <v>0</v>
      </c>
      <c r="G178" s="53" t="n">
        <v>0</v>
      </c>
      <c r="H178" s="53" t="n">
        <v>0</v>
      </c>
      <c r="I178" s="53" t="n">
        <v>0</v>
      </c>
      <c r="J178" s="53" t="n">
        <v>0</v>
      </c>
      <c r="K178" s="53" t="n">
        <v>0</v>
      </c>
      <c r="L178" s="53" t="n">
        <v>0</v>
      </c>
      <c r="M178" s="53" t="n">
        <v>0</v>
      </c>
      <c r="N178" s="53" t="n">
        <v>0</v>
      </c>
      <c r="O178" s="53" t="n">
        <v>0</v>
      </c>
      <c r="P178" s="53" t="n">
        <v>0</v>
      </c>
      <c r="Q178" s="53" t="n">
        <v>0</v>
      </c>
      <c r="R178" s="53" t="n">
        <v>0</v>
      </c>
      <c r="S178" s="53" t="n">
        <v>0</v>
      </c>
      <c r="T178" s="53" t="n">
        <v>0</v>
      </c>
      <c r="U178" s="53" t="n">
        <v>0</v>
      </c>
      <c r="V178" s="53" t="n">
        <v>0</v>
      </c>
      <c r="W178" s="53" t="n">
        <v>564.828338623047</v>
      </c>
      <c r="X178" s="53" t="n">
        <v>0</v>
      </c>
      <c r="Y178" s="53" t="n">
        <v>0</v>
      </c>
      <c r="Z178" s="53" t="n">
        <v>1187.78308105469</v>
      </c>
      <c r="AA178" s="53" t="n">
        <v>0</v>
      </c>
      <c r="AB178" s="53" t="n">
        <v>0</v>
      </c>
      <c r="AC178" s="53" t="n">
        <v>0</v>
      </c>
      <c r="AD178" s="53" t="n">
        <v>0</v>
      </c>
      <c r="AE178" s="53" t="n">
        <v>0</v>
      </c>
      <c r="AF178" s="53" t="n">
        <v>0</v>
      </c>
      <c r="AG178" s="53" t="n">
        <v>0</v>
      </c>
      <c r="AH178" s="53" t="n">
        <v>0</v>
      </c>
      <c r="AI178" s="53" t="n">
        <v>0</v>
      </c>
      <c r="AJ178" s="53" t="n">
        <v>0</v>
      </c>
      <c r="AK178" s="53" t="n">
        <v>0</v>
      </c>
      <c r="AL178" s="53" t="n">
        <v>0</v>
      </c>
      <c r="AM178" s="53" t="n">
        <v>0</v>
      </c>
      <c r="AN178" s="53" t="n">
        <v>0</v>
      </c>
      <c r="AO178" s="53" t="n">
        <v>0</v>
      </c>
    </row>
    <row r="179">
      <c r="A179" s="55" t="s">
        <v>1020</v>
      </c>
      <c r="B179" s="13" t="s">
        <v>1027</v>
      </c>
      <c r="C179" s="13" t="s">
        <v>1026</v>
      </c>
      <c r="D179" s="13" t="s">
        <v>1024</v>
      </c>
      <c r="E179" s="53" t="n">
        <v>4717.45516586304</v>
      </c>
      <c r="F179" s="53" t="n">
        <v>0</v>
      </c>
      <c r="G179" s="53" t="n">
        <v>1166.11124038696</v>
      </c>
      <c r="H179" s="53" t="n">
        <v>0</v>
      </c>
      <c r="I179" s="53" t="n">
        <v>622.657165527344</v>
      </c>
      <c r="J179" s="53" t="n">
        <v>0</v>
      </c>
      <c r="K179" s="53" t="n">
        <v>0</v>
      </c>
      <c r="L179" s="53" t="n">
        <v>0</v>
      </c>
      <c r="M179" s="53" t="n">
        <v>522.622039794922</v>
      </c>
      <c r="N179" s="53" t="n">
        <v>99.4445495605469</v>
      </c>
      <c r="O179" s="53" t="n">
        <v>0</v>
      </c>
      <c r="P179" s="53" t="n">
        <v>0</v>
      </c>
      <c r="Q179" s="53" t="n">
        <v>0</v>
      </c>
      <c r="R179" s="53" t="n">
        <v>0</v>
      </c>
      <c r="S179" s="53" t="n">
        <v>2375.56616210938</v>
      </c>
      <c r="T179" s="53" t="n">
        <v>36.6949424743652</v>
      </c>
      <c r="U179" s="53" t="n">
        <v>0</v>
      </c>
      <c r="V179" s="53" t="n">
        <v>4361.2038269043</v>
      </c>
      <c r="W179" s="53" t="n">
        <v>8519.64646911621</v>
      </c>
      <c r="X179" s="53" t="n">
        <v>2105.00845336914</v>
      </c>
      <c r="Y179" s="53" t="n">
        <v>1272.45385742188</v>
      </c>
      <c r="Z179" s="53" t="n">
        <v>558.474609375</v>
      </c>
      <c r="AA179" s="53" t="n">
        <v>0</v>
      </c>
      <c r="AB179" s="53" t="n">
        <v>0</v>
      </c>
      <c r="AC179" s="53" t="n">
        <v>0</v>
      </c>
      <c r="AD179" s="53" t="n">
        <v>0</v>
      </c>
      <c r="AE179" s="53" t="n">
        <v>0</v>
      </c>
      <c r="AF179" s="53" t="n">
        <v>0</v>
      </c>
      <c r="AG179" s="53" t="n">
        <v>459.419219970703</v>
      </c>
      <c r="AH179" s="53" t="n">
        <v>0</v>
      </c>
      <c r="AI179" s="53" t="n">
        <v>0</v>
      </c>
      <c r="AJ179" s="53" t="n">
        <v>0</v>
      </c>
      <c r="AK179" s="53" t="n">
        <v>394.550750732422</v>
      </c>
      <c r="AL179" s="53" t="n">
        <v>0</v>
      </c>
      <c r="AM179" s="53" t="n">
        <v>0</v>
      </c>
      <c r="AN179" s="53" t="n">
        <v>0</v>
      </c>
      <c r="AO179" s="53" t="n">
        <v>0</v>
      </c>
    </row>
    <row r="180">
      <c r="A180" s="55" t="s">
        <v>1020</v>
      </c>
      <c r="B180" s="13" t="s">
        <v>1027</v>
      </c>
      <c r="C180" s="13" t="s">
        <v>1026</v>
      </c>
      <c r="D180" s="13" t="s">
        <v>1025</v>
      </c>
      <c r="E180" s="53" t="n">
        <v>292.392646789551</v>
      </c>
      <c r="F180" s="53" t="n">
        <v>0</v>
      </c>
      <c r="G180" s="53" t="n">
        <v>2682.0726776123</v>
      </c>
      <c r="H180" s="53" t="n">
        <v>217.068572998047</v>
      </c>
      <c r="I180" s="53" t="n">
        <v>0</v>
      </c>
      <c r="J180" s="53" t="n">
        <v>0</v>
      </c>
      <c r="K180" s="53" t="n">
        <v>0</v>
      </c>
      <c r="L180" s="53" t="n">
        <v>0</v>
      </c>
      <c r="M180" s="53" t="n">
        <v>558.474609375</v>
      </c>
      <c r="N180" s="53" t="n">
        <v>1223.10321044922</v>
      </c>
      <c r="O180" s="53" t="n">
        <v>0</v>
      </c>
      <c r="P180" s="53" t="n">
        <v>0</v>
      </c>
      <c r="Q180" s="53" t="n">
        <v>0</v>
      </c>
      <c r="R180" s="53" t="n">
        <v>0</v>
      </c>
      <c r="S180" s="53" t="n">
        <v>728.697204589844</v>
      </c>
      <c r="T180" s="53" t="n">
        <v>0</v>
      </c>
      <c r="U180" s="53" t="n">
        <v>0</v>
      </c>
      <c r="V180" s="53" t="n">
        <v>5602.53688049316</v>
      </c>
      <c r="W180" s="53" t="n">
        <v>1976.6862487793</v>
      </c>
      <c r="X180" s="53" t="n">
        <v>423.738357543945</v>
      </c>
      <c r="Y180" s="53" t="n">
        <v>756.640968322754</v>
      </c>
      <c r="Z180" s="53" t="n">
        <v>0</v>
      </c>
      <c r="AA180" s="53" t="n">
        <v>0</v>
      </c>
      <c r="AB180" s="53" t="n">
        <v>0</v>
      </c>
      <c r="AC180" s="53" t="n">
        <v>445.230895996094</v>
      </c>
      <c r="AD180" s="53" t="n">
        <v>120.409652709961</v>
      </c>
      <c r="AE180" s="53" t="n">
        <v>0</v>
      </c>
      <c r="AF180" s="53" t="n">
        <v>0</v>
      </c>
      <c r="AG180" s="53" t="n">
        <v>0</v>
      </c>
      <c r="AH180" s="53" t="n">
        <v>1976.05999755859</v>
      </c>
      <c r="AI180" s="53" t="n">
        <v>0</v>
      </c>
      <c r="AJ180" s="53" t="n">
        <v>389.718994140625</v>
      </c>
      <c r="AK180" s="53" t="n">
        <v>413.477264404297</v>
      </c>
      <c r="AL180" s="53" t="n">
        <v>0</v>
      </c>
      <c r="AM180" s="53" t="n">
        <v>280.116302490234</v>
      </c>
      <c r="AN180" s="53" t="n">
        <v>0</v>
      </c>
      <c r="AO180" s="53" t="n">
        <v>0</v>
      </c>
    </row>
    <row r="181">
      <c r="A181" s="55" t="s">
        <v>1020</v>
      </c>
      <c r="B181" s="13" t="s">
        <v>1028</v>
      </c>
      <c r="C181" s="13" t="s">
        <v>1022</v>
      </c>
      <c r="D181" s="13" t="s">
        <v>1023</v>
      </c>
      <c r="E181" s="53" t="n">
        <v>0</v>
      </c>
      <c r="F181" s="53" t="n">
        <v>0</v>
      </c>
      <c r="G181" s="53" t="n">
        <v>0</v>
      </c>
      <c r="H181" s="53" t="n">
        <v>519.4970703125</v>
      </c>
      <c r="I181" s="53" t="n">
        <v>0</v>
      </c>
      <c r="J181" s="53" t="n">
        <v>0</v>
      </c>
      <c r="K181" s="53" t="n">
        <v>0</v>
      </c>
      <c r="L181" s="53" t="n">
        <v>0</v>
      </c>
      <c r="M181" s="53" t="n">
        <v>0</v>
      </c>
      <c r="N181" s="53" t="n">
        <v>0</v>
      </c>
      <c r="O181" s="53" t="n">
        <v>0</v>
      </c>
      <c r="P181" s="53" t="n">
        <v>0</v>
      </c>
      <c r="Q181" s="53" t="n">
        <v>0</v>
      </c>
      <c r="R181" s="53" t="n">
        <v>0</v>
      </c>
      <c r="S181" s="53" t="n">
        <v>0</v>
      </c>
      <c r="T181" s="53" t="n">
        <v>0</v>
      </c>
      <c r="U181" s="53" t="n">
        <v>0</v>
      </c>
      <c r="V181" s="53" t="n">
        <v>519.184020996094</v>
      </c>
      <c r="W181" s="53" t="n">
        <v>1165.73004150391</v>
      </c>
      <c r="X181" s="53" t="n">
        <v>0</v>
      </c>
      <c r="Y181" s="53" t="n">
        <v>0</v>
      </c>
      <c r="Z181" s="53" t="n">
        <v>0</v>
      </c>
      <c r="AA181" s="53" t="n">
        <v>0</v>
      </c>
      <c r="AB181" s="53" t="n">
        <v>0</v>
      </c>
      <c r="AC181" s="53" t="n">
        <v>0</v>
      </c>
      <c r="AD181" s="53" t="n">
        <v>0</v>
      </c>
      <c r="AE181" s="53" t="n">
        <v>0</v>
      </c>
      <c r="AF181" s="53" t="n">
        <v>0</v>
      </c>
      <c r="AG181" s="53" t="n">
        <v>0</v>
      </c>
      <c r="AH181" s="53" t="n">
        <v>0</v>
      </c>
      <c r="AI181" s="53" t="n">
        <v>0</v>
      </c>
      <c r="AJ181" s="53" t="n">
        <v>0</v>
      </c>
      <c r="AK181" s="53" t="n">
        <v>0</v>
      </c>
      <c r="AL181" s="53" t="n">
        <v>0</v>
      </c>
      <c r="AM181" s="53" t="n">
        <v>0</v>
      </c>
      <c r="AN181" s="53" t="n">
        <v>0</v>
      </c>
      <c r="AO181" s="53" t="n">
        <v>0</v>
      </c>
    </row>
    <row r="182">
      <c r="A182" s="55" t="s">
        <v>1020</v>
      </c>
      <c r="B182" s="13" t="s">
        <v>1028</v>
      </c>
      <c r="C182" s="13" t="s">
        <v>1022</v>
      </c>
      <c r="D182" s="13" t="s">
        <v>1024</v>
      </c>
      <c r="E182" s="53" t="n">
        <v>0</v>
      </c>
      <c r="F182" s="53" t="n">
        <v>0</v>
      </c>
      <c r="G182" s="53" t="n">
        <v>1888.62426757812</v>
      </c>
      <c r="H182" s="53" t="n">
        <v>706.434722900391</v>
      </c>
      <c r="I182" s="53" t="n">
        <v>0</v>
      </c>
      <c r="J182" s="53" t="n">
        <v>0</v>
      </c>
      <c r="K182" s="53" t="n">
        <v>0</v>
      </c>
      <c r="L182" s="53" t="n">
        <v>0</v>
      </c>
      <c r="M182" s="53" t="n">
        <v>0</v>
      </c>
      <c r="N182" s="53" t="n">
        <v>0</v>
      </c>
      <c r="O182" s="53" t="n">
        <v>0</v>
      </c>
      <c r="P182" s="53" t="n">
        <v>0</v>
      </c>
      <c r="Q182" s="53" t="n">
        <v>0</v>
      </c>
      <c r="R182" s="53" t="n">
        <v>0</v>
      </c>
      <c r="S182" s="53" t="n">
        <v>0</v>
      </c>
      <c r="T182" s="53" t="n">
        <v>0</v>
      </c>
      <c r="U182" s="53" t="n">
        <v>0</v>
      </c>
      <c r="V182" s="53" t="n">
        <v>0</v>
      </c>
      <c r="W182" s="53" t="n">
        <v>18086.5185432434</v>
      </c>
      <c r="X182" s="53" t="n">
        <v>0</v>
      </c>
      <c r="Y182" s="53" t="n">
        <v>0</v>
      </c>
      <c r="Z182" s="53" t="n">
        <v>0</v>
      </c>
      <c r="AA182" s="53" t="n">
        <v>0</v>
      </c>
      <c r="AB182" s="53" t="n">
        <v>0</v>
      </c>
      <c r="AC182" s="53" t="n">
        <v>239.950820922852</v>
      </c>
      <c r="AD182" s="53" t="n">
        <v>0</v>
      </c>
      <c r="AE182" s="53" t="n">
        <v>0</v>
      </c>
      <c r="AF182" s="53" t="n">
        <v>0</v>
      </c>
      <c r="AG182" s="53" t="n">
        <v>0</v>
      </c>
      <c r="AH182" s="53" t="n">
        <v>2497.77966308594</v>
      </c>
      <c r="AI182" s="53" t="n">
        <v>0</v>
      </c>
      <c r="AJ182" s="53" t="n">
        <v>1397.45370483398</v>
      </c>
      <c r="AK182" s="53" t="n">
        <v>1612.75146484375</v>
      </c>
      <c r="AL182" s="53" t="n">
        <v>0</v>
      </c>
      <c r="AM182" s="53" t="n">
        <v>0</v>
      </c>
      <c r="AN182" s="53" t="n">
        <v>6413.43816757202</v>
      </c>
      <c r="AO182" s="53" t="n">
        <v>0</v>
      </c>
    </row>
    <row r="183">
      <c r="A183" s="55" t="s">
        <v>1020</v>
      </c>
      <c r="B183" s="13" t="s">
        <v>1028</v>
      </c>
      <c r="C183" s="13" t="s">
        <v>1022</v>
      </c>
      <c r="D183" s="13" t="s">
        <v>1025</v>
      </c>
      <c r="E183" s="53" t="n">
        <v>34.5700149536133</v>
      </c>
      <c r="F183" s="53" t="n">
        <v>0</v>
      </c>
      <c r="G183" s="53" t="n">
        <v>0</v>
      </c>
      <c r="H183" s="53" t="n">
        <v>558.474609375</v>
      </c>
      <c r="I183" s="53" t="n">
        <v>0</v>
      </c>
      <c r="J183" s="53" t="n">
        <v>0</v>
      </c>
      <c r="K183" s="53" t="n">
        <v>0</v>
      </c>
      <c r="L183" s="53" t="n">
        <v>0</v>
      </c>
      <c r="M183" s="53" t="n">
        <v>558.474609375</v>
      </c>
      <c r="N183" s="53" t="n">
        <v>0</v>
      </c>
      <c r="O183" s="53" t="n">
        <v>0</v>
      </c>
      <c r="P183" s="53" t="n">
        <v>0</v>
      </c>
      <c r="Q183" s="53" t="n">
        <v>0</v>
      </c>
      <c r="R183" s="53" t="n">
        <v>0</v>
      </c>
      <c r="S183" s="53" t="n">
        <v>1272.45385742188</v>
      </c>
      <c r="T183" s="53" t="n">
        <v>0</v>
      </c>
      <c r="U183" s="53" t="n">
        <v>0</v>
      </c>
      <c r="V183" s="53" t="n">
        <v>0</v>
      </c>
      <c r="W183" s="53" t="n">
        <v>10390.8510513306</v>
      </c>
      <c r="X183" s="53" t="n">
        <v>0</v>
      </c>
      <c r="Y183" s="53" t="n">
        <v>34.0193634033203</v>
      </c>
      <c r="Z183" s="53" t="n">
        <v>0</v>
      </c>
      <c r="AA183" s="53" t="n">
        <v>0</v>
      </c>
      <c r="AB183" s="53" t="n">
        <v>0</v>
      </c>
      <c r="AC183" s="53" t="n">
        <v>0</v>
      </c>
      <c r="AD183" s="53" t="n">
        <v>1445.60571289062</v>
      </c>
      <c r="AE183" s="53" t="n">
        <v>690.947509765625</v>
      </c>
      <c r="AF183" s="53" t="n">
        <v>0</v>
      </c>
      <c r="AG183" s="53" t="n">
        <v>0</v>
      </c>
      <c r="AH183" s="53" t="n">
        <v>1783.80041503906</v>
      </c>
      <c r="AI183" s="53" t="n">
        <v>0</v>
      </c>
      <c r="AJ183" s="53" t="n">
        <v>8678.41854858398</v>
      </c>
      <c r="AK183" s="53" t="n">
        <v>906.341430664062</v>
      </c>
      <c r="AL183" s="53" t="n">
        <v>0</v>
      </c>
      <c r="AM183" s="53" t="n">
        <v>322.690979003906</v>
      </c>
      <c r="AN183" s="53" t="n">
        <v>1937.53164672852</v>
      </c>
      <c r="AO183" s="53" t="n">
        <v>1272.45385742188</v>
      </c>
    </row>
    <row r="184">
      <c r="A184" s="55" t="s">
        <v>1020</v>
      </c>
      <c r="B184" s="13" t="s">
        <v>1028</v>
      </c>
      <c r="C184" s="13" t="s">
        <v>1026</v>
      </c>
      <c r="D184" s="13" t="s">
        <v>1023</v>
      </c>
      <c r="E184" s="53" t="n">
        <v>608.717147827148</v>
      </c>
      <c r="F184" s="53" t="n">
        <v>0</v>
      </c>
      <c r="G184" s="53" t="n">
        <v>0</v>
      </c>
      <c r="H184" s="53" t="n">
        <v>0</v>
      </c>
      <c r="I184" s="53" t="n">
        <v>0</v>
      </c>
      <c r="J184" s="53" t="n">
        <v>0</v>
      </c>
      <c r="K184" s="53" t="n">
        <v>0</v>
      </c>
      <c r="L184" s="53" t="n">
        <v>0</v>
      </c>
      <c r="M184" s="53" t="n">
        <v>92.2457809448242</v>
      </c>
      <c r="N184" s="53" t="n">
        <v>0</v>
      </c>
      <c r="O184" s="53" t="n">
        <v>0</v>
      </c>
      <c r="P184" s="53" t="n">
        <v>0</v>
      </c>
      <c r="Q184" s="53" t="n">
        <v>0</v>
      </c>
      <c r="R184" s="53" t="n">
        <v>0</v>
      </c>
      <c r="S184" s="53" t="n">
        <v>0</v>
      </c>
      <c r="T184" s="53" t="n">
        <v>0</v>
      </c>
      <c r="U184" s="53" t="n">
        <v>0</v>
      </c>
      <c r="V184" s="53" t="n">
        <v>1716.09771728516</v>
      </c>
      <c r="W184" s="53" t="n">
        <v>1648.43698120117</v>
      </c>
      <c r="X184" s="53" t="n">
        <v>1582.79840087891</v>
      </c>
      <c r="Y184" s="53" t="n">
        <v>0</v>
      </c>
      <c r="Z184" s="53" t="n">
        <v>0</v>
      </c>
      <c r="AA184" s="53" t="n">
        <v>0</v>
      </c>
      <c r="AB184" s="53" t="n">
        <v>0</v>
      </c>
      <c r="AC184" s="53" t="n">
        <v>0</v>
      </c>
      <c r="AD184" s="53" t="n">
        <v>0</v>
      </c>
      <c r="AE184" s="53" t="n">
        <v>0</v>
      </c>
      <c r="AF184" s="53" t="n">
        <v>0</v>
      </c>
      <c r="AG184" s="53" t="n">
        <v>0</v>
      </c>
      <c r="AH184" s="53" t="n">
        <v>0</v>
      </c>
      <c r="AI184" s="53" t="n">
        <v>0</v>
      </c>
      <c r="AJ184" s="53" t="n">
        <v>0</v>
      </c>
      <c r="AK184" s="53" t="n">
        <v>0</v>
      </c>
      <c r="AL184" s="53" t="n">
        <v>0</v>
      </c>
      <c r="AM184" s="53" t="n">
        <v>0</v>
      </c>
      <c r="AN184" s="53" t="n">
        <v>0</v>
      </c>
      <c r="AO184" s="53" t="n">
        <v>0</v>
      </c>
    </row>
    <row r="185">
      <c r="A185" s="55" t="s">
        <v>1020</v>
      </c>
      <c r="B185" s="13" t="s">
        <v>1028</v>
      </c>
      <c r="C185" s="13" t="s">
        <v>1026</v>
      </c>
      <c r="D185" s="13" t="s">
        <v>1024</v>
      </c>
      <c r="E185" s="53" t="n">
        <v>3521.48793029785</v>
      </c>
      <c r="F185" s="53" t="n">
        <v>0</v>
      </c>
      <c r="G185" s="53" t="n">
        <v>0</v>
      </c>
      <c r="H185" s="53" t="n">
        <v>0</v>
      </c>
      <c r="I185" s="53" t="n">
        <v>0</v>
      </c>
      <c r="J185" s="53" t="n">
        <v>0</v>
      </c>
      <c r="K185" s="53" t="n">
        <v>0</v>
      </c>
      <c r="L185" s="53" t="n">
        <v>0</v>
      </c>
      <c r="M185" s="53" t="n">
        <v>605.815414428711</v>
      </c>
      <c r="N185" s="53" t="n">
        <v>2284.93175506592</v>
      </c>
      <c r="O185" s="53" t="n">
        <v>0</v>
      </c>
      <c r="P185" s="53" t="n">
        <v>0</v>
      </c>
      <c r="Q185" s="53" t="n">
        <v>0</v>
      </c>
      <c r="R185" s="53" t="n">
        <v>0</v>
      </c>
      <c r="S185" s="53" t="n">
        <v>1731.87307739258</v>
      </c>
      <c r="T185" s="53" t="n">
        <v>0</v>
      </c>
      <c r="U185" s="53" t="n">
        <v>99.4445495605469</v>
      </c>
      <c r="V185" s="53" t="n">
        <v>32396.5271377563</v>
      </c>
      <c r="W185" s="53" t="n">
        <v>28268.6172637939</v>
      </c>
      <c r="X185" s="53" t="n">
        <v>21666.2461853027</v>
      </c>
      <c r="Y185" s="53" t="n">
        <v>93.3060760498047</v>
      </c>
      <c r="Z185" s="53" t="n">
        <v>0</v>
      </c>
      <c r="AA185" s="53" t="n">
        <v>0</v>
      </c>
      <c r="AB185" s="53" t="n">
        <v>0</v>
      </c>
      <c r="AC185" s="53" t="n">
        <v>239.950820922852</v>
      </c>
      <c r="AD185" s="53" t="n">
        <v>0</v>
      </c>
      <c r="AE185" s="53" t="n">
        <v>0</v>
      </c>
      <c r="AF185" s="53" t="n">
        <v>0</v>
      </c>
      <c r="AG185" s="53" t="n">
        <v>459.419219970703</v>
      </c>
      <c r="AH185" s="53" t="n">
        <v>239.950820922852</v>
      </c>
      <c r="AI185" s="53" t="n">
        <v>0</v>
      </c>
      <c r="AJ185" s="53" t="n">
        <v>0</v>
      </c>
      <c r="AK185" s="53" t="n">
        <v>92.2457809448242</v>
      </c>
      <c r="AL185" s="53" t="n">
        <v>0</v>
      </c>
      <c r="AM185" s="53" t="n">
        <v>694.028930664062</v>
      </c>
      <c r="AN185" s="53" t="n">
        <v>3009.26947021484</v>
      </c>
      <c r="AO185" s="53" t="n">
        <v>198.889099121094</v>
      </c>
    </row>
    <row r="186">
      <c r="A186" s="55" t="s">
        <v>1020</v>
      </c>
      <c r="B186" s="13" t="s">
        <v>1028</v>
      </c>
      <c r="C186" s="13" t="s">
        <v>1026</v>
      </c>
      <c r="D186" s="13" t="s">
        <v>1025</v>
      </c>
      <c r="E186" s="53" t="n">
        <v>170.222595214844</v>
      </c>
      <c r="F186" s="53" t="n">
        <v>0</v>
      </c>
      <c r="G186" s="53" t="n">
        <v>570.230484008789</v>
      </c>
      <c r="H186" s="53" t="n">
        <v>0</v>
      </c>
      <c r="I186" s="53" t="n">
        <v>387.425659179688</v>
      </c>
      <c r="J186" s="53" t="n">
        <v>0</v>
      </c>
      <c r="K186" s="53" t="n">
        <v>0</v>
      </c>
      <c r="L186" s="53" t="n">
        <v>0</v>
      </c>
      <c r="M186" s="53" t="n">
        <v>767.511505126953</v>
      </c>
      <c r="N186" s="53" t="n">
        <v>0</v>
      </c>
      <c r="O186" s="53" t="n">
        <v>0</v>
      </c>
      <c r="P186" s="53" t="n">
        <v>0</v>
      </c>
      <c r="Q186" s="53" t="n">
        <v>0</v>
      </c>
      <c r="R186" s="53" t="n">
        <v>0</v>
      </c>
      <c r="S186" s="53" t="n">
        <v>0</v>
      </c>
      <c r="T186" s="53" t="n">
        <v>0</v>
      </c>
      <c r="U186" s="53" t="n">
        <v>0</v>
      </c>
      <c r="V186" s="53" t="n">
        <v>3496.29014205933</v>
      </c>
      <c r="W186" s="53" t="n">
        <v>9676.03309631348</v>
      </c>
      <c r="X186" s="53" t="n">
        <v>5890.87147521973</v>
      </c>
      <c r="Y186" s="53" t="n">
        <v>34.0193634033203</v>
      </c>
      <c r="Z186" s="53" t="n">
        <v>0</v>
      </c>
      <c r="AA186" s="53" t="n">
        <v>0</v>
      </c>
      <c r="AB186" s="53" t="n">
        <v>0</v>
      </c>
      <c r="AC186" s="53" t="n">
        <v>1357.34185791016</v>
      </c>
      <c r="AD186" s="53" t="n">
        <v>0</v>
      </c>
      <c r="AE186" s="53" t="n">
        <v>2046.49124145508</v>
      </c>
      <c r="AF186" s="53" t="n">
        <v>0</v>
      </c>
      <c r="AG186" s="53" t="n">
        <v>0</v>
      </c>
      <c r="AH186" s="53" t="n">
        <v>0</v>
      </c>
      <c r="AI186" s="53" t="n">
        <v>0</v>
      </c>
      <c r="AJ186" s="53" t="n">
        <v>1225.32580566406</v>
      </c>
      <c r="AK186" s="53" t="n">
        <v>132.016052246094</v>
      </c>
      <c r="AL186" s="53" t="n">
        <v>0</v>
      </c>
      <c r="AM186" s="53" t="n">
        <v>0</v>
      </c>
      <c r="AN186" s="53" t="n">
        <v>665.933975219727</v>
      </c>
      <c r="AO186" s="53" t="n">
        <v>0</v>
      </c>
    </row>
    <row r="187">
      <c r="A187" s="55" t="s">
        <v>1020</v>
      </c>
      <c r="B187" s="13" t="s">
        <v>1029</v>
      </c>
      <c r="C187" s="13" t="s">
        <v>1022</v>
      </c>
      <c r="D187" s="13" t="s">
        <v>1023</v>
      </c>
      <c r="E187" s="53" t="n">
        <v>19701.2596740723</v>
      </c>
      <c r="F187" s="53" t="n">
        <v>0</v>
      </c>
      <c r="G187" s="53" t="n">
        <v>0</v>
      </c>
      <c r="H187" s="53" t="n">
        <v>0</v>
      </c>
      <c r="I187" s="53" t="n">
        <v>0</v>
      </c>
      <c r="J187" s="53" t="n">
        <v>0</v>
      </c>
      <c r="K187" s="53" t="n">
        <v>0</v>
      </c>
      <c r="L187" s="53" t="n">
        <v>0</v>
      </c>
      <c r="M187" s="53" t="n">
        <v>0</v>
      </c>
      <c r="N187" s="53" t="n">
        <v>0</v>
      </c>
      <c r="O187" s="53" t="n">
        <v>0</v>
      </c>
      <c r="P187" s="53" t="n">
        <v>0</v>
      </c>
      <c r="Q187" s="53" t="n">
        <v>0</v>
      </c>
      <c r="R187" s="53" t="n">
        <v>0</v>
      </c>
      <c r="S187" s="53" t="n">
        <v>0</v>
      </c>
      <c r="T187" s="53" t="n">
        <v>0</v>
      </c>
      <c r="U187" s="53" t="n">
        <v>0</v>
      </c>
      <c r="V187" s="53" t="n">
        <v>0</v>
      </c>
      <c r="W187" s="53" t="n">
        <v>0</v>
      </c>
      <c r="X187" s="53" t="n">
        <v>0</v>
      </c>
      <c r="Y187" s="53" t="n">
        <v>0</v>
      </c>
      <c r="Z187" s="53" t="n">
        <v>0</v>
      </c>
      <c r="AA187" s="53" t="n">
        <v>0</v>
      </c>
      <c r="AB187" s="53" t="n">
        <v>0</v>
      </c>
      <c r="AC187" s="53" t="n">
        <v>0</v>
      </c>
      <c r="AD187" s="53" t="n">
        <v>0</v>
      </c>
      <c r="AE187" s="53" t="n">
        <v>0</v>
      </c>
      <c r="AF187" s="53" t="n">
        <v>0</v>
      </c>
      <c r="AG187" s="53" t="n">
        <v>0</v>
      </c>
      <c r="AH187" s="53" t="n">
        <v>0</v>
      </c>
      <c r="AI187" s="53" t="n">
        <v>0</v>
      </c>
      <c r="AJ187" s="53" t="n">
        <v>0</v>
      </c>
      <c r="AK187" s="53" t="n">
        <v>0</v>
      </c>
      <c r="AL187" s="53" t="n">
        <v>0</v>
      </c>
      <c r="AM187" s="53" t="n">
        <v>0</v>
      </c>
      <c r="AN187" s="53" t="n">
        <v>0</v>
      </c>
      <c r="AO187" s="53" t="n">
        <v>0</v>
      </c>
    </row>
    <row r="188">
      <c r="A188" s="55" t="s">
        <v>1020</v>
      </c>
      <c r="B188" s="13" t="s">
        <v>1029</v>
      </c>
      <c r="C188" s="13" t="s">
        <v>1022</v>
      </c>
      <c r="D188" s="13" t="s">
        <v>1024</v>
      </c>
      <c r="E188" s="53" t="n">
        <v>144663.297622681</v>
      </c>
      <c r="F188" s="53" t="n">
        <v>0</v>
      </c>
      <c r="G188" s="53" t="n">
        <v>0</v>
      </c>
      <c r="H188" s="53" t="n">
        <v>0</v>
      </c>
      <c r="I188" s="53" t="n">
        <v>0</v>
      </c>
      <c r="J188" s="53" t="n">
        <v>0</v>
      </c>
      <c r="K188" s="53" t="n">
        <v>0</v>
      </c>
      <c r="L188" s="53" t="n">
        <v>0</v>
      </c>
      <c r="M188" s="53" t="n">
        <v>0</v>
      </c>
      <c r="N188" s="53" t="n">
        <v>0</v>
      </c>
      <c r="O188" s="53" t="n">
        <v>0</v>
      </c>
      <c r="P188" s="53" t="n">
        <v>0</v>
      </c>
      <c r="Q188" s="53" t="n">
        <v>0</v>
      </c>
      <c r="R188" s="53" t="n">
        <v>0</v>
      </c>
      <c r="S188" s="53" t="n">
        <v>0</v>
      </c>
      <c r="T188" s="53" t="n">
        <v>0</v>
      </c>
      <c r="U188" s="53" t="n">
        <v>0</v>
      </c>
      <c r="V188" s="53" t="n">
        <v>0</v>
      </c>
      <c r="W188" s="53" t="n">
        <v>0</v>
      </c>
      <c r="X188" s="53" t="n">
        <v>0</v>
      </c>
      <c r="Y188" s="53" t="n">
        <v>0</v>
      </c>
      <c r="Z188" s="53" t="n">
        <v>0</v>
      </c>
      <c r="AA188" s="53" t="n">
        <v>0</v>
      </c>
      <c r="AB188" s="53" t="n">
        <v>0</v>
      </c>
      <c r="AC188" s="53" t="n">
        <v>0</v>
      </c>
      <c r="AD188" s="53" t="n">
        <v>0</v>
      </c>
      <c r="AE188" s="53" t="n">
        <v>0</v>
      </c>
      <c r="AF188" s="53" t="n">
        <v>0</v>
      </c>
      <c r="AG188" s="53" t="n">
        <v>0</v>
      </c>
      <c r="AH188" s="53" t="n">
        <v>305.351989746094</v>
      </c>
      <c r="AI188" s="53" t="n">
        <v>0</v>
      </c>
      <c r="AJ188" s="53" t="n">
        <v>0</v>
      </c>
      <c r="AK188" s="53" t="n">
        <v>0</v>
      </c>
      <c r="AL188" s="53" t="n">
        <v>0</v>
      </c>
      <c r="AM188" s="53" t="n">
        <v>0</v>
      </c>
      <c r="AN188" s="53" t="n">
        <v>0</v>
      </c>
      <c r="AO188" s="53" t="n">
        <v>0</v>
      </c>
    </row>
    <row r="189">
      <c r="A189" s="55" t="s">
        <v>1020</v>
      </c>
      <c r="B189" s="13" t="s">
        <v>1029</v>
      </c>
      <c r="C189" s="13" t="s">
        <v>1022</v>
      </c>
      <c r="D189" s="13" t="s">
        <v>1025</v>
      </c>
      <c r="E189" s="53" t="n">
        <v>23516.3381347656</v>
      </c>
      <c r="F189" s="53" t="n">
        <v>0</v>
      </c>
      <c r="G189" s="53" t="n">
        <v>0</v>
      </c>
      <c r="H189" s="53" t="n">
        <v>0</v>
      </c>
      <c r="I189" s="53" t="n">
        <v>0</v>
      </c>
      <c r="J189" s="53" t="n">
        <v>0</v>
      </c>
      <c r="K189" s="53" t="n">
        <v>0</v>
      </c>
      <c r="L189" s="53" t="n">
        <v>0</v>
      </c>
      <c r="M189" s="53" t="n">
        <v>0</v>
      </c>
      <c r="N189" s="53" t="n">
        <v>0</v>
      </c>
      <c r="O189" s="53" t="n">
        <v>0</v>
      </c>
      <c r="P189" s="53" t="n">
        <v>0</v>
      </c>
      <c r="Q189" s="53" t="n">
        <v>0</v>
      </c>
      <c r="R189" s="53" t="n">
        <v>0</v>
      </c>
      <c r="S189" s="53" t="n">
        <v>0</v>
      </c>
      <c r="T189" s="53" t="n">
        <v>0</v>
      </c>
      <c r="U189" s="53" t="n">
        <v>0</v>
      </c>
      <c r="V189" s="53" t="n">
        <v>0</v>
      </c>
      <c r="W189" s="53" t="n">
        <v>0</v>
      </c>
      <c r="X189" s="53" t="n">
        <v>0</v>
      </c>
      <c r="Y189" s="53" t="n">
        <v>0</v>
      </c>
      <c r="Z189" s="53" t="n">
        <v>0</v>
      </c>
      <c r="AA189" s="53" t="n">
        <v>0</v>
      </c>
      <c r="AB189" s="53" t="n">
        <v>0</v>
      </c>
      <c r="AC189" s="53" t="n">
        <v>0</v>
      </c>
      <c r="AD189" s="53" t="n">
        <v>0</v>
      </c>
      <c r="AE189" s="53" t="n">
        <v>0</v>
      </c>
      <c r="AF189" s="53" t="n">
        <v>0</v>
      </c>
      <c r="AG189" s="53" t="n">
        <v>0</v>
      </c>
      <c r="AH189" s="53" t="n">
        <v>0</v>
      </c>
      <c r="AI189" s="53" t="n">
        <v>0</v>
      </c>
      <c r="AJ189" s="53" t="n">
        <v>0</v>
      </c>
      <c r="AK189" s="53" t="n">
        <v>0</v>
      </c>
      <c r="AL189" s="53" t="n">
        <v>0</v>
      </c>
      <c r="AM189" s="53" t="n">
        <v>0</v>
      </c>
      <c r="AN189" s="53" t="n">
        <v>0</v>
      </c>
      <c r="AO189" s="53" t="n">
        <v>0</v>
      </c>
    </row>
    <row r="190">
      <c r="A190" s="55" t="s">
        <v>1020</v>
      </c>
      <c r="B190" s="13" t="s">
        <v>1029</v>
      </c>
      <c r="C190" s="13" t="s">
        <v>1026</v>
      </c>
      <c r="D190" s="13" t="s">
        <v>1023</v>
      </c>
      <c r="E190" s="53" t="n">
        <v>10212.9630813599</v>
      </c>
      <c r="F190" s="53" t="n">
        <v>0</v>
      </c>
      <c r="G190" s="53" t="n">
        <v>0</v>
      </c>
      <c r="H190" s="53" t="n">
        <v>0</v>
      </c>
      <c r="I190" s="53" t="n">
        <v>0</v>
      </c>
      <c r="J190" s="53" t="n">
        <v>0</v>
      </c>
      <c r="K190" s="53" t="n">
        <v>0</v>
      </c>
      <c r="L190" s="53" t="n">
        <v>0</v>
      </c>
      <c r="M190" s="53" t="n">
        <v>0</v>
      </c>
      <c r="N190" s="53" t="n">
        <v>0</v>
      </c>
      <c r="O190" s="53" t="n">
        <v>0</v>
      </c>
      <c r="P190" s="53" t="n">
        <v>0</v>
      </c>
      <c r="Q190" s="53" t="n">
        <v>0</v>
      </c>
      <c r="R190" s="53" t="n">
        <v>0</v>
      </c>
      <c r="S190" s="53" t="n">
        <v>0</v>
      </c>
      <c r="T190" s="53" t="n">
        <v>0</v>
      </c>
      <c r="U190" s="53" t="n">
        <v>0</v>
      </c>
      <c r="V190" s="53" t="n">
        <v>0</v>
      </c>
      <c r="W190" s="53" t="n">
        <v>0</v>
      </c>
      <c r="X190" s="53" t="n">
        <v>0</v>
      </c>
      <c r="Y190" s="53" t="n">
        <v>0</v>
      </c>
      <c r="Z190" s="53" t="n">
        <v>0</v>
      </c>
      <c r="AA190" s="53" t="n">
        <v>0</v>
      </c>
      <c r="AB190" s="53" t="n">
        <v>0</v>
      </c>
      <c r="AC190" s="53" t="n">
        <v>0</v>
      </c>
      <c r="AD190" s="53" t="n">
        <v>0</v>
      </c>
      <c r="AE190" s="53" t="n">
        <v>0</v>
      </c>
      <c r="AF190" s="53" t="n">
        <v>0</v>
      </c>
      <c r="AG190" s="53" t="n">
        <v>0</v>
      </c>
      <c r="AH190" s="53" t="n">
        <v>0</v>
      </c>
      <c r="AI190" s="53" t="n">
        <v>0</v>
      </c>
      <c r="AJ190" s="53" t="n">
        <v>0</v>
      </c>
      <c r="AK190" s="53" t="n">
        <v>0</v>
      </c>
      <c r="AL190" s="53" t="n">
        <v>0</v>
      </c>
      <c r="AM190" s="53" t="n">
        <v>0</v>
      </c>
      <c r="AN190" s="53" t="n">
        <v>0</v>
      </c>
      <c r="AO190" s="53" t="n">
        <v>0</v>
      </c>
    </row>
    <row r="191">
      <c r="A191" s="55" t="s">
        <v>1020</v>
      </c>
      <c r="B191" s="13" t="s">
        <v>1029</v>
      </c>
      <c r="C191" s="13" t="s">
        <v>1026</v>
      </c>
      <c r="D191" s="13" t="s">
        <v>1024</v>
      </c>
      <c r="E191" s="53" t="n">
        <v>203115.195571899</v>
      </c>
      <c r="F191" s="53" t="n">
        <v>0</v>
      </c>
      <c r="G191" s="53" t="n">
        <v>0</v>
      </c>
      <c r="H191" s="53" t="n">
        <v>0</v>
      </c>
      <c r="I191" s="53" t="n">
        <v>0</v>
      </c>
      <c r="J191" s="53" t="n">
        <v>0</v>
      </c>
      <c r="K191" s="53" t="n">
        <v>0</v>
      </c>
      <c r="L191" s="53" t="n">
        <v>0</v>
      </c>
      <c r="M191" s="53" t="n">
        <v>0</v>
      </c>
      <c r="N191" s="53" t="n">
        <v>0</v>
      </c>
      <c r="O191" s="53" t="n">
        <v>0</v>
      </c>
      <c r="P191" s="53" t="n">
        <v>0</v>
      </c>
      <c r="Q191" s="53" t="n">
        <v>0</v>
      </c>
      <c r="R191" s="53" t="n">
        <v>0</v>
      </c>
      <c r="S191" s="53" t="n">
        <v>0</v>
      </c>
      <c r="T191" s="53" t="n">
        <v>0</v>
      </c>
      <c r="U191" s="53" t="n">
        <v>0</v>
      </c>
      <c r="V191" s="53" t="n">
        <v>0</v>
      </c>
      <c r="W191" s="53" t="n">
        <v>99.7318878173828</v>
      </c>
      <c r="X191" s="53" t="n">
        <v>0</v>
      </c>
      <c r="Y191" s="53" t="n">
        <v>0</v>
      </c>
      <c r="Z191" s="53" t="n">
        <v>0</v>
      </c>
      <c r="AA191" s="53" t="n">
        <v>0</v>
      </c>
      <c r="AB191" s="53" t="n">
        <v>0</v>
      </c>
      <c r="AC191" s="53" t="n">
        <v>0</v>
      </c>
      <c r="AD191" s="53" t="n">
        <v>0</v>
      </c>
      <c r="AE191" s="53" t="n">
        <v>0</v>
      </c>
      <c r="AF191" s="53" t="n">
        <v>0</v>
      </c>
      <c r="AG191" s="53" t="n">
        <v>0</v>
      </c>
      <c r="AH191" s="53" t="n">
        <v>0</v>
      </c>
      <c r="AI191" s="53" t="n">
        <v>0</v>
      </c>
      <c r="AJ191" s="53" t="n">
        <v>0</v>
      </c>
      <c r="AK191" s="53" t="n">
        <v>0</v>
      </c>
      <c r="AL191" s="53" t="n">
        <v>0</v>
      </c>
      <c r="AM191" s="53" t="n">
        <v>0</v>
      </c>
      <c r="AN191" s="53" t="n">
        <v>0</v>
      </c>
      <c r="AO191" s="53" t="n">
        <v>0</v>
      </c>
    </row>
    <row r="192">
      <c r="A192" s="55" t="s">
        <v>1020</v>
      </c>
      <c r="B192" s="13" t="s">
        <v>1029</v>
      </c>
      <c r="C192" s="13" t="s">
        <v>1026</v>
      </c>
      <c r="D192" s="13" t="s">
        <v>1025</v>
      </c>
      <c r="E192" s="53" t="n">
        <v>41203.183467865</v>
      </c>
      <c r="F192" s="53" t="n">
        <v>0</v>
      </c>
      <c r="G192" s="53" t="n">
        <v>394.550750732422</v>
      </c>
      <c r="H192" s="53" t="n">
        <v>0</v>
      </c>
      <c r="I192" s="53" t="n">
        <v>0</v>
      </c>
      <c r="J192" s="53" t="n">
        <v>0</v>
      </c>
      <c r="K192" s="53" t="n">
        <v>0</v>
      </c>
      <c r="L192" s="53" t="n">
        <v>0</v>
      </c>
      <c r="M192" s="53" t="n">
        <v>0</v>
      </c>
      <c r="N192" s="53" t="n">
        <v>0</v>
      </c>
      <c r="O192" s="53" t="n">
        <v>0</v>
      </c>
      <c r="P192" s="53" t="n">
        <v>0</v>
      </c>
      <c r="Q192" s="53" t="n">
        <v>0</v>
      </c>
      <c r="R192" s="53" t="n">
        <v>0</v>
      </c>
      <c r="S192" s="53" t="n">
        <v>0</v>
      </c>
      <c r="T192" s="53" t="n">
        <v>0</v>
      </c>
      <c r="U192" s="53" t="n">
        <v>0</v>
      </c>
      <c r="V192" s="53" t="n">
        <v>0</v>
      </c>
      <c r="W192" s="53" t="n">
        <v>0</v>
      </c>
      <c r="X192" s="53" t="n">
        <v>0</v>
      </c>
      <c r="Y192" s="53" t="n">
        <v>0</v>
      </c>
      <c r="Z192" s="53" t="n">
        <v>0</v>
      </c>
      <c r="AA192" s="53" t="n">
        <v>0</v>
      </c>
      <c r="AB192" s="53" t="n">
        <v>0</v>
      </c>
      <c r="AC192" s="53" t="n">
        <v>0</v>
      </c>
      <c r="AD192" s="53" t="n">
        <v>0</v>
      </c>
      <c r="AE192" s="53" t="n">
        <v>0</v>
      </c>
      <c r="AF192" s="53" t="n">
        <v>0</v>
      </c>
      <c r="AG192" s="53" t="n">
        <v>0</v>
      </c>
      <c r="AH192" s="53" t="n">
        <v>0</v>
      </c>
      <c r="AI192" s="53" t="n">
        <v>0</v>
      </c>
      <c r="AJ192" s="53" t="n">
        <v>0</v>
      </c>
      <c r="AK192" s="53" t="n">
        <v>0</v>
      </c>
      <c r="AL192" s="53" t="n">
        <v>0</v>
      </c>
      <c r="AM192" s="53" t="n">
        <v>0</v>
      </c>
      <c r="AN192" s="53" t="n">
        <v>0</v>
      </c>
      <c r="AO192" s="53" t="n">
        <v>0</v>
      </c>
    </row>
    <row r="193">
      <c r="A193" s="55" t="s">
        <v>1020</v>
      </c>
      <c r="B193" s="13" t="s">
        <v>1030</v>
      </c>
      <c r="C193" s="13" t="s">
        <v>1022</v>
      </c>
      <c r="D193" s="13" t="s">
        <v>1023</v>
      </c>
      <c r="E193" s="53" t="n">
        <v>11483.65832901</v>
      </c>
      <c r="F193" s="53" t="n">
        <v>0</v>
      </c>
      <c r="G193" s="53" t="n">
        <v>0</v>
      </c>
      <c r="H193" s="53" t="n">
        <v>0</v>
      </c>
      <c r="I193" s="53" t="n">
        <v>0</v>
      </c>
      <c r="J193" s="53" t="n">
        <v>0</v>
      </c>
      <c r="K193" s="53" t="n">
        <v>0</v>
      </c>
      <c r="L193" s="53" t="n">
        <v>0</v>
      </c>
      <c r="M193" s="53" t="n">
        <v>0</v>
      </c>
      <c r="N193" s="53" t="n">
        <v>0</v>
      </c>
      <c r="O193" s="53" t="n">
        <v>0</v>
      </c>
      <c r="P193" s="53" t="n">
        <v>0</v>
      </c>
      <c r="Q193" s="53" t="n">
        <v>0</v>
      </c>
      <c r="R193" s="53" t="n">
        <v>0</v>
      </c>
      <c r="S193" s="53" t="n">
        <v>0</v>
      </c>
      <c r="T193" s="53" t="n">
        <v>0</v>
      </c>
      <c r="U193" s="53" t="n">
        <v>0</v>
      </c>
      <c r="V193" s="53" t="n">
        <v>0</v>
      </c>
      <c r="W193" s="53" t="n">
        <v>0</v>
      </c>
      <c r="X193" s="53" t="n">
        <v>0</v>
      </c>
      <c r="Y193" s="53" t="n">
        <v>0</v>
      </c>
      <c r="Z193" s="53" t="n">
        <v>0</v>
      </c>
      <c r="AA193" s="53" t="n">
        <v>0</v>
      </c>
      <c r="AB193" s="53" t="n">
        <v>0</v>
      </c>
      <c r="AC193" s="53" t="n">
        <v>0</v>
      </c>
      <c r="AD193" s="53" t="n">
        <v>0</v>
      </c>
      <c r="AE193" s="53" t="n">
        <v>0</v>
      </c>
      <c r="AF193" s="53" t="n">
        <v>0</v>
      </c>
      <c r="AG193" s="53" t="n">
        <v>0</v>
      </c>
      <c r="AH193" s="53" t="n">
        <v>0</v>
      </c>
      <c r="AI193" s="53" t="n">
        <v>0</v>
      </c>
      <c r="AJ193" s="53" t="n">
        <v>0</v>
      </c>
      <c r="AK193" s="53" t="n">
        <v>0</v>
      </c>
      <c r="AL193" s="53" t="n">
        <v>0</v>
      </c>
      <c r="AM193" s="53" t="n">
        <v>0</v>
      </c>
      <c r="AN193" s="53" t="n">
        <v>0</v>
      </c>
      <c r="AO193" s="53" t="n">
        <v>0</v>
      </c>
    </row>
    <row r="194">
      <c r="A194" s="55" t="s">
        <v>1020</v>
      </c>
      <c r="B194" s="13" t="s">
        <v>1030</v>
      </c>
      <c r="C194" s="13" t="s">
        <v>1022</v>
      </c>
      <c r="D194" s="13" t="s">
        <v>1024</v>
      </c>
      <c r="E194" s="53" t="n">
        <v>148610.624736786</v>
      </c>
      <c r="F194" s="53" t="n">
        <v>0</v>
      </c>
      <c r="G194" s="53" t="n">
        <v>0</v>
      </c>
      <c r="H194" s="53" t="n">
        <v>0</v>
      </c>
      <c r="I194" s="53" t="n">
        <v>0</v>
      </c>
      <c r="J194" s="53" t="n">
        <v>0</v>
      </c>
      <c r="K194" s="53" t="n">
        <v>0</v>
      </c>
      <c r="L194" s="53" t="n">
        <v>0</v>
      </c>
      <c r="M194" s="53" t="n">
        <v>0</v>
      </c>
      <c r="N194" s="53" t="n">
        <v>0</v>
      </c>
      <c r="O194" s="53" t="n">
        <v>0</v>
      </c>
      <c r="P194" s="53" t="n">
        <v>0</v>
      </c>
      <c r="Q194" s="53" t="n">
        <v>0</v>
      </c>
      <c r="R194" s="53" t="n">
        <v>0</v>
      </c>
      <c r="S194" s="53" t="n">
        <v>0</v>
      </c>
      <c r="T194" s="53" t="n">
        <v>0</v>
      </c>
      <c r="U194" s="53" t="n">
        <v>0</v>
      </c>
      <c r="V194" s="53" t="n">
        <v>0</v>
      </c>
      <c r="W194" s="53" t="n">
        <v>2092.63268280029</v>
      </c>
      <c r="X194" s="53" t="n">
        <v>0</v>
      </c>
      <c r="Y194" s="53" t="n">
        <v>194.613189697266</v>
      </c>
      <c r="Z194" s="53" t="n">
        <v>0</v>
      </c>
      <c r="AA194" s="53" t="n">
        <v>0</v>
      </c>
      <c r="AB194" s="53" t="n">
        <v>0</v>
      </c>
      <c r="AC194" s="53" t="n">
        <v>0</v>
      </c>
      <c r="AD194" s="53" t="n">
        <v>0</v>
      </c>
      <c r="AE194" s="53" t="n">
        <v>0</v>
      </c>
      <c r="AF194" s="53" t="n">
        <v>0</v>
      </c>
      <c r="AG194" s="53" t="n">
        <v>0</v>
      </c>
      <c r="AH194" s="53" t="n">
        <v>0</v>
      </c>
      <c r="AI194" s="53" t="n">
        <v>0</v>
      </c>
      <c r="AJ194" s="53" t="n">
        <v>0</v>
      </c>
      <c r="AK194" s="53" t="n">
        <v>0</v>
      </c>
      <c r="AL194" s="53" t="n">
        <v>0</v>
      </c>
      <c r="AM194" s="53" t="n">
        <v>0</v>
      </c>
      <c r="AN194" s="53" t="n">
        <v>0</v>
      </c>
      <c r="AO194" s="53" t="n">
        <v>280.116302490234</v>
      </c>
    </row>
    <row r="195">
      <c r="A195" s="55" t="s">
        <v>1020</v>
      </c>
      <c r="B195" s="13" t="s">
        <v>1030</v>
      </c>
      <c r="C195" s="13" t="s">
        <v>1022</v>
      </c>
      <c r="D195" s="13" t="s">
        <v>1025</v>
      </c>
      <c r="E195" s="53" t="n">
        <v>31077.0208473206</v>
      </c>
      <c r="F195" s="53" t="n">
        <v>0</v>
      </c>
      <c r="G195" s="53" t="n">
        <v>0</v>
      </c>
      <c r="H195" s="53" t="n">
        <v>0</v>
      </c>
      <c r="I195" s="53" t="n">
        <v>0</v>
      </c>
      <c r="J195" s="53" t="n">
        <v>0</v>
      </c>
      <c r="K195" s="53" t="n">
        <v>0</v>
      </c>
      <c r="L195" s="53" t="n">
        <v>0</v>
      </c>
      <c r="M195" s="53" t="n">
        <v>0</v>
      </c>
      <c r="N195" s="53" t="n">
        <v>0</v>
      </c>
      <c r="O195" s="53" t="n">
        <v>0</v>
      </c>
      <c r="P195" s="53" t="n">
        <v>0</v>
      </c>
      <c r="Q195" s="53" t="n">
        <v>0</v>
      </c>
      <c r="R195" s="53" t="n">
        <v>0</v>
      </c>
      <c r="S195" s="53" t="n">
        <v>0</v>
      </c>
      <c r="T195" s="53" t="n">
        <v>0</v>
      </c>
      <c r="U195" s="53" t="n">
        <v>0</v>
      </c>
      <c r="V195" s="53" t="n">
        <v>0</v>
      </c>
      <c r="W195" s="53" t="n">
        <v>1455.63426208496</v>
      </c>
      <c r="X195" s="53" t="n">
        <v>0</v>
      </c>
      <c r="Y195" s="53" t="n">
        <v>0</v>
      </c>
      <c r="Z195" s="53" t="n">
        <v>0</v>
      </c>
      <c r="AA195" s="53" t="n">
        <v>0</v>
      </c>
      <c r="AB195" s="53" t="n">
        <v>0</v>
      </c>
      <c r="AC195" s="53" t="n">
        <v>0</v>
      </c>
      <c r="AD195" s="53" t="n">
        <v>0</v>
      </c>
      <c r="AE195" s="53" t="n">
        <v>0</v>
      </c>
      <c r="AF195" s="53" t="n">
        <v>0</v>
      </c>
      <c r="AG195" s="53" t="n">
        <v>0</v>
      </c>
      <c r="AH195" s="53" t="n">
        <v>0</v>
      </c>
      <c r="AI195" s="53" t="n">
        <v>0</v>
      </c>
      <c r="AJ195" s="53" t="n">
        <v>0</v>
      </c>
      <c r="AK195" s="53" t="n">
        <v>0</v>
      </c>
      <c r="AL195" s="53" t="n">
        <v>0</v>
      </c>
      <c r="AM195" s="53" t="n">
        <v>0</v>
      </c>
      <c r="AN195" s="53" t="n">
        <v>0</v>
      </c>
      <c r="AO195" s="53" t="n">
        <v>0</v>
      </c>
    </row>
    <row r="196">
      <c r="A196" s="55" t="s">
        <v>1020</v>
      </c>
      <c r="B196" s="13" t="s">
        <v>1030</v>
      </c>
      <c r="C196" s="13" t="s">
        <v>1026</v>
      </c>
      <c r="D196" s="13" t="s">
        <v>1023</v>
      </c>
      <c r="E196" s="53" t="n">
        <v>7895.75310134888</v>
      </c>
      <c r="F196" s="53" t="n">
        <v>0</v>
      </c>
      <c r="G196" s="53" t="n">
        <v>0</v>
      </c>
      <c r="H196" s="53" t="n">
        <v>0</v>
      </c>
      <c r="I196" s="53" t="n">
        <v>0</v>
      </c>
      <c r="J196" s="53" t="n">
        <v>0</v>
      </c>
      <c r="K196" s="53" t="n">
        <v>0</v>
      </c>
      <c r="L196" s="53" t="n">
        <v>0</v>
      </c>
      <c r="M196" s="53" t="n">
        <v>0</v>
      </c>
      <c r="N196" s="53" t="n">
        <v>0</v>
      </c>
      <c r="O196" s="53" t="n">
        <v>0</v>
      </c>
      <c r="P196" s="53" t="n">
        <v>0</v>
      </c>
      <c r="Q196" s="53" t="n">
        <v>0</v>
      </c>
      <c r="R196" s="53" t="n">
        <v>0</v>
      </c>
      <c r="S196" s="53" t="n">
        <v>0</v>
      </c>
      <c r="T196" s="53" t="n">
        <v>0</v>
      </c>
      <c r="U196" s="53" t="n">
        <v>0</v>
      </c>
      <c r="V196" s="53" t="n">
        <v>0</v>
      </c>
      <c r="W196" s="53" t="n">
        <v>0</v>
      </c>
      <c r="X196" s="53" t="n">
        <v>0</v>
      </c>
      <c r="Y196" s="53" t="n">
        <v>0</v>
      </c>
      <c r="Z196" s="53" t="n">
        <v>0</v>
      </c>
      <c r="AA196" s="53" t="n">
        <v>0</v>
      </c>
      <c r="AB196" s="53" t="n">
        <v>0</v>
      </c>
      <c r="AC196" s="53" t="n">
        <v>0</v>
      </c>
      <c r="AD196" s="53" t="n">
        <v>0</v>
      </c>
      <c r="AE196" s="53" t="n">
        <v>0</v>
      </c>
      <c r="AF196" s="53" t="n">
        <v>0</v>
      </c>
      <c r="AG196" s="53" t="n">
        <v>0</v>
      </c>
      <c r="AH196" s="53" t="n">
        <v>0</v>
      </c>
      <c r="AI196" s="53" t="n">
        <v>0</v>
      </c>
      <c r="AJ196" s="53" t="n">
        <v>0</v>
      </c>
      <c r="AK196" s="53" t="n">
        <v>0</v>
      </c>
      <c r="AL196" s="53" t="n">
        <v>0</v>
      </c>
      <c r="AM196" s="53" t="n">
        <v>0</v>
      </c>
      <c r="AN196" s="53" t="n">
        <v>0</v>
      </c>
      <c r="AO196" s="53" t="n">
        <v>0</v>
      </c>
    </row>
    <row r="197">
      <c r="A197" s="55" t="s">
        <v>1020</v>
      </c>
      <c r="B197" s="13" t="s">
        <v>1030</v>
      </c>
      <c r="C197" s="13" t="s">
        <v>1026</v>
      </c>
      <c r="D197" s="13" t="s">
        <v>1024</v>
      </c>
      <c r="E197" s="53" t="n">
        <v>56718.1588668823</v>
      </c>
      <c r="F197" s="53" t="n">
        <v>0</v>
      </c>
      <c r="G197" s="53" t="n">
        <v>0</v>
      </c>
      <c r="H197" s="53" t="n">
        <v>0</v>
      </c>
      <c r="I197" s="53" t="n">
        <v>0</v>
      </c>
      <c r="J197" s="53" t="n">
        <v>0</v>
      </c>
      <c r="K197" s="53" t="n">
        <v>0</v>
      </c>
      <c r="L197" s="53" t="n">
        <v>0</v>
      </c>
      <c r="M197" s="53" t="n">
        <v>0</v>
      </c>
      <c r="N197" s="53" t="n">
        <v>0</v>
      </c>
      <c r="O197" s="53" t="n">
        <v>0</v>
      </c>
      <c r="P197" s="53" t="n">
        <v>0</v>
      </c>
      <c r="Q197" s="53" t="n">
        <v>0</v>
      </c>
      <c r="R197" s="53" t="n">
        <v>0</v>
      </c>
      <c r="S197" s="53" t="n">
        <v>0</v>
      </c>
      <c r="T197" s="53" t="n">
        <v>0</v>
      </c>
      <c r="U197" s="53" t="n">
        <v>33.6481475830078</v>
      </c>
      <c r="V197" s="53" t="n">
        <v>0</v>
      </c>
      <c r="W197" s="53" t="n">
        <v>1307.28034973145</v>
      </c>
      <c r="X197" s="53" t="n">
        <v>0</v>
      </c>
      <c r="Y197" s="53" t="n">
        <v>0</v>
      </c>
      <c r="Z197" s="53" t="n">
        <v>0</v>
      </c>
      <c r="AA197" s="53" t="n">
        <v>0</v>
      </c>
      <c r="AB197" s="53" t="n">
        <v>0</v>
      </c>
      <c r="AC197" s="53" t="n">
        <v>0</v>
      </c>
      <c r="AD197" s="53" t="n">
        <v>0</v>
      </c>
      <c r="AE197" s="53" t="n">
        <v>0</v>
      </c>
      <c r="AF197" s="53" t="n">
        <v>0</v>
      </c>
      <c r="AG197" s="53" t="n">
        <v>0</v>
      </c>
      <c r="AH197" s="53" t="n">
        <v>0</v>
      </c>
      <c r="AI197" s="53" t="n">
        <v>0</v>
      </c>
      <c r="AJ197" s="53" t="n">
        <v>0</v>
      </c>
      <c r="AK197" s="53" t="n">
        <v>0</v>
      </c>
      <c r="AL197" s="53" t="n">
        <v>0</v>
      </c>
      <c r="AM197" s="53" t="n">
        <v>0</v>
      </c>
      <c r="AN197" s="53" t="n">
        <v>0</v>
      </c>
      <c r="AO197" s="53" t="n">
        <v>0</v>
      </c>
    </row>
    <row r="198">
      <c r="A198" s="55" t="s">
        <v>1020</v>
      </c>
      <c r="B198" s="13" t="s">
        <v>1030</v>
      </c>
      <c r="C198" s="13" t="s">
        <v>1026</v>
      </c>
      <c r="D198" s="13" t="s">
        <v>1025</v>
      </c>
      <c r="E198" s="53" t="n">
        <v>11081.3783912659</v>
      </c>
      <c r="F198" s="53" t="n">
        <v>0</v>
      </c>
      <c r="G198" s="53" t="n">
        <v>0</v>
      </c>
      <c r="H198" s="53" t="n">
        <v>0</v>
      </c>
      <c r="I198" s="53" t="n">
        <v>0</v>
      </c>
      <c r="J198" s="53" t="n">
        <v>0</v>
      </c>
      <c r="K198" s="53" t="n">
        <v>0</v>
      </c>
      <c r="L198" s="53" t="n">
        <v>0</v>
      </c>
      <c r="M198" s="53" t="n">
        <v>0</v>
      </c>
      <c r="N198" s="53" t="n">
        <v>0</v>
      </c>
      <c r="O198" s="53" t="n">
        <v>0</v>
      </c>
      <c r="P198" s="53" t="n">
        <v>0</v>
      </c>
      <c r="Q198" s="53" t="n">
        <v>0</v>
      </c>
      <c r="R198" s="53" t="n">
        <v>0</v>
      </c>
      <c r="S198" s="53" t="n">
        <v>0</v>
      </c>
      <c r="T198" s="53" t="n">
        <v>0</v>
      </c>
      <c r="U198" s="53" t="n">
        <v>0</v>
      </c>
      <c r="V198" s="53" t="n">
        <v>0</v>
      </c>
      <c r="W198" s="53" t="n">
        <v>280.116302490234</v>
      </c>
      <c r="X198" s="53" t="n">
        <v>0</v>
      </c>
      <c r="Y198" s="53" t="n">
        <v>194.613189697266</v>
      </c>
      <c r="Z198" s="53" t="n">
        <v>0</v>
      </c>
      <c r="AA198" s="53" t="n">
        <v>0</v>
      </c>
      <c r="AB198" s="53" t="n">
        <v>0</v>
      </c>
      <c r="AC198" s="53" t="n">
        <v>0</v>
      </c>
      <c r="AD198" s="53" t="n">
        <v>0</v>
      </c>
      <c r="AE198" s="53" t="n">
        <v>0</v>
      </c>
      <c r="AF198" s="53" t="n">
        <v>0</v>
      </c>
      <c r="AG198" s="53" t="n">
        <v>0</v>
      </c>
      <c r="AH198" s="53" t="n">
        <v>0</v>
      </c>
      <c r="AI198" s="53" t="n">
        <v>0</v>
      </c>
      <c r="AJ198" s="53" t="n">
        <v>0</v>
      </c>
      <c r="AK198" s="53" t="n">
        <v>0</v>
      </c>
      <c r="AL198" s="53" t="n">
        <v>0</v>
      </c>
      <c r="AM198" s="53" t="n">
        <v>0</v>
      </c>
      <c r="AN198" s="53" t="n">
        <v>0</v>
      </c>
      <c r="AO198" s="53" t="n">
        <v>0</v>
      </c>
    </row>
    <row r="199">
      <c r="A199" s="55" t="s">
        <v>1020</v>
      </c>
      <c r="B199" s="13" t="s">
        <v>1031</v>
      </c>
      <c r="C199" s="13" t="s">
        <v>1022</v>
      </c>
      <c r="D199" s="13" t="s">
        <v>1023</v>
      </c>
      <c r="E199" s="53" t="n">
        <v>0</v>
      </c>
      <c r="F199" s="53" t="n">
        <v>0</v>
      </c>
      <c r="G199" s="53" t="n">
        <v>0</v>
      </c>
      <c r="H199" s="53" t="n">
        <v>0</v>
      </c>
      <c r="I199" s="53" t="n">
        <v>0</v>
      </c>
      <c r="J199" s="53" t="n">
        <v>0</v>
      </c>
      <c r="K199" s="53" t="n">
        <v>0</v>
      </c>
      <c r="L199" s="53" t="n">
        <v>0</v>
      </c>
      <c r="M199" s="53" t="n">
        <v>0</v>
      </c>
      <c r="N199" s="53" t="n">
        <v>0</v>
      </c>
      <c r="O199" s="53" t="n">
        <v>0</v>
      </c>
      <c r="P199" s="53" t="n">
        <v>0</v>
      </c>
      <c r="Q199" s="53" t="n">
        <v>0</v>
      </c>
      <c r="R199" s="53" t="n">
        <v>0</v>
      </c>
      <c r="S199" s="53" t="n">
        <v>0</v>
      </c>
      <c r="T199" s="53" t="n">
        <v>0</v>
      </c>
      <c r="U199" s="53" t="n">
        <v>0</v>
      </c>
      <c r="V199" s="53" t="n">
        <v>0</v>
      </c>
      <c r="W199" s="53" t="n">
        <v>0</v>
      </c>
      <c r="X199" s="53" t="n">
        <v>0</v>
      </c>
      <c r="Y199" s="53" t="n">
        <v>0</v>
      </c>
      <c r="Z199" s="53" t="n">
        <v>0</v>
      </c>
      <c r="AA199" s="53" t="n">
        <v>0</v>
      </c>
      <c r="AB199" s="53" t="n">
        <v>0</v>
      </c>
      <c r="AC199" s="53" t="n">
        <v>0</v>
      </c>
      <c r="AD199" s="53" t="n">
        <v>0</v>
      </c>
      <c r="AE199" s="53" t="n">
        <v>0</v>
      </c>
      <c r="AF199" s="53" t="n">
        <v>0</v>
      </c>
      <c r="AG199" s="53" t="n">
        <v>0</v>
      </c>
      <c r="AH199" s="53" t="n">
        <v>0</v>
      </c>
      <c r="AI199" s="53" t="n">
        <v>0</v>
      </c>
      <c r="AJ199" s="53" t="n">
        <v>0</v>
      </c>
      <c r="AK199" s="53" t="n">
        <v>0</v>
      </c>
      <c r="AL199" s="53" t="n">
        <v>0</v>
      </c>
      <c r="AM199" s="53" t="n">
        <v>0</v>
      </c>
      <c r="AN199" s="53" t="n">
        <v>0</v>
      </c>
      <c r="AO199" s="53" t="n">
        <v>0</v>
      </c>
    </row>
    <row r="200">
      <c r="A200" s="55" t="s">
        <v>1020</v>
      </c>
      <c r="B200" s="13" t="s">
        <v>1031</v>
      </c>
      <c r="C200" s="13" t="s">
        <v>1022</v>
      </c>
      <c r="D200" s="13" t="s">
        <v>1024</v>
      </c>
      <c r="E200" s="53" t="n">
        <v>0</v>
      </c>
      <c r="F200" s="53" t="n">
        <v>0</v>
      </c>
      <c r="G200" s="53" t="n">
        <v>0</v>
      </c>
      <c r="H200" s="53" t="n">
        <v>0</v>
      </c>
      <c r="I200" s="53" t="n">
        <v>0</v>
      </c>
      <c r="J200" s="53" t="n">
        <v>0</v>
      </c>
      <c r="K200" s="53" t="n">
        <v>0</v>
      </c>
      <c r="L200" s="53" t="n">
        <v>0</v>
      </c>
      <c r="M200" s="53" t="n">
        <v>0</v>
      </c>
      <c r="N200" s="53" t="n">
        <v>0</v>
      </c>
      <c r="O200" s="53" t="n">
        <v>0</v>
      </c>
      <c r="P200" s="53" t="n">
        <v>0</v>
      </c>
      <c r="Q200" s="53" t="n">
        <v>0</v>
      </c>
      <c r="R200" s="53" t="n">
        <v>0</v>
      </c>
      <c r="S200" s="53" t="n">
        <v>0</v>
      </c>
      <c r="T200" s="53" t="n">
        <v>0</v>
      </c>
      <c r="U200" s="53" t="n">
        <v>0</v>
      </c>
      <c r="V200" s="53" t="n">
        <v>0</v>
      </c>
      <c r="W200" s="53" t="n">
        <v>0</v>
      </c>
      <c r="X200" s="53" t="n">
        <v>0</v>
      </c>
      <c r="Y200" s="53" t="n">
        <v>0</v>
      </c>
      <c r="Z200" s="53" t="n">
        <v>0</v>
      </c>
      <c r="AA200" s="53" t="n">
        <v>0</v>
      </c>
      <c r="AB200" s="53" t="n">
        <v>0</v>
      </c>
      <c r="AC200" s="53" t="n">
        <v>0</v>
      </c>
      <c r="AD200" s="53" t="n">
        <v>0</v>
      </c>
      <c r="AE200" s="53" t="n">
        <v>0</v>
      </c>
      <c r="AF200" s="53" t="n">
        <v>0</v>
      </c>
      <c r="AG200" s="53" t="n">
        <v>0</v>
      </c>
      <c r="AH200" s="53" t="n">
        <v>0</v>
      </c>
      <c r="AI200" s="53" t="n">
        <v>0</v>
      </c>
      <c r="AJ200" s="53" t="n">
        <v>0</v>
      </c>
      <c r="AK200" s="53" t="n">
        <v>0</v>
      </c>
      <c r="AL200" s="53" t="n">
        <v>0</v>
      </c>
      <c r="AM200" s="53" t="n">
        <v>0</v>
      </c>
      <c r="AN200" s="53" t="n">
        <v>0</v>
      </c>
      <c r="AO200" s="53" t="n">
        <v>0</v>
      </c>
    </row>
    <row r="201">
      <c r="A201" s="55" t="s">
        <v>1020</v>
      </c>
      <c r="B201" s="13" t="s">
        <v>1031</v>
      </c>
      <c r="C201" s="13" t="s">
        <v>1022</v>
      </c>
      <c r="D201" s="13" t="s">
        <v>1025</v>
      </c>
      <c r="E201" s="53" t="n">
        <v>0</v>
      </c>
      <c r="F201" s="53" t="n">
        <v>0</v>
      </c>
      <c r="G201" s="53" t="n">
        <v>0</v>
      </c>
      <c r="H201" s="53" t="n">
        <v>0</v>
      </c>
      <c r="I201" s="53" t="n">
        <v>0</v>
      </c>
      <c r="J201" s="53" t="n">
        <v>0</v>
      </c>
      <c r="K201" s="53" t="n">
        <v>0</v>
      </c>
      <c r="L201" s="53" t="n">
        <v>0</v>
      </c>
      <c r="M201" s="53" t="n">
        <v>0</v>
      </c>
      <c r="N201" s="53" t="n">
        <v>0</v>
      </c>
      <c r="O201" s="53" t="n">
        <v>0</v>
      </c>
      <c r="P201" s="53" t="n">
        <v>0</v>
      </c>
      <c r="Q201" s="53" t="n">
        <v>0</v>
      </c>
      <c r="R201" s="53" t="n">
        <v>0</v>
      </c>
      <c r="S201" s="53" t="n">
        <v>0</v>
      </c>
      <c r="T201" s="53" t="n">
        <v>0</v>
      </c>
      <c r="U201" s="53" t="n">
        <v>0</v>
      </c>
      <c r="V201" s="53" t="n">
        <v>0</v>
      </c>
      <c r="W201" s="53" t="n">
        <v>0</v>
      </c>
      <c r="X201" s="53" t="n">
        <v>0</v>
      </c>
      <c r="Y201" s="53" t="n">
        <v>0</v>
      </c>
      <c r="Z201" s="53" t="n">
        <v>0</v>
      </c>
      <c r="AA201" s="53" t="n">
        <v>0</v>
      </c>
      <c r="AB201" s="53" t="n">
        <v>0</v>
      </c>
      <c r="AC201" s="53" t="n">
        <v>0</v>
      </c>
      <c r="AD201" s="53" t="n">
        <v>0</v>
      </c>
      <c r="AE201" s="53" t="n">
        <v>0</v>
      </c>
      <c r="AF201" s="53" t="n">
        <v>0</v>
      </c>
      <c r="AG201" s="53" t="n">
        <v>0</v>
      </c>
      <c r="AH201" s="53" t="n">
        <v>0</v>
      </c>
      <c r="AI201" s="53" t="n">
        <v>0</v>
      </c>
      <c r="AJ201" s="53" t="n">
        <v>0</v>
      </c>
      <c r="AK201" s="53" t="n">
        <v>0</v>
      </c>
      <c r="AL201" s="53" t="n">
        <v>0</v>
      </c>
      <c r="AM201" s="53" t="n">
        <v>0</v>
      </c>
      <c r="AN201" s="53" t="n">
        <v>0</v>
      </c>
      <c r="AO201" s="53" t="n">
        <v>0</v>
      </c>
    </row>
    <row r="202">
      <c r="A202" s="55" t="s">
        <v>1020</v>
      </c>
      <c r="B202" s="13" t="s">
        <v>1031</v>
      </c>
      <c r="C202" s="13" t="s">
        <v>1026</v>
      </c>
      <c r="D202" s="13" t="s">
        <v>1023</v>
      </c>
      <c r="E202" s="53" t="n">
        <v>0</v>
      </c>
      <c r="F202" s="53" t="n">
        <v>0</v>
      </c>
      <c r="G202" s="53" t="n">
        <v>0</v>
      </c>
      <c r="H202" s="53" t="n">
        <v>0</v>
      </c>
      <c r="I202" s="53" t="n">
        <v>0</v>
      </c>
      <c r="J202" s="53" t="n">
        <v>0</v>
      </c>
      <c r="K202" s="53" t="n">
        <v>0</v>
      </c>
      <c r="L202" s="53" t="n">
        <v>0</v>
      </c>
      <c r="M202" s="53" t="n">
        <v>0</v>
      </c>
      <c r="N202" s="53" t="n">
        <v>0</v>
      </c>
      <c r="O202" s="53" t="n">
        <v>0</v>
      </c>
      <c r="P202" s="53" t="n">
        <v>0</v>
      </c>
      <c r="Q202" s="53" t="n">
        <v>0</v>
      </c>
      <c r="R202" s="53" t="n">
        <v>0</v>
      </c>
      <c r="S202" s="53" t="n">
        <v>0</v>
      </c>
      <c r="T202" s="53" t="n">
        <v>0</v>
      </c>
      <c r="U202" s="53" t="n">
        <v>0</v>
      </c>
      <c r="V202" s="53" t="n">
        <v>0</v>
      </c>
      <c r="W202" s="53" t="n">
        <v>0</v>
      </c>
      <c r="X202" s="53" t="n">
        <v>0</v>
      </c>
      <c r="Y202" s="53" t="n">
        <v>0</v>
      </c>
      <c r="Z202" s="53" t="n">
        <v>0</v>
      </c>
      <c r="AA202" s="53" t="n">
        <v>0</v>
      </c>
      <c r="AB202" s="53" t="n">
        <v>0</v>
      </c>
      <c r="AC202" s="53" t="n">
        <v>0</v>
      </c>
      <c r="AD202" s="53" t="n">
        <v>0</v>
      </c>
      <c r="AE202" s="53" t="n">
        <v>0</v>
      </c>
      <c r="AF202" s="53" t="n">
        <v>0</v>
      </c>
      <c r="AG202" s="53" t="n">
        <v>0</v>
      </c>
      <c r="AH202" s="53" t="n">
        <v>0</v>
      </c>
      <c r="AI202" s="53" t="n">
        <v>0</v>
      </c>
      <c r="AJ202" s="53" t="n">
        <v>0</v>
      </c>
      <c r="AK202" s="53" t="n">
        <v>0</v>
      </c>
      <c r="AL202" s="53" t="n">
        <v>0</v>
      </c>
      <c r="AM202" s="53" t="n">
        <v>0</v>
      </c>
      <c r="AN202" s="53" t="n">
        <v>0</v>
      </c>
      <c r="AO202" s="53" t="n">
        <v>0</v>
      </c>
    </row>
    <row r="203">
      <c r="A203" s="55" t="s">
        <v>1020</v>
      </c>
      <c r="B203" s="13" t="s">
        <v>1031</v>
      </c>
      <c r="C203" s="13" t="s">
        <v>1026</v>
      </c>
      <c r="D203" s="13" t="s">
        <v>1024</v>
      </c>
      <c r="E203" s="53" t="n">
        <v>99.5864639282227</v>
      </c>
      <c r="F203" s="53" t="n">
        <v>0</v>
      </c>
      <c r="G203" s="53" t="n">
        <v>0</v>
      </c>
      <c r="H203" s="53" t="n">
        <v>0</v>
      </c>
      <c r="I203" s="53" t="n">
        <v>0</v>
      </c>
      <c r="J203" s="53" t="n">
        <v>0</v>
      </c>
      <c r="K203" s="53" t="n">
        <v>0</v>
      </c>
      <c r="L203" s="53" t="n">
        <v>0</v>
      </c>
      <c r="M203" s="53" t="n">
        <v>0</v>
      </c>
      <c r="N203" s="53" t="n">
        <v>0</v>
      </c>
      <c r="O203" s="53" t="n">
        <v>0</v>
      </c>
      <c r="P203" s="53" t="n">
        <v>0</v>
      </c>
      <c r="Q203" s="53" t="n">
        <v>0</v>
      </c>
      <c r="R203" s="53" t="n">
        <v>0</v>
      </c>
      <c r="S203" s="53" t="n">
        <v>0</v>
      </c>
      <c r="T203" s="53" t="n">
        <v>0</v>
      </c>
      <c r="U203" s="53" t="n">
        <v>0</v>
      </c>
      <c r="V203" s="53" t="n">
        <v>0</v>
      </c>
      <c r="W203" s="53" t="n">
        <v>0</v>
      </c>
      <c r="X203" s="53" t="n">
        <v>0</v>
      </c>
      <c r="Y203" s="53" t="n">
        <v>0</v>
      </c>
      <c r="Z203" s="53" t="n">
        <v>0</v>
      </c>
      <c r="AA203" s="53" t="n">
        <v>0</v>
      </c>
      <c r="AB203" s="53" t="n">
        <v>0</v>
      </c>
      <c r="AC203" s="53" t="n">
        <v>0</v>
      </c>
      <c r="AD203" s="53" t="n">
        <v>0</v>
      </c>
      <c r="AE203" s="53" t="n">
        <v>0</v>
      </c>
      <c r="AF203" s="53" t="n">
        <v>0</v>
      </c>
      <c r="AG203" s="53" t="n">
        <v>0</v>
      </c>
      <c r="AH203" s="53" t="n">
        <v>0</v>
      </c>
      <c r="AI203" s="53" t="n">
        <v>0</v>
      </c>
      <c r="AJ203" s="53" t="n">
        <v>0</v>
      </c>
      <c r="AK203" s="53" t="n">
        <v>0</v>
      </c>
      <c r="AL203" s="53" t="n">
        <v>0</v>
      </c>
      <c r="AM203" s="53" t="n">
        <v>0</v>
      </c>
      <c r="AN203" s="53" t="n">
        <v>0</v>
      </c>
      <c r="AO203" s="53" t="n">
        <v>0</v>
      </c>
    </row>
    <row r="204">
      <c r="A204" s="55" t="s">
        <v>1020</v>
      </c>
      <c r="B204" s="13" t="s">
        <v>1031</v>
      </c>
      <c r="C204" s="13" t="s">
        <v>1026</v>
      </c>
      <c r="D204" s="13" t="s">
        <v>1025</v>
      </c>
      <c r="E204" s="53" t="n">
        <v>0</v>
      </c>
      <c r="F204" s="53" t="n">
        <v>0</v>
      </c>
      <c r="G204" s="53" t="n">
        <v>0</v>
      </c>
      <c r="H204" s="53" t="n">
        <v>0</v>
      </c>
      <c r="I204" s="53" t="n">
        <v>0</v>
      </c>
      <c r="J204" s="53" t="n">
        <v>0</v>
      </c>
      <c r="K204" s="53" t="n">
        <v>0</v>
      </c>
      <c r="L204" s="53" t="n">
        <v>0</v>
      </c>
      <c r="M204" s="53" t="n">
        <v>0</v>
      </c>
      <c r="N204" s="53" t="n">
        <v>0</v>
      </c>
      <c r="O204" s="53" t="n">
        <v>0</v>
      </c>
      <c r="P204" s="53" t="n">
        <v>0</v>
      </c>
      <c r="Q204" s="53" t="n">
        <v>0</v>
      </c>
      <c r="R204" s="53" t="n">
        <v>0</v>
      </c>
      <c r="S204" s="53" t="n">
        <v>0</v>
      </c>
      <c r="T204" s="53" t="n">
        <v>0</v>
      </c>
      <c r="U204" s="53" t="n">
        <v>0</v>
      </c>
      <c r="V204" s="53" t="n">
        <v>0</v>
      </c>
      <c r="W204" s="53" t="n">
        <v>0</v>
      </c>
      <c r="X204" s="53" t="n">
        <v>0</v>
      </c>
      <c r="Y204" s="53" t="n">
        <v>0</v>
      </c>
      <c r="Z204" s="53" t="n">
        <v>0</v>
      </c>
      <c r="AA204" s="53" t="n">
        <v>0</v>
      </c>
      <c r="AB204" s="53" t="n">
        <v>0</v>
      </c>
      <c r="AC204" s="53" t="n">
        <v>0</v>
      </c>
      <c r="AD204" s="53" t="n">
        <v>0</v>
      </c>
      <c r="AE204" s="53" t="n">
        <v>0</v>
      </c>
      <c r="AF204" s="53" t="n">
        <v>0</v>
      </c>
      <c r="AG204" s="53" t="n">
        <v>0</v>
      </c>
      <c r="AH204" s="53" t="n">
        <v>0</v>
      </c>
      <c r="AI204" s="53" t="n">
        <v>0</v>
      </c>
      <c r="AJ204" s="53" t="n">
        <v>0</v>
      </c>
      <c r="AK204" s="53" t="n">
        <v>0</v>
      </c>
      <c r="AL204" s="53" t="n">
        <v>0</v>
      </c>
      <c r="AM204" s="53" t="n">
        <v>0</v>
      </c>
      <c r="AN204" s="53" t="n">
        <v>0</v>
      </c>
      <c r="AO204" s="53" t="n">
        <v>0</v>
      </c>
    </row>
    <row r="205">
      <c r="A205" s="56" t="s">
        <v>1032</v>
      </c>
      <c r="B205" s="51" t="s">
        <v>1021</v>
      </c>
      <c r="C205" s="51" t="s">
        <v>1022</v>
      </c>
      <c r="D205" s="51" t="s">
        <v>1023</v>
      </c>
      <c r="E205" s="52" t="n">
        <v>2727.23553466797</v>
      </c>
      <c r="F205" s="52" t="n">
        <v>558.474609375</v>
      </c>
      <c r="G205" s="52" t="n">
        <v>1442.67645263672</v>
      </c>
      <c r="H205" s="52" t="n">
        <v>459.419219970703</v>
      </c>
      <c r="I205" s="52" t="n">
        <v>0</v>
      </c>
      <c r="J205" s="52" t="n">
        <v>0</v>
      </c>
      <c r="K205" s="52" t="n">
        <v>0</v>
      </c>
      <c r="L205" s="52" t="n">
        <v>0</v>
      </c>
      <c r="M205" s="52" t="n">
        <v>0</v>
      </c>
      <c r="N205" s="52" t="n">
        <v>0</v>
      </c>
      <c r="O205" s="52" t="n">
        <v>0</v>
      </c>
      <c r="P205" s="52" t="n">
        <v>0</v>
      </c>
      <c r="Q205" s="52" t="n">
        <v>0</v>
      </c>
      <c r="R205" s="52" t="n">
        <v>0</v>
      </c>
      <c r="S205" s="52" t="n">
        <v>0</v>
      </c>
      <c r="T205" s="52" t="n">
        <v>0</v>
      </c>
      <c r="U205" s="52" t="n">
        <v>1609.27630615234</v>
      </c>
      <c r="V205" s="52" t="n">
        <v>0</v>
      </c>
      <c r="W205" s="52" t="n">
        <v>1727.43075561523</v>
      </c>
      <c r="X205" s="52" t="n">
        <v>0</v>
      </c>
      <c r="Y205" s="52" t="n">
        <v>1930.71775436401</v>
      </c>
      <c r="Z205" s="52" t="n">
        <v>0</v>
      </c>
      <c r="AA205" s="52" t="n">
        <v>0</v>
      </c>
      <c r="AB205" s="52" t="n">
        <v>0</v>
      </c>
      <c r="AC205" s="52" t="n">
        <v>0</v>
      </c>
      <c r="AD205" s="52" t="n">
        <v>0</v>
      </c>
      <c r="AE205" s="52" t="n">
        <v>0</v>
      </c>
      <c r="AF205" s="52" t="n">
        <v>0</v>
      </c>
      <c r="AG205" s="52" t="n">
        <v>0</v>
      </c>
      <c r="AH205" s="52" t="n">
        <v>305.351989746094</v>
      </c>
      <c r="AI205" s="52" t="n">
        <v>0</v>
      </c>
      <c r="AJ205" s="52" t="n">
        <v>1649.08267211914</v>
      </c>
      <c r="AK205" s="52" t="n">
        <v>483.395050048828</v>
      </c>
      <c r="AL205" s="52" t="n">
        <v>0</v>
      </c>
      <c r="AM205" s="52" t="n">
        <v>403.891479492188</v>
      </c>
      <c r="AN205" s="52" t="n">
        <v>0</v>
      </c>
      <c r="AO205" s="52" t="n">
        <v>1272.45385742188</v>
      </c>
    </row>
    <row r="206">
      <c r="A206" s="56" t="s">
        <v>1032</v>
      </c>
      <c r="B206" s="51" t="s">
        <v>1021</v>
      </c>
      <c r="C206" s="51" t="s">
        <v>1022</v>
      </c>
      <c r="D206" s="51" t="s">
        <v>1024</v>
      </c>
      <c r="E206" s="52" t="n">
        <v>7982.87906265259</v>
      </c>
      <c r="F206" s="52" t="n">
        <v>2719.61462402344</v>
      </c>
      <c r="G206" s="52" t="n">
        <v>16776.0075836182</v>
      </c>
      <c r="H206" s="52" t="n">
        <v>1805.9076385498</v>
      </c>
      <c r="I206" s="52" t="n">
        <v>1638.80307006836</v>
      </c>
      <c r="J206" s="52" t="n">
        <v>0</v>
      </c>
      <c r="K206" s="52" t="n">
        <v>459.419219970703</v>
      </c>
      <c r="L206" s="52" t="n">
        <v>0</v>
      </c>
      <c r="M206" s="52" t="n">
        <v>440.499267578125</v>
      </c>
      <c r="N206" s="52" t="n">
        <v>703.606140136719</v>
      </c>
      <c r="O206" s="52" t="n">
        <v>0</v>
      </c>
      <c r="P206" s="52" t="n">
        <v>0</v>
      </c>
      <c r="Q206" s="52" t="n">
        <v>0</v>
      </c>
      <c r="R206" s="52" t="n">
        <v>0</v>
      </c>
      <c r="S206" s="52" t="n">
        <v>0</v>
      </c>
      <c r="T206" s="52" t="n">
        <v>2615.21660614014</v>
      </c>
      <c r="U206" s="52" t="n">
        <v>6978.07532501221</v>
      </c>
      <c r="V206" s="52" t="n">
        <v>558.474609375</v>
      </c>
      <c r="W206" s="52" t="n">
        <v>38776.5463981628</v>
      </c>
      <c r="X206" s="52" t="n">
        <v>3036.39387512207</v>
      </c>
      <c r="Y206" s="52" t="n">
        <v>17666.2993965149</v>
      </c>
      <c r="Z206" s="52" t="n">
        <v>1225.32580566406</v>
      </c>
      <c r="AA206" s="52" t="n">
        <v>1321.09376525879</v>
      </c>
      <c r="AB206" s="52" t="n">
        <v>0</v>
      </c>
      <c r="AC206" s="52" t="n">
        <v>2529.78319168091</v>
      </c>
      <c r="AD206" s="52" t="n">
        <v>445.230895996094</v>
      </c>
      <c r="AE206" s="52" t="n">
        <v>33.384334564209</v>
      </c>
      <c r="AF206" s="52" t="n">
        <v>0</v>
      </c>
      <c r="AG206" s="52" t="n">
        <v>0</v>
      </c>
      <c r="AH206" s="52" t="n">
        <v>3012.03528213501</v>
      </c>
      <c r="AI206" s="52" t="n">
        <v>6158.88886642456</v>
      </c>
      <c r="AJ206" s="52" t="n">
        <v>34635.9602622986</v>
      </c>
      <c r="AK206" s="52" t="n">
        <v>28836.6049461365</v>
      </c>
      <c r="AL206" s="52" t="n">
        <v>794.684112548828</v>
      </c>
      <c r="AM206" s="52" t="n">
        <v>10189.5367202759</v>
      </c>
      <c r="AN206" s="52" t="n">
        <v>5530.90952301025</v>
      </c>
      <c r="AO206" s="52" t="n">
        <v>12238.142791748</v>
      </c>
    </row>
    <row r="207">
      <c r="A207" s="56" t="s">
        <v>1032</v>
      </c>
      <c r="B207" s="51" t="s">
        <v>1021</v>
      </c>
      <c r="C207" s="51" t="s">
        <v>1022</v>
      </c>
      <c r="D207" s="51" t="s">
        <v>1025</v>
      </c>
      <c r="E207" s="52" t="n">
        <v>170.222595214844</v>
      </c>
      <c r="F207" s="52" t="n">
        <v>1116.94921875</v>
      </c>
      <c r="G207" s="52" t="n">
        <v>5673.52328491211</v>
      </c>
      <c r="H207" s="52" t="n">
        <v>3126.72201538086</v>
      </c>
      <c r="I207" s="52" t="n">
        <v>0</v>
      </c>
      <c r="J207" s="52" t="n">
        <v>0</v>
      </c>
      <c r="K207" s="52" t="n">
        <v>459.419219970703</v>
      </c>
      <c r="L207" s="52" t="n">
        <v>0</v>
      </c>
      <c r="M207" s="52" t="n">
        <v>1187.78308105469</v>
      </c>
      <c r="N207" s="52" t="n">
        <v>703.606140136719</v>
      </c>
      <c r="O207" s="52" t="n">
        <v>0</v>
      </c>
      <c r="P207" s="52" t="n">
        <v>0</v>
      </c>
      <c r="Q207" s="52" t="n">
        <v>0</v>
      </c>
      <c r="R207" s="52" t="n">
        <v>0</v>
      </c>
      <c r="S207" s="52" t="n">
        <v>403.891479492188</v>
      </c>
      <c r="T207" s="52" t="n">
        <v>984.426666259766</v>
      </c>
      <c r="U207" s="52" t="n">
        <v>1498.33060455322</v>
      </c>
      <c r="V207" s="52" t="n">
        <v>6910.59275817871</v>
      </c>
      <c r="W207" s="52" t="n">
        <v>30942.4278869629</v>
      </c>
      <c r="X207" s="52" t="n">
        <v>2954.10774230957</v>
      </c>
      <c r="Y207" s="52" t="n">
        <v>10869.4715805054</v>
      </c>
      <c r="Z207" s="52" t="n">
        <v>1272.45385742188</v>
      </c>
      <c r="AA207" s="52" t="n">
        <v>0</v>
      </c>
      <c r="AB207" s="52" t="n">
        <v>803.196258544922</v>
      </c>
      <c r="AC207" s="52" t="n">
        <v>18136.4515304565</v>
      </c>
      <c r="AD207" s="52" t="n">
        <v>519.4970703125</v>
      </c>
      <c r="AE207" s="52" t="n">
        <v>3732.90802001953</v>
      </c>
      <c r="AF207" s="52" t="n">
        <v>0</v>
      </c>
      <c r="AG207" s="52" t="n">
        <v>2858.33978271484</v>
      </c>
      <c r="AH207" s="52" t="n">
        <v>3605.02969360352</v>
      </c>
      <c r="AI207" s="52" t="n">
        <v>21740.8577194214</v>
      </c>
      <c r="AJ207" s="52" t="n">
        <v>85084.5985641479</v>
      </c>
      <c r="AK207" s="52" t="n">
        <v>24049.8255271912</v>
      </c>
      <c r="AL207" s="52" t="n">
        <v>377.319900512695</v>
      </c>
      <c r="AM207" s="52" t="n">
        <v>5924.60778808594</v>
      </c>
      <c r="AN207" s="52" t="n">
        <v>2879.26470947266</v>
      </c>
      <c r="AO207" s="52" t="n">
        <v>6923.44934082031</v>
      </c>
    </row>
    <row r="208">
      <c r="A208" s="56" t="s">
        <v>1032</v>
      </c>
      <c r="B208" s="51" t="s">
        <v>1021</v>
      </c>
      <c r="C208" s="51" t="s">
        <v>1026</v>
      </c>
      <c r="D208" s="51" t="s">
        <v>1023</v>
      </c>
      <c r="E208" s="52" t="n">
        <v>859.052642822266</v>
      </c>
      <c r="F208" s="52" t="n">
        <v>387.425659179688</v>
      </c>
      <c r="G208" s="52" t="n">
        <v>0</v>
      </c>
      <c r="H208" s="52" t="n">
        <v>0</v>
      </c>
      <c r="I208" s="52" t="n">
        <v>0</v>
      </c>
      <c r="J208" s="52" t="n">
        <v>0</v>
      </c>
      <c r="K208" s="52" t="n">
        <v>0</v>
      </c>
      <c r="L208" s="52" t="n">
        <v>0</v>
      </c>
      <c r="M208" s="52" t="n">
        <v>0</v>
      </c>
      <c r="N208" s="52" t="n">
        <v>0</v>
      </c>
      <c r="O208" s="52" t="n">
        <v>0</v>
      </c>
      <c r="P208" s="52" t="n">
        <v>0</v>
      </c>
      <c r="Q208" s="52" t="n">
        <v>0</v>
      </c>
      <c r="R208" s="52" t="n">
        <v>0</v>
      </c>
      <c r="S208" s="52" t="n">
        <v>0</v>
      </c>
      <c r="T208" s="52" t="n">
        <v>0</v>
      </c>
      <c r="U208" s="52" t="n">
        <v>2312.88244628906</v>
      </c>
      <c r="V208" s="52" t="n">
        <v>5019.65171813965</v>
      </c>
      <c r="W208" s="52" t="n">
        <v>1403.47117614746</v>
      </c>
      <c r="X208" s="52" t="n">
        <v>1388.27514648438</v>
      </c>
      <c r="Y208" s="52" t="n">
        <v>445.230895996094</v>
      </c>
      <c r="Z208" s="52" t="n">
        <v>0</v>
      </c>
      <c r="AA208" s="52" t="n">
        <v>0</v>
      </c>
      <c r="AB208" s="52" t="n">
        <v>0</v>
      </c>
      <c r="AC208" s="52" t="n">
        <v>0</v>
      </c>
      <c r="AD208" s="52" t="n">
        <v>0</v>
      </c>
      <c r="AE208" s="52" t="n">
        <v>0</v>
      </c>
      <c r="AF208" s="52" t="n">
        <v>0</v>
      </c>
      <c r="AG208" s="52" t="n">
        <v>0</v>
      </c>
      <c r="AH208" s="52" t="n">
        <v>305.351989746094</v>
      </c>
      <c r="AI208" s="52" t="n">
        <v>608.12873840332</v>
      </c>
      <c r="AJ208" s="52" t="n">
        <v>0</v>
      </c>
      <c r="AK208" s="52" t="n">
        <v>0</v>
      </c>
      <c r="AL208" s="52" t="n">
        <v>0</v>
      </c>
      <c r="AM208" s="52" t="n">
        <v>82.7401580810547</v>
      </c>
      <c r="AN208" s="52" t="n">
        <v>0</v>
      </c>
      <c r="AO208" s="52" t="n">
        <v>544.430358886719</v>
      </c>
    </row>
    <row r="209">
      <c r="A209" s="56" t="s">
        <v>1032</v>
      </c>
      <c r="B209" s="51" t="s">
        <v>1021</v>
      </c>
      <c r="C209" s="51" t="s">
        <v>1026</v>
      </c>
      <c r="D209" s="51" t="s">
        <v>1024</v>
      </c>
      <c r="E209" s="52" t="n">
        <v>13936.691570282</v>
      </c>
      <c r="F209" s="52" t="n">
        <v>10038.9129142761</v>
      </c>
      <c r="G209" s="52" t="n">
        <v>19202.5881118774</v>
      </c>
      <c r="H209" s="52" t="n">
        <v>560.232604980469</v>
      </c>
      <c r="I209" s="52" t="n">
        <v>99.7318878173828</v>
      </c>
      <c r="J209" s="52" t="n">
        <v>0</v>
      </c>
      <c r="K209" s="52" t="n">
        <v>459.419219970703</v>
      </c>
      <c r="L209" s="52" t="n">
        <v>99.4445495605469</v>
      </c>
      <c r="M209" s="52" t="n">
        <v>3833.04287719727</v>
      </c>
      <c r="N209" s="52" t="n">
        <v>5054.48382568359</v>
      </c>
      <c r="O209" s="52" t="n">
        <v>0</v>
      </c>
      <c r="P209" s="52" t="n">
        <v>0</v>
      </c>
      <c r="Q209" s="52" t="n">
        <v>0</v>
      </c>
      <c r="R209" s="52" t="n">
        <v>170.558319091797</v>
      </c>
      <c r="S209" s="52" t="n">
        <v>3145.12805175781</v>
      </c>
      <c r="T209" s="52" t="n">
        <v>6647.11548995972</v>
      </c>
      <c r="U209" s="52" t="n">
        <v>20556.8729782104</v>
      </c>
      <c r="V209" s="52" t="n">
        <v>33197.2505149841</v>
      </c>
      <c r="W209" s="52" t="n">
        <v>42910.524394989</v>
      </c>
      <c r="X209" s="52" t="n">
        <v>33097.5535392761</v>
      </c>
      <c r="Y209" s="52" t="n">
        <v>6371.52516174316</v>
      </c>
      <c r="Z209" s="52" t="n">
        <v>2820.54858398438</v>
      </c>
      <c r="AA209" s="52" t="n">
        <v>1669.60894775391</v>
      </c>
      <c r="AB209" s="52" t="n">
        <v>1187.78308105469</v>
      </c>
      <c r="AC209" s="52" t="n">
        <v>5996.12790679932</v>
      </c>
      <c r="AD209" s="52" t="n">
        <v>305.351989746094</v>
      </c>
      <c r="AE209" s="52" t="n">
        <v>893.802093505859</v>
      </c>
      <c r="AF209" s="52" t="n">
        <v>1225.32580566406</v>
      </c>
      <c r="AG209" s="52" t="n">
        <v>1187.78308105469</v>
      </c>
      <c r="AH209" s="52" t="n">
        <v>7132.75522613525</v>
      </c>
      <c r="AI209" s="52" t="n">
        <v>26456.6983184814</v>
      </c>
      <c r="AJ209" s="52" t="n">
        <v>13887.7220611572</v>
      </c>
      <c r="AK209" s="52" t="n">
        <v>2728.47506332397</v>
      </c>
      <c r="AL209" s="52" t="n">
        <v>192.708770751953</v>
      </c>
      <c r="AM209" s="52" t="n">
        <v>3358.35439300537</v>
      </c>
      <c r="AN209" s="52" t="n">
        <v>969.915657043457</v>
      </c>
      <c r="AO209" s="52" t="n">
        <v>2714.84823608398</v>
      </c>
    </row>
    <row r="210">
      <c r="A210" s="56" t="s">
        <v>1032</v>
      </c>
      <c r="B210" s="51" t="s">
        <v>1021</v>
      </c>
      <c r="C210" s="51" t="s">
        <v>1026</v>
      </c>
      <c r="D210" s="51" t="s">
        <v>1025</v>
      </c>
      <c r="E210" s="52" t="n">
        <v>2077.73038482666</v>
      </c>
      <c r="F210" s="52" t="n">
        <v>1990.09106445312</v>
      </c>
      <c r="G210" s="52" t="n">
        <v>6119.40142059326</v>
      </c>
      <c r="H210" s="52" t="n">
        <v>0</v>
      </c>
      <c r="I210" s="52" t="n">
        <v>0</v>
      </c>
      <c r="J210" s="52" t="n">
        <v>0</v>
      </c>
      <c r="K210" s="52" t="n">
        <v>0</v>
      </c>
      <c r="L210" s="52" t="n">
        <v>0</v>
      </c>
      <c r="M210" s="52" t="n">
        <v>1304.58366394043</v>
      </c>
      <c r="N210" s="52" t="n">
        <v>1187.78308105469</v>
      </c>
      <c r="O210" s="52" t="n">
        <v>0</v>
      </c>
      <c r="P210" s="52" t="n">
        <v>0</v>
      </c>
      <c r="Q210" s="52" t="n">
        <v>0</v>
      </c>
      <c r="R210" s="52" t="n">
        <v>0</v>
      </c>
      <c r="S210" s="52" t="n">
        <v>357.141723632812</v>
      </c>
      <c r="T210" s="52" t="n">
        <v>9049.12143707275</v>
      </c>
      <c r="U210" s="52" t="n">
        <v>6057.5684928894</v>
      </c>
      <c r="V210" s="52" t="n">
        <v>16576.893913269</v>
      </c>
      <c r="W210" s="52" t="n">
        <v>21203.8712844849</v>
      </c>
      <c r="X210" s="52" t="n">
        <v>14023.9388427734</v>
      </c>
      <c r="Y210" s="52" t="n">
        <v>5665.02960205078</v>
      </c>
      <c r="Z210" s="52" t="n">
        <v>4141.08738708496</v>
      </c>
      <c r="AA210" s="52" t="n">
        <v>7721.34539794922</v>
      </c>
      <c r="AB210" s="52" t="n">
        <v>2099.40838623047</v>
      </c>
      <c r="AC210" s="52" t="n">
        <v>6091.20098495483</v>
      </c>
      <c r="AD210" s="52" t="n">
        <v>2375.56616210938</v>
      </c>
      <c r="AE210" s="52" t="n">
        <v>5764.01565551758</v>
      </c>
      <c r="AF210" s="52" t="n">
        <v>3747.4645690918</v>
      </c>
      <c r="AG210" s="52" t="n">
        <v>6183.34240722656</v>
      </c>
      <c r="AH210" s="52" t="n">
        <v>4555.81762313843</v>
      </c>
      <c r="AI210" s="52" t="n">
        <v>35410.8739929199</v>
      </c>
      <c r="AJ210" s="52" t="n">
        <v>14217.9502639771</v>
      </c>
      <c r="AK210" s="52" t="n">
        <v>10498.388343811</v>
      </c>
      <c r="AL210" s="52" t="n">
        <v>0</v>
      </c>
      <c r="AM210" s="52" t="n">
        <v>6003.70798492432</v>
      </c>
      <c r="AN210" s="52" t="n">
        <v>0</v>
      </c>
      <c r="AO210" s="52" t="n">
        <v>99.4445495605469</v>
      </c>
    </row>
    <row r="211">
      <c r="A211" s="56" t="s">
        <v>1032</v>
      </c>
      <c r="B211" s="51" t="s">
        <v>1027</v>
      </c>
      <c r="C211" s="51" t="s">
        <v>1022</v>
      </c>
      <c r="D211" s="51" t="s">
        <v>1023</v>
      </c>
      <c r="E211" s="52" t="n">
        <v>220.703079223633</v>
      </c>
      <c r="F211" s="52" t="n">
        <v>0</v>
      </c>
      <c r="G211" s="52" t="n">
        <v>0</v>
      </c>
      <c r="H211" s="52" t="n">
        <v>0</v>
      </c>
      <c r="I211" s="52" t="n">
        <v>0</v>
      </c>
      <c r="J211" s="52" t="n">
        <v>0</v>
      </c>
      <c r="K211" s="52" t="n">
        <v>0</v>
      </c>
      <c r="L211" s="52" t="n">
        <v>0</v>
      </c>
      <c r="M211" s="52" t="n">
        <v>0</v>
      </c>
      <c r="N211" s="52" t="n">
        <v>0</v>
      </c>
      <c r="O211" s="52" t="n">
        <v>0</v>
      </c>
      <c r="P211" s="52" t="n">
        <v>0</v>
      </c>
      <c r="Q211" s="52" t="n">
        <v>0</v>
      </c>
      <c r="R211" s="52" t="n">
        <v>0</v>
      </c>
      <c r="S211" s="52" t="n">
        <v>0</v>
      </c>
      <c r="T211" s="52" t="n">
        <v>0</v>
      </c>
      <c r="U211" s="52" t="n">
        <v>0</v>
      </c>
      <c r="V211" s="52" t="n">
        <v>0</v>
      </c>
      <c r="W211" s="52" t="n">
        <v>0</v>
      </c>
      <c r="X211" s="52" t="n">
        <v>0</v>
      </c>
      <c r="Y211" s="52" t="n">
        <v>0</v>
      </c>
      <c r="Z211" s="52" t="n">
        <v>0</v>
      </c>
      <c r="AA211" s="52" t="n">
        <v>0</v>
      </c>
      <c r="AB211" s="52" t="n">
        <v>0</v>
      </c>
      <c r="AC211" s="52" t="n">
        <v>0</v>
      </c>
      <c r="AD211" s="52" t="n">
        <v>0</v>
      </c>
      <c r="AE211" s="52" t="n">
        <v>0</v>
      </c>
      <c r="AF211" s="52" t="n">
        <v>0</v>
      </c>
      <c r="AG211" s="52" t="n">
        <v>0</v>
      </c>
      <c r="AH211" s="52" t="n">
        <v>0</v>
      </c>
      <c r="AI211" s="52" t="n">
        <v>0</v>
      </c>
      <c r="AJ211" s="52" t="n">
        <v>0</v>
      </c>
      <c r="AK211" s="52" t="n">
        <v>0</v>
      </c>
      <c r="AL211" s="52" t="n">
        <v>0</v>
      </c>
      <c r="AM211" s="52" t="n">
        <v>0</v>
      </c>
      <c r="AN211" s="52" t="n">
        <v>0</v>
      </c>
      <c r="AO211" s="52" t="n">
        <v>0</v>
      </c>
    </row>
    <row r="212">
      <c r="A212" s="56" t="s">
        <v>1032</v>
      </c>
      <c r="B212" s="51" t="s">
        <v>1027</v>
      </c>
      <c r="C212" s="51" t="s">
        <v>1022</v>
      </c>
      <c r="D212" s="51" t="s">
        <v>1024</v>
      </c>
      <c r="E212" s="52" t="n">
        <v>1046.7424621582</v>
      </c>
      <c r="F212" s="52" t="n">
        <v>0</v>
      </c>
      <c r="G212" s="52" t="n">
        <v>0</v>
      </c>
      <c r="H212" s="52" t="n">
        <v>0</v>
      </c>
      <c r="I212" s="52" t="n">
        <v>0</v>
      </c>
      <c r="J212" s="52" t="n">
        <v>0</v>
      </c>
      <c r="K212" s="52" t="n">
        <v>0</v>
      </c>
      <c r="L212" s="52" t="n">
        <v>0</v>
      </c>
      <c r="M212" s="52" t="n">
        <v>0</v>
      </c>
      <c r="N212" s="52" t="n">
        <v>0</v>
      </c>
      <c r="O212" s="52" t="n">
        <v>0</v>
      </c>
      <c r="P212" s="52" t="n">
        <v>0</v>
      </c>
      <c r="Q212" s="52" t="n">
        <v>0</v>
      </c>
      <c r="R212" s="52" t="n">
        <v>0</v>
      </c>
      <c r="S212" s="52" t="n">
        <v>0</v>
      </c>
      <c r="T212" s="52" t="n">
        <v>0</v>
      </c>
      <c r="U212" s="52" t="n">
        <v>0</v>
      </c>
      <c r="V212" s="52" t="n">
        <v>0</v>
      </c>
      <c r="W212" s="52" t="n">
        <v>2564.62252044678</v>
      </c>
      <c r="X212" s="52" t="n">
        <v>0</v>
      </c>
      <c r="Y212" s="52" t="n">
        <v>0</v>
      </c>
      <c r="Z212" s="52" t="n">
        <v>0</v>
      </c>
      <c r="AA212" s="52" t="n">
        <v>0</v>
      </c>
      <c r="AB212" s="52" t="n">
        <v>0</v>
      </c>
      <c r="AC212" s="52" t="n">
        <v>33.384334564209</v>
      </c>
      <c r="AD212" s="52" t="n">
        <v>99.4445495605469</v>
      </c>
      <c r="AE212" s="52" t="n">
        <v>0</v>
      </c>
      <c r="AF212" s="52" t="n">
        <v>0</v>
      </c>
      <c r="AG212" s="52" t="n">
        <v>0</v>
      </c>
      <c r="AH212" s="52" t="n">
        <v>120.409652709961</v>
      </c>
      <c r="AI212" s="52" t="n">
        <v>0</v>
      </c>
      <c r="AJ212" s="52" t="n">
        <v>0</v>
      </c>
      <c r="AK212" s="52" t="n">
        <v>0</v>
      </c>
      <c r="AL212" s="52" t="n">
        <v>0</v>
      </c>
      <c r="AM212" s="52" t="n">
        <v>445.230895996094</v>
      </c>
      <c r="AN212" s="52" t="n">
        <v>1351.20039367676</v>
      </c>
      <c r="AO212" s="52" t="n">
        <v>0</v>
      </c>
    </row>
    <row r="213">
      <c r="A213" s="56" t="s">
        <v>1032</v>
      </c>
      <c r="B213" s="51" t="s">
        <v>1027</v>
      </c>
      <c r="C213" s="51" t="s">
        <v>1022</v>
      </c>
      <c r="D213" s="51" t="s">
        <v>1025</v>
      </c>
      <c r="E213" s="52" t="n">
        <v>1161.70932006836</v>
      </c>
      <c r="F213" s="52" t="n">
        <v>0</v>
      </c>
      <c r="G213" s="52" t="n">
        <v>0</v>
      </c>
      <c r="H213" s="52" t="n">
        <v>800.537872314453</v>
      </c>
      <c r="I213" s="52" t="n">
        <v>0</v>
      </c>
      <c r="J213" s="52" t="n">
        <v>0</v>
      </c>
      <c r="K213" s="52" t="n">
        <v>0</v>
      </c>
      <c r="L213" s="52" t="n">
        <v>0</v>
      </c>
      <c r="M213" s="52" t="n">
        <v>0</v>
      </c>
      <c r="N213" s="52" t="n">
        <v>0</v>
      </c>
      <c r="O213" s="52" t="n">
        <v>0</v>
      </c>
      <c r="P213" s="52" t="n">
        <v>0</v>
      </c>
      <c r="Q213" s="52" t="n">
        <v>0</v>
      </c>
      <c r="R213" s="52" t="n">
        <v>0</v>
      </c>
      <c r="S213" s="52" t="n">
        <v>0</v>
      </c>
      <c r="T213" s="52" t="n">
        <v>0</v>
      </c>
      <c r="U213" s="52" t="n">
        <v>0</v>
      </c>
      <c r="V213" s="52" t="n">
        <v>0</v>
      </c>
      <c r="W213" s="52" t="n">
        <v>643.842300415039</v>
      </c>
      <c r="X213" s="52" t="n">
        <v>0</v>
      </c>
      <c r="Y213" s="52" t="n">
        <v>0</v>
      </c>
      <c r="Z213" s="52" t="n">
        <v>0</v>
      </c>
      <c r="AA213" s="52" t="n">
        <v>0</v>
      </c>
      <c r="AB213" s="52" t="n">
        <v>0</v>
      </c>
      <c r="AC213" s="52" t="n">
        <v>0</v>
      </c>
      <c r="AD213" s="52" t="n">
        <v>1187.78308105469</v>
      </c>
      <c r="AE213" s="52" t="n">
        <v>0</v>
      </c>
      <c r="AF213" s="52" t="n">
        <v>0</v>
      </c>
      <c r="AG213" s="52" t="n">
        <v>0</v>
      </c>
      <c r="AH213" s="52" t="n">
        <v>0</v>
      </c>
      <c r="AI213" s="52" t="n">
        <v>0</v>
      </c>
      <c r="AJ213" s="52" t="n">
        <v>597.768859863281</v>
      </c>
      <c r="AK213" s="52" t="n">
        <v>3163.84307861328</v>
      </c>
      <c r="AL213" s="52" t="n">
        <v>0</v>
      </c>
      <c r="AM213" s="52" t="n">
        <v>0</v>
      </c>
      <c r="AN213" s="52" t="n">
        <v>1408.48616027832</v>
      </c>
      <c r="AO213" s="52" t="n">
        <v>0</v>
      </c>
    </row>
    <row r="214">
      <c r="A214" s="56" t="s">
        <v>1032</v>
      </c>
      <c r="B214" s="51" t="s">
        <v>1027</v>
      </c>
      <c r="C214" s="51" t="s">
        <v>1026</v>
      </c>
      <c r="D214" s="51" t="s">
        <v>1023</v>
      </c>
      <c r="E214" s="52" t="n">
        <v>220.703079223633</v>
      </c>
      <c r="F214" s="52" t="n">
        <v>0</v>
      </c>
      <c r="G214" s="52" t="n">
        <v>0</v>
      </c>
      <c r="H214" s="52" t="n">
        <v>0</v>
      </c>
      <c r="I214" s="52" t="n">
        <v>0</v>
      </c>
      <c r="J214" s="52" t="n">
        <v>0</v>
      </c>
      <c r="K214" s="52" t="n">
        <v>0</v>
      </c>
      <c r="L214" s="52" t="n">
        <v>0</v>
      </c>
      <c r="M214" s="52" t="n">
        <v>0</v>
      </c>
      <c r="N214" s="52" t="n">
        <v>0</v>
      </c>
      <c r="O214" s="52" t="n">
        <v>0</v>
      </c>
      <c r="P214" s="52" t="n">
        <v>0</v>
      </c>
      <c r="Q214" s="52" t="n">
        <v>0</v>
      </c>
      <c r="R214" s="52" t="n">
        <v>0</v>
      </c>
      <c r="S214" s="52" t="n">
        <v>0</v>
      </c>
      <c r="T214" s="52" t="n">
        <v>0</v>
      </c>
      <c r="U214" s="52" t="n">
        <v>0</v>
      </c>
      <c r="V214" s="52" t="n">
        <v>0</v>
      </c>
      <c r="W214" s="52" t="n">
        <v>564.828338623047</v>
      </c>
      <c r="X214" s="52" t="n">
        <v>0</v>
      </c>
      <c r="Y214" s="52" t="n">
        <v>0</v>
      </c>
      <c r="Z214" s="52" t="n">
        <v>1187.78308105469</v>
      </c>
      <c r="AA214" s="52" t="n">
        <v>0</v>
      </c>
      <c r="AB214" s="52" t="n">
        <v>0</v>
      </c>
      <c r="AC214" s="52" t="n">
        <v>0</v>
      </c>
      <c r="AD214" s="52" t="n">
        <v>0</v>
      </c>
      <c r="AE214" s="52" t="n">
        <v>0</v>
      </c>
      <c r="AF214" s="52" t="n">
        <v>0</v>
      </c>
      <c r="AG214" s="52" t="n">
        <v>0</v>
      </c>
      <c r="AH214" s="52" t="n">
        <v>0</v>
      </c>
      <c r="AI214" s="52" t="n">
        <v>0</v>
      </c>
      <c r="AJ214" s="52" t="n">
        <v>0</v>
      </c>
      <c r="AK214" s="52" t="n">
        <v>0</v>
      </c>
      <c r="AL214" s="52" t="n">
        <v>0</v>
      </c>
      <c r="AM214" s="52" t="n">
        <v>0</v>
      </c>
      <c r="AN214" s="52" t="n">
        <v>0</v>
      </c>
      <c r="AO214" s="52" t="n">
        <v>0</v>
      </c>
    </row>
    <row r="215">
      <c r="A215" s="56" t="s">
        <v>1032</v>
      </c>
      <c r="B215" s="51" t="s">
        <v>1027</v>
      </c>
      <c r="C215" s="51" t="s">
        <v>1026</v>
      </c>
      <c r="D215" s="51" t="s">
        <v>1024</v>
      </c>
      <c r="E215" s="52" t="n">
        <v>4671.42897033691</v>
      </c>
      <c r="F215" s="52" t="n">
        <v>0</v>
      </c>
      <c r="G215" s="52" t="n">
        <v>1166.11124038696</v>
      </c>
      <c r="H215" s="52" t="n">
        <v>0</v>
      </c>
      <c r="I215" s="52" t="n">
        <v>622.657165527344</v>
      </c>
      <c r="J215" s="52" t="n">
        <v>0</v>
      </c>
      <c r="K215" s="52" t="n">
        <v>0</v>
      </c>
      <c r="L215" s="52" t="n">
        <v>0</v>
      </c>
      <c r="M215" s="52" t="n">
        <v>522.622039794922</v>
      </c>
      <c r="N215" s="52" t="n">
        <v>99.4445495605469</v>
      </c>
      <c r="O215" s="52" t="n">
        <v>0</v>
      </c>
      <c r="P215" s="52" t="n">
        <v>0</v>
      </c>
      <c r="Q215" s="52" t="n">
        <v>0</v>
      </c>
      <c r="R215" s="52" t="n">
        <v>0</v>
      </c>
      <c r="S215" s="52" t="n">
        <v>2375.56616210938</v>
      </c>
      <c r="T215" s="52" t="n">
        <v>0</v>
      </c>
      <c r="U215" s="52" t="n">
        <v>0</v>
      </c>
      <c r="V215" s="52" t="n">
        <v>4361.2038269043</v>
      </c>
      <c r="W215" s="52" t="n">
        <v>8519.64646911621</v>
      </c>
      <c r="X215" s="52" t="n">
        <v>2014.05249023438</v>
      </c>
      <c r="Y215" s="52" t="n">
        <v>1272.45385742188</v>
      </c>
      <c r="Z215" s="52" t="n">
        <v>558.474609375</v>
      </c>
      <c r="AA215" s="52" t="n">
        <v>0</v>
      </c>
      <c r="AB215" s="52" t="n">
        <v>0</v>
      </c>
      <c r="AC215" s="52" t="n">
        <v>0</v>
      </c>
      <c r="AD215" s="52" t="n">
        <v>0</v>
      </c>
      <c r="AE215" s="52" t="n">
        <v>0</v>
      </c>
      <c r="AF215" s="52" t="n">
        <v>0</v>
      </c>
      <c r="AG215" s="52" t="n">
        <v>459.419219970703</v>
      </c>
      <c r="AH215" s="52" t="n">
        <v>0</v>
      </c>
      <c r="AI215" s="52" t="n">
        <v>0</v>
      </c>
      <c r="AJ215" s="52" t="n">
        <v>0</v>
      </c>
      <c r="AK215" s="52" t="n">
        <v>394.550750732422</v>
      </c>
      <c r="AL215" s="52" t="n">
        <v>0</v>
      </c>
      <c r="AM215" s="52" t="n">
        <v>0</v>
      </c>
      <c r="AN215" s="52" t="n">
        <v>0</v>
      </c>
      <c r="AO215" s="52" t="n">
        <v>0</v>
      </c>
    </row>
    <row r="216">
      <c r="A216" s="56" t="s">
        <v>1032</v>
      </c>
      <c r="B216" s="51" t="s">
        <v>1027</v>
      </c>
      <c r="C216" s="51" t="s">
        <v>1026</v>
      </c>
      <c r="D216" s="51" t="s">
        <v>1025</v>
      </c>
      <c r="E216" s="52" t="n">
        <v>292.392646789551</v>
      </c>
      <c r="F216" s="52" t="n">
        <v>0</v>
      </c>
      <c r="G216" s="52" t="n">
        <v>2682.0726776123</v>
      </c>
      <c r="H216" s="52" t="n">
        <v>217.068572998047</v>
      </c>
      <c r="I216" s="52" t="n">
        <v>0</v>
      </c>
      <c r="J216" s="52" t="n">
        <v>0</v>
      </c>
      <c r="K216" s="52" t="n">
        <v>0</v>
      </c>
      <c r="L216" s="52" t="n">
        <v>0</v>
      </c>
      <c r="M216" s="52" t="n">
        <v>558.474609375</v>
      </c>
      <c r="N216" s="52" t="n">
        <v>1223.10321044922</v>
      </c>
      <c r="O216" s="52" t="n">
        <v>0</v>
      </c>
      <c r="P216" s="52" t="n">
        <v>0</v>
      </c>
      <c r="Q216" s="52" t="n">
        <v>0</v>
      </c>
      <c r="R216" s="52" t="n">
        <v>0</v>
      </c>
      <c r="S216" s="52" t="n">
        <v>728.697204589844</v>
      </c>
      <c r="T216" s="52" t="n">
        <v>0</v>
      </c>
      <c r="U216" s="52" t="n">
        <v>0</v>
      </c>
      <c r="V216" s="52" t="n">
        <v>5602.53688049316</v>
      </c>
      <c r="W216" s="52" t="n">
        <v>1976.6862487793</v>
      </c>
      <c r="X216" s="52" t="n">
        <v>423.738357543945</v>
      </c>
      <c r="Y216" s="52" t="n">
        <v>756.640968322754</v>
      </c>
      <c r="Z216" s="52" t="n">
        <v>0</v>
      </c>
      <c r="AA216" s="52" t="n">
        <v>0</v>
      </c>
      <c r="AB216" s="52" t="n">
        <v>0</v>
      </c>
      <c r="AC216" s="52" t="n">
        <v>0</v>
      </c>
      <c r="AD216" s="52" t="n">
        <v>120.409652709961</v>
      </c>
      <c r="AE216" s="52" t="n">
        <v>0</v>
      </c>
      <c r="AF216" s="52" t="n">
        <v>0</v>
      </c>
      <c r="AG216" s="52" t="n">
        <v>0</v>
      </c>
      <c r="AH216" s="52" t="n">
        <v>1976.05999755859</v>
      </c>
      <c r="AI216" s="52" t="n">
        <v>0</v>
      </c>
      <c r="AJ216" s="52" t="n">
        <v>389.718994140625</v>
      </c>
      <c r="AK216" s="52" t="n">
        <v>413.477264404297</v>
      </c>
      <c r="AL216" s="52" t="n">
        <v>0</v>
      </c>
      <c r="AM216" s="52" t="n">
        <v>280.116302490234</v>
      </c>
      <c r="AN216" s="52" t="n">
        <v>0</v>
      </c>
      <c r="AO216" s="52" t="n">
        <v>0</v>
      </c>
    </row>
    <row r="217">
      <c r="A217" s="56" t="s">
        <v>1032</v>
      </c>
      <c r="B217" s="51" t="s">
        <v>1028</v>
      </c>
      <c r="C217" s="51" t="s">
        <v>1022</v>
      </c>
      <c r="D217" s="51" t="s">
        <v>1023</v>
      </c>
      <c r="E217" s="52" t="n">
        <v>0</v>
      </c>
      <c r="F217" s="52" t="n">
        <v>0</v>
      </c>
      <c r="G217" s="52" t="n">
        <v>0</v>
      </c>
      <c r="H217" s="52" t="n">
        <v>519.4970703125</v>
      </c>
      <c r="I217" s="52" t="n">
        <v>0</v>
      </c>
      <c r="J217" s="52" t="n">
        <v>0</v>
      </c>
      <c r="K217" s="52" t="n">
        <v>0</v>
      </c>
      <c r="L217" s="52" t="n">
        <v>0</v>
      </c>
      <c r="M217" s="52" t="n">
        <v>0</v>
      </c>
      <c r="N217" s="52" t="n">
        <v>0</v>
      </c>
      <c r="O217" s="52" t="n">
        <v>0</v>
      </c>
      <c r="P217" s="52" t="n">
        <v>0</v>
      </c>
      <c r="Q217" s="52" t="n">
        <v>0</v>
      </c>
      <c r="R217" s="52" t="n">
        <v>0</v>
      </c>
      <c r="S217" s="52" t="n">
        <v>0</v>
      </c>
      <c r="T217" s="52" t="n">
        <v>0</v>
      </c>
      <c r="U217" s="52" t="n">
        <v>0</v>
      </c>
      <c r="V217" s="52" t="n">
        <v>519.184020996094</v>
      </c>
      <c r="W217" s="52" t="n">
        <v>1165.73004150391</v>
      </c>
      <c r="X217" s="52" t="n">
        <v>0</v>
      </c>
      <c r="Y217" s="52" t="n">
        <v>0</v>
      </c>
      <c r="Z217" s="52" t="n">
        <v>0</v>
      </c>
      <c r="AA217" s="52" t="n">
        <v>0</v>
      </c>
      <c r="AB217" s="52" t="n">
        <v>0</v>
      </c>
      <c r="AC217" s="52" t="n">
        <v>0</v>
      </c>
      <c r="AD217" s="52" t="n">
        <v>0</v>
      </c>
      <c r="AE217" s="52" t="n">
        <v>0</v>
      </c>
      <c r="AF217" s="52" t="n">
        <v>0</v>
      </c>
      <c r="AG217" s="52" t="n">
        <v>0</v>
      </c>
      <c r="AH217" s="52" t="n">
        <v>0</v>
      </c>
      <c r="AI217" s="52" t="n">
        <v>0</v>
      </c>
      <c r="AJ217" s="52" t="n">
        <v>0</v>
      </c>
      <c r="AK217" s="52" t="n">
        <v>0</v>
      </c>
      <c r="AL217" s="52" t="n">
        <v>0</v>
      </c>
      <c r="AM217" s="52" t="n">
        <v>0</v>
      </c>
      <c r="AN217" s="52" t="n">
        <v>0</v>
      </c>
      <c r="AO217" s="52" t="n">
        <v>0</v>
      </c>
    </row>
    <row r="218">
      <c r="A218" s="56" t="s">
        <v>1032</v>
      </c>
      <c r="B218" s="51" t="s">
        <v>1028</v>
      </c>
      <c r="C218" s="51" t="s">
        <v>1022</v>
      </c>
      <c r="D218" s="51" t="s">
        <v>1024</v>
      </c>
      <c r="E218" s="52" t="n">
        <v>0</v>
      </c>
      <c r="F218" s="52" t="n">
        <v>0</v>
      </c>
      <c r="G218" s="52" t="n">
        <v>1547.56954956055</v>
      </c>
      <c r="H218" s="52" t="n">
        <v>706.434722900391</v>
      </c>
      <c r="I218" s="52" t="n">
        <v>0</v>
      </c>
      <c r="J218" s="52" t="n">
        <v>0</v>
      </c>
      <c r="K218" s="52" t="n">
        <v>0</v>
      </c>
      <c r="L218" s="52" t="n">
        <v>0</v>
      </c>
      <c r="M218" s="52" t="n">
        <v>0</v>
      </c>
      <c r="N218" s="52" t="n">
        <v>0</v>
      </c>
      <c r="O218" s="52" t="n">
        <v>0</v>
      </c>
      <c r="P218" s="52" t="n">
        <v>0</v>
      </c>
      <c r="Q218" s="52" t="n">
        <v>0</v>
      </c>
      <c r="R218" s="52" t="n">
        <v>0</v>
      </c>
      <c r="S218" s="52" t="n">
        <v>0</v>
      </c>
      <c r="T218" s="52" t="n">
        <v>0</v>
      </c>
      <c r="U218" s="52" t="n">
        <v>0</v>
      </c>
      <c r="V218" s="52" t="n">
        <v>0</v>
      </c>
      <c r="W218" s="52" t="n">
        <v>16817.7291755676</v>
      </c>
      <c r="X218" s="52" t="n">
        <v>0</v>
      </c>
      <c r="Y218" s="52" t="n">
        <v>0</v>
      </c>
      <c r="Z218" s="52" t="n">
        <v>0</v>
      </c>
      <c r="AA218" s="52" t="n">
        <v>0</v>
      </c>
      <c r="AB218" s="52" t="n">
        <v>0</v>
      </c>
      <c r="AC218" s="52" t="n">
        <v>239.950820922852</v>
      </c>
      <c r="AD218" s="52" t="n">
        <v>0</v>
      </c>
      <c r="AE218" s="52" t="n">
        <v>0</v>
      </c>
      <c r="AF218" s="52" t="n">
        <v>0</v>
      </c>
      <c r="AG218" s="52" t="n">
        <v>0</v>
      </c>
      <c r="AH218" s="52" t="n">
        <v>2497.77966308594</v>
      </c>
      <c r="AI218" s="52" t="n">
        <v>0</v>
      </c>
      <c r="AJ218" s="52" t="n">
        <v>1397.45370483398</v>
      </c>
      <c r="AK218" s="52" t="n">
        <v>387.425659179688</v>
      </c>
      <c r="AL218" s="52" t="n">
        <v>0</v>
      </c>
      <c r="AM218" s="52" t="n">
        <v>0</v>
      </c>
      <c r="AN218" s="52" t="n">
        <v>6413.43816757202</v>
      </c>
      <c r="AO218" s="52" t="n">
        <v>0</v>
      </c>
    </row>
    <row r="219">
      <c r="A219" s="56" t="s">
        <v>1032</v>
      </c>
      <c r="B219" s="51" t="s">
        <v>1028</v>
      </c>
      <c r="C219" s="51" t="s">
        <v>1022</v>
      </c>
      <c r="D219" s="51" t="s">
        <v>1025</v>
      </c>
      <c r="E219" s="52" t="n">
        <v>0</v>
      </c>
      <c r="F219" s="52" t="n">
        <v>0</v>
      </c>
      <c r="G219" s="52" t="n">
        <v>0</v>
      </c>
      <c r="H219" s="52" t="n">
        <v>558.474609375</v>
      </c>
      <c r="I219" s="52" t="n">
        <v>0</v>
      </c>
      <c r="J219" s="52" t="n">
        <v>0</v>
      </c>
      <c r="K219" s="52" t="n">
        <v>0</v>
      </c>
      <c r="L219" s="52" t="n">
        <v>0</v>
      </c>
      <c r="M219" s="52" t="n">
        <v>558.474609375</v>
      </c>
      <c r="N219" s="52" t="n">
        <v>0</v>
      </c>
      <c r="O219" s="52" t="n">
        <v>0</v>
      </c>
      <c r="P219" s="52" t="n">
        <v>0</v>
      </c>
      <c r="Q219" s="52" t="n">
        <v>0</v>
      </c>
      <c r="R219" s="52" t="n">
        <v>0</v>
      </c>
      <c r="S219" s="52" t="n">
        <v>1272.45385742188</v>
      </c>
      <c r="T219" s="52" t="n">
        <v>0</v>
      </c>
      <c r="U219" s="52" t="n">
        <v>0</v>
      </c>
      <c r="V219" s="52" t="n">
        <v>0</v>
      </c>
      <c r="W219" s="52" t="n">
        <v>10390.8510513306</v>
      </c>
      <c r="X219" s="52" t="n">
        <v>0</v>
      </c>
      <c r="Y219" s="52" t="n">
        <v>0</v>
      </c>
      <c r="Z219" s="52" t="n">
        <v>0</v>
      </c>
      <c r="AA219" s="52" t="n">
        <v>0</v>
      </c>
      <c r="AB219" s="52" t="n">
        <v>0</v>
      </c>
      <c r="AC219" s="52" t="n">
        <v>0</v>
      </c>
      <c r="AD219" s="52" t="n">
        <v>1445.60571289062</v>
      </c>
      <c r="AE219" s="52" t="n">
        <v>690.947509765625</v>
      </c>
      <c r="AF219" s="52" t="n">
        <v>0</v>
      </c>
      <c r="AG219" s="52" t="n">
        <v>0</v>
      </c>
      <c r="AH219" s="52" t="n">
        <v>1225.32580566406</v>
      </c>
      <c r="AI219" s="52" t="n">
        <v>0</v>
      </c>
      <c r="AJ219" s="52" t="n">
        <v>7532.62948608398</v>
      </c>
      <c r="AK219" s="52" t="n">
        <v>906.341430664062</v>
      </c>
      <c r="AL219" s="52" t="n">
        <v>0</v>
      </c>
      <c r="AM219" s="52" t="n">
        <v>82.7401580810547</v>
      </c>
      <c r="AN219" s="52" t="n">
        <v>1937.53164672852</v>
      </c>
      <c r="AO219" s="52" t="n">
        <v>1272.45385742188</v>
      </c>
    </row>
    <row r="220">
      <c r="A220" s="56" t="s">
        <v>1032</v>
      </c>
      <c r="B220" s="51" t="s">
        <v>1028</v>
      </c>
      <c r="C220" s="51" t="s">
        <v>1026</v>
      </c>
      <c r="D220" s="51" t="s">
        <v>1023</v>
      </c>
      <c r="E220" s="52" t="n">
        <v>608.717147827148</v>
      </c>
      <c r="F220" s="52" t="n">
        <v>0</v>
      </c>
      <c r="G220" s="52" t="n">
        <v>0</v>
      </c>
      <c r="H220" s="52" t="n">
        <v>0</v>
      </c>
      <c r="I220" s="52" t="n">
        <v>0</v>
      </c>
      <c r="J220" s="52" t="n">
        <v>0</v>
      </c>
      <c r="K220" s="52" t="n">
        <v>0</v>
      </c>
      <c r="L220" s="52" t="n">
        <v>0</v>
      </c>
      <c r="M220" s="52" t="n">
        <v>92.2457809448242</v>
      </c>
      <c r="N220" s="52" t="n">
        <v>0</v>
      </c>
      <c r="O220" s="52" t="n">
        <v>0</v>
      </c>
      <c r="P220" s="52" t="n">
        <v>0</v>
      </c>
      <c r="Q220" s="52" t="n">
        <v>0</v>
      </c>
      <c r="R220" s="52" t="n">
        <v>0</v>
      </c>
      <c r="S220" s="52" t="n">
        <v>0</v>
      </c>
      <c r="T220" s="52" t="n">
        <v>0</v>
      </c>
      <c r="U220" s="52" t="n">
        <v>0</v>
      </c>
      <c r="V220" s="52" t="n">
        <v>1716.09771728516</v>
      </c>
      <c r="W220" s="52" t="n">
        <v>1648.43698120117</v>
      </c>
      <c r="X220" s="52" t="n">
        <v>1582.79840087891</v>
      </c>
      <c r="Y220" s="52" t="n">
        <v>0</v>
      </c>
      <c r="Z220" s="52" t="n">
        <v>0</v>
      </c>
      <c r="AA220" s="52" t="n">
        <v>0</v>
      </c>
      <c r="AB220" s="52" t="n">
        <v>0</v>
      </c>
      <c r="AC220" s="52" t="n">
        <v>0</v>
      </c>
      <c r="AD220" s="52" t="n">
        <v>0</v>
      </c>
      <c r="AE220" s="52" t="n">
        <v>0</v>
      </c>
      <c r="AF220" s="52" t="n">
        <v>0</v>
      </c>
      <c r="AG220" s="52" t="n">
        <v>0</v>
      </c>
      <c r="AH220" s="52" t="n">
        <v>0</v>
      </c>
      <c r="AI220" s="52" t="n">
        <v>0</v>
      </c>
      <c r="AJ220" s="52" t="n">
        <v>0</v>
      </c>
      <c r="AK220" s="52" t="n">
        <v>0</v>
      </c>
      <c r="AL220" s="52" t="n">
        <v>0</v>
      </c>
      <c r="AM220" s="52" t="n">
        <v>0</v>
      </c>
      <c r="AN220" s="52" t="n">
        <v>0</v>
      </c>
      <c r="AO220" s="52" t="n">
        <v>0</v>
      </c>
    </row>
    <row r="221">
      <c r="A221" s="56" t="s">
        <v>1032</v>
      </c>
      <c r="B221" s="51" t="s">
        <v>1028</v>
      </c>
      <c r="C221" s="51" t="s">
        <v>1026</v>
      </c>
      <c r="D221" s="51" t="s">
        <v>1024</v>
      </c>
      <c r="E221" s="52" t="n">
        <v>3164.34620666504</v>
      </c>
      <c r="F221" s="52" t="n">
        <v>0</v>
      </c>
      <c r="G221" s="52" t="n">
        <v>0</v>
      </c>
      <c r="H221" s="52" t="n">
        <v>0</v>
      </c>
      <c r="I221" s="52" t="n">
        <v>0</v>
      </c>
      <c r="J221" s="52" t="n">
        <v>0</v>
      </c>
      <c r="K221" s="52" t="n">
        <v>0</v>
      </c>
      <c r="L221" s="52" t="n">
        <v>0</v>
      </c>
      <c r="M221" s="52" t="n">
        <v>605.815414428711</v>
      </c>
      <c r="N221" s="52" t="n">
        <v>2284.93175506592</v>
      </c>
      <c r="O221" s="52" t="n">
        <v>0</v>
      </c>
      <c r="P221" s="52" t="n">
        <v>0</v>
      </c>
      <c r="Q221" s="52" t="n">
        <v>0</v>
      </c>
      <c r="R221" s="52" t="n">
        <v>0</v>
      </c>
      <c r="S221" s="52" t="n">
        <v>1731.87307739258</v>
      </c>
      <c r="T221" s="52" t="n">
        <v>0</v>
      </c>
      <c r="U221" s="52" t="n">
        <v>0</v>
      </c>
      <c r="V221" s="52" t="n">
        <v>31047.876537323</v>
      </c>
      <c r="W221" s="52" t="n">
        <v>27160.0966186523</v>
      </c>
      <c r="X221" s="52" t="n">
        <v>19783.0012207031</v>
      </c>
      <c r="Y221" s="52" t="n">
        <v>0</v>
      </c>
      <c r="Z221" s="52" t="n">
        <v>0</v>
      </c>
      <c r="AA221" s="52" t="n">
        <v>0</v>
      </c>
      <c r="AB221" s="52" t="n">
        <v>0</v>
      </c>
      <c r="AC221" s="52" t="n">
        <v>239.950820922852</v>
      </c>
      <c r="AD221" s="52" t="n">
        <v>0</v>
      </c>
      <c r="AE221" s="52" t="n">
        <v>0</v>
      </c>
      <c r="AF221" s="52" t="n">
        <v>0</v>
      </c>
      <c r="AG221" s="52" t="n">
        <v>459.419219970703</v>
      </c>
      <c r="AH221" s="52" t="n">
        <v>239.950820922852</v>
      </c>
      <c r="AI221" s="52" t="n">
        <v>0</v>
      </c>
      <c r="AJ221" s="52" t="n">
        <v>0</v>
      </c>
      <c r="AK221" s="52" t="n">
        <v>92.2457809448242</v>
      </c>
      <c r="AL221" s="52" t="n">
        <v>0</v>
      </c>
      <c r="AM221" s="52" t="n">
        <v>694.028930664062</v>
      </c>
      <c r="AN221" s="52" t="n">
        <v>3009.26947021484</v>
      </c>
      <c r="AO221" s="52" t="n">
        <v>198.889099121094</v>
      </c>
    </row>
    <row r="222">
      <c r="A222" s="56" t="s">
        <v>1032</v>
      </c>
      <c r="B222" s="51" t="s">
        <v>1028</v>
      </c>
      <c r="C222" s="51" t="s">
        <v>1026</v>
      </c>
      <c r="D222" s="51" t="s">
        <v>1025</v>
      </c>
      <c r="E222" s="52" t="n">
        <v>170.222595214844</v>
      </c>
      <c r="F222" s="52" t="n">
        <v>0</v>
      </c>
      <c r="G222" s="52" t="n">
        <v>481.964775085449</v>
      </c>
      <c r="H222" s="52" t="n">
        <v>0</v>
      </c>
      <c r="I222" s="52" t="n">
        <v>387.425659179688</v>
      </c>
      <c r="J222" s="52" t="n">
        <v>0</v>
      </c>
      <c r="K222" s="52" t="n">
        <v>0</v>
      </c>
      <c r="L222" s="52" t="n">
        <v>0</v>
      </c>
      <c r="M222" s="52" t="n">
        <v>767.511505126953</v>
      </c>
      <c r="N222" s="52" t="n">
        <v>0</v>
      </c>
      <c r="O222" s="52" t="n">
        <v>0</v>
      </c>
      <c r="P222" s="52" t="n">
        <v>0</v>
      </c>
      <c r="Q222" s="52" t="n">
        <v>0</v>
      </c>
      <c r="R222" s="52" t="n">
        <v>0</v>
      </c>
      <c r="S222" s="52" t="n">
        <v>0</v>
      </c>
      <c r="T222" s="52" t="n">
        <v>0</v>
      </c>
      <c r="U222" s="52" t="n">
        <v>0</v>
      </c>
      <c r="V222" s="52" t="n">
        <v>3360.15065002441</v>
      </c>
      <c r="W222" s="52" t="n">
        <v>9586.49996948242</v>
      </c>
      <c r="X222" s="52" t="n">
        <v>5633.04884338379</v>
      </c>
      <c r="Y222" s="52" t="n">
        <v>0</v>
      </c>
      <c r="Z222" s="52" t="n">
        <v>0</v>
      </c>
      <c r="AA222" s="52" t="n">
        <v>0</v>
      </c>
      <c r="AB222" s="52" t="n">
        <v>0</v>
      </c>
      <c r="AC222" s="52" t="n">
        <v>1357.34185791016</v>
      </c>
      <c r="AD222" s="52" t="n">
        <v>0</v>
      </c>
      <c r="AE222" s="52" t="n">
        <v>2046.49124145508</v>
      </c>
      <c r="AF222" s="52" t="n">
        <v>0</v>
      </c>
      <c r="AG222" s="52" t="n">
        <v>0</v>
      </c>
      <c r="AH222" s="52" t="n">
        <v>0</v>
      </c>
      <c r="AI222" s="52" t="n">
        <v>0</v>
      </c>
      <c r="AJ222" s="52" t="n">
        <v>0</v>
      </c>
      <c r="AK222" s="52" t="n">
        <v>132.016052246094</v>
      </c>
      <c r="AL222" s="52" t="n">
        <v>0</v>
      </c>
      <c r="AM222" s="52" t="n">
        <v>0</v>
      </c>
      <c r="AN222" s="52" t="n">
        <v>665.933975219727</v>
      </c>
      <c r="AO222" s="52" t="n">
        <v>0</v>
      </c>
    </row>
    <row r="223">
      <c r="A223" s="56" t="s">
        <v>1032</v>
      </c>
      <c r="B223" s="51" t="s">
        <v>1029</v>
      </c>
      <c r="C223" s="51" t="s">
        <v>1022</v>
      </c>
      <c r="D223" s="51" t="s">
        <v>1023</v>
      </c>
      <c r="E223" s="52" t="n">
        <v>18332.2826538086</v>
      </c>
      <c r="F223" s="52" t="n">
        <v>0</v>
      </c>
      <c r="G223" s="52" t="n">
        <v>0</v>
      </c>
      <c r="H223" s="52" t="n">
        <v>0</v>
      </c>
      <c r="I223" s="52" t="n">
        <v>0</v>
      </c>
      <c r="J223" s="52" t="n">
        <v>0</v>
      </c>
      <c r="K223" s="52" t="n">
        <v>0</v>
      </c>
      <c r="L223" s="52" t="n">
        <v>0</v>
      </c>
      <c r="M223" s="52" t="n">
        <v>0</v>
      </c>
      <c r="N223" s="52" t="n">
        <v>0</v>
      </c>
      <c r="O223" s="52" t="n">
        <v>0</v>
      </c>
      <c r="P223" s="52" t="n">
        <v>0</v>
      </c>
      <c r="Q223" s="52" t="n">
        <v>0</v>
      </c>
      <c r="R223" s="52" t="n">
        <v>0</v>
      </c>
      <c r="S223" s="52" t="n">
        <v>0</v>
      </c>
      <c r="T223" s="52" t="n">
        <v>0</v>
      </c>
      <c r="U223" s="52" t="n">
        <v>0</v>
      </c>
      <c r="V223" s="52" t="n">
        <v>0</v>
      </c>
      <c r="W223" s="52" t="n">
        <v>0</v>
      </c>
      <c r="X223" s="52" t="n">
        <v>0</v>
      </c>
      <c r="Y223" s="52" t="n">
        <v>0</v>
      </c>
      <c r="Z223" s="52" t="n">
        <v>0</v>
      </c>
      <c r="AA223" s="52" t="n">
        <v>0</v>
      </c>
      <c r="AB223" s="52" t="n">
        <v>0</v>
      </c>
      <c r="AC223" s="52" t="n">
        <v>0</v>
      </c>
      <c r="AD223" s="52" t="n">
        <v>0</v>
      </c>
      <c r="AE223" s="52" t="n">
        <v>0</v>
      </c>
      <c r="AF223" s="52" t="n">
        <v>0</v>
      </c>
      <c r="AG223" s="52" t="n">
        <v>0</v>
      </c>
      <c r="AH223" s="52" t="n">
        <v>0</v>
      </c>
      <c r="AI223" s="52" t="n">
        <v>0</v>
      </c>
      <c r="AJ223" s="52" t="n">
        <v>0</v>
      </c>
      <c r="AK223" s="52" t="n">
        <v>0</v>
      </c>
      <c r="AL223" s="52" t="n">
        <v>0</v>
      </c>
      <c r="AM223" s="52" t="n">
        <v>0</v>
      </c>
      <c r="AN223" s="52" t="n">
        <v>0</v>
      </c>
      <c r="AO223" s="52" t="n">
        <v>0</v>
      </c>
    </row>
    <row r="224">
      <c r="A224" s="56" t="s">
        <v>1032</v>
      </c>
      <c r="B224" s="51" t="s">
        <v>1029</v>
      </c>
      <c r="C224" s="51" t="s">
        <v>1022</v>
      </c>
      <c r="D224" s="51" t="s">
        <v>1024</v>
      </c>
      <c r="E224" s="52" t="n">
        <v>128714.097621918</v>
      </c>
      <c r="F224" s="52" t="n">
        <v>0</v>
      </c>
      <c r="G224" s="52" t="n">
        <v>0</v>
      </c>
      <c r="H224" s="52" t="n">
        <v>0</v>
      </c>
      <c r="I224" s="52" t="n">
        <v>0</v>
      </c>
      <c r="J224" s="52" t="n">
        <v>0</v>
      </c>
      <c r="K224" s="52" t="n">
        <v>0</v>
      </c>
      <c r="L224" s="52" t="n">
        <v>0</v>
      </c>
      <c r="M224" s="52" t="n">
        <v>0</v>
      </c>
      <c r="N224" s="52" t="n">
        <v>0</v>
      </c>
      <c r="O224" s="52" t="n">
        <v>0</v>
      </c>
      <c r="P224" s="52" t="n">
        <v>0</v>
      </c>
      <c r="Q224" s="52" t="n">
        <v>0</v>
      </c>
      <c r="R224" s="52" t="n">
        <v>0</v>
      </c>
      <c r="S224" s="52" t="n">
        <v>0</v>
      </c>
      <c r="T224" s="52" t="n">
        <v>0</v>
      </c>
      <c r="U224" s="52" t="n">
        <v>0</v>
      </c>
      <c r="V224" s="52" t="n">
        <v>0</v>
      </c>
      <c r="W224" s="52" t="n">
        <v>0</v>
      </c>
      <c r="X224" s="52" t="n">
        <v>0</v>
      </c>
      <c r="Y224" s="52" t="n">
        <v>0</v>
      </c>
      <c r="Z224" s="52" t="n">
        <v>0</v>
      </c>
      <c r="AA224" s="52" t="n">
        <v>0</v>
      </c>
      <c r="AB224" s="52" t="n">
        <v>0</v>
      </c>
      <c r="AC224" s="52" t="n">
        <v>0</v>
      </c>
      <c r="AD224" s="52" t="n">
        <v>0</v>
      </c>
      <c r="AE224" s="52" t="n">
        <v>0</v>
      </c>
      <c r="AF224" s="52" t="n">
        <v>0</v>
      </c>
      <c r="AG224" s="52" t="n">
        <v>0</v>
      </c>
      <c r="AH224" s="52" t="n">
        <v>305.351989746094</v>
      </c>
      <c r="AI224" s="52" t="n">
        <v>0</v>
      </c>
      <c r="AJ224" s="52" t="n">
        <v>0</v>
      </c>
      <c r="AK224" s="52" t="n">
        <v>0</v>
      </c>
      <c r="AL224" s="52" t="n">
        <v>0</v>
      </c>
      <c r="AM224" s="52" t="n">
        <v>0</v>
      </c>
      <c r="AN224" s="52" t="n">
        <v>0</v>
      </c>
      <c r="AO224" s="52" t="n">
        <v>0</v>
      </c>
    </row>
    <row r="225">
      <c r="A225" s="56" t="s">
        <v>1032</v>
      </c>
      <c r="B225" s="51" t="s">
        <v>1029</v>
      </c>
      <c r="C225" s="51" t="s">
        <v>1022</v>
      </c>
      <c r="D225" s="51" t="s">
        <v>1025</v>
      </c>
      <c r="E225" s="52" t="n">
        <v>13931.0706253052</v>
      </c>
      <c r="F225" s="52" t="n">
        <v>0</v>
      </c>
      <c r="G225" s="52" t="n">
        <v>0</v>
      </c>
      <c r="H225" s="52" t="n">
        <v>0</v>
      </c>
      <c r="I225" s="52" t="n">
        <v>0</v>
      </c>
      <c r="J225" s="52" t="n">
        <v>0</v>
      </c>
      <c r="K225" s="52" t="n">
        <v>0</v>
      </c>
      <c r="L225" s="52" t="n">
        <v>0</v>
      </c>
      <c r="M225" s="52" t="n">
        <v>0</v>
      </c>
      <c r="N225" s="52" t="n">
        <v>0</v>
      </c>
      <c r="O225" s="52" t="n">
        <v>0</v>
      </c>
      <c r="P225" s="52" t="n">
        <v>0</v>
      </c>
      <c r="Q225" s="52" t="n">
        <v>0</v>
      </c>
      <c r="R225" s="52" t="n">
        <v>0</v>
      </c>
      <c r="S225" s="52" t="n">
        <v>0</v>
      </c>
      <c r="T225" s="52" t="n">
        <v>0</v>
      </c>
      <c r="U225" s="52" t="n">
        <v>0</v>
      </c>
      <c r="V225" s="52" t="n">
        <v>0</v>
      </c>
      <c r="W225" s="52" t="n">
        <v>0</v>
      </c>
      <c r="X225" s="52" t="n">
        <v>0</v>
      </c>
      <c r="Y225" s="52" t="n">
        <v>0</v>
      </c>
      <c r="Z225" s="52" t="n">
        <v>0</v>
      </c>
      <c r="AA225" s="52" t="n">
        <v>0</v>
      </c>
      <c r="AB225" s="52" t="n">
        <v>0</v>
      </c>
      <c r="AC225" s="52" t="n">
        <v>0</v>
      </c>
      <c r="AD225" s="52" t="n">
        <v>0</v>
      </c>
      <c r="AE225" s="52" t="n">
        <v>0</v>
      </c>
      <c r="AF225" s="52" t="n">
        <v>0</v>
      </c>
      <c r="AG225" s="52" t="n">
        <v>0</v>
      </c>
      <c r="AH225" s="52" t="n">
        <v>0</v>
      </c>
      <c r="AI225" s="52" t="n">
        <v>0</v>
      </c>
      <c r="AJ225" s="52" t="n">
        <v>0</v>
      </c>
      <c r="AK225" s="52" t="n">
        <v>0</v>
      </c>
      <c r="AL225" s="52" t="n">
        <v>0</v>
      </c>
      <c r="AM225" s="52" t="n">
        <v>0</v>
      </c>
      <c r="AN225" s="52" t="n">
        <v>0</v>
      </c>
      <c r="AO225" s="52" t="n">
        <v>0</v>
      </c>
    </row>
    <row r="226">
      <c r="A226" s="56" t="s">
        <v>1032</v>
      </c>
      <c r="B226" s="51" t="s">
        <v>1029</v>
      </c>
      <c r="C226" s="51" t="s">
        <v>1026</v>
      </c>
      <c r="D226" s="51" t="s">
        <v>1023</v>
      </c>
      <c r="E226" s="52" t="n">
        <v>10053.421005249</v>
      </c>
      <c r="F226" s="52" t="n">
        <v>0</v>
      </c>
      <c r="G226" s="52" t="n">
        <v>0</v>
      </c>
      <c r="H226" s="52" t="n">
        <v>0</v>
      </c>
      <c r="I226" s="52" t="n">
        <v>0</v>
      </c>
      <c r="J226" s="52" t="n">
        <v>0</v>
      </c>
      <c r="K226" s="52" t="n">
        <v>0</v>
      </c>
      <c r="L226" s="52" t="n">
        <v>0</v>
      </c>
      <c r="M226" s="52" t="n">
        <v>0</v>
      </c>
      <c r="N226" s="52" t="n">
        <v>0</v>
      </c>
      <c r="O226" s="52" t="n">
        <v>0</v>
      </c>
      <c r="P226" s="52" t="n">
        <v>0</v>
      </c>
      <c r="Q226" s="52" t="n">
        <v>0</v>
      </c>
      <c r="R226" s="52" t="n">
        <v>0</v>
      </c>
      <c r="S226" s="52" t="n">
        <v>0</v>
      </c>
      <c r="T226" s="52" t="n">
        <v>0</v>
      </c>
      <c r="U226" s="52" t="n">
        <v>0</v>
      </c>
      <c r="V226" s="52" t="n">
        <v>0</v>
      </c>
      <c r="W226" s="52" t="n">
        <v>0</v>
      </c>
      <c r="X226" s="52" t="n">
        <v>0</v>
      </c>
      <c r="Y226" s="52" t="n">
        <v>0</v>
      </c>
      <c r="Z226" s="52" t="n">
        <v>0</v>
      </c>
      <c r="AA226" s="52" t="n">
        <v>0</v>
      </c>
      <c r="AB226" s="52" t="n">
        <v>0</v>
      </c>
      <c r="AC226" s="52" t="n">
        <v>0</v>
      </c>
      <c r="AD226" s="52" t="n">
        <v>0</v>
      </c>
      <c r="AE226" s="52" t="n">
        <v>0</v>
      </c>
      <c r="AF226" s="52" t="n">
        <v>0</v>
      </c>
      <c r="AG226" s="52" t="n">
        <v>0</v>
      </c>
      <c r="AH226" s="52" t="n">
        <v>0</v>
      </c>
      <c r="AI226" s="52" t="n">
        <v>0</v>
      </c>
      <c r="AJ226" s="52" t="n">
        <v>0</v>
      </c>
      <c r="AK226" s="52" t="n">
        <v>0</v>
      </c>
      <c r="AL226" s="52" t="n">
        <v>0</v>
      </c>
      <c r="AM226" s="52" t="n">
        <v>0</v>
      </c>
      <c r="AN226" s="52" t="n">
        <v>0</v>
      </c>
      <c r="AO226" s="52" t="n">
        <v>0</v>
      </c>
    </row>
    <row r="227">
      <c r="A227" s="56" t="s">
        <v>1032</v>
      </c>
      <c r="B227" s="51" t="s">
        <v>1029</v>
      </c>
      <c r="C227" s="51" t="s">
        <v>1026</v>
      </c>
      <c r="D227" s="51" t="s">
        <v>1024</v>
      </c>
      <c r="E227" s="52" t="n">
        <v>147511.057292938</v>
      </c>
      <c r="F227" s="52" t="n">
        <v>0</v>
      </c>
      <c r="G227" s="52" t="n">
        <v>0</v>
      </c>
      <c r="H227" s="52" t="n">
        <v>0</v>
      </c>
      <c r="I227" s="52" t="n">
        <v>0</v>
      </c>
      <c r="J227" s="52" t="n">
        <v>0</v>
      </c>
      <c r="K227" s="52" t="n">
        <v>0</v>
      </c>
      <c r="L227" s="52" t="n">
        <v>0</v>
      </c>
      <c r="M227" s="52" t="n">
        <v>0</v>
      </c>
      <c r="N227" s="52" t="n">
        <v>0</v>
      </c>
      <c r="O227" s="52" t="n">
        <v>0</v>
      </c>
      <c r="P227" s="52" t="n">
        <v>0</v>
      </c>
      <c r="Q227" s="52" t="n">
        <v>0</v>
      </c>
      <c r="R227" s="52" t="n">
        <v>0</v>
      </c>
      <c r="S227" s="52" t="n">
        <v>0</v>
      </c>
      <c r="T227" s="52" t="n">
        <v>0</v>
      </c>
      <c r="U227" s="52" t="n">
        <v>0</v>
      </c>
      <c r="V227" s="52" t="n">
        <v>0</v>
      </c>
      <c r="W227" s="52" t="n">
        <v>0</v>
      </c>
      <c r="X227" s="52" t="n">
        <v>0</v>
      </c>
      <c r="Y227" s="52" t="n">
        <v>0</v>
      </c>
      <c r="Z227" s="52" t="n">
        <v>0</v>
      </c>
      <c r="AA227" s="52" t="n">
        <v>0</v>
      </c>
      <c r="AB227" s="52" t="n">
        <v>0</v>
      </c>
      <c r="AC227" s="52" t="n">
        <v>0</v>
      </c>
      <c r="AD227" s="52" t="n">
        <v>0</v>
      </c>
      <c r="AE227" s="52" t="n">
        <v>0</v>
      </c>
      <c r="AF227" s="52" t="n">
        <v>0</v>
      </c>
      <c r="AG227" s="52" t="n">
        <v>0</v>
      </c>
      <c r="AH227" s="52" t="n">
        <v>0</v>
      </c>
      <c r="AI227" s="52" t="n">
        <v>0</v>
      </c>
      <c r="AJ227" s="52" t="n">
        <v>0</v>
      </c>
      <c r="AK227" s="52" t="n">
        <v>0</v>
      </c>
      <c r="AL227" s="52" t="n">
        <v>0</v>
      </c>
      <c r="AM227" s="52" t="n">
        <v>0</v>
      </c>
      <c r="AN227" s="52" t="n">
        <v>0</v>
      </c>
      <c r="AO227" s="52" t="n">
        <v>0</v>
      </c>
    </row>
    <row r="228">
      <c r="A228" s="56" t="s">
        <v>1032</v>
      </c>
      <c r="B228" s="51" t="s">
        <v>1029</v>
      </c>
      <c r="C228" s="51" t="s">
        <v>1026</v>
      </c>
      <c r="D228" s="51" t="s">
        <v>1025</v>
      </c>
      <c r="E228" s="52" t="n">
        <v>21168.7233390808</v>
      </c>
      <c r="F228" s="52" t="n">
        <v>0</v>
      </c>
      <c r="G228" s="52" t="n">
        <v>394.550750732422</v>
      </c>
      <c r="H228" s="52" t="n">
        <v>0</v>
      </c>
      <c r="I228" s="52" t="n">
        <v>0</v>
      </c>
      <c r="J228" s="52" t="n">
        <v>0</v>
      </c>
      <c r="K228" s="52" t="n">
        <v>0</v>
      </c>
      <c r="L228" s="52" t="n">
        <v>0</v>
      </c>
      <c r="M228" s="52" t="n">
        <v>0</v>
      </c>
      <c r="N228" s="52" t="n">
        <v>0</v>
      </c>
      <c r="O228" s="52" t="n">
        <v>0</v>
      </c>
      <c r="P228" s="52" t="n">
        <v>0</v>
      </c>
      <c r="Q228" s="52" t="n">
        <v>0</v>
      </c>
      <c r="R228" s="52" t="n">
        <v>0</v>
      </c>
      <c r="S228" s="52" t="n">
        <v>0</v>
      </c>
      <c r="T228" s="52" t="n">
        <v>0</v>
      </c>
      <c r="U228" s="52" t="n">
        <v>0</v>
      </c>
      <c r="V228" s="52" t="n">
        <v>0</v>
      </c>
      <c r="W228" s="52" t="n">
        <v>0</v>
      </c>
      <c r="X228" s="52" t="n">
        <v>0</v>
      </c>
      <c r="Y228" s="52" t="n">
        <v>0</v>
      </c>
      <c r="Z228" s="52" t="n">
        <v>0</v>
      </c>
      <c r="AA228" s="52" t="n">
        <v>0</v>
      </c>
      <c r="AB228" s="52" t="n">
        <v>0</v>
      </c>
      <c r="AC228" s="52" t="n">
        <v>0</v>
      </c>
      <c r="AD228" s="52" t="n">
        <v>0</v>
      </c>
      <c r="AE228" s="52" t="n">
        <v>0</v>
      </c>
      <c r="AF228" s="52" t="n">
        <v>0</v>
      </c>
      <c r="AG228" s="52" t="n">
        <v>0</v>
      </c>
      <c r="AH228" s="52" t="n">
        <v>0</v>
      </c>
      <c r="AI228" s="52" t="n">
        <v>0</v>
      </c>
      <c r="AJ228" s="52" t="n">
        <v>0</v>
      </c>
      <c r="AK228" s="52" t="n">
        <v>0</v>
      </c>
      <c r="AL228" s="52" t="n">
        <v>0</v>
      </c>
      <c r="AM228" s="52" t="n">
        <v>0</v>
      </c>
      <c r="AN228" s="52" t="n">
        <v>0</v>
      </c>
      <c r="AO228" s="52" t="n">
        <v>0</v>
      </c>
    </row>
    <row r="229">
      <c r="A229" s="56" t="s">
        <v>1032</v>
      </c>
      <c r="B229" s="51" t="s">
        <v>1030</v>
      </c>
      <c r="C229" s="51" t="s">
        <v>1022</v>
      </c>
      <c r="D229" s="51" t="s">
        <v>1023</v>
      </c>
      <c r="E229" s="52" t="n">
        <v>10196.5733070374</v>
      </c>
      <c r="F229" s="52" t="n">
        <v>0</v>
      </c>
      <c r="G229" s="52" t="n">
        <v>0</v>
      </c>
      <c r="H229" s="52" t="n">
        <v>0</v>
      </c>
      <c r="I229" s="52" t="n">
        <v>0</v>
      </c>
      <c r="J229" s="52" t="n">
        <v>0</v>
      </c>
      <c r="K229" s="52" t="n">
        <v>0</v>
      </c>
      <c r="L229" s="52" t="n">
        <v>0</v>
      </c>
      <c r="M229" s="52" t="n">
        <v>0</v>
      </c>
      <c r="N229" s="52" t="n">
        <v>0</v>
      </c>
      <c r="O229" s="52" t="n">
        <v>0</v>
      </c>
      <c r="P229" s="52" t="n">
        <v>0</v>
      </c>
      <c r="Q229" s="52" t="n">
        <v>0</v>
      </c>
      <c r="R229" s="52" t="n">
        <v>0</v>
      </c>
      <c r="S229" s="52" t="n">
        <v>0</v>
      </c>
      <c r="T229" s="52" t="n">
        <v>0</v>
      </c>
      <c r="U229" s="52" t="n">
        <v>0</v>
      </c>
      <c r="V229" s="52" t="n">
        <v>0</v>
      </c>
      <c r="W229" s="52" t="n">
        <v>0</v>
      </c>
      <c r="X229" s="52" t="n">
        <v>0</v>
      </c>
      <c r="Y229" s="52" t="n">
        <v>0</v>
      </c>
      <c r="Z229" s="52" t="n">
        <v>0</v>
      </c>
      <c r="AA229" s="52" t="n">
        <v>0</v>
      </c>
      <c r="AB229" s="52" t="n">
        <v>0</v>
      </c>
      <c r="AC229" s="52" t="n">
        <v>0</v>
      </c>
      <c r="AD229" s="52" t="n">
        <v>0</v>
      </c>
      <c r="AE229" s="52" t="n">
        <v>0</v>
      </c>
      <c r="AF229" s="52" t="n">
        <v>0</v>
      </c>
      <c r="AG229" s="52" t="n">
        <v>0</v>
      </c>
      <c r="AH229" s="52" t="n">
        <v>0</v>
      </c>
      <c r="AI229" s="52" t="n">
        <v>0</v>
      </c>
      <c r="AJ229" s="52" t="n">
        <v>0</v>
      </c>
      <c r="AK229" s="52" t="n">
        <v>0</v>
      </c>
      <c r="AL229" s="52" t="n">
        <v>0</v>
      </c>
      <c r="AM229" s="52" t="n">
        <v>0</v>
      </c>
      <c r="AN229" s="52" t="n">
        <v>0</v>
      </c>
      <c r="AO229" s="52" t="n">
        <v>0</v>
      </c>
    </row>
    <row r="230">
      <c r="A230" s="56" t="s">
        <v>1032</v>
      </c>
      <c r="B230" s="51" t="s">
        <v>1030</v>
      </c>
      <c r="C230" s="51" t="s">
        <v>1022</v>
      </c>
      <c r="D230" s="51" t="s">
        <v>1024</v>
      </c>
      <c r="E230" s="52" t="n">
        <v>127389.28004837</v>
      </c>
      <c r="F230" s="52" t="n">
        <v>0</v>
      </c>
      <c r="G230" s="52" t="n">
        <v>0</v>
      </c>
      <c r="H230" s="52" t="n">
        <v>0</v>
      </c>
      <c r="I230" s="52" t="n">
        <v>0</v>
      </c>
      <c r="J230" s="52" t="n">
        <v>0</v>
      </c>
      <c r="K230" s="52" t="n">
        <v>0</v>
      </c>
      <c r="L230" s="52" t="n">
        <v>0</v>
      </c>
      <c r="M230" s="52" t="n">
        <v>0</v>
      </c>
      <c r="N230" s="52" t="n">
        <v>0</v>
      </c>
      <c r="O230" s="52" t="n">
        <v>0</v>
      </c>
      <c r="P230" s="52" t="n">
        <v>0</v>
      </c>
      <c r="Q230" s="52" t="n">
        <v>0</v>
      </c>
      <c r="R230" s="52" t="n">
        <v>0</v>
      </c>
      <c r="S230" s="52" t="n">
        <v>0</v>
      </c>
      <c r="T230" s="52" t="n">
        <v>0</v>
      </c>
      <c r="U230" s="52" t="n">
        <v>0</v>
      </c>
      <c r="V230" s="52" t="n">
        <v>0</v>
      </c>
      <c r="W230" s="52" t="n">
        <v>2000.38690185547</v>
      </c>
      <c r="X230" s="52" t="n">
        <v>0</v>
      </c>
      <c r="Y230" s="52" t="n">
        <v>194.613189697266</v>
      </c>
      <c r="Z230" s="52" t="n">
        <v>0</v>
      </c>
      <c r="AA230" s="52" t="n">
        <v>0</v>
      </c>
      <c r="AB230" s="52" t="n">
        <v>0</v>
      </c>
      <c r="AC230" s="52" t="n">
        <v>0</v>
      </c>
      <c r="AD230" s="52" t="n">
        <v>0</v>
      </c>
      <c r="AE230" s="52" t="n">
        <v>0</v>
      </c>
      <c r="AF230" s="52" t="n">
        <v>0</v>
      </c>
      <c r="AG230" s="52" t="n">
        <v>0</v>
      </c>
      <c r="AH230" s="52" t="n">
        <v>0</v>
      </c>
      <c r="AI230" s="52" t="n">
        <v>0</v>
      </c>
      <c r="AJ230" s="52" t="n">
        <v>0</v>
      </c>
      <c r="AK230" s="52" t="n">
        <v>0</v>
      </c>
      <c r="AL230" s="52" t="n">
        <v>0</v>
      </c>
      <c r="AM230" s="52" t="n">
        <v>0</v>
      </c>
      <c r="AN230" s="52" t="n">
        <v>0</v>
      </c>
      <c r="AO230" s="52" t="n">
        <v>280.116302490234</v>
      </c>
    </row>
    <row r="231">
      <c r="A231" s="56" t="s">
        <v>1032</v>
      </c>
      <c r="B231" s="51" t="s">
        <v>1030</v>
      </c>
      <c r="C231" s="51" t="s">
        <v>1022</v>
      </c>
      <c r="D231" s="51" t="s">
        <v>1025</v>
      </c>
      <c r="E231" s="52" t="n">
        <v>16578.0021133423</v>
      </c>
      <c r="F231" s="52" t="n">
        <v>0</v>
      </c>
      <c r="G231" s="52" t="n">
        <v>0</v>
      </c>
      <c r="H231" s="52" t="n">
        <v>0</v>
      </c>
      <c r="I231" s="52" t="n">
        <v>0</v>
      </c>
      <c r="J231" s="52" t="n">
        <v>0</v>
      </c>
      <c r="K231" s="52" t="n">
        <v>0</v>
      </c>
      <c r="L231" s="52" t="n">
        <v>0</v>
      </c>
      <c r="M231" s="52" t="n">
        <v>0</v>
      </c>
      <c r="N231" s="52" t="n">
        <v>0</v>
      </c>
      <c r="O231" s="52" t="n">
        <v>0</v>
      </c>
      <c r="P231" s="52" t="n">
        <v>0</v>
      </c>
      <c r="Q231" s="52" t="n">
        <v>0</v>
      </c>
      <c r="R231" s="52" t="n">
        <v>0</v>
      </c>
      <c r="S231" s="52" t="n">
        <v>0</v>
      </c>
      <c r="T231" s="52" t="n">
        <v>0</v>
      </c>
      <c r="U231" s="52" t="n">
        <v>0</v>
      </c>
      <c r="V231" s="52" t="n">
        <v>0</v>
      </c>
      <c r="W231" s="52" t="n">
        <v>1455.63426208496</v>
      </c>
      <c r="X231" s="52" t="n">
        <v>0</v>
      </c>
      <c r="Y231" s="52" t="n">
        <v>0</v>
      </c>
      <c r="Z231" s="52" t="n">
        <v>0</v>
      </c>
      <c r="AA231" s="52" t="n">
        <v>0</v>
      </c>
      <c r="AB231" s="52" t="n">
        <v>0</v>
      </c>
      <c r="AC231" s="52" t="n">
        <v>0</v>
      </c>
      <c r="AD231" s="52" t="n">
        <v>0</v>
      </c>
      <c r="AE231" s="52" t="n">
        <v>0</v>
      </c>
      <c r="AF231" s="52" t="n">
        <v>0</v>
      </c>
      <c r="AG231" s="52" t="n">
        <v>0</v>
      </c>
      <c r="AH231" s="52" t="n">
        <v>0</v>
      </c>
      <c r="AI231" s="52" t="n">
        <v>0</v>
      </c>
      <c r="AJ231" s="52" t="n">
        <v>0</v>
      </c>
      <c r="AK231" s="52" t="n">
        <v>0</v>
      </c>
      <c r="AL231" s="52" t="n">
        <v>0</v>
      </c>
      <c r="AM231" s="52" t="n">
        <v>0</v>
      </c>
      <c r="AN231" s="52" t="n">
        <v>0</v>
      </c>
      <c r="AO231" s="52" t="n">
        <v>0</v>
      </c>
    </row>
    <row r="232">
      <c r="A232" s="56" t="s">
        <v>1032</v>
      </c>
      <c r="B232" s="51" t="s">
        <v>1030</v>
      </c>
      <c r="C232" s="51" t="s">
        <v>1026</v>
      </c>
      <c r="D232" s="51" t="s">
        <v>1023</v>
      </c>
      <c r="E232" s="52" t="n">
        <v>6944.32904434204</v>
      </c>
      <c r="F232" s="52" t="n">
        <v>0</v>
      </c>
      <c r="G232" s="52" t="n">
        <v>0</v>
      </c>
      <c r="H232" s="52" t="n">
        <v>0</v>
      </c>
      <c r="I232" s="52" t="n">
        <v>0</v>
      </c>
      <c r="J232" s="52" t="n">
        <v>0</v>
      </c>
      <c r="K232" s="52" t="n">
        <v>0</v>
      </c>
      <c r="L232" s="52" t="n">
        <v>0</v>
      </c>
      <c r="M232" s="52" t="n">
        <v>0</v>
      </c>
      <c r="N232" s="52" t="n">
        <v>0</v>
      </c>
      <c r="O232" s="52" t="n">
        <v>0</v>
      </c>
      <c r="P232" s="52" t="n">
        <v>0</v>
      </c>
      <c r="Q232" s="52" t="n">
        <v>0</v>
      </c>
      <c r="R232" s="52" t="n">
        <v>0</v>
      </c>
      <c r="S232" s="52" t="n">
        <v>0</v>
      </c>
      <c r="T232" s="52" t="n">
        <v>0</v>
      </c>
      <c r="U232" s="52" t="n">
        <v>0</v>
      </c>
      <c r="V232" s="52" t="n">
        <v>0</v>
      </c>
      <c r="W232" s="52" t="n">
        <v>0</v>
      </c>
      <c r="X232" s="52" t="n">
        <v>0</v>
      </c>
      <c r="Y232" s="52" t="n">
        <v>0</v>
      </c>
      <c r="Z232" s="52" t="n">
        <v>0</v>
      </c>
      <c r="AA232" s="52" t="n">
        <v>0</v>
      </c>
      <c r="AB232" s="52" t="n">
        <v>0</v>
      </c>
      <c r="AC232" s="52" t="n">
        <v>0</v>
      </c>
      <c r="AD232" s="52" t="n">
        <v>0</v>
      </c>
      <c r="AE232" s="52" t="n">
        <v>0</v>
      </c>
      <c r="AF232" s="52" t="n">
        <v>0</v>
      </c>
      <c r="AG232" s="52" t="n">
        <v>0</v>
      </c>
      <c r="AH232" s="52" t="n">
        <v>0</v>
      </c>
      <c r="AI232" s="52" t="n">
        <v>0</v>
      </c>
      <c r="AJ232" s="52" t="n">
        <v>0</v>
      </c>
      <c r="AK232" s="52" t="n">
        <v>0</v>
      </c>
      <c r="AL232" s="52" t="n">
        <v>0</v>
      </c>
      <c r="AM232" s="52" t="n">
        <v>0</v>
      </c>
      <c r="AN232" s="52" t="n">
        <v>0</v>
      </c>
      <c r="AO232" s="52" t="n">
        <v>0</v>
      </c>
    </row>
    <row r="233">
      <c r="A233" s="56" t="s">
        <v>1032</v>
      </c>
      <c r="B233" s="51" t="s">
        <v>1030</v>
      </c>
      <c r="C233" s="51" t="s">
        <v>1026</v>
      </c>
      <c r="D233" s="51" t="s">
        <v>1024</v>
      </c>
      <c r="E233" s="52" t="n">
        <v>40749.7183303833</v>
      </c>
      <c r="F233" s="52" t="n">
        <v>0</v>
      </c>
      <c r="G233" s="52" t="n">
        <v>0</v>
      </c>
      <c r="H233" s="52" t="n">
        <v>0</v>
      </c>
      <c r="I233" s="52" t="n">
        <v>0</v>
      </c>
      <c r="J233" s="52" t="n">
        <v>0</v>
      </c>
      <c r="K233" s="52" t="n">
        <v>0</v>
      </c>
      <c r="L233" s="52" t="n">
        <v>0</v>
      </c>
      <c r="M233" s="52" t="n">
        <v>0</v>
      </c>
      <c r="N233" s="52" t="n">
        <v>0</v>
      </c>
      <c r="O233" s="52" t="n">
        <v>0</v>
      </c>
      <c r="P233" s="52" t="n">
        <v>0</v>
      </c>
      <c r="Q233" s="52" t="n">
        <v>0</v>
      </c>
      <c r="R233" s="52" t="n">
        <v>0</v>
      </c>
      <c r="S233" s="52" t="n">
        <v>0</v>
      </c>
      <c r="T233" s="52" t="n">
        <v>0</v>
      </c>
      <c r="U233" s="52" t="n">
        <v>0</v>
      </c>
      <c r="V233" s="52" t="n">
        <v>0</v>
      </c>
      <c r="W233" s="52" t="n">
        <v>1307.28034973145</v>
      </c>
      <c r="X233" s="52" t="n">
        <v>0</v>
      </c>
      <c r="Y233" s="52" t="n">
        <v>0</v>
      </c>
      <c r="Z233" s="52" t="n">
        <v>0</v>
      </c>
      <c r="AA233" s="52" t="n">
        <v>0</v>
      </c>
      <c r="AB233" s="52" t="n">
        <v>0</v>
      </c>
      <c r="AC233" s="52" t="n">
        <v>0</v>
      </c>
      <c r="AD233" s="52" t="n">
        <v>0</v>
      </c>
      <c r="AE233" s="52" t="n">
        <v>0</v>
      </c>
      <c r="AF233" s="52" t="n">
        <v>0</v>
      </c>
      <c r="AG233" s="52" t="n">
        <v>0</v>
      </c>
      <c r="AH233" s="52" t="n">
        <v>0</v>
      </c>
      <c r="AI233" s="52" t="n">
        <v>0</v>
      </c>
      <c r="AJ233" s="52" t="n">
        <v>0</v>
      </c>
      <c r="AK233" s="52" t="n">
        <v>0</v>
      </c>
      <c r="AL233" s="52" t="n">
        <v>0</v>
      </c>
      <c r="AM233" s="52" t="n">
        <v>0</v>
      </c>
      <c r="AN233" s="52" t="n">
        <v>0</v>
      </c>
      <c r="AO233" s="52" t="n">
        <v>0</v>
      </c>
    </row>
    <row r="234">
      <c r="A234" s="56" t="s">
        <v>1032</v>
      </c>
      <c r="B234" s="51" t="s">
        <v>1030</v>
      </c>
      <c r="C234" s="51" t="s">
        <v>1026</v>
      </c>
      <c r="D234" s="51" t="s">
        <v>1025</v>
      </c>
      <c r="E234" s="52" t="n">
        <v>5598.91759109497</v>
      </c>
      <c r="F234" s="52" t="n">
        <v>0</v>
      </c>
      <c r="G234" s="52" t="n">
        <v>0</v>
      </c>
      <c r="H234" s="52" t="n">
        <v>0</v>
      </c>
      <c r="I234" s="52" t="n">
        <v>0</v>
      </c>
      <c r="J234" s="52" t="n">
        <v>0</v>
      </c>
      <c r="K234" s="52" t="n">
        <v>0</v>
      </c>
      <c r="L234" s="52" t="n">
        <v>0</v>
      </c>
      <c r="M234" s="52" t="n">
        <v>0</v>
      </c>
      <c r="N234" s="52" t="n">
        <v>0</v>
      </c>
      <c r="O234" s="52" t="n">
        <v>0</v>
      </c>
      <c r="P234" s="52" t="n">
        <v>0</v>
      </c>
      <c r="Q234" s="52" t="n">
        <v>0</v>
      </c>
      <c r="R234" s="52" t="n">
        <v>0</v>
      </c>
      <c r="S234" s="52" t="n">
        <v>0</v>
      </c>
      <c r="T234" s="52" t="n">
        <v>0</v>
      </c>
      <c r="U234" s="52" t="n">
        <v>0</v>
      </c>
      <c r="V234" s="52" t="n">
        <v>0</v>
      </c>
      <c r="W234" s="52" t="n">
        <v>280.116302490234</v>
      </c>
      <c r="X234" s="52" t="n">
        <v>0</v>
      </c>
      <c r="Y234" s="52" t="n">
        <v>194.613189697266</v>
      </c>
      <c r="Z234" s="52" t="n">
        <v>0</v>
      </c>
      <c r="AA234" s="52" t="n">
        <v>0</v>
      </c>
      <c r="AB234" s="52" t="n">
        <v>0</v>
      </c>
      <c r="AC234" s="52" t="n">
        <v>0</v>
      </c>
      <c r="AD234" s="52" t="n">
        <v>0</v>
      </c>
      <c r="AE234" s="52" t="n">
        <v>0</v>
      </c>
      <c r="AF234" s="52" t="n">
        <v>0</v>
      </c>
      <c r="AG234" s="52" t="n">
        <v>0</v>
      </c>
      <c r="AH234" s="52" t="n">
        <v>0</v>
      </c>
      <c r="AI234" s="52" t="n">
        <v>0</v>
      </c>
      <c r="AJ234" s="52" t="n">
        <v>0</v>
      </c>
      <c r="AK234" s="52" t="n">
        <v>0</v>
      </c>
      <c r="AL234" s="52" t="n">
        <v>0</v>
      </c>
      <c r="AM234" s="52" t="n">
        <v>0</v>
      </c>
      <c r="AN234" s="52" t="n">
        <v>0</v>
      </c>
      <c r="AO234" s="52" t="n">
        <v>0</v>
      </c>
    </row>
    <row r="235">
      <c r="A235" s="56" t="s">
        <v>1032</v>
      </c>
      <c r="B235" s="51" t="s">
        <v>1031</v>
      </c>
      <c r="C235" s="51" t="s">
        <v>1022</v>
      </c>
      <c r="D235" s="51" t="s">
        <v>1023</v>
      </c>
      <c r="E235" s="52" t="n">
        <v>0</v>
      </c>
      <c r="F235" s="52" t="n">
        <v>0</v>
      </c>
      <c r="G235" s="52" t="n">
        <v>0</v>
      </c>
      <c r="H235" s="52" t="n">
        <v>0</v>
      </c>
      <c r="I235" s="52" t="n">
        <v>0</v>
      </c>
      <c r="J235" s="52" t="n">
        <v>0</v>
      </c>
      <c r="K235" s="52" t="n">
        <v>0</v>
      </c>
      <c r="L235" s="52" t="n">
        <v>0</v>
      </c>
      <c r="M235" s="52" t="n">
        <v>0</v>
      </c>
      <c r="N235" s="52" t="n">
        <v>0</v>
      </c>
      <c r="O235" s="52" t="n">
        <v>0</v>
      </c>
      <c r="P235" s="52" t="n">
        <v>0</v>
      </c>
      <c r="Q235" s="52" t="n">
        <v>0</v>
      </c>
      <c r="R235" s="52" t="n">
        <v>0</v>
      </c>
      <c r="S235" s="52" t="n">
        <v>0</v>
      </c>
      <c r="T235" s="52" t="n">
        <v>0</v>
      </c>
      <c r="U235" s="52" t="n">
        <v>0</v>
      </c>
      <c r="V235" s="52" t="n">
        <v>0</v>
      </c>
      <c r="W235" s="52" t="n">
        <v>0</v>
      </c>
      <c r="X235" s="52" t="n">
        <v>0</v>
      </c>
      <c r="Y235" s="52" t="n">
        <v>0</v>
      </c>
      <c r="Z235" s="52" t="n">
        <v>0</v>
      </c>
      <c r="AA235" s="52" t="n">
        <v>0</v>
      </c>
      <c r="AB235" s="52" t="n">
        <v>0</v>
      </c>
      <c r="AC235" s="52" t="n">
        <v>0</v>
      </c>
      <c r="AD235" s="52" t="n">
        <v>0</v>
      </c>
      <c r="AE235" s="52" t="n">
        <v>0</v>
      </c>
      <c r="AF235" s="52" t="n">
        <v>0</v>
      </c>
      <c r="AG235" s="52" t="n">
        <v>0</v>
      </c>
      <c r="AH235" s="52" t="n">
        <v>0</v>
      </c>
      <c r="AI235" s="52" t="n">
        <v>0</v>
      </c>
      <c r="AJ235" s="52" t="n">
        <v>0</v>
      </c>
      <c r="AK235" s="52" t="n">
        <v>0</v>
      </c>
      <c r="AL235" s="52" t="n">
        <v>0</v>
      </c>
      <c r="AM235" s="52" t="n">
        <v>0</v>
      </c>
      <c r="AN235" s="52" t="n">
        <v>0</v>
      </c>
      <c r="AO235" s="52" t="n">
        <v>0</v>
      </c>
    </row>
    <row r="236">
      <c r="A236" s="56" t="s">
        <v>1032</v>
      </c>
      <c r="B236" s="51" t="s">
        <v>1031</v>
      </c>
      <c r="C236" s="51" t="s">
        <v>1022</v>
      </c>
      <c r="D236" s="51" t="s">
        <v>1024</v>
      </c>
      <c r="E236" s="52" t="n">
        <v>0</v>
      </c>
      <c r="F236" s="52" t="n">
        <v>0</v>
      </c>
      <c r="G236" s="52" t="n">
        <v>0</v>
      </c>
      <c r="H236" s="52" t="n">
        <v>0</v>
      </c>
      <c r="I236" s="52" t="n">
        <v>0</v>
      </c>
      <c r="J236" s="52" t="n">
        <v>0</v>
      </c>
      <c r="K236" s="52" t="n">
        <v>0</v>
      </c>
      <c r="L236" s="52" t="n">
        <v>0</v>
      </c>
      <c r="M236" s="52" t="n">
        <v>0</v>
      </c>
      <c r="N236" s="52" t="n">
        <v>0</v>
      </c>
      <c r="O236" s="52" t="n">
        <v>0</v>
      </c>
      <c r="P236" s="52" t="n">
        <v>0</v>
      </c>
      <c r="Q236" s="52" t="n">
        <v>0</v>
      </c>
      <c r="R236" s="52" t="n">
        <v>0</v>
      </c>
      <c r="S236" s="52" t="n">
        <v>0</v>
      </c>
      <c r="T236" s="52" t="n">
        <v>0</v>
      </c>
      <c r="U236" s="52" t="n">
        <v>0</v>
      </c>
      <c r="V236" s="52" t="n">
        <v>0</v>
      </c>
      <c r="W236" s="52" t="n">
        <v>0</v>
      </c>
      <c r="X236" s="52" t="n">
        <v>0</v>
      </c>
      <c r="Y236" s="52" t="n">
        <v>0</v>
      </c>
      <c r="Z236" s="52" t="n">
        <v>0</v>
      </c>
      <c r="AA236" s="52" t="n">
        <v>0</v>
      </c>
      <c r="AB236" s="52" t="n">
        <v>0</v>
      </c>
      <c r="AC236" s="52" t="n">
        <v>0</v>
      </c>
      <c r="AD236" s="52" t="n">
        <v>0</v>
      </c>
      <c r="AE236" s="52" t="n">
        <v>0</v>
      </c>
      <c r="AF236" s="52" t="n">
        <v>0</v>
      </c>
      <c r="AG236" s="52" t="n">
        <v>0</v>
      </c>
      <c r="AH236" s="52" t="n">
        <v>0</v>
      </c>
      <c r="AI236" s="52" t="n">
        <v>0</v>
      </c>
      <c r="AJ236" s="52" t="n">
        <v>0</v>
      </c>
      <c r="AK236" s="52" t="n">
        <v>0</v>
      </c>
      <c r="AL236" s="52" t="n">
        <v>0</v>
      </c>
      <c r="AM236" s="52" t="n">
        <v>0</v>
      </c>
      <c r="AN236" s="52" t="n">
        <v>0</v>
      </c>
      <c r="AO236" s="52" t="n">
        <v>0</v>
      </c>
    </row>
    <row r="237">
      <c r="A237" s="56" t="s">
        <v>1032</v>
      </c>
      <c r="B237" s="51" t="s">
        <v>1031</v>
      </c>
      <c r="C237" s="51" t="s">
        <v>1022</v>
      </c>
      <c r="D237" s="51" t="s">
        <v>1025</v>
      </c>
      <c r="E237" s="52" t="n">
        <v>0</v>
      </c>
      <c r="F237" s="52" t="n">
        <v>0</v>
      </c>
      <c r="G237" s="52" t="n">
        <v>0</v>
      </c>
      <c r="H237" s="52" t="n">
        <v>0</v>
      </c>
      <c r="I237" s="52" t="n">
        <v>0</v>
      </c>
      <c r="J237" s="52" t="n">
        <v>0</v>
      </c>
      <c r="K237" s="52" t="n">
        <v>0</v>
      </c>
      <c r="L237" s="52" t="n">
        <v>0</v>
      </c>
      <c r="M237" s="52" t="n">
        <v>0</v>
      </c>
      <c r="N237" s="52" t="n">
        <v>0</v>
      </c>
      <c r="O237" s="52" t="n">
        <v>0</v>
      </c>
      <c r="P237" s="52" t="n">
        <v>0</v>
      </c>
      <c r="Q237" s="52" t="n">
        <v>0</v>
      </c>
      <c r="R237" s="52" t="n">
        <v>0</v>
      </c>
      <c r="S237" s="52" t="n">
        <v>0</v>
      </c>
      <c r="T237" s="52" t="n">
        <v>0</v>
      </c>
      <c r="U237" s="52" t="n">
        <v>0</v>
      </c>
      <c r="V237" s="52" t="n">
        <v>0</v>
      </c>
      <c r="W237" s="52" t="n">
        <v>0</v>
      </c>
      <c r="X237" s="52" t="n">
        <v>0</v>
      </c>
      <c r="Y237" s="52" t="n">
        <v>0</v>
      </c>
      <c r="Z237" s="52" t="n">
        <v>0</v>
      </c>
      <c r="AA237" s="52" t="n">
        <v>0</v>
      </c>
      <c r="AB237" s="52" t="n">
        <v>0</v>
      </c>
      <c r="AC237" s="52" t="n">
        <v>0</v>
      </c>
      <c r="AD237" s="52" t="n">
        <v>0</v>
      </c>
      <c r="AE237" s="52" t="n">
        <v>0</v>
      </c>
      <c r="AF237" s="52" t="n">
        <v>0</v>
      </c>
      <c r="AG237" s="52" t="n">
        <v>0</v>
      </c>
      <c r="AH237" s="52" t="n">
        <v>0</v>
      </c>
      <c r="AI237" s="52" t="n">
        <v>0</v>
      </c>
      <c r="AJ237" s="52" t="n">
        <v>0</v>
      </c>
      <c r="AK237" s="52" t="n">
        <v>0</v>
      </c>
      <c r="AL237" s="52" t="n">
        <v>0</v>
      </c>
      <c r="AM237" s="52" t="n">
        <v>0</v>
      </c>
      <c r="AN237" s="52" t="n">
        <v>0</v>
      </c>
      <c r="AO237" s="52" t="n">
        <v>0</v>
      </c>
    </row>
    <row r="238">
      <c r="A238" s="56" t="s">
        <v>1032</v>
      </c>
      <c r="B238" s="51" t="s">
        <v>1031</v>
      </c>
      <c r="C238" s="51" t="s">
        <v>1026</v>
      </c>
      <c r="D238" s="51" t="s">
        <v>1023</v>
      </c>
      <c r="E238" s="52" t="n">
        <v>0</v>
      </c>
      <c r="F238" s="52" t="n">
        <v>0</v>
      </c>
      <c r="G238" s="52" t="n">
        <v>0</v>
      </c>
      <c r="H238" s="52" t="n">
        <v>0</v>
      </c>
      <c r="I238" s="52" t="n">
        <v>0</v>
      </c>
      <c r="J238" s="52" t="n">
        <v>0</v>
      </c>
      <c r="K238" s="52" t="n">
        <v>0</v>
      </c>
      <c r="L238" s="52" t="n">
        <v>0</v>
      </c>
      <c r="M238" s="52" t="n">
        <v>0</v>
      </c>
      <c r="N238" s="52" t="n">
        <v>0</v>
      </c>
      <c r="O238" s="52" t="n">
        <v>0</v>
      </c>
      <c r="P238" s="52" t="n">
        <v>0</v>
      </c>
      <c r="Q238" s="52" t="n">
        <v>0</v>
      </c>
      <c r="R238" s="52" t="n">
        <v>0</v>
      </c>
      <c r="S238" s="52" t="n">
        <v>0</v>
      </c>
      <c r="T238" s="52" t="n">
        <v>0</v>
      </c>
      <c r="U238" s="52" t="n">
        <v>0</v>
      </c>
      <c r="V238" s="52" t="n">
        <v>0</v>
      </c>
      <c r="W238" s="52" t="n">
        <v>0</v>
      </c>
      <c r="X238" s="52" t="n">
        <v>0</v>
      </c>
      <c r="Y238" s="52" t="n">
        <v>0</v>
      </c>
      <c r="Z238" s="52" t="n">
        <v>0</v>
      </c>
      <c r="AA238" s="52" t="n">
        <v>0</v>
      </c>
      <c r="AB238" s="52" t="n">
        <v>0</v>
      </c>
      <c r="AC238" s="52" t="n">
        <v>0</v>
      </c>
      <c r="AD238" s="52" t="n">
        <v>0</v>
      </c>
      <c r="AE238" s="52" t="n">
        <v>0</v>
      </c>
      <c r="AF238" s="52" t="n">
        <v>0</v>
      </c>
      <c r="AG238" s="52" t="n">
        <v>0</v>
      </c>
      <c r="AH238" s="52" t="n">
        <v>0</v>
      </c>
      <c r="AI238" s="52" t="n">
        <v>0</v>
      </c>
      <c r="AJ238" s="52" t="n">
        <v>0</v>
      </c>
      <c r="AK238" s="52" t="n">
        <v>0</v>
      </c>
      <c r="AL238" s="52" t="n">
        <v>0</v>
      </c>
      <c r="AM238" s="52" t="n">
        <v>0</v>
      </c>
      <c r="AN238" s="52" t="n">
        <v>0</v>
      </c>
      <c r="AO238" s="52" t="n">
        <v>0</v>
      </c>
    </row>
    <row r="239">
      <c r="A239" s="56" t="s">
        <v>1032</v>
      </c>
      <c r="B239" s="51" t="s">
        <v>1031</v>
      </c>
      <c r="C239" s="51" t="s">
        <v>1026</v>
      </c>
      <c r="D239" s="51" t="s">
        <v>1024</v>
      </c>
      <c r="E239" s="52" t="n">
        <v>99.5864639282227</v>
      </c>
      <c r="F239" s="52" t="n">
        <v>0</v>
      </c>
      <c r="G239" s="52" t="n">
        <v>0</v>
      </c>
      <c r="H239" s="52" t="n">
        <v>0</v>
      </c>
      <c r="I239" s="52" t="n">
        <v>0</v>
      </c>
      <c r="J239" s="52" t="n">
        <v>0</v>
      </c>
      <c r="K239" s="52" t="n">
        <v>0</v>
      </c>
      <c r="L239" s="52" t="n">
        <v>0</v>
      </c>
      <c r="M239" s="52" t="n">
        <v>0</v>
      </c>
      <c r="N239" s="52" t="n">
        <v>0</v>
      </c>
      <c r="O239" s="52" t="n">
        <v>0</v>
      </c>
      <c r="P239" s="52" t="n">
        <v>0</v>
      </c>
      <c r="Q239" s="52" t="n">
        <v>0</v>
      </c>
      <c r="R239" s="52" t="n">
        <v>0</v>
      </c>
      <c r="S239" s="52" t="n">
        <v>0</v>
      </c>
      <c r="T239" s="52" t="n">
        <v>0</v>
      </c>
      <c r="U239" s="52" t="n">
        <v>0</v>
      </c>
      <c r="V239" s="52" t="n">
        <v>0</v>
      </c>
      <c r="W239" s="52" t="n">
        <v>0</v>
      </c>
      <c r="X239" s="52" t="n">
        <v>0</v>
      </c>
      <c r="Y239" s="52" t="n">
        <v>0</v>
      </c>
      <c r="Z239" s="52" t="n">
        <v>0</v>
      </c>
      <c r="AA239" s="52" t="n">
        <v>0</v>
      </c>
      <c r="AB239" s="52" t="n">
        <v>0</v>
      </c>
      <c r="AC239" s="52" t="n">
        <v>0</v>
      </c>
      <c r="AD239" s="52" t="n">
        <v>0</v>
      </c>
      <c r="AE239" s="52" t="n">
        <v>0</v>
      </c>
      <c r="AF239" s="52" t="n">
        <v>0</v>
      </c>
      <c r="AG239" s="52" t="n">
        <v>0</v>
      </c>
      <c r="AH239" s="52" t="n">
        <v>0</v>
      </c>
      <c r="AI239" s="52" t="n">
        <v>0</v>
      </c>
      <c r="AJ239" s="52" t="n">
        <v>0</v>
      </c>
      <c r="AK239" s="52" t="n">
        <v>0</v>
      </c>
      <c r="AL239" s="52" t="n">
        <v>0</v>
      </c>
      <c r="AM239" s="52" t="n">
        <v>0</v>
      </c>
      <c r="AN239" s="52" t="n">
        <v>0</v>
      </c>
      <c r="AO239" s="52" t="n">
        <v>0</v>
      </c>
    </row>
    <row r="240">
      <c r="A240" s="56" t="s">
        <v>1032</v>
      </c>
      <c r="B240" s="51" t="s">
        <v>1031</v>
      </c>
      <c r="C240" s="51" t="s">
        <v>1026</v>
      </c>
      <c r="D240" s="51" t="s">
        <v>1025</v>
      </c>
      <c r="E240" s="52" t="n">
        <v>0</v>
      </c>
      <c r="F240" s="52" t="n">
        <v>0</v>
      </c>
      <c r="G240" s="52" t="n">
        <v>0</v>
      </c>
      <c r="H240" s="52" t="n">
        <v>0</v>
      </c>
      <c r="I240" s="52" t="n">
        <v>0</v>
      </c>
      <c r="J240" s="52" t="n">
        <v>0</v>
      </c>
      <c r="K240" s="52" t="n">
        <v>0</v>
      </c>
      <c r="L240" s="52" t="n">
        <v>0</v>
      </c>
      <c r="M240" s="52" t="n">
        <v>0</v>
      </c>
      <c r="N240" s="52" t="n">
        <v>0</v>
      </c>
      <c r="O240" s="52" t="n">
        <v>0</v>
      </c>
      <c r="P240" s="52" t="n">
        <v>0</v>
      </c>
      <c r="Q240" s="52" t="n">
        <v>0</v>
      </c>
      <c r="R240" s="52" t="n">
        <v>0</v>
      </c>
      <c r="S240" s="52" t="n">
        <v>0</v>
      </c>
      <c r="T240" s="52" t="n">
        <v>0</v>
      </c>
      <c r="U240" s="52" t="n">
        <v>0</v>
      </c>
      <c r="V240" s="52" t="n">
        <v>0</v>
      </c>
      <c r="W240" s="52" t="n">
        <v>0</v>
      </c>
      <c r="X240" s="52" t="n">
        <v>0</v>
      </c>
      <c r="Y240" s="52" t="n">
        <v>0</v>
      </c>
      <c r="Z240" s="52" t="n">
        <v>0</v>
      </c>
      <c r="AA240" s="52" t="n">
        <v>0</v>
      </c>
      <c r="AB240" s="52" t="n">
        <v>0</v>
      </c>
      <c r="AC240" s="52" t="n">
        <v>0</v>
      </c>
      <c r="AD240" s="52" t="n">
        <v>0</v>
      </c>
      <c r="AE240" s="52" t="n">
        <v>0</v>
      </c>
      <c r="AF240" s="52" t="n">
        <v>0</v>
      </c>
      <c r="AG240" s="52" t="n">
        <v>0</v>
      </c>
      <c r="AH240" s="52" t="n">
        <v>0</v>
      </c>
      <c r="AI240" s="52" t="n">
        <v>0</v>
      </c>
      <c r="AJ240" s="52" t="n">
        <v>0</v>
      </c>
      <c r="AK240" s="52" t="n">
        <v>0</v>
      </c>
      <c r="AL240" s="52" t="n">
        <v>0</v>
      </c>
      <c r="AM240" s="52" t="n">
        <v>0</v>
      </c>
      <c r="AN240" s="52" t="n">
        <v>0</v>
      </c>
      <c r="AO240" s="52" t="n">
        <v>0</v>
      </c>
    </row>
  </sheetData>
  <mergeCells count="15">
    <mergeCell ref="CJ4:CL4"/>
    <mergeCell ref="D4:AN4"/>
    <mergeCell ref="AO4:BY4"/>
    <mergeCell ref="BZ4:CA4"/>
    <mergeCell ref="CB4:CF4"/>
    <mergeCell ref="CG4:CI4"/>
    <mergeCell ref="B62:B68"/>
    <mergeCell ref="B72:B78"/>
    <mergeCell ref="B82:B88"/>
    <mergeCell ref="B6:B7"/>
    <mergeCell ref="B13:B18"/>
    <mergeCell ref="B23:B28"/>
    <mergeCell ref="B32:B38"/>
    <mergeCell ref="B42:B48"/>
    <mergeCell ref="B52:B58"/>
  </mergeCells>
  <pageMargins left="0.7" right="0.7" top="0.75" bottom="0.75" header="0.3" footer="0.3"/>
  <pageSetup paperSize="9" orientation="portrait" horizontalDpi="300" verticalDpi="300"/>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 workbookViewId="0">
      <pane xSplit="2" topLeftCell="C1" activePane="topRight" state="frozen"/>
      <selection pane="topRight" activeCell="B5" sqref="A1:XFD1048576"/>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0" t="s">
        <v>764</v>
      </c>
      <c r="F13" s="10"/>
      <c r="G13" s="10"/>
      <c r="H13" s="10"/>
      <c r="I13" s="10"/>
    </row>
    <row r="14">
      <c r="A14" s="31" t="s">
        <v>765</v>
      </c>
    </row>
    <row r="15">
      <c r="B15" s="13" t="s">
        <v>124</v>
      </c>
      <c r="C15" s="75" t="n">
        <f>C29/(SUM(C$29:C$34)+C$35)*(SUM(C$6:C$7))</f>
        <v>66.66538369428676</v>
      </c>
      <c r="D15" s="75" t="n">
        <f>D29/(SUM(D$29:D$34)+D$35)*(SUM(D$6:D$7))</f>
        <v>12.637066940435009</v>
      </c>
      <c r="E15" s="75" t="n">
        <f t="shared" ref="E15:AM15" si="0">E29/(SUM(E$29:E$34)+E$35)*(SUM(E$6:E$7))</f>
        <v>19.619036898919301</v>
      </c>
      <c r="F15" s="75" t="n">
        <f t="shared" si="0"/>
        <v>8.3329174313239633</v>
      </c>
      <c r="G15" s="75" t="n">
        <f t="shared" si="0"/>
        <v>0</v>
      </c>
      <c r="H15" s="75" t="e">
        <f t="shared" si="0"/>
        <v>#DIV/0!</v>
      </c>
      <c r="I15" s="75" t="n">
        <f t="shared" si="0"/>
        <v>0</v>
      </c>
      <c r="J15" s="75" t="n">
        <f t="shared" si="0"/>
        <v>0</v>
      </c>
      <c r="K15" s="75" t="n">
        <f t="shared" si="0"/>
        <v>0</v>
      </c>
      <c r="L15" s="75" t="n">
        <f t="shared" si="0"/>
        <v>0</v>
      </c>
      <c r="M15" s="75" t="e">
        <f t="shared" si="0"/>
        <v>#DIV/0!</v>
      </c>
      <c r="N15" s="75" t="n">
        <f t="shared" si="0"/>
        <v>0</v>
      </c>
      <c r="O15" s="75" t="n">
        <f t="shared" si="0"/>
        <v>0</v>
      </c>
      <c r="P15" s="75" t="n">
        <f t="shared" si="0"/>
        <v>0</v>
      </c>
      <c r="Q15" s="75" t="n">
        <f t="shared" si="0"/>
        <v>0</v>
      </c>
      <c r="R15" s="75" t="n">
        <f t="shared" si="0"/>
        <v>0</v>
      </c>
      <c r="S15" s="75" t="n">
        <f t="shared" si="0"/>
        <v>18.093385758068663</v>
      </c>
      <c r="T15" s="75" t="n">
        <f t="shared" si="0"/>
        <v>1.1247184056825652</v>
      </c>
      <c r="U15" s="75" t="n">
        <f t="shared" si="0"/>
        <v>53.092812121812365</v>
      </c>
      <c r="V15" s="75" t="n">
        <f t="shared" si="0"/>
        <v>0</v>
      </c>
      <c r="W15" s="75" t="n">
        <f t="shared" si="0"/>
        <v>32.628367552269729</v>
      </c>
      <c r="X15" s="75" t="n">
        <f t="shared" si="0"/>
        <v>0</v>
      </c>
      <c r="Y15" s="75" t="n">
        <f t="shared" si="0"/>
        <v>0</v>
      </c>
      <c r="Z15" s="75" t="n">
        <f t="shared" si="0"/>
        <v>0</v>
      </c>
      <c r="AA15" s="75" t="n">
        <f t="shared" si="0"/>
        <v>4.5220525556728672</v>
      </c>
      <c r="AB15" s="75" t="n">
        <f t="shared" si="0"/>
        <v>0</v>
      </c>
      <c r="AC15" s="75" t="n">
        <f t="shared" si="0"/>
        <v>0</v>
      </c>
      <c r="AD15" s="75" t="n">
        <f t="shared" si="0"/>
        <v>0</v>
      </c>
      <c r="AE15" s="75" t="n">
        <f t="shared" si="0"/>
        <v>0</v>
      </c>
      <c r="AF15" s="75" t="n">
        <f t="shared" si="0"/>
        <v>2.7629030061531479</v>
      </c>
      <c r="AG15" s="75" t="n">
        <f t="shared" si="0"/>
        <v>6.9836948942071722</v>
      </c>
      <c r="AH15" s="75" t="n">
        <f t="shared" si="0"/>
        <v>7.0851000107768218</v>
      </c>
      <c r="AI15" s="75" t="n">
        <f t="shared" si="0"/>
        <v>4.8156090510923546</v>
      </c>
      <c r="AJ15" s="75" t="n">
        <f t="shared" si="0"/>
        <v>0.43697800349092869</v>
      </c>
      <c r="AK15" s="75" t="n">
        <f t="shared" si="0"/>
        <v>10.880081706203928</v>
      </c>
      <c r="AL15" s="75" t="n">
        <f t="shared" si="0"/>
        <v>17.426339670773519</v>
      </c>
      <c r="AM15" s="75" t="n">
        <f t="shared" si="0"/>
        <v>3.1312679009949878</v>
      </c>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row>
    <row r="16">
      <c r="B16" s="13" t="s">
        <v>125</v>
      </c>
      <c r="C16" s="75" t="n">
        <f t="shared" ref="C16:D21" si="1">C30/(SUM(C$29:C$34)+C$35)*(SUM(C$6:C$7))</f>
        <v>615.44354334234413</v>
      </c>
      <c r="D16" s="75" t="n">
        <f t="shared" si="1"/>
        <v>62.312097500221057</v>
      </c>
      <c r="E16" s="75" t="n">
        <f t="shared" ref="E16:AM16" si="2">E30/(SUM(E$29:E$34)+E$35)*(SUM(E$6:E$7))</f>
        <v>624.57652233300325</v>
      </c>
      <c r="F16" s="75" t="n">
        <f t="shared" si="2"/>
        <v>130.24054218105115</v>
      </c>
      <c r="G16" s="75" t="n">
        <f t="shared" si="2"/>
        <v>42.002304863631281</v>
      </c>
      <c r="H16" s="75" t="e">
        <f t="shared" si="2"/>
        <v>#DIV/0!</v>
      </c>
      <c r="I16" s="75" t="n">
        <f t="shared" si="2"/>
        <v>44.057089543286708</v>
      </c>
      <c r="J16" s="75" t="n">
        <f t="shared" si="2"/>
        <v>0</v>
      </c>
      <c r="K16" s="75" t="n">
        <f t="shared" si="2"/>
        <v>18.323731249743176</v>
      </c>
      <c r="L16" s="75" t="n">
        <f t="shared" si="2"/>
        <v>10.008997078785796</v>
      </c>
      <c r="M16" s="75" t="e">
        <f t="shared" si="2"/>
        <v>#DIV/0!</v>
      </c>
      <c r="N16" s="75" t="n">
        <f t="shared" si="2"/>
        <v>3.5246048854295911</v>
      </c>
      <c r="O16" s="75" t="n">
        <f t="shared" si="2"/>
        <v>0</v>
      </c>
      <c r="P16" s="75" t="n">
        <f t="shared" si="2"/>
        <v>0</v>
      </c>
      <c r="Q16" s="75" t="n">
        <f t="shared" si="2"/>
        <v>10.911538852723858</v>
      </c>
      <c r="R16" s="75" t="n">
        <f t="shared" si="2"/>
        <v>167.47221566120749</v>
      </c>
      <c r="S16" s="75" t="n">
        <f t="shared" si="2"/>
        <v>82.640025757949957</v>
      </c>
      <c r="T16" s="75" t="n">
        <f t="shared" si="2"/>
        <v>58.14927333128194</v>
      </c>
      <c r="U16" s="75" t="n">
        <f t="shared" si="2"/>
        <v>1364.3217424552913</v>
      </c>
      <c r="V16" s="75" t="n">
        <f t="shared" si="2"/>
        <v>98.014318547752367</v>
      </c>
      <c r="W16" s="75" t="n">
        <f t="shared" si="2"/>
        <v>775.4588752970526</v>
      </c>
      <c r="X16" s="75" t="n">
        <f t="shared" si="2"/>
        <v>32.321216847853684</v>
      </c>
      <c r="Y16" s="75" t="n">
        <f t="shared" si="2"/>
        <v>88.885917574315044</v>
      </c>
      <c r="Z16" s="75" t="n">
        <f t="shared" si="2"/>
        <v>0</v>
      </c>
      <c r="AA16" s="75" t="n">
        <f t="shared" si="2"/>
        <v>252.90374074533582</v>
      </c>
      <c r="AB16" s="75" t="n">
        <f t="shared" si="2"/>
        <v>385.02981632938719</v>
      </c>
      <c r="AC16" s="75" t="n">
        <f t="shared" si="2"/>
        <v>3.4892439297960407</v>
      </c>
      <c r="AD16" s="75" t="n">
        <f t="shared" si="2"/>
        <v>0</v>
      </c>
      <c r="AE16" s="75" t="n">
        <f t="shared" si="2"/>
        <v>8.1290357794659638</v>
      </c>
      <c r="AF16" s="75" t="n">
        <f t="shared" si="2"/>
        <v>56.416061466998471</v>
      </c>
      <c r="AG16" s="75" t="n">
        <f t="shared" si="2"/>
        <v>165.46969353145013</v>
      </c>
      <c r="AH16" s="75" t="n">
        <f t="shared" si="2"/>
        <v>326.41588078091297</v>
      </c>
      <c r="AI16" s="75" t="n">
        <f t="shared" si="2"/>
        <v>481.86336113665834</v>
      </c>
      <c r="AJ16" s="75" t="n">
        <f t="shared" si="2"/>
        <v>16.288690388932611</v>
      </c>
      <c r="AK16" s="75" t="n">
        <f t="shared" si="2"/>
        <v>714.13137777295537</v>
      </c>
      <c r="AL16" s="75" t="n">
        <f t="shared" si="2"/>
        <v>87.243776094340731</v>
      </c>
      <c r="AM16" s="75" t="n">
        <f t="shared" si="2"/>
        <v>25.323674481834917</v>
      </c>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row>
    <row r="17">
      <c r="B17" s="13" t="s">
        <v>126</v>
      </c>
      <c r="C17" s="75" t="n">
        <f t="shared" si="1"/>
        <v>182.63309850581481</v>
      </c>
      <c r="D17" s="75" t="n">
        <f t="shared" si="1"/>
        <v>17.956390289052031</v>
      </c>
      <c r="E17" s="75" t="n">
        <f t="shared" ref="E17:AM17" si="3">E31/(SUM(E$29:E$34)+E$35)*(SUM(E$6:E$7))</f>
        <v>315.56644880677806</v>
      </c>
      <c r="F17" s="75" t="n">
        <f t="shared" si="3"/>
        <v>86.715635358597908</v>
      </c>
      <c r="G17" s="75" t="n">
        <f t="shared" si="3"/>
        <v>91.309728681444412</v>
      </c>
      <c r="H17" s="75" t="e">
        <f t="shared" si="3"/>
        <v>#DIV/0!</v>
      </c>
      <c r="I17" s="75" t="n">
        <f t="shared" si="3"/>
        <v>153.00187345244822</v>
      </c>
      <c r="J17" s="75" t="n">
        <f t="shared" si="3"/>
        <v>0</v>
      </c>
      <c r="K17" s="75" t="n">
        <f t="shared" si="3"/>
        <v>38.153029694542802</v>
      </c>
      <c r="L17" s="75" t="n">
        <f t="shared" si="3"/>
        <v>129.45586037870586</v>
      </c>
      <c r="M17" s="75" t="e">
        <f t="shared" si="3"/>
        <v>#DIV/0!</v>
      </c>
      <c r="N17" s="75" t="n">
        <f t="shared" si="3"/>
        <v>0</v>
      </c>
      <c r="O17" s="75" t="n">
        <f t="shared" si="3"/>
        <v>0</v>
      </c>
      <c r="P17" s="75" t="n">
        <f t="shared" si="3"/>
        <v>3.6561378141917107</v>
      </c>
      <c r="Q17" s="75" t="n">
        <f t="shared" si="3"/>
        <v>1.1729590676979924</v>
      </c>
      <c r="R17" s="75" t="n">
        <f t="shared" si="3"/>
        <v>236.11208823679178</v>
      </c>
      <c r="S17" s="75" t="n">
        <f t="shared" si="3"/>
        <v>21.881550473414851</v>
      </c>
      <c r="T17" s="75" t="n">
        <f t="shared" si="3"/>
        <v>196.52426297730327</v>
      </c>
      <c r="U17" s="75" t="n">
        <f t="shared" si="3"/>
        <v>1254.8652237400647</v>
      </c>
      <c r="V17" s="75" t="n">
        <f t="shared" si="3"/>
        <v>245.27168924888446</v>
      </c>
      <c r="W17" s="75" t="n">
        <f t="shared" si="3"/>
        <v>350.17538207783815</v>
      </c>
      <c r="X17" s="75" t="n">
        <f t="shared" si="3"/>
        <v>135.58829359818969</v>
      </c>
      <c r="Y17" s="75" t="n">
        <f t="shared" si="3"/>
        <v>218.28480882265836</v>
      </c>
      <c r="Z17" s="75" t="n">
        <f t="shared" si="3"/>
        <v>199.08473157915063</v>
      </c>
      <c r="AA17" s="75" t="n">
        <f t="shared" si="3"/>
        <v>1512.4594044202365</v>
      </c>
      <c r="AB17" s="75" t="n">
        <f t="shared" si="3"/>
        <v>188.27244477406447</v>
      </c>
      <c r="AC17" s="75" t="n">
        <f t="shared" si="3"/>
        <v>164.0674426418332</v>
      </c>
      <c r="AD17" s="75" t="n">
        <f t="shared" si="3"/>
        <v>20.481342781400947</v>
      </c>
      <c r="AE17" s="75" t="n">
        <f t="shared" si="3"/>
        <v>52.476325040330259</v>
      </c>
      <c r="AF17" s="75" t="n">
        <f t="shared" si="3"/>
        <v>70.249740310779742</v>
      </c>
      <c r="AG17" s="75" t="n">
        <f t="shared" si="3"/>
        <v>1177.8207985078957</v>
      </c>
      <c r="AH17" s="75" t="n">
        <f t="shared" si="3"/>
        <v>1778.327086274252</v>
      </c>
      <c r="AI17" s="75" t="n">
        <f t="shared" si="3"/>
        <v>910.48042159303463</v>
      </c>
      <c r="AJ17" s="75" t="n">
        <f t="shared" si="3"/>
        <v>34.734998732068625</v>
      </c>
      <c r="AK17" s="75" t="n">
        <f t="shared" si="3"/>
        <v>559.80830448421125</v>
      </c>
      <c r="AL17" s="75" t="n">
        <f t="shared" si="3"/>
        <v>117.96565630054744</v>
      </c>
      <c r="AM17" s="75" t="n">
        <f t="shared" si="3"/>
        <v>22.532630776639184</v>
      </c>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row>
    <row r="18">
      <c r="B18" s="13" t="s">
        <v>127</v>
      </c>
      <c r="C18" s="75" t="n">
        <f t="shared" si="1"/>
        <v>226.09184299797266</v>
      </c>
      <c r="D18" s="75" t="n">
        <f t="shared" si="1"/>
        <v>24.737025298936217</v>
      </c>
      <c r="E18" s="75" t="n">
        <f t="shared" ref="E18:AM18" si="4">E32/(SUM(E$29:E$34)+E$35)*(SUM(E$6:E$7))</f>
        <v>13.301816269908478</v>
      </c>
      <c r="F18" s="75" t="n">
        <f t="shared" si="4"/>
        <v>0</v>
      </c>
      <c r="G18" s="75" t="n">
        <f t="shared" si="4"/>
        <v>0</v>
      </c>
      <c r="H18" s="75" t="e">
        <f t="shared" si="4"/>
        <v>#DIV/0!</v>
      </c>
      <c r="I18" s="75" t="n">
        <f t="shared" si="4"/>
        <v>0</v>
      </c>
      <c r="J18" s="75" t="n">
        <f t="shared" si="4"/>
        <v>0</v>
      </c>
      <c r="K18" s="75" t="n">
        <f t="shared" si="4"/>
        <v>45.287750419900462</v>
      </c>
      <c r="L18" s="75" t="n">
        <f t="shared" si="4"/>
        <v>4.5756868271744242</v>
      </c>
      <c r="M18" s="75" t="e">
        <f t="shared" si="4"/>
        <v>#DIV/0!</v>
      </c>
      <c r="N18" s="75" t="n">
        <f t="shared" si="4"/>
        <v>0</v>
      </c>
      <c r="O18" s="75" t="n">
        <f t="shared" si="4"/>
        <v>0</v>
      </c>
      <c r="P18" s="75" t="n">
        <f t="shared" si="4"/>
        <v>0</v>
      </c>
      <c r="Q18" s="75" t="n">
        <f t="shared" si="4"/>
        <v>0</v>
      </c>
      <c r="R18" s="75" t="n">
        <f t="shared" si="4"/>
        <v>1.1921082882030727</v>
      </c>
      <c r="S18" s="75" t="n">
        <f t="shared" si="4"/>
        <v>42.607107269405041</v>
      </c>
      <c r="T18" s="75" t="n">
        <f t="shared" si="4"/>
        <v>101.42249953112972</v>
      </c>
      <c r="U18" s="75" t="n">
        <f t="shared" si="4"/>
        <v>55.418942401714979</v>
      </c>
      <c r="V18" s="75" t="n">
        <f t="shared" si="4"/>
        <v>39.672126507284815</v>
      </c>
      <c r="W18" s="75" t="n">
        <f t="shared" si="4"/>
        <v>21.368069589264788</v>
      </c>
      <c r="X18" s="75" t="n">
        <f t="shared" si="4"/>
        <v>0</v>
      </c>
      <c r="Y18" s="75" t="n">
        <f t="shared" si="4"/>
        <v>5.68998742524529</v>
      </c>
      <c r="Z18" s="75" t="n">
        <f t="shared" si="4"/>
        <v>0</v>
      </c>
      <c r="AA18" s="75" t="n">
        <f t="shared" si="4"/>
        <v>0</v>
      </c>
      <c r="AB18" s="75" t="n">
        <f t="shared" si="4"/>
        <v>0</v>
      </c>
      <c r="AC18" s="75" t="n">
        <f t="shared" si="4"/>
        <v>0</v>
      </c>
      <c r="AD18" s="75" t="n">
        <f t="shared" si="4"/>
        <v>0</v>
      </c>
      <c r="AE18" s="75" t="n">
        <f t="shared" si="4"/>
        <v>0</v>
      </c>
      <c r="AF18" s="75" t="n">
        <f t="shared" si="4"/>
        <v>9.042806917060858</v>
      </c>
      <c r="AG18" s="75" t="n">
        <f t="shared" si="4"/>
        <v>18.112948734146613</v>
      </c>
      <c r="AH18" s="75" t="n">
        <f t="shared" si="4"/>
        <v>8.6806067667786771E-2</v>
      </c>
      <c r="AI18" s="75" t="n">
        <f t="shared" si="4"/>
        <v>0</v>
      </c>
      <c r="AJ18" s="75" t="n">
        <f t="shared" si="4"/>
        <v>0</v>
      </c>
      <c r="AK18" s="75" t="n">
        <f t="shared" si="4"/>
        <v>3.6185121275338901</v>
      </c>
      <c r="AL18" s="75" t="n">
        <f t="shared" si="4"/>
        <v>0.91642891327832443</v>
      </c>
      <c r="AM18" s="75" t="n">
        <f t="shared" si="4"/>
        <v>8.1486393353000036E-2</v>
      </c>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row>
    <row r="19">
      <c r="B19" s="13" t="s">
        <v>128</v>
      </c>
      <c r="C19" s="75" t="n">
        <f t="shared" si="1"/>
        <v>1952.2716612788563</v>
      </c>
      <c r="D19" s="75" t="n">
        <f t="shared" si="1"/>
        <v>487.09105898708447</v>
      </c>
      <c r="E19" s="75" t="n">
        <f t="shared" ref="E19:AM19" si="5">E33/(SUM(E$29:E$34)+E$35)*(SUM(E$6:E$7))</f>
        <v>1167.3473855916322</v>
      </c>
      <c r="F19" s="75" t="n">
        <f t="shared" si="5"/>
        <v>35.458288523915094</v>
      </c>
      <c r="G19" s="75" t="n">
        <f t="shared" si="5"/>
        <v>50.75173560345555</v>
      </c>
      <c r="H19" s="75" t="e">
        <f t="shared" si="5"/>
        <v>#DIV/0!</v>
      </c>
      <c r="I19" s="75" t="n">
        <f t="shared" si="5"/>
        <v>95.128479804996005</v>
      </c>
      <c r="J19" s="75" t="n">
        <f t="shared" si="5"/>
        <v>233.24760615230423</v>
      </c>
      <c r="K19" s="75" t="n">
        <f t="shared" si="5"/>
        <v>366.65741643636517</v>
      </c>
      <c r="L19" s="75" t="n">
        <f t="shared" si="5"/>
        <v>614.62656741962826</v>
      </c>
      <c r="M19" s="75" t="e">
        <f t="shared" si="5"/>
        <v>#DIV/0!</v>
      </c>
      <c r="N19" s="75" t="n">
        <f t="shared" si="5"/>
        <v>0</v>
      </c>
      <c r="O19" s="75" t="n">
        <f t="shared" si="5"/>
        <v>0</v>
      </c>
      <c r="P19" s="75" t="n">
        <f t="shared" si="5"/>
        <v>14.32254824899773</v>
      </c>
      <c r="Q19" s="75" t="n">
        <f t="shared" si="5"/>
        <v>79.554380077927974</v>
      </c>
      <c r="R19" s="75" t="n">
        <f t="shared" si="5"/>
        <v>509.04898991340053</v>
      </c>
      <c r="S19" s="75" t="n">
        <f t="shared" si="5"/>
        <v>168.23035250674312</v>
      </c>
      <c r="T19" s="75" t="n">
        <f t="shared" si="5"/>
        <v>1742.1841968062647</v>
      </c>
      <c r="U19" s="75" t="n">
        <f t="shared" si="5"/>
        <v>1801.4851809233305</v>
      </c>
      <c r="V19" s="75" t="n">
        <f t="shared" si="5"/>
        <v>1397.9865854215127</v>
      </c>
      <c r="W19" s="75" t="n">
        <f t="shared" si="5"/>
        <v>408.45624063374555</v>
      </c>
      <c r="X19" s="75" t="n">
        <f t="shared" si="5"/>
        <v>105.90914613918642</v>
      </c>
      <c r="Y19" s="75" t="n">
        <f t="shared" si="5"/>
        <v>256.68499181948073</v>
      </c>
      <c r="Z19" s="75" t="n">
        <f t="shared" si="5"/>
        <v>370.60678840027532</v>
      </c>
      <c r="AA19" s="75" t="n">
        <f t="shared" si="5"/>
        <v>429.87621151560552</v>
      </c>
      <c r="AB19" s="75" t="n">
        <f t="shared" si="5"/>
        <v>2151.2328949125103</v>
      </c>
      <c r="AC19" s="75" t="n">
        <f t="shared" si="5"/>
        <v>47.305453533058689</v>
      </c>
      <c r="AD19" s="75" t="n">
        <f t="shared" si="5"/>
        <v>35.116148060153094</v>
      </c>
      <c r="AE19" s="75" t="n">
        <f t="shared" si="5"/>
        <v>51.69606633748441</v>
      </c>
      <c r="AF19" s="75" t="n">
        <f t="shared" si="5"/>
        <v>245.55987645395038</v>
      </c>
      <c r="AG19" s="75" t="n">
        <f t="shared" si="5"/>
        <v>837.54638151303129</v>
      </c>
      <c r="AH19" s="75" t="n">
        <f t="shared" si="5"/>
        <v>115.38806295155447</v>
      </c>
      <c r="AI19" s="75" t="n">
        <f t="shared" si="5"/>
        <v>67.460659549419972</v>
      </c>
      <c r="AJ19" s="75" t="n">
        <f t="shared" si="5"/>
        <v>1.2989355273982779</v>
      </c>
      <c r="AK19" s="75" t="n">
        <f t="shared" si="5"/>
        <v>267.12225173258526</v>
      </c>
      <c r="AL19" s="75" t="n">
        <f t="shared" si="5"/>
        <v>32.686182168234133</v>
      </c>
      <c r="AM19" s="75" t="n">
        <f t="shared" si="5"/>
        <v>7.6228795444898134</v>
      </c>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row>
    <row r="20">
      <c r="B20" s="13" t="s">
        <v>129</v>
      </c>
      <c r="C20" s="75" t="n">
        <f t="shared" si="1"/>
        <v>878.18871979540472</v>
      </c>
      <c r="D20" s="75" t="n">
        <f t="shared" si="1"/>
        <v>179.13077308519962</v>
      </c>
      <c r="E20" s="75" t="n">
        <f t="shared" ref="E20:AM20" si="6">E34/(SUM(E$29:E$34)+E$35)*(SUM(E$6:E$7))</f>
        <v>616.12744375934074</v>
      </c>
      <c r="F20" s="75" t="n">
        <f t="shared" si="6"/>
        <v>2.0526050553854636</v>
      </c>
      <c r="G20" s="75" t="n">
        <f t="shared" si="6"/>
        <v>6.038133735849053</v>
      </c>
      <c r="H20" s="75" t="e">
        <f t="shared" si="6"/>
        <v>#DIV/0!</v>
      </c>
      <c r="I20" s="75" t="n">
        <f t="shared" si="6"/>
        <v>86.554056878219058</v>
      </c>
      <c r="J20" s="75" t="n">
        <f t="shared" si="6"/>
        <v>0</v>
      </c>
      <c r="K20" s="75" t="n">
        <f t="shared" si="6"/>
        <v>89.507786685144353</v>
      </c>
      <c r="L20" s="75" t="n">
        <f t="shared" si="6"/>
        <v>216.59569747746681</v>
      </c>
      <c r="M20" s="75" t="e">
        <f t="shared" si="6"/>
        <v>#DIV/0!</v>
      </c>
      <c r="N20" s="75" t="n">
        <f t="shared" si="6"/>
        <v>39.810697768960949</v>
      </c>
      <c r="O20" s="75" t="n">
        <f t="shared" si="6"/>
        <v>11.011452361269365</v>
      </c>
      <c r="P20" s="75" t="n">
        <f t="shared" si="6"/>
        <v>4.4243359151328514</v>
      </c>
      <c r="Q20" s="75" t="n">
        <f t="shared" si="6"/>
        <v>3.4641516199933142</v>
      </c>
      <c r="R20" s="75" t="n">
        <f t="shared" si="6"/>
        <v>1029.03499195376</v>
      </c>
      <c r="S20" s="75" t="n">
        <f t="shared" si="6"/>
        <v>102.500492144414</v>
      </c>
      <c r="T20" s="75" t="n">
        <f t="shared" si="6"/>
        <v>1006.3868382733763</v>
      </c>
      <c r="U20" s="75" t="n">
        <f t="shared" si="6"/>
        <v>1422.9501581203535</v>
      </c>
      <c r="V20" s="75" t="n">
        <f t="shared" si="6"/>
        <v>784.75905665617813</v>
      </c>
      <c r="W20" s="75" t="n">
        <f t="shared" si="6"/>
        <v>412.35319312576479</v>
      </c>
      <c r="X20" s="75" t="n">
        <f t="shared" si="6"/>
        <v>123.87676817771032</v>
      </c>
      <c r="Y20" s="75" t="n">
        <f t="shared" si="6"/>
        <v>691.36435310917113</v>
      </c>
      <c r="Z20" s="75" t="n">
        <f t="shared" si="6"/>
        <v>711.58667650174687</v>
      </c>
      <c r="AA20" s="75" t="n">
        <f t="shared" si="6"/>
        <v>829.07757162730456</v>
      </c>
      <c r="AB20" s="75" t="n">
        <f t="shared" si="6"/>
        <v>1299.0508860413127</v>
      </c>
      <c r="AC20" s="75" t="n">
        <f t="shared" si="6"/>
        <v>215.68989580362728</v>
      </c>
      <c r="AD20" s="75" t="n">
        <f t="shared" si="6"/>
        <v>113.85323299605524</v>
      </c>
      <c r="AE20" s="75" t="n">
        <f t="shared" si="6"/>
        <v>133.39088383540118</v>
      </c>
      <c r="AF20" s="75" t="n">
        <f t="shared" si="6"/>
        <v>119.42377141815406</v>
      </c>
      <c r="AG20" s="75" t="n">
        <f t="shared" si="6"/>
        <v>1791.5317891228592</v>
      </c>
      <c r="AH20" s="75" t="n">
        <f t="shared" si="6"/>
        <v>486.68573701153537</v>
      </c>
      <c r="AI20" s="75" t="n">
        <f t="shared" si="6"/>
        <v>777.09684698335093</v>
      </c>
      <c r="AJ20" s="75" t="n">
        <f t="shared" si="6"/>
        <v>31.336400421390032</v>
      </c>
      <c r="AK20" s="75" t="n">
        <f t="shared" si="6"/>
        <v>703.91801607951027</v>
      </c>
      <c r="AL20" s="75" t="n">
        <f t="shared" si="6"/>
        <v>54.766820806304501</v>
      </c>
      <c r="AM20" s="75" t="n">
        <f t="shared" si="6"/>
        <v>6.5062483657113948</v>
      </c>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row>
    <row r="21">
      <c r="B21" s="13" t="s">
        <v>130</v>
      </c>
      <c r="C21" s="75" t="n">
        <f t="shared" si="1"/>
        <v>916.23517193017472</v>
      </c>
      <c r="D21" s="75" t="n">
        <f t="shared" si="1"/>
        <v>11.640519379747339</v>
      </c>
      <c r="E21" s="75" t="n">
        <f t="shared" ref="E21:AM21" si="7">E35/(SUM(E$29:E$34)+E$35)*(SUM(E$6:E$7))</f>
        <v>342.26125788537695</v>
      </c>
      <c r="F21" s="75" t="n">
        <f t="shared" si="7"/>
        <v>105.06630857508995</v>
      </c>
      <c r="G21" s="75" t="n">
        <f t="shared" si="7"/>
        <v>98.646702960063593</v>
      </c>
      <c r="H21" s="75" t="e">
        <f t="shared" si="7"/>
        <v>#DIV/0!</v>
      </c>
      <c r="I21" s="75" t="n">
        <f t="shared" si="7"/>
        <v>341.2973967260985</v>
      </c>
      <c r="J21" s="75" t="n">
        <f t="shared" si="7"/>
        <v>0</v>
      </c>
      <c r="K21" s="75" t="n">
        <f t="shared" si="7"/>
        <v>244.27814118445229</v>
      </c>
      <c r="L21" s="75" t="n">
        <f t="shared" si="7"/>
        <v>259.94694970187464</v>
      </c>
      <c r="M21" s="75" t="e">
        <f t="shared" si="7"/>
        <v>#DIV/0!</v>
      </c>
      <c r="N21" s="75" t="n">
        <f t="shared" si="7"/>
        <v>0</v>
      </c>
      <c r="O21" s="75" t="n">
        <f t="shared" si="7"/>
        <v>0</v>
      </c>
      <c r="P21" s="75" t="n">
        <f t="shared" si="7"/>
        <v>0</v>
      </c>
      <c r="Q21" s="75" t="n">
        <f t="shared" si="7"/>
        <v>88.780631725123243</v>
      </c>
      <c r="R21" s="75" t="n">
        <f t="shared" si="7"/>
        <v>73.239636370322145</v>
      </c>
      <c r="S21" s="75" t="n">
        <f t="shared" si="7"/>
        <v>0</v>
      </c>
      <c r="T21" s="75" t="n">
        <f t="shared" si="7"/>
        <v>1923.068096527312</v>
      </c>
      <c r="U21" s="75" t="n">
        <f t="shared" si="7"/>
        <v>3595.7785930251703</v>
      </c>
      <c r="V21" s="75" t="n">
        <f t="shared" si="7"/>
        <v>1499.6541922129952</v>
      </c>
      <c r="W21" s="75" t="n">
        <f t="shared" si="7"/>
        <v>361.1375585394938</v>
      </c>
      <c r="X21" s="75" t="n">
        <f t="shared" si="7"/>
        <v>107.51491509019509</v>
      </c>
      <c r="Y21" s="75" t="n">
        <f t="shared" si="7"/>
        <v>0</v>
      </c>
      <c r="Z21" s="75" t="n">
        <f t="shared" si="7"/>
        <v>116.97862571053371</v>
      </c>
      <c r="AA21" s="75" t="n">
        <f t="shared" si="7"/>
        <v>95.368409948695117</v>
      </c>
      <c r="AB21" s="75" t="n">
        <f t="shared" si="7"/>
        <v>2071.6319990741399</v>
      </c>
      <c r="AC21" s="75" t="n">
        <f t="shared" si="7"/>
        <v>262.91137305572681</v>
      </c>
      <c r="AD21" s="75" t="n">
        <f t="shared" si="7"/>
        <v>0</v>
      </c>
      <c r="AE21" s="75" t="n">
        <f t="shared" si="7"/>
        <v>105.31509430909554</v>
      </c>
      <c r="AF21" s="75" t="n">
        <f t="shared" si="7"/>
        <v>136.16445562021099</v>
      </c>
      <c r="AG21" s="75" t="n">
        <f t="shared" si="7"/>
        <v>0</v>
      </c>
      <c r="AH21" s="75" t="n">
        <f t="shared" si="7"/>
        <v>115.14725394044861</v>
      </c>
      <c r="AI21" s="75" t="n">
        <f t="shared" si="7"/>
        <v>118.44231332437192</v>
      </c>
      <c r="AJ21" s="75" t="n">
        <f t="shared" si="7"/>
        <v>0</v>
      </c>
      <c r="AK21" s="75" t="n">
        <f t="shared" si="7"/>
        <v>222.94973873287549</v>
      </c>
      <c r="AL21" s="75" t="n">
        <f t="shared" si="7"/>
        <v>290.25587399710366</v>
      </c>
      <c r="AM21" s="75" t="n">
        <f t="shared" si="7"/>
        <v>6.1618795801615942</v>
      </c>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c r="BN21" s="13"/>
      <c r="BO21" s="13"/>
      <c r="BP21" s="13"/>
      <c r="BQ21" s="13"/>
      <c r="BR21" s="13"/>
      <c r="BS21" s="13"/>
      <c r="BT21" s="13"/>
      <c r="BU21" s="13"/>
      <c r="BV21" s="13"/>
      <c r="BW21" s="13"/>
      <c r="BX21" s="13"/>
      <c r="BY21" s="13"/>
      <c r="BZ21" s="13"/>
      <c r="CA21" s="13"/>
      <c r="CB21" s="13"/>
      <c r="CC21" s="13"/>
      <c r="CD21" s="13"/>
      <c r="CE21" s="13"/>
      <c r="CF21" s="13"/>
      <c r="CG21" s="13"/>
      <c r="CH21" s="13"/>
      <c r="CI21" s="13"/>
      <c r="CJ21" s="13"/>
      <c r="CK21" s="13"/>
      <c r="CL21" s="13"/>
      <c r="CM21" s="13"/>
    </row>
    <row r="22">
      <c r="A22" s="31" t="s">
        <v>766</v>
      </c>
    </row>
    <row r="23">
      <c r="C23" s="11" t="n">
        <f>SUM(C15:C21)-SUM(C6:C7)</f>
        <v>0</v>
      </c>
      <c r="D23" s="11" t="n">
        <f t="shared" ref="D23:AM23" si="8">SUM(D15:D21)-SUM(D6:D7)</f>
        <v>0</v>
      </c>
      <c r="E23" s="11" t="n">
        <f t="shared" si="8"/>
        <v>0</v>
      </c>
      <c r="F23" s="11" t="n">
        <f t="shared" si="8"/>
        <v>0</v>
      </c>
      <c r="G23" s="11" t="n">
        <f t="shared" si="8"/>
        <v>0</v>
      </c>
      <c r="H23" s="11" t="e">
        <f t="shared" si="8"/>
        <v>#DIV/0!</v>
      </c>
      <c r="I23" s="11" t="n">
        <f t="shared" si="8"/>
        <v>0</v>
      </c>
      <c r="J23" s="11" t="n">
        <f t="shared" si="8"/>
        <v>0</v>
      </c>
      <c r="K23" s="11" t="n">
        <f t="shared" si="8"/>
        <v>0</v>
      </c>
      <c r="L23" s="11" t="n">
        <f t="shared" si="8"/>
        <v>0</v>
      </c>
      <c r="M23" s="11" t="e">
        <f t="shared" si="8"/>
        <v>#DIV/0!</v>
      </c>
      <c r="N23" s="11" t="n">
        <f t="shared" si="8"/>
        <v>0</v>
      </c>
      <c r="O23" s="11" t="n">
        <f t="shared" si="8"/>
        <v>0</v>
      </c>
      <c r="P23" s="11" t="n">
        <f t="shared" si="8"/>
        <v>0</v>
      </c>
      <c r="Q23" s="11" t="n">
        <f t="shared" si="8"/>
        <v>0</v>
      </c>
      <c r="R23" s="11" t="n">
        <f t="shared" si="8"/>
        <v>0</v>
      </c>
      <c r="S23" s="11" t="n">
        <f t="shared" si="8"/>
        <v>0</v>
      </c>
      <c r="T23" s="11" t="n">
        <f t="shared" si="8"/>
        <v>0</v>
      </c>
      <c r="U23" s="11" t="n">
        <f t="shared" si="8"/>
        <v>0</v>
      </c>
      <c r="V23" s="11" t="n">
        <f t="shared" si="8"/>
        <v>0</v>
      </c>
      <c r="W23" s="11" t="n">
        <f t="shared" si="8"/>
        <v>0</v>
      </c>
      <c r="X23" s="11" t="n">
        <f t="shared" si="8"/>
        <v>0</v>
      </c>
      <c r="Y23" s="11" t="n">
        <f t="shared" si="8"/>
        <v>0</v>
      </c>
      <c r="Z23" s="11" t="n">
        <f t="shared" si="8"/>
        <v>0</v>
      </c>
      <c r="AA23" s="11" t="n">
        <f t="shared" si="8"/>
        <v>0</v>
      </c>
      <c r="AB23" s="11" t="n">
        <f t="shared" si="8"/>
        <v>0</v>
      </c>
      <c r="AC23" s="11" t="n">
        <f t="shared" si="8"/>
        <v>0</v>
      </c>
      <c r="AD23" s="11" t="n">
        <f t="shared" si="8"/>
        <v>0</v>
      </c>
      <c r="AE23" s="11" t="n">
        <f t="shared" si="8"/>
        <v>0</v>
      </c>
      <c r="AF23" s="11" t="n">
        <f t="shared" si="8"/>
        <v>0</v>
      </c>
      <c r="AG23" s="11" t="n">
        <f t="shared" si="8"/>
        <v>0</v>
      </c>
      <c r="AH23" s="11" t="n">
        <f t="shared" si="8"/>
        <v>0</v>
      </c>
      <c r="AI23" s="11" t="n">
        <f t="shared" si="8"/>
        <v>0</v>
      </c>
      <c r="AJ23" s="11" t="n">
        <f t="shared" si="8"/>
        <v>0</v>
      </c>
      <c r="AK23" s="11" t="n">
        <f t="shared" si="8"/>
        <v>0</v>
      </c>
      <c r="AL23" s="11" t="n">
        <f t="shared" si="8"/>
        <v>0</v>
      </c>
      <c r="AM23" s="11" t="n">
        <f t="shared" si="8"/>
        <v>0</v>
      </c>
    </row>
    <row r="24">
      <c r="B24" s="13" t="s">
        <v>767</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c r="BN24" s="13"/>
      <c r="BO24" s="13"/>
      <c r="BP24" s="13"/>
      <c r="BQ24" s="13"/>
      <c r="BR24" s="13"/>
      <c r="BS24" s="13"/>
      <c r="BT24" s="13"/>
      <c r="BU24" s="13"/>
      <c r="BV24" s="13"/>
      <c r="BW24" s="13"/>
      <c r="BX24" s="13"/>
      <c r="BY24" s="13"/>
      <c r="BZ24" s="13"/>
      <c r="CA24" s="13"/>
      <c r="CB24" s="13"/>
      <c r="CC24" s="13"/>
      <c r="CD24" s="13"/>
      <c r="CE24" s="13"/>
      <c r="CF24" s="13"/>
      <c r="CG24" s="13"/>
      <c r="CH24" s="13"/>
      <c r="CI24" s="13"/>
      <c r="CJ24" s="13"/>
      <c r="CK24" s="13"/>
      <c r="CL24" s="13"/>
      <c r="CM24" s="13"/>
    </row>
    <row r="26">
      <c r="A26" s="31" t="s">
        <v>768</v>
      </c>
    </row>
    <row r="28">
      <c r="A28" s="13" t="s">
        <v>751</v>
      </c>
      <c r="B28" s="13" t="s">
        <v>752</v>
      </c>
      <c r="C28" s="13" t="s">
        <v>17</v>
      </c>
      <c r="D28" s="13" t="s">
        <v>18</v>
      </c>
      <c r="E28" s="13" t="s">
        <v>19</v>
      </c>
      <c r="F28" s="13" t="s">
        <v>20</v>
      </c>
      <c r="G28" s="13" t="s">
        <v>21</v>
      </c>
      <c r="H28" s="13" t="s">
        <v>22</v>
      </c>
      <c r="I28" s="13" t="s">
        <v>23</v>
      </c>
      <c r="J28" s="13" t="s">
        <v>24</v>
      </c>
      <c r="K28" s="13" t="s">
        <v>25</v>
      </c>
      <c r="L28" s="13" t="s">
        <v>26</v>
      </c>
      <c r="M28" s="13" t="s">
        <v>27</v>
      </c>
      <c r="N28" s="13" t="s">
        <v>28</v>
      </c>
      <c r="O28" s="13" t="s">
        <v>29</v>
      </c>
      <c r="P28" s="13" t="s">
        <v>30</v>
      </c>
      <c r="Q28" s="13" t="s">
        <v>31</v>
      </c>
      <c r="R28" s="13" t="s">
        <v>32</v>
      </c>
      <c r="S28" s="13" t="s">
        <v>33</v>
      </c>
      <c r="T28" s="13" t="s">
        <v>34</v>
      </c>
      <c r="U28" s="13" t="s">
        <v>35</v>
      </c>
      <c r="V28" s="13" t="s">
        <v>36</v>
      </c>
      <c r="W28" s="13" t="s">
        <v>37</v>
      </c>
      <c r="X28" s="13" t="s">
        <v>38</v>
      </c>
      <c r="Y28" s="13" t="s">
        <v>39</v>
      </c>
      <c r="Z28" s="13" t="s">
        <v>40</v>
      </c>
      <c r="AA28" s="13" t="s">
        <v>41</v>
      </c>
      <c r="AB28" s="13" t="s">
        <v>42</v>
      </c>
      <c r="AC28" s="13" t="s">
        <v>43</v>
      </c>
      <c r="AD28" s="13" t="s">
        <v>44</v>
      </c>
      <c r="AE28" s="13" t="s">
        <v>45</v>
      </c>
      <c r="AF28" s="13" t="s">
        <v>46</v>
      </c>
      <c r="AG28" s="13" t="s">
        <v>47</v>
      </c>
      <c r="AH28" s="13" t="s">
        <v>48</v>
      </c>
      <c r="AI28" s="13" t="s">
        <v>49</v>
      </c>
      <c r="AJ28" s="13" t="s">
        <v>50</v>
      </c>
      <c r="AK28" s="13" t="s">
        <v>51</v>
      </c>
      <c r="AL28" s="13" t="s">
        <v>52</v>
      </c>
      <c r="AM28" s="13" t="s">
        <v>53</v>
      </c>
    </row>
    <row r="29">
      <c r="A29" s="13" t="s">
        <v>754</v>
      </c>
      <c r="B29" s="13" t="s">
        <v>755</v>
      </c>
      <c r="C29" s="74" t="n">
        <v>3277666.2033081101</v>
      </c>
      <c r="D29" s="74" t="n">
        <v>3274692.0776367201</v>
      </c>
      <c r="E29" s="74" t="n">
        <v>2605217.85827637</v>
      </c>
      <c r="F29" s="74" t="n">
        <v>1984398.15330505</v>
      </c>
      <c r="G29" s="74" t="n">
        <v>0</v>
      </c>
      <c r="H29" s="74" t="n">
        <v>0</v>
      </c>
      <c r="I29" s="74" t="n">
        <v>0</v>
      </c>
      <c r="J29" s="74" t="n">
        <v>0</v>
      </c>
      <c r="K29" s="74" t="n">
        <v>0</v>
      </c>
      <c r="L29" s="74" t="n">
        <v>0</v>
      </c>
      <c r="M29" s="74" t="n">
        <v>0</v>
      </c>
      <c r="N29" s="74" t="n">
        <v>0</v>
      </c>
      <c r="O29" s="74" t="n">
        <v>0</v>
      </c>
      <c r="P29" s="74" t="n">
        <v>0</v>
      </c>
      <c r="Q29" s="74" t="n">
        <v>0</v>
      </c>
      <c r="R29" s="74" t="n">
        <v>0</v>
      </c>
      <c r="S29" s="74" t="n">
        <v>11084563.942565899</v>
      </c>
      <c r="T29" s="74" t="n">
        <v>269736.51275634801</v>
      </c>
      <c r="U29" s="74" t="n">
        <v>10626519.9533081</v>
      </c>
      <c r="V29" s="74" t="n">
        <v>0</v>
      </c>
      <c r="W29" s="74" t="n">
        <v>6646740.7611846896</v>
      </c>
      <c r="X29" s="74" t="n">
        <v>0</v>
      </c>
      <c r="Y29" s="74" t="n">
        <v>0</v>
      </c>
      <c r="Z29" s="74" t="n">
        <v>0</v>
      </c>
      <c r="AA29" s="74" t="n">
        <v>538117.32788085903</v>
      </c>
      <c r="AB29" s="74" t="n">
        <v>0</v>
      </c>
      <c r="AC29" s="74" t="n">
        <v>0</v>
      </c>
      <c r="AD29" s="74" t="n">
        <v>0</v>
      </c>
      <c r="AE29" s="74" t="n">
        <v>0</v>
      </c>
      <c r="AF29" s="74" t="n">
        <v>752488.41064453102</v>
      </c>
      <c r="AG29" s="74" t="n">
        <v>2443648.4106445299</v>
      </c>
      <c r="AH29" s="74" t="n">
        <v>3531924.48297119</v>
      </c>
      <c r="AI29" s="74" t="n">
        <v>1645236.8869628899</v>
      </c>
      <c r="AJ29" s="74" t="n">
        <v>302161.18469238299</v>
      </c>
      <c r="AK29" s="74" t="n">
        <v>1434906.6032409701</v>
      </c>
      <c r="AL29" s="74" t="n">
        <v>5345164.1723632803</v>
      </c>
      <c r="AM29" s="74" t="n">
        <v>7322266.1224365197</v>
      </c>
    </row>
    <row r="30">
      <c r="A30" s="13" t="s">
        <v>754</v>
      </c>
      <c r="B30" s="13" t="s">
        <v>756</v>
      </c>
      <c r="C30" s="74" t="n">
        <v>30258859.850082401</v>
      </c>
      <c r="D30" s="74" t="n">
        <v>16147175.0515137</v>
      </c>
      <c r="E30" s="74" t="n">
        <v>82937705.771465302</v>
      </c>
      <c r="F30" s="74" t="n">
        <v>31015438.892746001</v>
      </c>
      <c r="G30" s="74" t="n">
        <v>3366206.9091796898</v>
      </c>
      <c r="H30" s="74" t="n">
        <v>0</v>
      </c>
      <c r="I30" s="74" t="n">
        <v>4192508.5235595698</v>
      </c>
      <c r="J30" s="74" t="n">
        <v>0</v>
      </c>
      <c r="K30" s="74" t="n">
        <v>2879348.5908508301</v>
      </c>
      <c r="L30" s="74" t="n">
        <v>1160950.1312255899</v>
      </c>
      <c r="M30" s="74" t="n">
        <v>0</v>
      </c>
      <c r="N30" s="74" t="n">
        <v>274362.00714111299</v>
      </c>
      <c r="O30" s="74" t="n">
        <v>0</v>
      </c>
      <c r="P30" s="74" t="n">
        <v>0</v>
      </c>
      <c r="Q30" s="74" t="n">
        <v>5260122.6837158203</v>
      </c>
      <c r="R30" s="74" t="n">
        <v>20674212.637412999</v>
      </c>
      <c r="S30" s="74" t="n">
        <v>50627818.473432504</v>
      </c>
      <c r="T30" s="74" t="n">
        <v>13945697.0993347</v>
      </c>
      <c r="U30" s="74" t="n">
        <v>273068832.47529</v>
      </c>
      <c r="V30" s="74" t="n">
        <v>22102377.558837902</v>
      </c>
      <c r="W30" s="74" t="n">
        <v>157969107.91820499</v>
      </c>
      <c r="X30" s="74" t="n">
        <v>6084520.23193359</v>
      </c>
      <c r="Y30" s="74" t="n">
        <v>6535756.9345092801</v>
      </c>
      <c r="Z30" s="74" t="n">
        <v>0</v>
      </c>
      <c r="AA30" s="74" t="n">
        <v>30095157.7863083</v>
      </c>
      <c r="AB30" s="74" t="n">
        <v>2231053.5659790002</v>
      </c>
      <c r="AC30" s="74" t="n">
        <v>972316.82533264195</v>
      </c>
      <c r="AD30" s="74" t="n">
        <v>0</v>
      </c>
      <c r="AE30" s="74" t="n">
        <v>2165485.0341796898</v>
      </c>
      <c r="AF30" s="74" t="n">
        <v>15365154.8149109</v>
      </c>
      <c r="AG30" s="74" t="n">
        <v>57899114.971841797</v>
      </c>
      <c r="AH30" s="74" t="n">
        <v>162718414.589367</v>
      </c>
      <c r="AI30" s="74" t="n">
        <v>164627021.796572</v>
      </c>
      <c r="AJ30" s="74" t="n">
        <v>11263290.018463099</v>
      </c>
      <c r="AK30" s="74" t="n">
        <v>94182365.281658202</v>
      </c>
      <c r="AL30" s="74" t="n">
        <v>26760198.357849099</v>
      </c>
      <c r="AM30" s="74" t="n">
        <v>59217764.054946899</v>
      </c>
    </row>
    <row r="31">
      <c r="A31" s="13" t="s">
        <v>754</v>
      </c>
      <c r="B31" s="13" t="s">
        <v>757</v>
      </c>
      <c r="C31" s="74" t="n">
        <v>8979327.8221130408</v>
      </c>
      <c r="D31" s="74" t="n">
        <v>4653108.9294433603</v>
      </c>
      <c r="E31" s="74" t="n">
        <v>41904164.416427597</v>
      </c>
      <c r="F31" s="74" t="n">
        <v>20650432.226944</v>
      </c>
      <c r="G31" s="74" t="n">
        <v>7317870.7825851403</v>
      </c>
      <c r="H31" s="74" t="n">
        <v>0</v>
      </c>
      <c r="I31" s="74" t="n">
        <v>14559782.8912354</v>
      </c>
      <c r="J31" s="74" t="n">
        <v>0</v>
      </c>
      <c r="K31" s="74" t="n">
        <v>5995278.515625</v>
      </c>
      <c r="L31" s="74" t="n">
        <v>15015670.0927734</v>
      </c>
      <c r="M31" s="74" t="n">
        <v>0</v>
      </c>
      <c r="N31" s="74" t="n">
        <v>0</v>
      </c>
      <c r="O31" s="74" t="n">
        <v>0</v>
      </c>
      <c r="P31" s="74" t="n">
        <v>713656.98852539097</v>
      </c>
      <c r="Q31" s="74" t="n">
        <v>565448.07128906203</v>
      </c>
      <c r="R31" s="74" t="n">
        <v>29147709.6615601</v>
      </c>
      <c r="S31" s="74" t="n">
        <v>13405310.019264201</v>
      </c>
      <c r="T31" s="74" t="n">
        <v>47131592.316513099</v>
      </c>
      <c r="U31" s="74" t="n">
        <v>251161123.43402901</v>
      </c>
      <c r="V31" s="74" t="n">
        <v>55309138.099365197</v>
      </c>
      <c r="W31" s="74" t="n">
        <v>71334398.875198394</v>
      </c>
      <c r="X31" s="74" t="n">
        <v>25524710.888671901</v>
      </c>
      <c r="Y31" s="74" t="n">
        <v>16050421.617889401</v>
      </c>
      <c r="Z31" s="74" t="n">
        <v>18631829.997253399</v>
      </c>
      <c r="AA31" s="74" t="n">
        <v>179980352.55337501</v>
      </c>
      <c r="AB31" s="74" t="n">
        <v>1090943.84765625</v>
      </c>
      <c r="AC31" s="74" t="n">
        <v>45719226.909790002</v>
      </c>
      <c r="AD31" s="74" t="n">
        <v>5168432.48291016</v>
      </c>
      <c r="AE31" s="74" t="n">
        <v>13979111.373901401</v>
      </c>
      <c r="AF31" s="74" t="n">
        <v>19132816.2142944</v>
      </c>
      <c r="AG31" s="74" t="n">
        <v>412128531.658117</v>
      </c>
      <c r="AH31" s="74" t="n">
        <v>886496586.52513504</v>
      </c>
      <c r="AI31" s="74" t="n">
        <v>311062621.27375001</v>
      </c>
      <c r="AJ31" s="74" t="n">
        <v>24018527.8968811</v>
      </c>
      <c r="AK31" s="74" t="n">
        <v>73829650.764064804</v>
      </c>
      <c r="AL31" s="74" t="n">
        <v>36183490.712310798</v>
      </c>
      <c r="AM31" s="74" t="n">
        <v>52691090.063781701</v>
      </c>
    </row>
    <row r="32">
      <c r="A32" s="13" t="s">
        <v>758</v>
      </c>
      <c r="B32" s="13" t="s">
        <v>755</v>
      </c>
      <c r="C32" s="74" t="n">
        <v>11116017.8127289</v>
      </c>
      <c r="D32" s="74" t="n">
        <v>6410201.1291503897</v>
      </c>
      <c r="E32" s="74" t="n">
        <v>1766352.21557617</v>
      </c>
      <c r="F32" s="74" t="n">
        <v>0</v>
      </c>
      <c r="G32" s="74" t="n">
        <v>0</v>
      </c>
      <c r="H32" s="74" t="n">
        <v>0</v>
      </c>
      <c r="I32" s="74" t="n">
        <v>0</v>
      </c>
      <c r="J32" s="74" t="n">
        <v>0</v>
      </c>
      <c r="K32" s="74" t="n">
        <v>7116411.9674682599</v>
      </c>
      <c r="L32" s="74" t="n">
        <v>530736.9140625</v>
      </c>
      <c r="M32" s="74" t="n">
        <v>0</v>
      </c>
      <c r="N32" s="74" t="n">
        <v>0</v>
      </c>
      <c r="O32" s="74" t="n">
        <v>0</v>
      </c>
      <c r="P32" s="74" t="n">
        <v>0</v>
      </c>
      <c r="Q32" s="74" t="n">
        <v>0</v>
      </c>
      <c r="R32" s="74" t="n">
        <v>147164.113998413</v>
      </c>
      <c r="S32" s="74" t="n">
        <v>26102422.799716901</v>
      </c>
      <c r="T32" s="74" t="n">
        <v>24323734.012298599</v>
      </c>
      <c r="U32" s="74" t="n">
        <v>11092094.6487427</v>
      </c>
      <c r="V32" s="74" t="n">
        <v>8946124.7256317101</v>
      </c>
      <c r="W32" s="74" t="n">
        <v>4352899.93896484</v>
      </c>
      <c r="X32" s="74" t="n">
        <v>0</v>
      </c>
      <c r="Y32" s="74" t="n">
        <v>418383.20159912098</v>
      </c>
      <c r="Z32" s="74" t="n">
        <v>0</v>
      </c>
      <c r="AA32" s="74" t="n">
        <v>0</v>
      </c>
      <c r="AB32" s="74" t="n">
        <v>0</v>
      </c>
      <c r="AC32" s="74" t="n">
        <v>0</v>
      </c>
      <c r="AD32" s="74" t="n">
        <v>0</v>
      </c>
      <c r="AE32" s="74" t="n">
        <v>0</v>
      </c>
      <c r="AF32" s="74" t="n">
        <v>2462847.0089721698</v>
      </c>
      <c r="AG32" s="74" t="n">
        <v>6337859.6941566505</v>
      </c>
      <c r="AH32" s="74" t="n">
        <v>43272.850799560503</v>
      </c>
      <c r="AI32" s="74" t="n">
        <v>0</v>
      </c>
      <c r="AJ32" s="74" t="n">
        <v>0</v>
      </c>
      <c r="AK32" s="74" t="n">
        <v>477223.15750122099</v>
      </c>
      <c r="AL32" s="74" t="n">
        <v>281095.34683227498</v>
      </c>
      <c r="AM32" s="74" t="n">
        <v>190550.625610352</v>
      </c>
    </row>
    <row r="33">
      <c r="A33" s="13" t="s">
        <v>758</v>
      </c>
      <c r="B33" s="13" t="s">
        <v>756</v>
      </c>
      <c r="C33" s="74" t="n">
        <v>95985269.854499802</v>
      </c>
      <c r="D33" s="74" t="n">
        <v>126221791.771072</v>
      </c>
      <c r="E33" s="74" t="n">
        <v>155012413.271065</v>
      </c>
      <c r="F33" s="74" t="n">
        <v>8444024.8983764593</v>
      </c>
      <c r="G33" s="74" t="n">
        <v>4067415.9095764202</v>
      </c>
      <c r="H33" s="74" t="n">
        <v>0</v>
      </c>
      <c r="I33" s="74" t="n">
        <v>9052503.6163330097</v>
      </c>
      <c r="J33" s="74" t="n">
        <v>3590487.7349853502</v>
      </c>
      <c r="K33" s="74" t="n">
        <v>57615695.2397919</v>
      </c>
      <c r="L33" s="74" t="n">
        <v>71290938.391113296</v>
      </c>
      <c r="M33" s="74" t="n">
        <v>0</v>
      </c>
      <c r="N33" s="74" t="n">
        <v>0</v>
      </c>
      <c r="O33" s="74" t="n">
        <v>0</v>
      </c>
      <c r="P33" s="74" t="n">
        <v>2795678.7109375</v>
      </c>
      <c r="Q33" s="74" t="n">
        <v>38350759.217834502</v>
      </c>
      <c r="R33" s="74" t="n">
        <v>62841391.443820998</v>
      </c>
      <c r="S33" s="74" t="n">
        <v>103063081.96683501</v>
      </c>
      <c r="T33" s="74" t="n">
        <v>417820751.80013698</v>
      </c>
      <c r="U33" s="74" t="n">
        <v>360567042.04608899</v>
      </c>
      <c r="V33" s="74" t="n">
        <v>315248096.30873501</v>
      </c>
      <c r="W33" s="74" t="n">
        <v>83206821.163559005</v>
      </c>
      <c r="X33" s="74" t="n">
        <v>19937564.401245099</v>
      </c>
      <c r="Y33" s="74" t="n">
        <v>18873976.4526367</v>
      </c>
      <c r="Z33" s="74" t="n">
        <v>34684139.876174897</v>
      </c>
      <c r="AA33" s="74" t="n">
        <v>51154610.746425599</v>
      </c>
      <c r="AB33" s="74" t="n">
        <v>12465309.4848633</v>
      </c>
      <c r="AC33" s="74" t="n">
        <v>13182193.428039599</v>
      </c>
      <c r="AD33" s="74" t="n">
        <v>8861501.03759766</v>
      </c>
      <c r="AE33" s="74" t="n">
        <v>13771259.103393599</v>
      </c>
      <c r="AF33" s="74" t="n">
        <v>66879279.055175804</v>
      </c>
      <c r="AG33" s="74" t="n">
        <v>293063903.13858998</v>
      </c>
      <c r="AH33" s="74" t="n">
        <v>57520984.031463601</v>
      </c>
      <c r="AI33" s="74" t="n">
        <v>23047710.960750598</v>
      </c>
      <c r="AJ33" s="74" t="n">
        <v>898186.85302734398</v>
      </c>
      <c r="AK33" s="74" t="n">
        <v>35229099.673500098</v>
      </c>
      <c r="AL33" s="74" t="n">
        <v>10025800.779609701</v>
      </c>
      <c r="AM33" s="74" t="n">
        <v>17825607.520294201</v>
      </c>
    </row>
    <row r="34">
      <c r="A34" s="13" t="s">
        <v>758</v>
      </c>
      <c r="B34" s="13" t="s">
        <v>757</v>
      </c>
      <c r="C34" s="74" t="n">
        <v>43176973.227958702</v>
      </c>
      <c r="D34" s="74" t="n">
        <v>46418850.6912231</v>
      </c>
      <c r="E34" s="74" t="n">
        <v>81815750.065917999</v>
      </c>
      <c r="F34" s="74" t="n">
        <v>488806.67724609398</v>
      </c>
      <c r="G34" s="74" t="n">
        <v>483916.47949218802</v>
      </c>
      <c r="H34" s="74" t="n">
        <v>0</v>
      </c>
      <c r="I34" s="74" t="n">
        <v>8236554.5471191397</v>
      </c>
      <c r="J34" s="74" t="n">
        <v>0</v>
      </c>
      <c r="K34" s="74" t="n">
        <v>14065045.811325099</v>
      </c>
      <c r="L34" s="74" t="n">
        <v>25123076.9107056</v>
      </c>
      <c r="M34" s="74" t="n">
        <v>0</v>
      </c>
      <c r="N34" s="74" t="n">
        <v>3098941.1013793899</v>
      </c>
      <c r="O34" s="74" t="n">
        <v>1435404.87670898</v>
      </c>
      <c r="P34" s="74" t="n">
        <v>863604.82177734398</v>
      </c>
      <c r="Q34" s="74" t="n">
        <v>1669962.6663208001</v>
      </c>
      <c r="R34" s="74" t="n">
        <v>127032941.858418</v>
      </c>
      <c r="S34" s="74" t="n">
        <v>62794950.2935104</v>
      </c>
      <c r="T34" s="74" t="n">
        <v>241357547.69213101</v>
      </c>
      <c r="U34" s="74" t="n">
        <v>284803302.81124097</v>
      </c>
      <c r="V34" s="74" t="n">
        <v>176964358.06449899</v>
      </c>
      <c r="W34" s="74" t="n">
        <v>84000671.267509505</v>
      </c>
      <c r="X34" s="74" t="n">
        <v>23319997.690429699</v>
      </c>
      <c r="Y34" s="74" t="n">
        <v>50835829.661407501</v>
      </c>
      <c r="Z34" s="74" t="n">
        <v>66595574.0539551</v>
      </c>
      <c r="AA34" s="74" t="n">
        <v>98658961.159210205</v>
      </c>
      <c r="AB34" s="74" t="n">
        <v>7527344.60754395</v>
      </c>
      <c r="AC34" s="74" t="n">
        <v>60104400.541686997</v>
      </c>
      <c r="AD34" s="74" t="n">
        <v>28730672.299255401</v>
      </c>
      <c r="AE34" s="74" t="n">
        <v>35533853.027343802</v>
      </c>
      <c r="AF34" s="74" t="n">
        <v>32525573.191490199</v>
      </c>
      <c r="AG34" s="74" t="n">
        <v>626870714.63282001</v>
      </c>
      <c r="AH34" s="74" t="n">
        <v>242612986.04809001</v>
      </c>
      <c r="AI34" s="74" t="n">
        <v>265492564.66522199</v>
      </c>
      <c r="AJ34" s="74" t="n">
        <v>21668467.977058399</v>
      </c>
      <c r="AK34" s="74" t="n">
        <v>92835388.252353698</v>
      </c>
      <c r="AL34" s="74" t="n">
        <v>16798573.535156202</v>
      </c>
      <c r="AM34" s="74" t="n">
        <v>15214438.208007799</v>
      </c>
    </row>
    <row r="35">
      <c r="A35" s="13"/>
      <c r="B35" s="13" t="s">
        <v>130</v>
      </c>
      <c r="C35" s="13" t="n">
        <v>45047562.781448402</v>
      </c>
      <c r="D35" s="13" t="n">
        <v>3016452.8503418001</v>
      </c>
      <c r="E35" s="13" t="n">
        <v>45448976.207809404</v>
      </c>
      <c r="F35" s="13" t="n">
        <v>25020455.3722382</v>
      </c>
      <c r="G35" s="13" t="n">
        <v>7905880.74035645</v>
      </c>
      <c r="H35" s="13" t="n">
        <v>0</v>
      </c>
      <c r="I35" s="13" t="n">
        <v>32478138.244628899</v>
      </c>
      <c r="J35" s="13" t="n">
        <v>0</v>
      </c>
      <c r="K35" s="13" t="n">
        <v>38385300.024795502</v>
      </c>
      <c r="L35" s="13" t="n">
        <v>30151417.069320701</v>
      </c>
      <c r="M35" s="13" t="n">
        <v>0</v>
      </c>
      <c r="N35" s="13" t="n">
        <v>0</v>
      </c>
      <c r="O35" s="13" t="n">
        <v>0</v>
      </c>
      <c r="P35" s="13" t="n">
        <v>0</v>
      </c>
      <c r="Q35" s="13" t="n">
        <v>42798455.938720703</v>
      </c>
      <c r="R35" s="13" t="n">
        <v>9041331.48193359</v>
      </c>
      <c r="S35" s="13" t="n">
        <v>0</v>
      </c>
      <c r="T35" s="74" t="n">
        <v>461201381.18968999</v>
      </c>
      <c r="U35" s="74" t="n">
        <v>719694652.42851305</v>
      </c>
      <c r="V35" s="74" t="n">
        <v>338174295.91001099</v>
      </c>
      <c r="W35" s="74" t="n">
        <v>73567509.220123306</v>
      </c>
      <c r="X35" s="74" t="n">
        <v>20239852.947997998</v>
      </c>
      <c r="Y35" s="74" t="n">
        <v>0</v>
      </c>
      <c r="Z35" s="74" t="n">
        <v>10947729.8950195</v>
      </c>
      <c r="AA35" s="74" t="n">
        <v>11348694.7119751</v>
      </c>
      <c r="AB35" s="74" t="n">
        <v>12004062.446365399</v>
      </c>
      <c r="AC35" s="74" t="n">
        <v>73263193.040313706</v>
      </c>
      <c r="AD35" s="74" t="n">
        <v>0</v>
      </c>
      <c r="AE35" s="74" t="n">
        <v>28054773.873138402</v>
      </c>
      <c r="AF35" s="74" t="n">
        <v>37084969.8913574</v>
      </c>
      <c r="AG35" s="74" t="n">
        <v>0</v>
      </c>
      <c r="AH35" s="74" t="n">
        <v>57400940.667114303</v>
      </c>
      <c r="AI35" s="74" t="n">
        <v>40465424.1635895</v>
      </c>
      <c r="AJ35" s="74" t="n">
        <v>0</v>
      </c>
      <c r="AK35" s="74" t="n">
        <v>29403460.464477502</v>
      </c>
      <c r="AL35" s="74" t="n">
        <v>89029901.162166595</v>
      </c>
      <c r="AM35" s="74" t="n">
        <v>14409154.2234421</v>
      </c>
    </row>
    <row r="36">
      <c r="A36" s="31" t="s">
        <v>130</v>
      </c>
    </row>
    <row r="37">
      <c r="A37" s="31"/>
    </row>
    <row r="38">
      <c r="A38" s="13"/>
      <c r="B38" s="13" t="s">
        <v>130</v>
      </c>
      <c r="C38" s="13" t="s">
        <v>17</v>
      </c>
      <c r="D38" s="13" t="s">
        <v>18</v>
      </c>
      <c r="E38" s="13" t="s">
        <v>19</v>
      </c>
      <c r="F38" s="13" t="s">
        <v>20</v>
      </c>
      <c r="G38" s="13" t="s">
        <v>21</v>
      </c>
      <c r="H38" s="13" t="s">
        <v>22</v>
      </c>
      <c r="I38" s="13" t="s">
        <v>23</v>
      </c>
      <c r="J38" s="13" t="s">
        <v>24</v>
      </c>
      <c r="K38" s="13" t="s">
        <v>25</v>
      </c>
      <c r="L38" s="13" t="s">
        <v>26</v>
      </c>
      <c r="M38" s="13" t="s">
        <v>27</v>
      </c>
      <c r="N38" s="13" t="s">
        <v>28</v>
      </c>
      <c r="O38" s="13" t="s">
        <v>29</v>
      </c>
      <c r="P38" s="13" t="s">
        <v>30</v>
      </c>
      <c r="Q38" s="13" t="s">
        <v>31</v>
      </c>
      <c r="R38" s="13" t="s">
        <v>32</v>
      </c>
      <c r="S38" s="13" t="s">
        <v>33</v>
      </c>
      <c r="T38" s="13" t="s">
        <v>34</v>
      </c>
      <c r="U38" s="13" t="s">
        <v>35</v>
      </c>
      <c r="V38" s="13" t="s">
        <v>36</v>
      </c>
      <c r="W38" s="13" t="s">
        <v>37</v>
      </c>
      <c r="X38" s="13" t="s">
        <v>38</v>
      </c>
      <c r="Y38" s="13" t="s">
        <v>39</v>
      </c>
      <c r="Z38" s="13" t="s">
        <v>40</v>
      </c>
      <c r="AA38" s="13" t="s">
        <v>41</v>
      </c>
      <c r="AB38" s="13" t="s">
        <v>42</v>
      </c>
      <c r="AC38" s="13" t="s">
        <v>43</v>
      </c>
      <c r="AD38" s="13" t="s">
        <v>44</v>
      </c>
      <c r="AE38" s="13" t="s">
        <v>45</v>
      </c>
      <c r="AF38" s="13" t="s">
        <v>46</v>
      </c>
      <c r="AG38" s="13" t="s">
        <v>47</v>
      </c>
      <c r="AH38" s="13" t="s">
        <v>48</v>
      </c>
      <c r="AI38" s="13" t="s">
        <v>49</v>
      </c>
      <c r="AJ38" s="13" t="s">
        <v>50</v>
      </c>
      <c r="AK38" s="13" t="s">
        <v>51</v>
      </c>
      <c r="AL38" s="13" t="s">
        <v>52</v>
      </c>
      <c r="AM38" s="13" t="s">
        <v>53</v>
      </c>
    </row>
    <row r="41">
      <c r="A41" s="31"/>
      <c r="B41" s="36" t="s">
        <v>769</v>
      </c>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row r="42">
      <c r="A42" s="8"/>
      <c r="B42" s="8"/>
      <c r="C42" s="8"/>
      <c r="D42" s="8"/>
      <c r="E42" s="8"/>
      <c r="F42" s="8"/>
      <c r="G42" s="8"/>
      <c r="H42" s="8"/>
      <c r="I42" s="8"/>
      <c r="J42" s="8"/>
      <c r="K42" s="8"/>
      <c r="L42" s="8"/>
      <c r="M42" s="8"/>
      <c r="N42" s="8"/>
      <c r="O42" s="8"/>
      <c r="P42" s="8"/>
      <c r="Q42" s="8"/>
      <c r="R42" s="8"/>
      <c r="S42" s="8"/>
      <c r="T42" s="8"/>
      <c r="U42" s="8"/>
      <c r="V42" s="8"/>
      <c r="W42" s="8"/>
      <c r="X42" s="8"/>
      <c r="Y42" s="8"/>
      <c r="Z42" s="8"/>
      <c r="AA42" s="8"/>
      <c r="AB42" s="8"/>
      <c r="AC42" s="8"/>
      <c r="AD42" s="8"/>
      <c r="AE42" s="8"/>
      <c r="AF42" s="8"/>
      <c r="AG42" s="8"/>
      <c r="AH42" s="8"/>
    </row>
  </sheetData>
  <mergeCells count="7">
    <mergeCell ref="CF4:CH4"/>
    <mergeCell ref="CI4:CK4"/>
    <mergeCell ref="A6:A7"/>
    <mergeCell ref="C4:AM4"/>
    <mergeCell ref="AN4:BX4"/>
    <mergeCell ref="BY4:BZ4"/>
    <mergeCell ref="CA4:CE4"/>
  </mergeCells>
  <hyperlinks>
    <hyperlink ref="B41" r:id="rId1h"/>
  </hyperlinks>
  <pageMargins left="0.7" right="0.7" top="0.75" bottom="0.75" header="0.3" footer="0.3"/>
  <pageSetup orientation="portrait"/>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workbookViewId="0">
      <pane xSplit="2" topLeftCell="C1" activePane="topRight" state="frozen"/>
      <selection pane="topRight" activeCell="F43" sqref="F43"/>
    </sheetView>
  </sheetViews>
  <sheetFormatPr defaultRowHeight="15.0" baseColWidth="10"/>
  <cols>
    <col min="2" max="2" width="22.5703125" hidden="0" customWidth="1"/>
    <col min="3" max="3" width="14.42578125" hidden="0" customWidth="1"/>
    <col min="4" max="4" width="15.28515625" hidden="0" customWidth="1"/>
    <col min="5" max="5" width="15.28515625" hidden="0" customWidth="1"/>
    <col min="6" max="6" width="14.28515625" hidden="0" customWidth="1"/>
    <col min="7" max="7" width="13.28515625" hidden="0" customWidth="1"/>
    <col min="8" max="8" width="11.5703125" hidden="0" customWidth="1"/>
    <col min="9" max="9" width="14.28515625" hidden="0" customWidth="1"/>
    <col min="10" max="10" width="13.28515625" hidden="0" customWidth="1"/>
    <col min="11" max="11" width="14.28515625" hidden="0" customWidth="1"/>
    <col min="12" max="12" width="14.28515625" hidden="0" customWidth="1"/>
    <col min="13" max="13" width="11.5703125" hidden="0" customWidth="1"/>
    <col min="14" max="14" width="13.28515625" hidden="0" customWidth="1"/>
    <col min="15" max="15" width="13.28515625" hidden="0" customWidth="1"/>
    <col min="16" max="16" width="13.28515625" hidden="0" customWidth="1"/>
    <col min="17" max="17" width="14.28515625" hidden="0" customWidth="1"/>
    <col min="18" max="18" width="15.28515625" hidden="0" customWidth="1"/>
    <col min="19" max="19" width="15.28515625" hidden="0" customWidth="1"/>
    <col min="20" max="20" width="15.28515625" hidden="0" customWidth="1"/>
    <col min="21" max="21" width="15.28515625" hidden="0" customWidth="1"/>
    <col min="22" max="22" width="15.28515625" hidden="0" customWidth="1"/>
    <col min="23" max="23" width="15.28515625" hidden="0" customWidth="1"/>
    <col min="24" max="24" width="14.28515625" hidden="0" customWidth="1"/>
    <col min="25" max="25" width="14.28515625" hidden="0" customWidth="1"/>
    <col min="26" max="26" width="14.28515625" hidden="0" customWidth="1"/>
    <col min="27" max="27" width="15.28515625" hidden="0" customWidth="1"/>
    <col min="28" max="28" width="14.28515625" hidden="0" customWidth="1"/>
    <col min="29" max="29" width="14.28515625" hidden="0" customWidth="1"/>
    <col min="30" max="30" width="14.28515625" hidden="0" customWidth="1"/>
    <col min="31" max="31" width="14.28515625" hidden="0" customWidth="1"/>
    <col min="32" max="32" width="14.28515625" hidden="0" customWidth="1"/>
    <col min="33" max="33" width="15.28515625" hidden="0" customWidth="1"/>
    <col min="34" max="34" width="15.28515625" hidden="0" customWidth="1"/>
    <col min="35" max="35" width="15.28515625" hidden="0" customWidth="1"/>
    <col min="36" max="36" width="14.28515625" hidden="0" customWidth="1"/>
    <col min="37" max="37" width="14.28515625" hidden="0" customWidth="1"/>
    <col min="38" max="38" width="14.28515625" hidden="0" customWidth="1"/>
    <col min="39" max="39" width="14.28515625" hidden="0" customWidth="1"/>
  </cols>
  <sheetData>
    <row r="3" ht="15.75" customHeight="1">
      <c r="A3" s="65"/>
      <c r="C3" s="71" t="s">
        <v>747</v>
      </c>
      <c r="D3" s="65"/>
      <c r="E3" s="65"/>
      <c r="F3" s="65"/>
      <c r="G3" s="65"/>
      <c r="H3" s="65"/>
      <c r="I3" s="65"/>
      <c r="J3" s="65"/>
      <c r="K3" s="65"/>
      <c r="L3" s="65"/>
      <c r="M3" s="65"/>
      <c r="N3" s="65"/>
      <c r="O3" s="65"/>
      <c r="P3" s="65"/>
      <c r="Q3" s="65"/>
      <c r="R3" s="65"/>
      <c r="S3" s="65"/>
      <c r="T3" s="65"/>
      <c r="U3" s="65"/>
      <c r="V3" s="65"/>
      <c r="W3" s="65"/>
      <c r="X3" s="65"/>
      <c r="Y3" s="65"/>
      <c r="Z3" s="65"/>
      <c r="AA3" s="65"/>
      <c r="AB3" s="65"/>
      <c r="AC3" s="65"/>
      <c r="AD3" s="65"/>
      <c r="AE3" s="65"/>
      <c r="AF3" s="65"/>
      <c r="AG3" s="65"/>
      <c r="AH3" s="65"/>
      <c r="AI3" s="65"/>
      <c r="AJ3" s="65"/>
      <c r="AK3" s="65"/>
      <c r="AL3" s="65"/>
      <c r="AM3" s="65"/>
      <c r="AN3" s="65"/>
      <c r="AO3" s="65"/>
      <c r="AP3" s="65"/>
      <c r="AQ3" s="65"/>
      <c r="AR3" s="65"/>
      <c r="AS3" s="65"/>
      <c r="AT3" s="65"/>
      <c r="AU3" s="65"/>
      <c r="AV3" s="65"/>
      <c r="AW3" s="65"/>
      <c r="AX3" s="65"/>
      <c r="AY3" s="65"/>
      <c r="AZ3" s="65"/>
      <c r="BA3" s="65"/>
      <c r="BB3" s="65"/>
      <c r="BC3" s="65"/>
      <c r="BD3" s="65"/>
      <c r="BE3" s="65"/>
      <c r="BF3" s="65"/>
      <c r="BG3" s="65"/>
      <c r="BH3" s="65"/>
      <c r="BI3" s="65"/>
      <c r="BJ3" s="65"/>
      <c r="BK3" s="65"/>
      <c r="BL3" s="65"/>
      <c r="BM3" s="65"/>
      <c r="BN3" s="65"/>
      <c r="BO3" s="65"/>
      <c r="BP3" s="65"/>
      <c r="BQ3" s="65"/>
      <c r="BR3" s="65"/>
      <c r="BS3" s="65"/>
      <c r="BT3" s="65"/>
      <c r="BU3" s="65"/>
      <c r="BV3" s="65"/>
      <c r="BW3" s="65"/>
      <c r="BX3" s="65"/>
      <c r="BY3" s="65"/>
      <c r="BZ3" s="65"/>
      <c r="CA3" s="65"/>
      <c r="CB3" s="65"/>
      <c r="CC3" s="65"/>
      <c r="CD3" s="65"/>
      <c r="CE3" s="65"/>
      <c r="CF3" s="65"/>
      <c r="CG3" s="65"/>
      <c r="CH3" s="65"/>
      <c r="CI3" s="65"/>
      <c r="CJ3" s="65"/>
      <c r="CK3" s="65"/>
    </row>
    <row r="4" ht="17.25" customHeight="1">
      <c r="A4" s="65"/>
      <c r="C4" s="44" t="s">
        <v>701</v>
      </c>
      <c r="D4" s="45"/>
      <c r="E4" s="45"/>
      <c r="F4" s="45"/>
      <c r="G4" s="45"/>
      <c r="H4" s="45"/>
      <c r="I4" s="45"/>
      <c r="J4" s="45"/>
      <c r="K4" s="45"/>
      <c r="L4" s="45"/>
      <c r="M4" s="45"/>
      <c r="N4" s="45"/>
      <c r="O4" s="45"/>
      <c r="P4" s="45"/>
      <c r="Q4" s="45"/>
      <c r="R4" s="45"/>
      <c r="S4" s="45"/>
      <c r="T4" s="45"/>
      <c r="U4" s="45"/>
      <c r="V4" s="45"/>
      <c r="W4" s="45"/>
      <c r="X4" s="45"/>
      <c r="Y4" s="45"/>
      <c r="Z4" s="45"/>
      <c r="AA4" s="45"/>
      <c r="AB4" s="45"/>
      <c r="AC4" s="45"/>
      <c r="AD4" s="45"/>
      <c r="AE4" s="45"/>
      <c r="AF4" s="45"/>
      <c r="AG4" s="45"/>
      <c r="AH4" s="45"/>
      <c r="AI4" s="45"/>
      <c r="AJ4" s="45"/>
      <c r="AK4" s="45"/>
      <c r="AL4" s="45"/>
      <c r="AM4" s="45"/>
      <c r="AN4" s="44" t="s">
        <v>486</v>
      </c>
      <c r="AO4" s="45"/>
      <c r="AP4" s="45"/>
      <c r="AQ4" s="45"/>
      <c r="AR4" s="45"/>
      <c r="AS4" s="45"/>
      <c r="AT4" s="45"/>
      <c r="AU4" s="45"/>
      <c r="AV4" s="45"/>
      <c r="AW4" s="45"/>
      <c r="AX4" s="45"/>
      <c r="AY4" s="45"/>
      <c r="AZ4" s="45"/>
      <c r="BA4" s="45"/>
      <c r="BB4" s="45"/>
      <c r="BC4" s="45"/>
      <c r="BD4" s="45"/>
      <c r="BE4" s="45"/>
      <c r="BF4" s="45"/>
      <c r="BG4" s="45"/>
      <c r="BH4" s="45"/>
      <c r="BI4" s="45"/>
      <c r="BJ4" s="45"/>
      <c r="BK4" s="45"/>
      <c r="BL4" s="45"/>
      <c r="BM4" s="45"/>
      <c r="BN4" s="45"/>
      <c r="BO4" s="45"/>
      <c r="BP4" s="45"/>
      <c r="BQ4" s="45"/>
      <c r="BR4" s="45"/>
      <c r="BS4" s="45"/>
      <c r="BT4" s="45"/>
      <c r="BU4" s="45"/>
      <c r="BV4" s="45"/>
      <c r="BW4" s="45"/>
      <c r="BX4" s="45"/>
      <c r="BY4" s="44" t="s">
        <v>488</v>
      </c>
      <c r="BZ4" s="46"/>
      <c r="CA4" s="47" t="s">
        <v>491</v>
      </c>
      <c r="CB4" s="48"/>
      <c r="CC4" s="48"/>
      <c r="CD4" s="48"/>
      <c r="CE4" s="49"/>
      <c r="CF4" s="50" t="s">
        <v>497</v>
      </c>
      <c r="CG4" s="50"/>
      <c r="CH4" s="50"/>
      <c r="CI4" s="41" t="s">
        <v>501</v>
      </c>
      <c r="CJ4" s="42"/>
      <c r="CK4" s="43"/>
      <c r="CL4" s="73" t="s">
        <v>104</v>
      </c>
      <c r="CM4" s="67" t="s">
        <v>154</v>
      </c>
    </row>
    <row r="5" ht="30.75" customHeight="1">
      <c r="A5" s="65"/>
      <c r="B5" s="71"/>
      <c r="C5" s="58" t="s">
        <v>17</v>
      </c>
      <c r="D5" s="59" t="s">
        <v>18</v>
      </c>
      <c r="E5" s="59" t="s">
        <v>19</v>
      </c>
      <c r="F5" s="59" t="s">
        <v>20</v>
      </c>
      <c r="G5" s="59" t="s">
        <v>21</v>
      </c>
      <c r="H5" s="59" t="s">
        <v>22</v>
      </c>
      <c r="I5" s="59" t="s">
        <v>23</v>
      </c>
      <c r="J5" s="59" t="s">
        <v>24</v>
      </c>
      <c r="K5" s="59" t="s">
        <v>25</v>
      </c>
      <c r="L5" s="59" t="s">
        <v>26</v>
      </c>
      <c r="M5" s="59" t="s">
        <v>27</v>
      </c>
      <c r="N5" s="59" t="s">
        <v>28</v>
      </c>
      <c r="O5" s="59" t="s">
        <v>29</v>
      </c>
      <c r="P5" s="59" t="s">
        <v>30</v>
      </c>
      <c r="Q5" s="59" t="s">
        <v>31</v>
      </c>
      <c r="R5" s="59" t="s">
        <v>32</v>
      </c>
      <c r="S5" s="59" t="s">
        <v>33</v>
      </c>
      <c r="T5" s="59" t="s">
        <v>34</v>
      </c>
      <c r="U5" s="59" t="s">
        <v>35</v>
      </c>
      <c r="V5" s="59" t="s">
        <v>36</v>
      </c>
      <c r="W5" s="59" t="s">
        <v>37</v>
      </c>
      <c r="X5" s="59" t="s">
        <v>38</v>
      </c>
      <c r="Y5" s="59" t="s">
        <v>39</v>
      </c>
      <c r="Z5" s="59" t="s">
        <v>40</v>
      </c>
      <c r="AA5" s="59" t="s">
        <v>41</v>
      </c>
      <c r="AB5" s="59" t="s">
        <v>42</v>
      </c>
      <c r="AC5" s="59" t="s">
        <v>43</v>
      </c>
      <c r="AD5" s="59" t="s">
        <v>44</v>
      </c>
      <c r="AE5" s="59" t="s">
        <v>45</v>
      </c>
      <c r="AF5" s="59" t="s">
        <v>46</v>
      </c>
      <c r="AG5" s="59" t="s">
        <v>47</v>
      </c>
      <c r="AH5" s="59" t="s">
        <v>48</v>
      </c>
      <c r="AI5" s="59" t="s">
        <v>49</v>
      </c>
      <c r="AJ5" s="59" t="s">
        <v>50</v>
      </c>
      <c r="AK5" s="59" t="s">
        <v>51</v>
      </c>
      <c r="AL5" s="59" t="s">
        <v>52</v>
      </c>
      <c r="AM5" s="59" t="s">
        <v>53</v>
      </c>
      <c r="AN5" s="58" t="s">
        <v>54</v>
      </c>
      <c r="AO5" s="59" t="s">
        <v>55</v>
      </c>
      <c r="AP5" s="59" t="s">
        <v>56</v>
      </c>
      <c r="AQ5" s="59" t="s">
        <v>57</v>
      </c>
      <c r="AR5" s="59" t="s">
        <v>58</v>
      </c>
      <c r="AS5" s="59" t="s">
        <v>59</v>
      </c>
      <c r="AT5" s="59" t="s">
        <v>60</v>
      </c>
      <c r="AU5" s="59" t="s">
        <v>61</v>
      </c>
      <c r="AV5" s="59" t="s">
        <v>62</v>
      </c>
      <c r="AW5" s="59" t="s">
        <v>63</v>
      </c>
      <c r="AX5" s="59" t="s">
        <v>64</v>
      </c>
      <c r="AY5" s="59" t="s">
        <v>65</v>
      </c>
      <c r="AZ5" s="59" t="s">
        <v>66</v>
      </c>
      <c r="BA5" s="59" t="s">
        <v>67</v>
      </c>
      <c r="BB5" s="59" t="s">
        <v>68</v>
      </c>
      <c r="BC5" s="59" t="s">
        <v>69</v>
      </c>
      <c r="BD5" s="59" t="s">
        <v>70</v>
      </c>
      <c r="BE5" s="59" t="s">
        <v>71</v>
      </c>
      <c r="BF5" s="59" t="s">
        <v>72</v>
      </c>
      <c r="BG5" s="59" t="s">
        <v>73</v>
      </c>
      <c r="BH5" s="59" t="s">
        <v>74</v>
      </c>
      <c r="BI5" s="59" t="s">
        <v>75</v>
      </c>
      <c r="BJ5" s="59" t="s">
        <v>76</v>
      </c>
      <c r="BK5" s="59" t="s">
        <v>77</v>
      </c>
      <c r="BL5" s="59" t="s">
        <v>78</v>
      </c>
      <c r="BM5" s="59" t="s">
        <v>79</v>
      </c>
      <c r="BN5" s="59" t="s">
        <v>80</v>
      </c>
      <c r="BO5" s="59" t="s">
        <v>81</v>
      </c>
      <c r="BP5" s="59" t="s">
        <v>82</v>
      </c>
      <c r="BQ5" s="59" t="s">
        <v>83</v>
      </c>
      <c r="BR5" s="59" t="s">
        <v>84</v>
      </c>
      <c r="BS5" s="59" t="s">
        <v>85</v>
      </c>
      <c r="BT5" s="59" t="s">
        <v>86</v>
      </c>
      <c r="BU5" s="59" t="s">
        <v>87</v>
      </c>
      <c r="BV5" s="59" t="s">
        <v>88</v>
      </c>
      <c r="BW5" s="59" t="s">
        <v>89</v>
      </c>
      <c r="BX5" s="59" t="s">
        <v>90</v>
      </c>
      <c r="BY5" s="58" t="s">
        <v>91</v>
      </c>
      <c r="BZ5" s="62" t="s">
        <v>92</v>
      </c>
      <c r="CA5" s="58" t="s">
        <v>93</v>
      </c>
      <c r="CB5" s="59" t="s">
        <v>94</v>
      </c>
      <c r="CC5" s="59" t="s">
        <v>95</v>
      </c>
      <c r="CD5" s="59" t="s">
        <v>96</v>
      </c>
      <c r="CE5" s="59" t="s">
        <v>97</v>
      </c>
      <c r="CF5" s="59" t="s">
        <v>98</v>
      </c>
      <c r="CG5" s="59" t="s">
        <v>99</v>
      </c>
      <c r="CH5" s="59" t="s">
        <v>100</v>
      </c>
      <c r="CI5" s="59" t="s">
        <v>101</v>
      </c>
      <c r="CJ5" s="59" t="s">
        <v>102</v>
      </c>
      <c r="CK5" s="59" t="s">
        <v>103</v>
      </c>
      <c r="CL5" s="68" t="s">
        <v>104</v>
      </c>
      <c r="CM5" s="72" t="s">
        <v>105</v>
      </c>
    </row>
    <row r="6">
      <c r="A6" s="38" t="s">
        <v>748</v>
      </c>
      <c r="B6" t="s">
        <v>91</v>
      </c>
      <c r="C6" s="69" t="n">
        <f>'SAM_temporary 2022'!C77</f>
        <v>267.72336159034444</v>
      </c>
      <c r="D6" s="69" t="n">
        <f>'SAM_temporary 2022'!D77</f>
        <v>292.32301213895516</v>
      </c>
      <c r="E6" s="69" t="n">
        <f>'SAM_temporary 2022'!E77</f>
        <v>773.44840865607841</v>
      </c>
      <c r="F6" s="69" t="n">
        <f>'SAM_temporary 2022'!F77</f>
        <v>171.98380918384274</v>
      </c>
      <c r="G6" s="69" t="n">
        <f>'SAM_temporary 2022'!G77</f>
        <v>108.42675015617326</v>
      </c>
      <c r="H6" s="69" t="n">
        <f>'SAM_temporary 2022'!H77</f>
        <v>4.6949898769980587</v>
      </c>
      <c r="I6" s="69" t="n">
        <f>'SAM_temporary 2022'!I77</f>
        <v>230.20060617294624</v>
      </c>
      <c r="J6" s="69" t="n">
        <f>'SAM_temporary 2022'!J77</f>
        <v>59.048734694670884</v>
      </c>
      <c r="K6" s="69" t="n">
        <f>'SAM_temporary 2022'!K77</f>
        <v>287.22796671984963</v>
      </c>
      <c r="L6" s="69" t="n">
        <f>'SAM_temporary 2022'!L77</f>
        <v>309.95558063309011</v>
      </c>
      <c r="M6" s="69" t="n">
        <f>'SAM_temporary 2022'!M77</f>
        <v>4.6056671475880995E-2</v>
      </c>
      <c r="N6" s="69" t="n">
        <f>'SAM_temporary 2022'!N77</f>
        <v>30.352793349170696</v>
      </c>
      <c r="O6" s="69" t="n">
        <f>'SAM_temporary 2022'!O77</f>
        <v>6.13516066900171</v>
      </c>
      <c r="P6" s="69" t="n">
        <f>'SAM_temporary 2022'!P77</f>
        <v>12.834251435077494</v>
      </c>
      <c r="Q6" s="69" t="n">
        <f>'SAM_temporary 2022'!Q77</f>
        <v>90.522701953593767</v>
      </c>
      <c r="R6" s="69" t="n">
        <f>'SAM_temporary 2022'!R77</f>
        <v>609.94337740904507</v>
      </c>
      <c r="S6" s="69" t="n">
        <f>'SAM_temporary 2022'!S77</f>
        <v>187.21230817094454</v>
      </c>
      <c r="T6" s="69" t="n">
        <f>'SAM_temporary 2022'!T77</f>
        <v>1856.2982891023032</v>
      </c>
      <c r="U6" s="69" t="n">
        <f>'SAM_temporary 2022'!U77</f>
        <v>3778.2932756054897</v>
      </c>
      <c r="V6" s="69" t="n">
        <f>'SAM_temporary 2022'!V77</f>
        <v>1496.8371346368062</v>
      </c>
      <c r="W6" s="69" t="n">
        <f>'SAM_temporary 2022'!W77</f>
        <v>618.36275296850454</v>
      </c>
      <c r="X6" s="69" t="n">
        <f>'SAM_temporary 2022'!X77</f>
        <v>303.06637883206383</v>
      </c>
      <c r="Y6" s="69" t="n">
        <f>'SAM_temporary 2022'!Y77</f>
        <v>360.82087130000286</v>
      </c>
      <c r="Z6" s="69" t="n">
        <f>'SAM_temporary 2022'!Z77</f>
        <v>924.11750107927799</v>
      </c>
      <c r="AA6" s="69" t="n">
        <f>'SAM_temporary 2022'!AA77</f>
        <v>1570.4334623081625</v>
      </c>
      <c r="AB6" s="69" t="n">
        <f>'SAM_temporary 2022'!AB77</f>
        <v>376.82145562734985</v>
      </c>
      <c r="AC6" s="69" t="n">
        <f>'SAM_temporary 2022'!AC77</f>
        <v>533.62185108633651</v>
      </c>
      <c r="AD6" s="69" t="n">
        <f>'SAM_temporary 2022'!AD77</f>
        <v>32.04870372900367</v>
      </c>
      <c r="AE6" s="69" t="n">
        <f>'SAM_temporary 2022'!AE77</f>
        <v>215.93031857174864</v>
      </c>
      <c r="AF6" s="69" t="n">
        <f>'SAM_temporary 2022'!AF77</f>
        <v>314.77052076752659</v>
      </c>
      <c r="AG6" s="69" t="n">
        <f>'SAM_temporary 2022'!AG77</f>
        <v>2733.40982962</v>
      </c>
      <c r="AH6" s="69" t="n">
        <f>'SAM_temporary 2022'!AH77</f>
        <v>1884.1586334087367</v>
      </c>
      <c r="AI6" s="69" t="n">
        <f>'SAM_temporary 2022'!AI77</f>
        <v>1531.8109612814474</v>
      </c>
      <c r="AJ6" s="69" t="n">
        <f>'SAM_temporary 2022'!AJ77</f>
        <v>74.101168962020438</v>
      </c>
      <c r="AK6" s="69" t="n">
        <f>'SAM_temporary 2022'!AK77</f>
        <v>718.9726565184784</v>
      </c>
      <c r="AL6" s="69" t="n">
        <f>'SAM_temporary 2022'!AL77</f>
        <v>181.31134761435672</v>
      </c>
      <c r="AM6" s="69" t="n">
        <f>'SAM_temporary 2022'!AM77</f>
        <v>71.360067043184898</v>
      </c>
      <c r="AN6" s="69" t="n">
        <f>'SAM_temporary 2022'!AN77</f>
        <v>0</v>
      </c>
      <c r="AO6" s="69" t="n">
        <f>'SAM_temporary 2022'!AO77</f>
        <v>0</v>
      </c>
      <c r="AP6" s="69" t="n">
        <f>'SAM_temporary 2022'!AP77</f>
        <v>0</v>
      </c>
      <c r="AQ6" s="69" t="n">
        <f>'SAM_temporary 2022'!AQ77</f>
        <v>0</v>
      </c>
      <c r="AR6" s="69" t="n">
        <f>'SAM_temporary 2022'!AR77</f>
        <v>0</v>
      </c>
      <c r="AS6" s="69" t="n">
        <f>'SAM_temporary 2022'!AS77</f>
        <v>0</v>
      </c>
      <c r="AT6" s="69" t="n">
        <f>'SAM_temporary 2022'!AT77</f>
        <v>0</v>
      </c>
      <c r="AU6" s="69" t="n">
        <f>'SAM_temporary 2022'!AU77</f>
        <v>0</v>
      </c>
      <c r="AV6" s="69" t="n">
        <f>'SAM_temporary 2022'!AV77</f>
        <v>0</v>
      </c>
      <c r="AW6" s="69" t="n">
        <f>'SAM_temporary 2022'!AW77</f>
        <v>0</v>
      </c>
      <c r="AX6" s="69" t="n">
        <f>'SAM_temporary 2022'!AX77</f>
        <v>0</v>
      </c>
      <c r="AY6" s="69" t="n">
        <f>'SAM_temporary 2022'!AY77</f>
        <v>0</v>
      </c>
      <c r="AZ6" s="69" t="n">
        <f>'SAM_temporary 2022'!AZ77</f>
        <v>0</v>
      </c>
      <c r="BA6" s="69" t="n">
        <f>'SAM_temporary 2022'!BA77</f>
        <v>0</v>
      </c>
      <c r="BB6" s="69" t="n">
        <f>'SAM_temporary 2022'!BB77</f>
        <v>0</v>
      </c>
      <c r="BC6" s="69" t="n">
        <f>'SAM_temporary 2022'!BC77</f>
        <v>0</v>
      </c>
      <c r="BD6" s="69" t="n">
        <f>'SAM_temporary 2022'!BD77</f>
        <v>0</v>
      </c>
      <c r="BE6" s="69" t="n">
        <f>'SAM_temporary 2022'!BE77</f>
        <v>0</v>
      </c>
      <c r="BF6" s="69" t="n">
        <f>'SAM_temporary 2022'!BF77</f>
        <v>0</v>
      </c>
      <c r="BG6" s="69" t="n">
        <f>'SAM_temporary 2022'!BG77</f>
        <v>0</v>
      </c>
      <c r="BH6" s="69" t="n">
        <f>'SAM_temporary 2022'!BH77</f>
        <v>0</v>
      </c>
      <c r="BI6" s="69" t="n">
        <f>'SAM_temporary 2022'!BI77</f>
        <v>0</v>
      </c>
      <c r="BJ6" s="69" t="n">
        <f>'SAM_temporary 2022'!BJ77</f>
        <v>0</v>
      </c>
      <c r="BK6" s="69" t="n">
        <f>'SAM_temporary 2022'!BK77</f>
        <v>0</v>
      </c>
      <c r="BL6" s="69" t="n">
        <f>'SAM_temporary 2022'!BL77</f>
        <v>0</v>
      </c>
      <c r="BM6" s="69" t="n">
        <f>'SAM_temporary 2022'!BM77</f>
        <v>0</v>
      </c>
      <c r="BN6" s="69" t="n">
        <f>'SAM_temporary 2022'!BN77</f>
        <v>0</v>
      </c>
      <c r="BO6" s="69" t="n">
        <f>'SAM_temporary 2022'!BO77</f>
        <v>0</v>
      </c>
      <c r="BP6" s="69" t="n">
        <f>'SAM_temporary 2022'!BP77</f>
        <v>0</v>
      </c>
      <c r="BQ6" s="69" t="n">
        <f>'SAM_temporary 2022'!BQ77</f>
        <v>0</v>
      </c>
      <c r="BR6" s="69" t="n">
        <f>'SAM_temporary 2022'!BR77</f>
        <v>0</v>
      </c>
      <c r="BS6" s="69" t="n">
        <f>'SAM_temporary 2022'!BS77</f>
        <v>0</v>
      </c>
      <c r="BT6" s="69" t="n">
        <f>'SAM_temporary 2022'!BT77</f>
        <v>0</v>
      </c>
      <c r="BU6" s="69" t="n">
        <f>'SAM_temporary 2022'!BU77</f>
        <v>0</v>
      </c>
      <c r="BV6" s="69" t="n">
        <f>'SAM_temporary 2022'!BV77</f>
        <v>0</v>
      </c>
      <c r="BW6" s="69" t="n">
        <f>'SAM_temporary 2022'!BW77</f>
        <v>0</v>
      </c>
      <c r="BX6" s="69" t="n">
        <f>'SAM_temporary 2022'!BX77</f>
        <v>0</v>
      </c>
      <c r="BY6" s="69" t="n">
        <f>'SAM_temporary 2022'!BY77</f>
        <v>0</v>
      </c>
      <c r="BZ6" s="69" t="n">
        <f>'SAM_temporary 2022'!BZ77</f>
        <v>0</v>
      </c>
      <c r="CA6" s="69"/>
      <c r="CB6" s="69"/>
      <c r="CC6" s="69"/>
      <c r="CD6" s="69"/>
      <c r="CE6" s="69"/>
      <c r="CF6" s="69" t="n">
        <f>'SAM_temporary 2022'!CF77</f>
        <v>0</v>
      </c>
      <c r="CG6" s="69" t="n">
        <f>'SAM_temporary 2022'!CG77</f>
        <v>0</v>
      </c>
      <c r="CH6" s="69" t="n">
        <f>'SAM_temporary 2022'!CH77</f>
        <v>0</v>
      </c>
      <c r="CI6" s="69" t="n">
        <f>'SAM_temporary 2022'!CI77</f>
        <v>0</v>
      </c>
      <c r="CJ6" s="69" t="n">
        <f>'SAM_temporary 2022'!CJ77</f>
        <v>0</v>
      </c>
      <c r="CK6" s="69" t="n">
        <f>'SAM_temporary 2022'!CK77</f>
        <v>0</v>
      </c>
      <c r="CL6" s="69" t="n">
        <f>'SAM_temporary 2022'!CL77</f>
        <v>0</v>
      </c>
      <c r="CM6" s="69" t="n">
        <f>'SAM_temporary 2022'!CM77</f>
        <v>0</v>
      </c>
    </row>
    <row r="7" ht="15.75" customHeight="1">
      <c r="A7" s="39"/>
      <c r="B7" t="s">
        <v>92</v>
      </c>
      <c r="C7" s="66" t="n">
        <f>'SAM_temporary 2022'!C78</f>
        <v>4569.8060599545097</v>
      </c>
      <c r="D7" s="66" t="n">
        <f>'SAM_temporary 2022'!D78</f>
        <v>503.18191934172052</v>
      </c>
      <c r="E7" s="66" t="n">
        <f>'SAM_temporary 2022'!E78</f>
        <v>2325.3515028888805</v>
      </c>
      <c r="F7" s="66" t="n">
        <f>'SAM_temporary 2022'!F78</f>
        <v>195.88248794152082</v>
      </c>
      <c r="G7" s="66" t="n">
        <f>'SAM_temporary 2022'!G78</f>
        <v>180.32185568827066</v>
      </c>
      <c r="H7" s="66" t="n">
        <f>'SAM_temporary 2022'!H78</f>
        <v>15.145513929499604</v>
      </c>
      <c r="I7" s="66" t="n">
        <f>'SAM_temporary 2022'!I78</f>
        <v>489.83829023210228</v>
      </c>
      <c r="J7" s="66" t="n">
        <f>'SAM_temporary 2022'!J78</f>
        <v>174.19887145763335</v>
      </c>
      <c r="K7" s="66" t="n">
        <f>'SAM_temporary 2022'!K78</f>
        <v>514.97988895029869</v>
      </c>
      <c r="L7" s="66" t="n">
        <f>'SAM_temporary 2022'!L78</f>
        <v>925.25417825054558</v>
      </c>
      <c r="M7" s="66" t="n">
        <f>'SAM_temporary 2022'!M78</f>
        <v>9.0650580614292348E-2</v>
      </c>
      <c r="N7" s="66" t="n">
        <f>'SAM_temporary 2022'!N78</f>
        <v>12.982509305219843</v>
      </c>
      <c r="O7" s="66" t="n">
        <f>'SAM_temporary 2022'!O78</f>
        <v>4.8762916922676549</v>
      </c>
      <c r="P7" s="66" t="n">
        <f>'SAM_temporary 2022'!P78</f>
        <v>9.5687705432447974</v>
      </c>
      <c r="Q7" s="66" t="n">
        <f>'SAM_temporary 2022'!Q78</f>
        <v>93.360959389872605</v>
      </c>
      <c r="R7" s="66" t="n">
        <f>'SAM_temporary 2022'!R78</f>
        <v>1406.1566530146399</v>
      </c>
      <c r="S7" s="66" t="n">
        <f>'SAM_temporary 2022'!S78</f>
        <v>248.74060573905112</v>
      </c>
      <c r="T7" s="66" t="n">
        <f>'SAM_temporary 2022'!T78</f>
        <v>3172.5615967500476</v>
      </c>
      <c r="U7" s="66" t="n">
        <f>'SAM_temporary 2022'!U78</f>
        <v>5769.6193771822491</v>
      </c>
      <c r="V7" s="66" t="n">
        <f>'SAM_temporary 2022'!V78</f>
        <v>2568.5208339578021</v>
      </c>
      <c r="W7" s="66" t="n">
        <f>'SAM_temporary 2022'!W78</f>
        <v>1743.2149338469249</v>
      </c>
      <c r="X7" s="66" t="n">
        <f>'SAM_temporary 2022'!X78</f>
        <v>202.14396102107139</v>
      </c>
      <c r="Y7" s="66" t="n">
        <f>'SAM_temporary 2022'!Y78</f>
        <v>900.0891874508676</v>
      </c>
      <c r="Z7" s="66" t="n">
        <f>'SAM_temporary 2022'!Z78</f>
        <v>474.1393211124286</v>
      </c>
      <c r="AA7" s="66" t="n">
        <f>'SAM_temporary 2022'!AA78</f>
        <v>1553.7739285046882</v>
      </c>
      <c r="AB7" s="66" t="n">
        <f>'SAM_temporary 2022'!AB78</f>
        <v>5718.3965855040642</v>
      </c>
      <c r="AC7" s="66" t="n">
        <f>'SAM_temporary 2022'!AC78</f>
        <v>159.84155787770555</v>
      </c>
      <c r="AD7" s="66" t="n">
        <f>'SAM_temporary 2022'!AD78</f>
        <v>137.4020201086056</v>
      </c>
      <c r="AE7" s="66" t="n">
        <f>'SAM_temporary 2022'!AE78</f>
        <v>135.07708673002873</v>
      </c>
      <c r="AF7" s="66" t="n">
        <f>'SAM_temporary 2022'!AF78</f>
        <v>324.849094425781</v>
      </c>
      <c r="AG7" s="66" t="n">
        <f>'SAM_temporary 2022'!AG78</f>
        <v>1264.0554766835899</v>
      </c>
      <c r="AH7" s="66" t="n">
        <f>'SAM_temporary 2022'!AH78</f>
        <v>944.97729362841119</v>
      </c>
      <c r="AI7" s="66" t="n">
        <f>'SAM_temporary 2022'!AI78</f>
        <v>828.34825035648043</v>
      </c>
      <c r="AJ7" s="66" t="n">
        <f>'SAM_temporary 2022'!AJ78</f>
        <v>9.9948341112600545</v>
      </c>
      <c r="AK7" s="66" t="n">
        <f>'SAM_temporary 2022'!AK78</f>
        <v>1763.4556261173971</v>
      </c>
      <c r="AL7" s="66" t="n">
        <f>'SAM_temporary 2022'!AL78</f>
        <v>419.94973033622551</v>
      </c>
      <c r="AM7" s="66" t="n">
        <f>'SAM_temporary 2022'!AM78</f>
        <v>0</v>
      </c>
      <c r="AN7" s="66" t="n">
        <f>'SAM_temporary 2022'!AN78</f>
        <v>0</v>
      </c>
      <c r="AO7" s="66" t="n">
        <f>'SAM_temporary 2022'!AO78</f>
        <v>0</v>
      </c>
      <c r="AP7" s="66" t="n">
        <f>'SAM_temporary 2022'!AP78</f>
        <v>0</v>
      </c>
      <c r="AQ7" s="66" t="n">
        <f>'SAM_temporary 2022'!AQ78</f>
        <v>0</v>
      </c>
      <c r="AR7" s="66" t="n">
        <f>'SAM_temporary 2022'!AR78</f>
        <v>0</v>
      </c>
      <c r="AS7" s="66" t="n">
        <f>'SAM_temporary 2022'!AS78</f>
        <v>0</v>
      </c>
      <c r="AT7" s="66" t="n">
        <f>'SAM_temporary 2022'!AT78</f>
        <v>0</v>
      </c>
      <c r="AU7" s="66" t="n">
        <f>'SAM_temporary 2022'!AU78</f>
        <v>0</v>
      </c>
      <c r="AV7" s="66" t="n">
        <f>'SAM_temporary 2022'!AV78</f>
        <v>0</v>
      </c>
      <c r="AW7" s="66" t="n">
        <f>'SAM_temporary 2022'!AW78</f>
        <v>0</v>
      </c>
      <c r="AX7" s="66" t="n">
        <f>'SAM_temporary 2022'!AX78</f>
        <v>0</v>
      </c>
      <c r="AY7" s="66" t="n">
        <f>'SAM_temporary 2022'!AY78</f>
        <v>0</v>
      </c>
      <c r="AZ7" s="66" t="n">
        <f>'SAM_temporary 2022'!AZ78</f>
        <v>0</v>
      </c>
      <c r="BA7" s="66" t="n">
        <f>'SAM_temporary 2022'!BA78</f>
        <v>0</v>
      </c>
      <c r="BB7" s="66" t="n">
        <f>'SAM_temporary 2022'!BB78</f>
        <v>0</v>
      </c>
      <c r="BC7" s="66" t="n">
        <f>'SAM_temporary 2022'!BC78</f>
        <v>0</v>
      </c>
      <c r="BD7" s="66" t="n">
        <f>'SAM_temporary 2022'!BD78</f>
        <v>0</v>
      </c>
      <c r="BE7" s="66" t="n">
        <f>'SAM_temporary 2022'!BE78</f>
        <v>0</v>
      </c>
      <c r="BF7" s="66" t="n">
        <f>'SAM_temporary 2022'!BF78</f>
        <v>0</v>
      </c>
      <c r="BG7" s="66" t="n">
        <f>'SAM_temporary 2022'!BG78</f>
        <v>0</v>
      </c>
      <c r="BH7" s="66" t="n">
        <f>'SAM_temporary 2022'!BH78</f>
        <v>0</v>
      </c>
      <c r="BI7" s="66" t="n">
        <f>'SAM_temporary 2022'!BI78</f>
        <v>0</v>
      </c>
      <c r="BJ7" s="66" t="n">
        <f>'SAM_temporary 2022'!BJ78</f>
        <v>0</v>
      </c>
      <c r="BK7" s="66" t="n">
        <f>'SAM_temporary 2022'!BK78</f>
        <v>0</v>
      </c>
      <c r="BL7" s="66" t="n">
        <f>'SAM_temporary 2022'!BL78</f>
        <v>0</v>
      </c>
      <c r="BM7" s="66" t="n">
        <f>'SAM_temporary 2022'!BM78</f>
        <v>0</v>
      </c>
      <c r="BN7" s="66" t="n">
        <f>'SAM_temporary 2022'!BN78</f>
        <v>0</v>
      </c>
      <c r="BO7" s="66" t="n">
        <f>'SAM_temporary 2022'!BO78</f>
        <v>0</v>
      </c>
      <c r="BP7" s="66" t="n">
        <f>'SAM_temporary 2022'!BP78</f>
        <v>0</v>
      </c>
      <c r="BQ7" s="66" t="n">
        <f>'SAM_temporary 2022'!BQ78</f>
        <v>0</v>
      </c>
      <c r="BR7" s="66" t="n">
        <f>'SAM_temporary 2022'!BR78</f>
        <v>0</v>
      </c>
      <c r="BS7" s="66" t="n">
        <f>'SAM_temporary 2022'!BS78</f>
        <v>0</v>
      </c>
      <c r="BT7" s="66" t="n">
        <f>'SAM_temporary 2022'!BT78</f>
        <v>0</v>
      </c>
      <c r="BU7" s="66" t="n">
        <f>'SAM_temporary 2022'!BU78</f>
        <v>0</v>
      </c>
      <c r="BV7" s="66" t="n">
        <f>'SAM_temporary 2022'!BV78</f>
        <v>0</v>
      </c>
      <c r="BW7" s="66" t="n">
        <f>'SAM_temporary 2022'!BW78</f>
        <v>0</v>
      </c>
      <c r="BX7" s="66" t="n">
        <f>'SAM_temporary 2022'!BX78</f>
        <v>0</v>
      </c>
      <c r="BY7" s="66" t="n">
        <f>'SAM_temporary 2022'!BY78</f>
        <v>0</v>
      </c>
      <c r="BZ7" s="66" t="n">
        <f>'SAM_temporary 2022'!BZ78</f>
        <v>0</v>
      </c>
      <c r="CA7" s="66"/>
      <c r="CB7" s="66"/>
      <c r="CC7" s="66"/>
      <c r="CD7" s="66"/>
      <c r="CE7" s="66"/>
      <c r="CF7" s="66" t="n">
        <f>'SAM_temporary 2022'!CF78</f>
        <v>0</v>
      </c>
      <c r="CG7" s="66" t="n">
        <f>'SAM_temporary 2022'!CG78</f>
        <v>0</v>
      </c>
      <c r="CH7" s="66" t="n">
        <f>'SAM_temporary 2022'!CH78</f>
        <v>0</v>
      </c>
      <c r="CI7" s="66" t="n">
        <f>'SAM_temporary 2022'!CI78</f>
        <v>0</v>
      </c>
      <c r="CJ7" s="66" t="n">
        <f>'SAM_temporary 2022'!CJ78</f>
        <v>0</v>
      </c>
      <c r="CK7" s="66" t="n">
        <f>'SAM_temporary 2022'!CK78</f>
        <v>0</v>
      </c>
      <c r="CL7" s="66" t="n">
        <f>'SAM_temporary 2022'!CL78</f>
        <v>0</v>
      </c>
      <c r="CM7" s="66" t="n">
        <f>'SAM_temporary 2022'!CM78</f>
        <v>0</v>
      </c>
    </row>
    <row r="9">
      <c r="A9" t="s">
        <v>749</v>
      </c>
    </row>
    <row r="13">
      <c r="A13" t="s">
        <v>488</v>
      </c>
      <c r="C13" s="71" t="s">
        <v>763</v>
      </c>
      <c r="E13" s="10" t="s">
        <v>764</v>
      </c>
      <c r="F13" s="10"/>
      <c r="G13" s="10"/>
      <c r="H13" s="10"/>
      <c r="I13" s="10"/>
    </row>
    <row r="14">
      <c r="A14" s="31" t="s">
        <v>765</v>
      </c>
    </row>
    <row r="15">
      <c r="B15" s="13" t="s">
        <v>124</v>
      </c>
      <c r="C15" s="75" t="n">
        <f>IF(SUM(C$28:C$33)=0, C$6 * 1/6, C$6*C28/SUM(C$28:C$33))</f>
        <v>4.5515280130019278</v>
      </c>
      <c r="D15" s="75" t="n">
        <f t="shared" ref="D15:AM15" si="0">IF(SUM(D$28:D$33)=0, D$6 * 1/6, D$6*D28/SUM(D$28:D$33))</f>
        <v>4.7126842545747936</v>
      </c>
      <c r="E15" s="75" t="n">
        <f t="shared" si="0"/>
        <v>5.5048431295126559</v>
      </c>
      <c r="F15" s="75" t="n">
        <f t="shared" si="0"/>
        <v>5.4532988732584382</v>
      </c>
      <c r="G15" s="75" t="n">
        <f t="shared" si="0"/>
        <v>0</v>
      </c>
      <c r="H15" s="76" t="n">
        <f t="shared" si="0"/>
        <v>0.78249831283300975</v>
      </c>
      <c r="I15" s="75" t="n">
        <f t="shared" si="0"/>
        <v>0</v>
      </c>
      <c r="J15" s="75" t="n">
        <f t="shared" si="0"/>
        <v>0</v>
      </c>
      <c r="K15" s="75" t="n">
        <f t="shared" si="0"/>
        <v>0</v>
      </c>
      <c r="L15" s="75" t="n">
        <f t="shared" si="0"/>
        <v>0</v>
      </c>
      <c r="M15" s="76" t="n">
        <f t="shared" si="0"/>
        <v>7.6761119126468325E-3</v>
      </c>
      <c r="N15" s="75" t="n">
        <f t="shared" si="0"/>
        <v>0</v>
      </c>
      <c r="O15" s="75" t="n">
        <f t="shared" si="0"/>
        <v>0</v>
      </c>
      <c r="P15" s="75" t="n">
        <f t="shared" si="0"/>
        <v>0</v>
      </c>
      <c r="Q15" s="75" t="n">
        <f t="shared" si="0"/>
        <v>0</v>
      </c>
      <c r="R15" s="75" t="n">
        <f t="shared" si="0"/>
        <v>0</v>
      </c>
      <c r="S15" s="75" t="n">
        <f t="shared" si="0"/>
        <v>7.7698861558582282</v>
      </c>
      <c r="T15" s="75" t="n">
        <f t="shared" si="0"/>
        <v>0.67223207278944697</v>
      </c>
      <c r="U15" s="75" t="n">
        <f t="shared" si="0"/>
        <v>33.702234023746321</v>
      </c>
      <c r="V15" s="75" t="n">
        <f t="shared" si="0"/>
        <v>0</v>
      </c>
      <c r="W15" s="75" t="n">
        <f t="shared" si="0"/>
        <v>10.085864055265883</v>
      </c>
      <c r="X15" s="75" t="n">
        <f t="shared" si="0"/>
        <v>0</v>
      </c>
      <c r="Y15" s="75" t="n">
        <f t="shared" si="0"/>
        <v>0</v>
      </c>
      <c r="Z15" s="75" t="n">
        <f t="shared" si="0"/>
        <v>0</v>
      </c>
      <c r="AA15" s="75" t="n">
        <f t="shared" si="0"/>
        <v>2.3446550630825111</v>
      </c>
      <c r="AB15" s="75" t="n">
        <f t="shared" si="0"/>
        <v>0</v>
      </c>
      <c r="AC15" s="75" t="n">
        <f t="shared" si="0"/>
        <v>0</v>
      </c>
      <c r="AD15" s="75" t="n">
        <f t="shared" si="0"/>
        <v>0</v>
      </c>
      <c r="AE15" s="75" t="n">
        <f t="shared" si="0"/>
        <v>0</v>
      </c>
      <c r="AF15" s="75" t="n">
        <f t="shared" si="0"/>
        <v>1.7274237864886202</v>
      </c>
      <c r="AG15" s="75" t="n">
        <f t="shared" si="0"/>
        <v>4.7753510807938806</v>
      </c>
      <c r="AH15" s="75" t="n">
        <f t="shared" si="0"/>
        <v>4.9187575785412436</v>
      </c>
      <c r="AI15" s="75" t="n">
        <f t="shared" si="0"/>
        <v>3.2906040612259466</v>
      </c>
      <c r="AJ15" s="75" t="n">
        <f t="shared" si="0"/>
        <v>0.38504304230905623</v>
      </c>
      <c r="AK15" s="75" t="n">
        <f t="shared" si="0"/>
        <v>3.4620737021627406</v>
      </c>
      <c r="AL15" s="75" t="n">
        <f t="shared" si="0"/>
        <v>10.159293444382675</v>
      </c>
      <c r="AM15" s="75" t="n">
        <f t="shared" si="0"/>
        <v>3.4272039766734594</v>
      </c>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c r="BN15" s="13"/>
      <c r="BO15" s="13"/>
      <c r="BP15" s="13"/>
      <c r="BQ15" s="13"/>
      <c r="BR15" s="13"/>
      <c r="BS15" s="13"/>
      <c r="BT15" s="13"/>
      <c r="BU15" s="13"/>
      <c r="BV15" s="13"/>
      <c r="BW15" s="13"/>
      <c r="BX15" s="13"/>
      <c r="BY15" s="13"/>
      <c r="BZ15" s="13"/>
      <c r="CA15" s="13"/>
      <c r="CB15" s="13"/>
      <c r="CC15" s="13"/>
      <c r="CD15" s="13"/>
      <c r="CE15" s="13"/>
      <c r="CF15" s="13"/>
      <c r="CG15" s="13"/>
      <c r="CH15" s="13"/>
      <c r="CI15" s="13"/>
      <c r="CJ15" s="13"/>
      <c r="CK15" s="13"/>
      <c r="CL15" s="13"/>
      <c r="CM15" s="13"/>
    </row>
    <row r="16">
      <c r="B16" s="13" t="s">
        <v>125</v>
      </c>
      <c r="C16" s="75" t="n">
        <f t="shared" ref="C16:AM16" si="1">IF(SUM(C$28:C$33)=0, C$6 * 1/6, C$6*C29/SUM(C$28:C$33))</f>
        <v>42.018936556183206</v>
      </c>
      <c r="D16" s="75" t="n">
        <f t="shared" si="1"/>
        <v>23.237768870179973</v>
      </c>
      <c r="E16" s="75" t="n">
        <f t="shared" si="1"/>
        <v>175.24793880219119</v>
      </c>
      <c r="F16" s="75" t="n">
        <f t="shared" si="1"/>
        <v>85.233126066826856</v>
      </c>
      <c r="G16" s="75" t="n">
        <f t="shared" si="1"/>
        <v>23.956485160499483</v>
      </c>
      <c r="H16" s="76" t="n">
        <f t="shared" si="1"/>
        <v>0.78249831283300975</v>
      </c>
      <c r="I16" s="75" t="n">
        <f t="shared" si="1"/>
        <v>26.778076148712174</v>
      </c>
      <c r="J16" s="75" t="n">
        <f t="shared" si="1"/>
        <v>0</v>
      </c>
      <c r="K16" s="75" t="n">
        <f t="shared" si="1"/>
        <v>9.433245681198855</v>
      </c>
      <c r="L16" s="75" t="n">
        <f t="shared" si="1"/>
        <v>3.1810343549476685</v>
      </c>
      <c r="M16" s="76" t="n">
        <f t="shared" si="1"/>
        <v>7.6761119126468325E-3</v>
      </c>
      <c r="N16" s="75" t="n">
        <f t="shared" si="1"/>
        <v>2.46869404785576</v>
      </c>
      <c r="O16" s="75" t="n">
        <f t="shared" si="1"/>
        <v>0</v>
      </c>
      <c r="P16" s="75" t="n">
        <f t="shared" si="1"/>
        <v>0</v>
      </c>
      <c r="Q16" s="75" t="n">
        <f t="shared" si="1"/>
        <v>10.38602012348162</v>
      </c>
      <c r="R16" s="75" t="n">
        <f t="shared" si="1"/>
        <v>52.576381275373933</v>
      </c>
      <c r="S16" s="75" t="n">
        <f t="shared" si="1"/>
        <v>35.48830498847456</v>
      </c>
      <c r="T16" s="75" t="n">
        <f t="shared" si="1"/>
        <v>34.755194140319134</v>
      </c>
      <c r="U16" s="75" t="n">
        <f t="shared" si="1"/>
        <v>866.04360948933652</v>
      </c>
      <c r="V16" s="75" t="n">
        <f t="shared" si="1"/>
        <v>57.181765517491883</v>
      </c>
      <c r="W16" s="75" t="n">
        <f t="shared" si="1"/>
        <v>239.70469206484674</v>
      </c>
      <c r="X16" s="75" t="n">
        <f t="shared" si="1"/>
        <v>24.630593010628264</v>
      </c>
      <c r="Y16" s="75" t="n">
        <f t="shared" si="1"/>
        <v>25.435513027183589</v>
      </c>
      <c r="Z16" s="75" t="n">
        <f t="shared" si="1"/>
        <v>0</v>
      </c>
      <c r="AA16" s="75" t="n">
        <f t="shared" si="1"/>
        <v>131.12895724026501</v>
      </c>
      <c r="AB16" s="75" t="n">
        <f t="shared" si="1"/>
        <v>36.059250214265845</v>
      </c>
      <c r="AC16" s="75" t="n">
        <f t="shared" si="1"/>
        <v>4.3245337367444723</v>
      </c>
      <c r="AD16" s="75" t="n">
        <f t="shared" si="1"/>
        <v>0</v>
      </c>
      <c r="AE16" s="75" t="n">
        <f t="shared" si="1"/>
        <v>7.1443232327832682</v>
      </c>
      <c r="AF16" s="75" t="n">
        <f t="shared" si="1"/>
        <v>35.272481987626932</v>
      </c>
      <c r="AG16" s="75" t="n">
        <f t="shared" si="1"/>
        <v>113.14581919944368</v>
      </c>
      <c r="AH16" s="75" t="n">
        <f t="shared" si="1"/>
        <v>226.61085727868144</v>
      </c>
      <c r="AI16" s="75" t="n">
        <f t="shared" si="1"/>
        <v>329.26708050617111</v>
      </c>
      <c r="AJ16" s="75" t="n">
        <f t="shared" si="1"/>
        <v>14.352774859330182</v>
      </c>
      <c r="AK16" s="75" t="n">
        <f t="shared" si="1"/>
        <v>227.23868530024197</v>
      </c>
      <c r="AL16" s="75" t="n">
        <f t="shared" si="1"/>
        <v>50.861806855798712</v>
      </c>
      <c r="AM16" s="75" t="n">
        <f t="shared" si="1"/>
        <v>27.717014523270514</v>
      </c>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c r="BN16" s="13"/>
      <c r="BO16" s="13"/>
      <c r="BP16" s="13"/>
      <c r="BQ16" s="13"/>
      <c r="BR16" s="13"/>
      <c r="BS16" s="13"/>
      <c r="BT16" s="13"/>
      <c r="BU16" s="13"/>
      <c r="BV16" s="13"/>
      <c r="BW16" s="13"/>
      <c r="BX16" s="13"/>
      <c r="BY16" s="13"/>
      <c r="BZ16" s="13"/>
      <c r="CA16" s="13"/>
      <c r="CB16" s="13"/>
      <c r="CC16" s="13"/>
      <c r="CD16" s="13"/>
      <c r="CE16" s="13"/>
      <c r="CF16" s="13"/>
      <c r="CG16" s="13"/>
      <c r="CH16" s="13"/>
      <c r="CI16" s="13"/>
      <c r="CJ16" s="13"/>
      <c r="CK16" s="13"/>
      <c r="CL16" s="13"/>
      <c r="CM16" s="13"/>
    </row>
    <row r="17">
      <c r="B17" s="13" t="s">
        <v>126</v>
      </c>
      <c r="C17" s="75" t="n">
        <f t="shared" ref="C17:AM17" si="2">IF(SUM(C$28:C$33)=0, C$6 * 1/6, C$6*C30/SUM(C$28:C$33))</f>
        <v>12.469134922593955</v>
      </c>
      <c r="D17" s="75" t="n">
        <f t="shared" si="2"/>
        <v>6.6963954676418167</v>
      </c>
      <c r="E17" s="75" t="n">
        <f t="shared" si="2"/>
        <v>88.543785638855141</v>
      </c>
      <c r="F17" s="75" t="n">
        <f t="shared" si="2"/>
        <v>56.749185443422512</v>
      </c>
      <c r="G17" s="75" t="n">
        <f t="shared" si="2"/>
        <v>52.079526760930747</v>
      </c>
      <c r="H17" s="76" t="n">
        <f t="shared" si="2"/>
        <v>0.78249831283300975</v>
      </c>
      <c r="I17" s="75" t="n">
        <f t="shared" si="2"/>
        <v>92.995153803335739</v>
      </c>
      <c r="J17" s="75" t="n">
        <f t="shared" si="2"/>
        <v>0</v>
      </c>
      <c r="K17" s="75" t="n">
        <f t="shared" si="2"/>
        <v>19.641572869922001</v>
      </c>
      <c r="L17" s="75" t="n">
        <f t="shared" si="2"/>
        <v>41.143336946994935</v>
      </c>
      <c r="M17" s="76" t="n">
        <f t="shared" si="2"/>
        <v>7.6761119126468325E-3</v>
      </c>
      <c r="N17" s="75" t="n">
        <f t="shared" si="2"/>
        <v>0</v>
      </c>
      <c r="O17" s="75" t="n">
        <f t="shared" si="2"/>
        <v>0</v>
      </c>
      <c r="P17" s="75" t="n">
        <f t="shared" si="2"/>
        <v>2.0945295698962245</v>
      </c>
      <c r="Q17" s="75" t="n">
        <f t="shared" si="2"/>
        <v>1.1164673146070951</v>
      </c>
      <c r="R17" s="75" t="n">
        <f t="shared" si="2"/>
        <v>74.125245945126665</v>
      </c>
      <c r="S17" s="75" t="n">
        <f t="shared" si="2"/>
        <v>9.3966468390959239</v>
      </c>
      <c r="T17" s="75" t="n">
        <f t="shared" si="2"/>
        <v>117.46043452936698</v>
      </c>
      <c r="U17" s="75" t="n">
        <f t="shared" si="2"/>
        <v>796.56284435861551</v>
      </c>
      <c r="V17" s="75" t="n">
        <f t="shared" si="2"/>
        <v>143.09203421004108</v>
      </c>
      <c r="W17" s="75" t="n">
        <f t="shared" si="2"/>
        <v>108.24388604425235</v>
      </c>
      <c r="X17" s="75" t="n">
        <f t="shared" si="2"/>
        <v>103.32593888229036</v>
      </c>
      <c r="Y17" s="75" t="n">
        <f t="shared" si="2"/>
        <v>62.464181615754562</v>
      </c>
      <c r="Z17" s="75" t="n">
        <f t="shared" si="2"/>
        <v>143.58917927053545</v>
      </c>
      <c r="AA17" s="75" t="n">
        <f t="shared" si="2"/>
        <v>784.20043920807643</v>
      </c>
      <c r="AB17" s="75" t="n">
        <f t="shared" si="2"/>
        <v>17.632305101150095</v>
      </c>
      <c r="AC17" s="75" t="n">
        <f t="shared" si="2"/>
        <v>203.34353375158554</v>
      </c>
      <c r="AD17" s="75" t="n">
        <f t="shared" si="2"/>
        <v>3.8736953841657185</v>
      </c>
      <c r="AE17" s="75" t="n">
        <f t="shared" si="2"/>
        <v>46.119593802716345</v>
      </c>
      <c r="AF17" s="75" t="n">
        <f t="shared" si="2"/>
        <v>43.921582530126251</v>
      </c>
      <c r="AG17" s="75" t="n">
        <f t="shared" si="2"/>
        <v>805.37708309702964</v>
      </c>
      <c r="AH17" s="75" t="n">
        <f t="shared" si="2"/>
        <v>1234.5852308974804</v>
      </c>
      <c r="AI17" s="75" t="n">
        <f t="shared" si="2"/>
        <v>622.14987578386229</v>
      </c>
      <c r="AJ17" s="75" t="n">
        <f t="shared" si="2"/>
        <v>30.606734159502285</v>
      </c>
      <c r="AK17" s="75" t="n">
        <f t="shared" si="2"/>
        <v>178.13263370090115</v>
      </c>
      <c r="AL17" s="75" t="n">
        <f t="shared" si="2"/>
        <v>68.772200092393504</v>
      </c>
      <c r="AM17" s="75" t="n">
        <f t="shared" si="2"/>
        <v>24.662189325312607</v>
      </c>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c r="BN17" s="13"/>
      <c r="BO17" s="13"/>
      <c r="BP17" s="13"/>
      <c r="BQ17" s="13"/>
      <c r="BR17" s="13"/>
      <c r="BS17" s="13"/>
      <c r="BT17" s="13"/>
      <c r="BU17" s="13"/>
      <c r="BV17" s="13"/>
      <c r="BW17" s="13"/>
      <c r="BX17" s="13"/>
      <c r="BY17" s="13"/>
      <c r="BZ17" s="13"/>
      <c r="CA17" s="13"/>
      <c r="CB17" s="13"/>
      <c r="CC17" s="13"/>
      <c r="CD17" s="13"/>
      <c r="CE17" s="13"/>
      <c r="CF17" s="13"/>
      <c r="CG17" s="13"/>
      <c r="CH17" s="13"/>
      <c r="CI17" s="13"/>
      <c r="CJ17" s="13"/>
      <c r="CK17" s="13"/>
      <c r="CL17" s="13"/>
      <c r="CM17" s="13"/>
    </row>
    <row r="18">
      <c r="B18" s="13" t="s">
        <v>127</v>
      </c>
      <c r="C18" s="75" t="n">
        <f t="shared" ref="C18:AM18" si="3">IF(SUM(C$28:C$33)=0, C$6 * 1/6, C$6*C31/SUM(C$28:C$33))</f>
        <v>15.436247417933894</v>
      </c>
      <c r="D18" s="75" t="n">
        <f t="shared" si="3"/>
        <v>9.2250670334189167</v>
      </c>
      <c r="E18" s="75" t="n">
        <f t="shared" si="3"/>
        <v>3.7323142966043794</v>
      </c>
      <c r="F18" s="75" t="n">
        <f t="shared" si="3"/>
        <v>0</v>
      </c>
      <c r="G18" s="75" t="n">
        <f t="shared" si="3"/>
        <v>0</v>
      </c>
      <c r="H18" s="76" t="n">
        <f t="shared" si="3"/>
        <v>0.78249831283300975</v>
      </c>
      <c r="I18" s="75" t="n">
        <f t="shared" si="3"/>
        <v>0</v>
      </c>
      <c r="J18" s="75" t="n">
        <f t="shared" si="3"/>
        <v>0</v>
      </c>
      <c r="K18" s="75" t="n">
        <f t="shared" si="3"/>
        <v>23.31460062566271</v>
      </c>
      <c r="L18" s="75" t="n">
        <f t="shared" si="3"/>
        <v>1.4542333143021633</v>
      </c>
      <c r="M18" s="76" t="n">
        <f t="shared" si="3"/>
        <v>7.6761119126468325E-3</v>
      </c>
      <c r="N18" s="75" t="n">
        <f t="shared" si="3"/>
        <v>0</v>
      </c>
      <c r="O18" s="75" t="n">
        <f t="shared" si="3"/>
        <v>0</v>
      </c>
      <c r="P18" s="75" t="n">
        <f t="shared" si="3"/>
        <v>0</v>
      </c>
      <c r="Q18" s="75" t="n">
        <f t="shared" si="3"/>
        <v>0</v>
      </c>
      <c r="R18" s="75" t="n">
        <f t="shared" si="3"/>
        <v>0.37425157143016335</v>
      </c>
      <c r="S18" s="75" t="n">
        <f t="shared" si="3"/>
        <v>18.296872533438659</v>
      </c>
      <c r="T18" s="75" t="n">
        <f t="shared" si="3"/>
        <v>60.619135192263094</v>
      </c>
      <c r="U18" s="75" t="n">
        <f t="shared" si="3"/>
        <v>35.178814071590359</v>
      </c>
      <c r="V18" s="75" t="n">
        <f t="shared" si="3"/>
        <v>23.144804444205928</v>
      </c>
      <c r="W18" s="75" t="n">
        <f t="shared" si="3"/>
        <v>6.6051556105445997</v>
      </c>
      <c r="X18" s="75" t="n">
        <f t="shared" si="3"/>
        <v>0</v>
      </c>
      <c r="Y18" s="75" t="n">
        <f t="shared" si="3"/>
        <v>1.6282416070952355</v>
      </c>
      <c r="Z18" s="75" t="n">
        <f t="shared" si="3"/>
        <v>0</v>
      </c>
      <c r="AA18" s="75" t="n">
        <f t="shared" si="3"/>
        <v>0</v>
      </c>
      <c r="AB18" s="75" t="n">
        <f t="shared" si="3"/>
        <v>0</v>
      </c>
      <c r="AC18" s="75" t="n">
        <f t="shared" si="3"/>
        <v>0</v>
      </c>
      <c r="AD18" s="75" t="n">
        <f t="shared" si="3"/>
        <v>0</v>
      </c>
      <c r="AE18" s="75" t="n">
        <f t="shared" si="3"/>
        <v>0</v>
      </c>
      <c r="AF18" s="75" t="n">
        <f t="shared" si="3"/>
        <v>5.6537488758622372</v>
      </c>
      <c r="AG18" s="75" t="n">
        <f t="shared" si="3"/>
        <v>12.385376312146391</v>
      </c>
      <c r="AH18" s="75" t="n">
        <f t="shared" si="3"/>
        <v>6.0264216814841495E-2</v>
      </c>
      <c r="AI18" s="75" t="n">
        <f t="shared" si="3"/>
        <v>0</v>
      </c>
      <c r="AJ18" s="75" t="n">
        <f t="shared" si="3"/>
        <v>0</v>
      </c>
      <c r="AK18" s="75" t="n">
        <f t="shared" si="3"/>
        <v>1.1514211028901278</v>
      </c>
      <c r="AL18" s="75" t="n">
        <f t="shared" si="3"/>
        <v>0.53426424750149237</v>
      </c>
      <c r="AM18" s="75" t="n">
        <f t="shared" si="3"/>
        <v>8.9187670992775456E-2</v>
      </c>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c r="BN18" s="13"/>
      <c r="BO18" s="13"/>
      <c r="BP18" s="13"/>
      <c r="BQ18" s="13"/>
      <c r="BR18" s="13"/>
      <c r="BS18" s="13"/>
      <c r="BT18" s="13"/>
      <c r="BU18" s="13"/>
      <c r="BV18" s="13"/>
      <c r="BW18" s="13"/>
      <c r="BX18" s="13"/>
      <c r="BY18" s="13"/>
      <c r="BZ18" s="13"/>
      <c r="CA18" s="13"/>
      <c r="CB18" s="13"/>
      <c r="CC18" s="13"/>
      <c r="CD18" s="13"/>
      <c r="CE18" s="13"/>
      <c r="CF18" s="13"/>
      <c r="CG18" s="13"/>
      <c r="CH18" s="13"/>
      <c r="CI18" s="13"/>
      <c r="CJ18" s="13"/>
      <c r="CK18" s="13"/>
      <c r="CL18" s="13"/>
      <c r="CM18" s="13"/>
    </row>
    <row r="19">
      <c r="B19" s="13" t="s">
        <v>128</v>
      </c>
      <c r="C19" s="75" t="n">
        <f t="shared" ref="C19:AM19" si="4">IF(SUM(C$28:C$33)=0, C$6 * 1/6, C$6*C32/SUM(C$28:C$33))</f>
        <v>133.28985243749588</v>
      </c>
      <c r="D19" s="75" t="n">
        <f t="shared" si="4"/>
        <v>181.64866697727376</v>
      </c>
      <c r="E19" s="75" t="n">
        <f t="shared" si="4"/>
        <v>327.54228805607846</v>
      </c>
      <c r="F19" s="75" t="n">
        <f t="shared" si="4"/>
        <v>23.204915499134657</v>
      </c>
      <c r="G19" s="75" t="n">
        <f t="shared" si="4"/>
        <v>28.946821009018837</v>
      </c>
      <c r="H19" s="76" t="n">
        <f t="shared" si="4"/>
        <v>0.78249831283300975</v>
      </c>
      <c r="I19" s="75" t="n">
        <f t="shared" si="4"/>
        <v>57.819472473927192</v>
      </c>
      <c r="J19" s="75" t="n">
        <f t="shared" si="4"/>
        <v>59.048734694670884</v>
      </c>
      <c r="K19" s="75" t="n">
        <f t="shared" si="4"/>
        <v>188.75901654180555</v>
      </c>
      <c r="L19" s="75" t="n">
        <f t="shared" si="4"/>
        <v>195.33907453818321</v>
      </c>
      <c r="M19" s="76" t="n">
        <f t="shared" si="4"/>
        <v>7.6761119126468325E-3</v>
      </c>
      <c r="N19" s="75" t="n">
        <f t="shared" si="4"/>
        <v>0</v>
      </c>
      <c r="O19" s="75" t="n">
        <f t="shared" si="4"/>
        <v>0</v>
      </c>
      <c r="P19" s="75" t="n">
        <f t="shared" si="4"/>
        <v>8.2051066858986097</v>
      </c>
      <c r="Q19" s="75" t="n">
        <f t="shared" si="4"/>
        <v>75.722902475319202</v>
      </c>
      <c r="R19" s="75" t="n">
        <f t="shared" si="4"/>
        <v>159.81130765997511</v>
      </c>
      <c r="S19" s="75" t="n">
        <f t="shared" si="4"/>
        <v>72.243564826134545</v>
      </c>
      <c r="T19" s="75" t="n">
        <f t="shared" si="4"/>
        <v>1041.284723254216</v>
      </c>
      <c r="U19" s="75" t="n">
        <f t="shared" si="4"/>
        <v>1143.5460419480328</v>
      </c>
      <c r="V19" s="75" t="n">
        <f t="shared" si="4"/>
        <v>815.58839880344431</v>
      </c>
      <c r="W19" s="75" t="n">
        <f t="shared" si="4"/>
        <v>126.25927757364474</v>
      </c>
      <c r="X19" s="75" t="n">
        <f t="shared" si="4"/>
        <v>80.708751992135419</v>
      </c>
      <c r="Y19" s="75" t="n">
        <f t="shared" si="4"/>
        <v>73.452742925765165</v>
      </c>
      <c r="Z19" s="75" t="n">
        <f t="shared" si="4"/>
        <v>267.29887398385279</v>
      </c>
      <c r="AA19" s="75" t="n">
        <f t="shared" si="4"/>
        <v>222.888041087532</v>
      </c>
      <c r="AB19" s="75" t="n">
        <f t="shared" si="4"/>
        <v>201.46970945348332</v>
      </c>
      <c r="AC19" s="75" t="n">
        <f t="shared" si="4"/>
        <v>58.629902022260843</v>
      </c>
      <c r="AD19" s="75" t="n">
        <f t="shared" si="4"/>
        <v>6.6416182816794009</v>
      </c>
      <c r="AE19" s="75" t="n">
        <f t="shared" si="4"/>
        <v>45.43385191037482</v>
      </c>
      <c r="AF19" s="75" t="n">
        <f t="shared" si="4"/>
        <v>153.52908540367633</v>
      </c>
      <c r="AG19" s="75" t="n">
        <f t="shared" si="4"/>
        <v>572.70228421502554</v>
      </c>
      <c r="AH19" s="75" t="n">
        <f t="shared" si="4"/>
        <v>80.106972132059397</v>
      </c>
      <c r="AI19" s="75" t="n">
        <f t="shared" si="4"/>
        <v>46.097247083616082</v>
      </c>
      <c r="AJ19" s="75" t="n">
        <f t="shared" si="4"/>
        <v>1.1445566670111214</v>
      </c>
      <c r="AK19" s="75" t="n">
        <f t="shared" si="4"/>
        <v>84.999078863401422</v>
      </c>
      <c r="AL19" s="75" t="n">
        <f t="shared" si="4"/>
        <v>19.055551681949915</v>
      </c>
      <c r="AM19" s="75" t="n">
        <f t="shared" si="4"/>
        <v>8.3433177596451458</v>
      </c>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c r="BN19" s="13"/>
      <c r="BO19" s="13"/>
      <c r="BP19" s="13"/>
      <c r="BQ19" s="13"/>
      <c r="BR19" s="13"/>
      <c r="BS19" s="13"/>
      <c r="BT19" s="13"/>
      <c r="BU19" s="13"/>
      <c r="BV19" s="13"/>
      <c r="BW19" s="13"/>
      <c r="BX19" s="13"/>
      <c r="BY19" s="13"/>
      <c r="BZ19" s="13"/>
      <c r="CA19" s="13"/>
      <c r="CB19" s="13"/>
      <c r="CC19" s="13"/>
      <c r="CD19" s="13"/>
      <c r="CE19" s="13"/>
      <c r="CF19" s="13"/>
      <c r="CG19" s="13"/>
      <c r="CH19" s="13"/>
      <c r="CI19" s="13"/>
      <c r="CJ19" s="13"/>
      <c r="CK19" s="13"/>
      <c r="CL19" s="13"/>
      <c r="CM19" s="13"/>
    </row>
    <row r="20">
      <c r="B20" s="13" t="s">
        <v>129</v>
      </c>
      <c r="C20" s="75" t="n">
        <f t="shared" ref="C20:AM20" si="5">IF(SUM(C$28:C$33)=0, C$6 * 1/6, C$6*C33/SUM(C$28:C$33))</f>
        <v>59.957662243135601</v>
      </c>
      <c r="D20" s="75" t="n">
        <f t="shared" si="5"/>
        <v>66.802429535865926</v>
      </c>
      <c r="E20" s="75" t="n">
        <f t="shared" si="5"/>
        <v>172.87723873283662</v>
      </c>
      <c r="F20" s="75" t="n">
        <f t="shared" si="5"/>
        <v>1.3432833012002694</v>
      </c>
      <c r="G20" s="75" t="n">
        <f t="shared" si="5"/>
        <v>3.4439172257242006</v>
      </c>
      <c r="H20" s="76" t="n">
        <f t="shared" si="5"/>
        <v>0.78249831283300975</v>
      </c>
      <c r="I20" s="75" t="n">
        <f t="shared" si="5"/>
        <v>52.607903746971118</v>
      </c>
      <c r="J20" s="75" t="n">
        <f t="shared" si="5"/>
        <v>0</v>
      </c>
      <c r="K20" s="75" t="n">
        <f t="shared" si="5"/>
        <v>46.079531001260492</v>
      </c>
      <c r="L20" s="75" t="n">
        <f t="shared" si="5"/>
        <v>68.837901478662161</v>
      </c>
      <c r="M20" s="76" t="n">
        <f t="shared" si="5"/>
        <v>7.6761119126468325E-3</v>
      </c>
      <c r="N20" s="75" t="n">
        <f t="shared" si="5"/>
        <v>27.88409930131494</v>
      </c>
      <c r="O20" s="75" t="n">
        <f t="shared" si="5"/>
        <v>6.1351606690017109</v>
      </c>
      <c r="P20" s="75" t="n">
        <f t="shared" si="5"/>
        <v>2.5346151792826581</v>
      </c>
      <c r="Q20" s="75" t="n">
        <f t="shared" si="5"/>
        <v>3.2973120401858447</v>
      </c>
      <c r="R20" s="75" t="n">
        <f t="shared" si="5"/>
        <v>323.05619095713922</v>
      </c>
      <c r="S20" s="75" t="n">
        <f t="shared" si="5"/>
        <v>44.017032827942593</v>
      </c>
      <c r="T20" s="75" t="n">
        <f t="shared" si="5"/>
        <v>601.50656991334836</v>
      </c>
      <c r="U20" s="75" t="n">
        <f t="shared" si="5"/>
        <v>903.25973171416831</v>
      </c>
      <c r="V20" s="75" t="n">
        <f t="shared" si="5"/>
        <v>457.83013166162289</v>
      </c>
      <c r="W20" s="75" t="n">
        <f t="shared" si="5"/>
        <v>127.46387761995018</v>
      </c>
      <c r="X20" s="75" t="n">
        <f t="shared" si="5"/>
        <v>94.40109494700981</v>
      </c>
      <c r="Y20" s="75" t="n">
        <f t="shared" si="5"/>
        <v>197.84019212420429</v>
      </c>
      <c r="Z20" s="75" t="n">
        <f t="shared" si="5"/>
        <v>513.2294478248898</v>
      </c>
      <c r="AA20" s="75" t="n">
        <f t="shared" si="5"/>
        <v>429.87136970920653</v>
      </c>
      <c r="AB20" s="75" t="n">
        <f t="shared" si="5"/>
        <v>121.66019085845062</v>
      </c>
      <c r="AC20" s="75" t="n">
        <f t="shared" si="5"/>
        <v>267.32388157574565</v>
      </c>
      <c r="AD20" s="75" t="n">
        <f t="shared" si="5"/>
        <v>21.533390063158549</v>
      </c>
      <c r="AE20" s="75" t="n">
        <f t="shared" si="5"/>
        <v>117.23254962587421</v>
      </c>
      <c r="AF20" s="75" t="n">
        <f t="shared" si="5"/>
        <v>74.666198183746204</v>
      </c>
      <c r="AG20" s="75" t="n">
        <f t="shared" si="5"/>
        <v>1225.0239157155611</v>
      </c>
      <c r="AH20" s="75" t="n">
        <f t="shared" si="5"/>
        <v>337.87655130515935</v>
      </c>
      <c r="AI20" s="75" t="n">
        <f t="shared" si="5"/>
        <v>531.00615384657203</v>
      </c>
      <c r="AJ20" s="75" t="n">
        <f t="shared" si="5"/>
        <v>27.612060233867787</v>
      </c>
      <c r="AK20" s="75" t="n">
        <f t="shared" si="5"/>
        <v>223.98876384888095</v>
      </c>
      <c r="AL20" s="75" t="n">
        <f t="shared" si="5"/>
        <v>31.928231292330413</v>
      </c>
      <c r="AM20" s="75" t="n">
        <f t="shared" si="5"/>
        <v>7.1211537872903925</v>
      </c>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c r="BN20" s="13"/>
      <c r="BO20" s="13"/>
      <c r="BP20" s="13"/>
      <c r="BQ20" s="13"/>
      <c r="BR20" s="13"/>
      <c r="BS20" s="13"/>
      <c r="BT20" s="13"/>
      <c r="BU20" s="13"/>
      <c r="BV20" s="13"/>
      <c r="BW20" s="13"/>
      <c r="BX20" s="13"/>
      <c r="BY20" s="13"/>
      <c r="BZ20" s="13"/>
      <c r="CA20" s="13"/>
      <c r="CB20" s="13"/>
      <c r="CC20" s="13"/>
      <c r="CD20" s="13"/>
      <c r="CE20" s="13"/>
      <c r="CF20" s="13"/>
      <c r="CG20" s="13"/>
      <c r="CH20" s="13"/>
      <c r="CI20" s="13"/>
      <c r="CJ20" s="13"/>
      <c r="CK20" s="13"/>
      <c r="CL20" s="13"/>
      <c r="CM20" s="13"/>
    </row>
    <row r="21">
      <c r="A21" s="31" t="s">
        <v>766</v>
      </c>
    </row>
    <row r="22">
      <c r="B22" s="13" t="s">
        <v>130</v>
      </c>
      <c r="C22" s="13"/>
      <c r="D22" s="13"/>
      <c r="E22" s="13"/>
      <c r="F22" s="13"/>
      <c r="G22" s="13"/>
      <c r="H22" s="13"/>
      <c r="I22" s="13"/>
      <c r="J22" s="13"/>
      <c r="K22" s="13"/>
      <c r="L22" s="13"/>
      <c r="M22" s="13"/>
      <c r="N22" s="13"/>
      <c r="O22" s="13"/>
      <c r="P22" s="13"/>
      <c r="Q22" s="13"/>
      <c r="R22" s="13"/>
      <c r="S22" s="13"/>
      <c r="T22" s="13"/>
      <c r="U22" s="13"/>
      <c r="V22" s="13"/>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c r="BN22" s="13"/>
      <c r="BO22" s="13"/>
      <c r="BP22" s="13"/>
      <c r="BQ22" s="13"/>
      <c r="BR22" s="13"/>
      <c r="BS22" s="13"/>
      <c r="BT22" s="13"/>
      <c r="BU22" s="13"/>
      <c r="BV22" s="13"/>
      <c r="BW22" s="13"/>
      <c r="BX22" s="13"/>
      <c r="BY22" s="13"/>
      <c r="BZ22" s="13"/>
      <c r="CA22" s="13"/>
      <c r="CB22" s="13"/>
      <c r="CC22" s="13"/>
      <c r="CD22" s="13"/>
      <c r="CE22" s="13"/>
      <c r="CF22" s="13"/>
      <c r="CG22" s="13"/>
      <c r="CH22" s="13"/>
      <c r="CI22" s="13"/>
      <c r="CJ22" s="13"/>
      <c r="CK22" s="13"/>
      <c r="CL22" s="13"/>
      <c r="CM22" s="13"/>
    </row>
    <row r="23">
      <c r="B23" s="13" t="s">
        <v>767</v>
      </c>
      <c r="C23" s="13"/>
      <c r="D23" s="13"/>
      <c r="E23" s="13"/>
      <c r="F23" s="13"/>
      <c r="G23" s="13"/>
      <c r="H23" s="13"/>
      <c r="I23" s="13"/>
      <c r="J23" s="13"/>
      <c r="K23" s="13"/>
      <c r="L23" s="13"/>
      <c r="M23" s="13"/>
      <c r="N23" s="13"/>
      <c r="O23" s="13"/>
      <c r="P23" s="13"/>
      <c r="Q23" s="13"/>
      <c r="R23" s="13"/>
      <c r="S23" s="13"/>
      <c r="T23" s="13"/>
      <c r="U23" s="13"/>
      <c r="V23" s="13"/>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c r="BN23" s="13"/>
      <c r="BO23" s="13"/>
      <c r="BP23" s="13"/>
      <c r="BQ23" s="13"/>
      <c r="BR23" s="13"/>
      <c r="BS23" s="13"/>
      <c r="BT23" s="13"/>
      <c r="BU23" s="13"/>
      <c r="BV23" s="13"/>
      <c r="BW23" s="13"/>
      <c r="BX23" s="13"/>
      <c r="BY23" s="13"/>
      <c r="BZ23" s="13"/>
      <c r="CA23" s="13"/>
      <c r="CB23" s="13"/>
      <c r="CC23" s="13"/>
      <c r="CD23" s="13"/>
      <c r="CE23" s="13"/>
      <c r="CF23" s="13"/>
      <c r="CG23" s="13"/>
      <c r="CH23" s="13"/>
      <c r="CI23" s="13"/>
      <c r="CJ23" s="13"/>
      <c r="CK23" s="13"/>
      <c r="CL23" s="13"/>
      <c r="CM23" s="13"/>
    </row>
    <row r="25">
      <c r="A25" s="31" t="s">
        <v>768</v>
      </c>
    </row>
    <row r="27">
      <c r="A27" s="13" t="s">
        <v>751</v>
      </c>
      <c r="B27" s="13" t="s">
        <v>752</v>
      </c>
      <c r="C27" s="13" t="s">
        <v>17</v>
      </c>
      <c r="D27" s="13" t="s">
        <v>18</v>
      </c>
      <c r="E27" s="13" t="s">
        <v>19</v>
      </c>
      <c r="F27" s="13" t="s">
        <v>20</v>
      </c>
      <c r="G27" s="13" t="s">
        <v>21</v>
      </c>
      <c r="H27" s="13" t="s">
        <v>22</v>
      </c>
      <c r="I27" s="13" t="s">
        <v>23</v>
      </c>
      <c r="J27" s="13" t="s">
        <v>24</v>
      </c>
      <c r="K27" s="13" t="s">
        <v>25</v>
      </c>
      <c r="L27" s="13" t="s">
        <v>26</v>
      </c>
      <c r="M27" s="13" t="s">
        <v>27</v>
      </c>
      <c r="N27" s="13" t="s">
        <v>28</v>
      </c>
      <c r="O27" s="13" t="s">
        <v>29</v>
      </c>
      <c r="P27" s="13" t="s">
        <v>30</v>
      </c>
      <c r="Q27" s="13" t="s">
        <v>31</v>
      </c>
      <c r="R27" s="13" t="s">
        <v>32</v>
      </c>
      <c r="S27" s="13" t="s">
        <v>33</v>
      </c>
      <c r="T27" s="13" t="s">
        <v>34</v>
      </c>
      <c r="U27" s="13" t="s">
        <v>35</v>
      </c>
      <c r="V27" s="13" t="s">
        <v>36</v>
      </c>
      <c r="W27" s="13" t="s">
        <v>37</v>
      </c>
      <c r="X27" s="13" t="s">
        <v>38</v>
      </c>
      <c r="Y27" s="13" t="s">
        <v>39</v>
      </c>
      <c r="Z27" s="13" t="s">
        <v>40</v>
      </c>
      <c r="AA27" s="13" t="s">
        <v>41</v>
      </c>
      <c r="AB27" s="13" t="s">
        <v>42</v>
      </c>
      <c r="AC27" s="13" t="s">
        <v>43</v>
      </c>
      <c r="AD27" s="13" t="s">
        <v>44</v>
      </c>
      <c r="AE27" s="13" t="s">
        <v>45</v>
      </c>
      <c r="AF27" s="13" t="s">
        <v>46</v>
      </c>
      <c r="AG27" s="13" t="s">
        <v>47</v>
      </c>
      <c r="AH27" s="13" t="s">
        <v>48</v>
      </c>
      <c r="AI27" s="13" t="s">
        <v>49</v>
      </c>
      <c r="AJ27" s="13" t="s">
        <v>50</v>
      </c>
      <c r="AK27" s="13" t="s">
        <v>51</v>
      </c>
      <c r="AL27" s="13" t="s">
        <v>52</v>
      </c>
      <c r="AM27" s="13" t="s">
        <v>53</v>
      </c>
    </row>
    <row r="28">
      <c r="A28" s="13" t="s">
        <v>754</v>
      </c>
      <c r="B28" s="13" t="s">
        <v>755</v>
      </c>
      <c r="C28" s="74" t="n">
        <v>3277666.2033081101</v>
      </c>
      <c r="D28" s="74" t="n">
        <v>3274692.0776367201</v>
      </c>
      <c r="E28" s="74" t="n">
        <v>2605217.85827637</v>
      </c>
      <c r="F28" s="74" t="n">
        <v>1984398.15330505</v>
      </c>
      <c r="G28" s="74" t="n">
        <v>0</v>
      </c>
      <c r="H28" s="74" t="n">
        <v>0</v>
      </c>
      <c r="I28" s="74" t="n">
        <v>0</v>
      </c>
      <c r="J28" s="74" t="n">
        <v>0</v>
      </c>
      <c r="K28" s="74" t="n">
        <v>0</v>
      </c>
      <c r="L28" s="74" t="n">
        <v>0</v>
      </c>
      <c r="M28" s="74" t="n">
        <v>0</v>
      </c>
      <c r="N28" s="74" t="n">
        <v>0</v>
      </c>
      <c r="O28" s="74" t="n">
        <v>0</v>
      </c>
      <c r="P28" s="74" t="n">
        <v>0</v>
      </c>
      <c r="Q28" s="74" t="n">
        <v>0</v>
      </c>
      <c r="R28" s="74" t="n">
        <v>0</v>
      </c>
      <c r="S28" s="74" t="n">
        <v>11084563.942565899</v>
      </c>
      <c r="T28" s="74" t="n">
        <v>269736.51275634801</v>
      </c>
      <c r="U28" s="74" t="n">
        <v>10626519.9533081</v>
      </c>
      <c r="V28" s="74" t="n">
        <v>0</v>
      </c>
      <c r="W28" s="74" t="n">
        <v>6646740.7611846896</v>
      </c>
      <c r="X28" s="74" t="n">
        <v>0</v>
      </c>
      <c r="Y28" s="74" t="n">
        <v>0</v>
      </c>
      <c r="Z28" s="74" t="n">
        <v>0</v>
      </c>
      <c r="AA28" s="74" t="n">
        <v>538117.32788085903</v>
      </c>
      <c r="AB28" s="74" t="n">
        <v>0</v>
      </c>
      <c r="AC28" s="74" t="n">
        <v>0</v>
      </c>
      <c r="AD28" s="74" t="n">
        <v>0</v>
      </c>
      <c r="AE28" s="74" t="n">
        <v>0</v>
      </c>
      <c r="AF28" s="74" t="n">
        <v>752488.41064453102</v>
      </c>
      <c r="AG28" s="74" t="n">
        <v>2443648.4106445299</v>
      </c>
      <c r="AH28" s="74" t="n">
        <v>3531924.48297119</v>
      </c>
      <c r="AI28" s="74" t="n">
        <v>1645236.8869628899</v>
      </c>
      <c r="AJ28" s="74" t="n">
        <v>302161.18469238299</v>
      </c>
      <c r="AK28" s="74" t="n">
        <v>1434906.6032409701</v>
      </c>
      <c r="AL28" s="74" t="n">
        <v>5345164.1723632803</v>
      </c>
      <c r="AM28" s="74" t="n">
        <v>7322266.1224365197</v>
      </c>
    </row>
    <row r="29">
      <c r="A29" s="13" t="s">
        <v>754</v>
      </c>
      <c r="B29" s="13" t="s">
        <v>756</v>
      </c>
      <c r="C29" s="74" t="n">
        <v>30258859.850082401</v>
      </c>
      <c r="D29" s="74" t="n">
        <v>16147175.0515137</v>
      </c>
      <c r="E29" s="74" t="n">
        <v>82937705.771465302</v>
      </c>
      <c r="F29" s="74" t="n">
        <v>31015438.892746001</v>
      </c>
      <c r="G29" s="74" t="n">
        <v>3366206.9091796898</v>
      </c>
      <c r="H29" s="74" t="n">
        <v>0</v>
      </c>
      <c r="I29" s="74" t="n">
        <v>4192508.5235595698</v>
      </c>
      <c r="J29" s="74" t="n">
        <v>0</v>
      </c>
      <c r="K29" s="74" t="n">
        <v>2879348.5908508301</v>
      </c>
      <c r="L29" s="74" t="n">
        <v>1160950.1312255899</v>
      </c>
      <c r="M29" s="74" t="n">
        <v>0</v>
      </c>
      <c r="N29" s="74" t="n">
        <v>274362.00714111299</v>
      </c>
      <c r="O29" s="74" t="n">
        <v>0</v>
      </c>
      <c r="P29" s="74" t="n">
        <v>0</v>
      </c>
      <c r="Q29" s="74" t="n">
        <v>5260122.6837158203</v>
      </c>
      <c r="R29" s="74" t="n">
        <v>20674212.637412999</v>
      </c>
      <c r="S29" s="74" t="n">
        <v>50627818.473432504</v>
      </c>
      <c r="T29" s="74" t="n">
        <v>13945697.0993347</v>
      </c>
      <c r="U29" s="74" t="n">
        <v>273068832.47529</v>
      </c>
      <c r="V29" s="74" t="n">
        <v>22102377.558837902</v>
      </c>
      <c r="W29" s="74" t="n">
        <v>157969107.91820499</v>
      </c>
      <c r="X29" s="74" t="n">
        <v>6084520.23193359</v>
      </c>
      <c r="Y29" s="74" t="n">
        <v>6535756.9345092801</v>
      </c>
      <c r="Z29" s="74" t="n">
        <v>0</v>
      </c>
      <c r="AA29" s="74" t="n">
        <v>30095157.7863083</v>
      </c>
      <c r="AB29" s="74" t="n">
        <v>2231053.5659790002</v>
      </c>
      <c r="AC29" s="74" t="n">
        <v>972316.82533264195</v>
      </c>
      <c r="AD29" s="74" t="n">
        <v>0</v>
      </c>
      <c r="AE29" s="74" t="n">
        <v>2165485.0341796898</v>
      </c>
      <c r="AF29" s="74" t="n">
        <v>15365154.8149109</v>
      </c>
      <c r="AG29" s="74" t="n">
        <v>57899114.971841797</v>
      </c>
      <c r="AH29" s="74" t="n">
        <v>162718414.589367</v>
      </c>
      <c r="AI29" s="74" t="n">
        <v>164627021.796572</v>
      </c>
      <c r="AJ29" s="74" t="n">
        <v>11263290.018463099</v>
      </c>
      <c r="AK29" s="74" t="n">
        <v>94182365.281658202</v>
      </c>
      <c r="AL29" s="74" t="n">
        <v>26760198.357849099</v>
      </c>
      <c r="AM29" s="74" t="n">
        <v>59217764.054946899</v>
      </c>
    </row>
    <row r="30">
      <c r="A30" s="13" t="s">
        <v>754</v>
      </c>
      <c r="B30" s="13" t="s">
        <v>757</v>
      </c>
      <c r="C30" s="74" t="n">
        <v>8979327.8221130408</v>
      </c>
      <c r="D30" s="74" t="n">
        <v>4653108.9294433603</v>
      </c>
      <c r="E30" s="74" t="n">
        <v>41904164.416427597</v>
      </c>
      <c r="F30" s="74" t="n">
        <v>20650432.226944</v>
      </c>
      <c r="G30" s="74" t="n">
        <v>7317870.7825851403</v>
      </c>
      <c r="H30" s="74" t="n">
        <v>0</v>
      </c>
      <c r="I30" s="74" t="n">
        <v>14559782.8912354</v>
      </c>
      <c r="J30" s="74" t="n">
        <v>0</v>
      </c>
      <c r="K30" s="74" t="n">
        <v>5995278.515625</v>
      </c>
      <c r="L30" s="74" t="n">
        <v>15015670.0927734</v>
      </c>
      <c r="M30" s="74" t="n">
        <v>0</v>
      </c>
      <c r="N30" s="74" t="n">
        <v>0</v>
      </c>
      <c r="O30" s="74" t="n">
        <v>0</v>
      </c>
      <c r="P30" s="74" t="n">
        <v>713656.98852539097</v>
      </c>
      <c r="Q30" s="74" t="n">
        <v>565448.07128906203</v>
      </c>
      <c r="R30" s="74" t="n">
        <v>29147709.6615601</v>
      </c>
      <c r="S30" s="74" t="n">
        <v>13405310.019264201</v>
      </c>
      <c r="T30" s="74" t="n">
        <v>47131592.316513099</v>
      </c>
      <c r="U30" s="74" t="n">
        <v>251161123.43402901</v>
      </c>
      <c r="V30" s="74" t="n">
        <v>55309138.099365197</v>
      </c>
      <c r="W30" s="74" t="n">
        <v>71334398.875198394</v>
      </c>
      <c r="X30" s="74" t="n">
        <v>25524710.888671901</v>
      </c>
      <c r="Y30" s="74" t="n">
        <v>16050421.617889401</v>
      </c>
      <c r="Z30" s="74" t="n">
        <v>18631829.997253399</v>
      </c>
      <c r="AA30" s="74" t="n">
        <v>179980352.55337501</v>
      </c>
      <c r="AB30" s="74" t="n">
        <v>1090943.84765625</v>
      </c>
      <c r="AC30" s="74" t="n">
        <v>45719226.909790002</v>
      </c>
      <c r="AD30" s="74" t="n">
        <v>5168432.48291016</v>
      </c>
      <c r="AE30" s="74" t="n">
        <v>13979111.373901401</v>
      </c>
      <c r="AF30" s="74" t="n">
        <v>19132816.2142944</v>
      </c>
      <c r="AG30" s="74" t="n">
        <v>412128531.658117</v>
      </c>
      <c r="AH30" s="74" t="n">
        <v>886496586.52513504</v>
      </c>
      <c r="AI30" s="74" t="n">
        <v>311062621.27375001</v>
      </c>
      <c r="AJ30" s="74" t="n">
        <v>24018527.8968811</v>
      </c>
      <c r="AK30" s="74" t="n">
        <v>73829650.764064804</v>
      </c>
      <c r="AL30" s="74" t="n">
        <v>36183490.712310798</v>
      </c>
      <c r="AM30" s="74" t="n">
        <v>52691090.063781701</v>
      </c>
    </row>
    <row r="31">
      <c r="A31" s="13" t="s">
        <v>758</v>
      </c>
      <c r="B31" s="13" t="s">
        <v>755</v>
      </c>
      <c r="C31" s="74" t="n">
        <v>11116017.8127289</v>
      </c>
      <c r="D31" s="74" t="n">
        <v>6410201.1291503897</v>
      </c>
      <c r="E31" s="74" t="n">
        <v>1766352.21557617</v>
      </c>
      <c r="F31" s="74" t="n">
        <v>0</v>
      </c>
      <c r="G31" s="74" t="n">
        <v>0</v>
      </c>
      <c r="H31" s="74" t="n">
        <v>0</v>
      </c>
      <c r="I31" s="74" t="n">
        <v>0</v>
      </c>
      <c r="J31" s="74" t="n">
        <v>0</v>
      </c>
      <c r="K31" s="74" t="n">
        <v>7116411.9674682599</v>
      </c>
      <c r="L31" s="74" t="n">
        <v>530736.9140625</v>
      </c>
      <c r="M31" s="74" t="n">
        <v>0</v>
      </c>
      <c r="N31" s="74" t="n">
        <v>0</v>
      </c>
      <c r="O31" s="74" t="n">
        <v>0</v>
      </c>
      <c r="P31" s="74" t="n">
        <v>0</v>
      </c>
      <c r="Q31" s="74" t="n">
        <v>0</v>
      </c>
      <c r="R31" s="74" t="n">
        <v>147164.113998413</v>
      </c>
      <c r="S31" s="74" t="n">
        <v>26102422.799716901</v>
      </c>
      <c r="T31" s="74" t="n">
        <v>24323734.012298599</v>
      </c>
      <c r="U31" s="74" t="n">
        <v>11092094.6487427</v>
      </c>
      <c r="V31" s="74" t="n">
        <v>8946124.7256317101</v>
      </c>
      <c r="W31" s="74" t="n">
        <v>4352899.93896484</v>
      </c>
      <c r="X31" s="74" t="n">
        <v>0</v>
      </c>
      <c r="Y31" s="74" t="n">
        <v>418383.20159912098</v>
      </c>
      <c r="Z31" s="74" t="n">
        <v>0</v>
      </c>
      <c r="AA31" s="74" t="n">
        <v>0</v>
      </c>
      <c r="AB31" s="74" t="n">
        <v>0</v>
      </c>
      <c r="AC31" s="74" t="n">
        <v>0</v>
      </c>
      <c r="AD31" s="74" t="n">
        <v>0</v>
      </c>
      <c r="AE31" s="74" t="n">
        <v>0</v>
      </c>
      <c r="AF31" s="74" t="n">
        <v>2462847.0089721698</v>
      </c>
      <c r="AG31" s="74" t="n">
        <v>6337859.6941566505</v>
      </c>
      <c r="AH31" s="74" t="n">
        <v>43272.850799560503</v>
      </c>
      <c r="AI31" s="74" t="n">
        <v>0</v>
      </c>
      <c r="AJ31" s="74" t="n">
        <v>0</v>
      </c>
      <c r="AK31" s="74" t="n">
        <v>477223.15750122099</v>
      </c>
      <c r="AL31" s="74" t="n">
        <v>281095.34683227498</v>
      </c>
      <c r="AM31" s="74" t="n">
        <v>190550.625610352</v>
      </c>
    </row>
    <row r="32">
      <c r="A32" s="13" t="s">
        <v>758</v>
      </c>
      <c r="B32" s="13" t="s">
        <v>756</v>
      </c>
      <c r="C32" s="74" t="n">
        <v>95985269.854499802</v>
      </c>
      <c r="D32" s="74" t="n">
        <v>126221791.771072</v>
      </c>
      <c r="E32" s="74" t="n">
        <v>155012413.271065</v>
      </c>
      <c r="F32" s="74" t="n">
        <v>8444024.8983764593</v>
      </c>
      <c r="G32" s="74" t="n">
        <v>4067415.9095764202</v>
      </c>
      <c r="H32" s="74" t="n">
        <v>0</v>
      </c>
      <c r="I32" s="74" t="n">
        <v>9052503.6163330097</v>
      </c>
      <c r="J32" s="74" t="n">
        <v>3590487.7349853502</v>
      </c>
      <c r="K32" s="74" t="n">
        <v>57615695.2397919</v>
      </c>
      <c r="L32" s="74" t="n">
        <v>71290938.391113296</v>
      </c>
      <c r="M32" s="74" t="n">
        <v>0</v>
      </c>
      <c r="N32" s="74" t="n">
        <v>0</v>
      </c>
      <c r="O32" s="74" t="n">
        <v>0</v>
      </c>
      <c r="P32" s="74" t="n">
        <v>2795678.7109375</v>
      </c>
      <c r="Q32" s="74" t="n">
        <v>38350759.217834502</v>
      </c>
      <c r="R32" s="74" t="n">
        <v>62841391.443820998</v>
      </c>
      <c r="S32" s="74" t="n">
        <v>103063081.96683501</v>
      </c>
      <c r="T32" s="74" t="n">
        <v>417820751.80013698</v>
      </c>
      <c r="U32" s="74" t="n">
        <v>360567042.04608899</v>
      </c>
      <c r="V32" s="74" t="n">
        <v>315248096.30873501</v>
      </c>
      <c r="W32" s="74" t="n">
        <v>83206821.163559005</v>
      </c>
      <c r="X32" s="74" t="n">
        <v>19937564.401245099</v>
      </c>
      <c r="Y32" s="74" t="n">
        <v>18873976.4526367</v>
      </c>
      <c r="Z32" s="74" t="n">
        <v>34684139.876174897</v>
      </c>
      <c r="AA32" s="74" t="n">
        <v>51154610.746425599</v>
      </c>
      <c r="AB32" s="74" t="n">
        <v>12465309.4848633</v>
      </c>
      <c r="AC32" s="74" t="n">
        <v>13182193.428039599</v>
      </c>
      <c r="AD32" s="74" t="n">
        <v>8861501.03759766</v>
      </c>
      <c r="AE32" s="74" t="n">
        <v>13771259.103393599</v>
      </c>
      <c r="AF32" s="74" t="n">
        <v>66879279.055175804</v>
      </c>
      <c r="AG32" s="74" t="n">
        <v>293063903.13858998</v>
      </c>
      <c r="AH32" s="74" t="n">
        <v>57520984.031463601</v>
      </c>
      <c r="AI32" s="74" t="n">
        <v>23047710.960750598</v>
      </c>
      <c r="AJ32" s="74" t="n">
        <v>898186.85302734398</v>
      </c>
      <c r="AK32" s="74" t="n">
        <v>35229099.673500098</v>
      </c>
      <c r="AL32" s="74" t="n">
        <v>10025800.779609701</v>
      </c>
      <c r="AM32" s="74" t="n">
        <v>17825607.520294201</v>
      </c>
    </row>
    <row r="33">
      <c r="A33" s="13" t="s">
        <v>758</v>
      </c>
      <c r="B33" s="13" t="s">
        <v>757</v>
      </c>
      <c r="C33" s="74" t="n">
        <v>43176973.227958702</v>
      </c>
      <c r="D33" s="74" t="n">
        <v>46418850.6912231</v>
      </c>
      <c r="E33" s="74" t="n">
        <v>81815750.065917999</v>
      </c>
      <c r="F33" s="74" t="n">
        <v>488806.67724609398</v>
      </c>
      <c r="G33" s="74" t="n">
        <v>483916.47949218802</v>
      </c>
      <c r="H33" s="74" t="n">
        <v>0</v>
      </c>
      <c r="I33" s="74" t="n">
        <v>8236554.5471191397</v>
      </c>
      <c r="J33" s="74" t="n">
        <v>0</v>
      </c>
      <c r="K33" s="74" t="n">
        <v>14065045.811325099</v>
      </c>
      <c r="L33" s="74" t="n">
        <v>25123076.9107056</v>
      </c>
      <c r="M33" s="74" t="n">
        <v>0</v>
      </c>
      <c r="N33" s="74" t="n">
        <v>3098941.1013793899</v>
      </c>
      <c r="O33" s="74" t="n">
        <v>1435404.87670898</v>
      </c>
      <c r="P33" s="74" t="n">
        <v>863604.82177734398</v>
      </c>
      <c r="Q33" s="74" t="n">
        <v>1669962.6663208001</v>
      </c>
      <c r="R33" s="74" t="n">
        <v>127032941.858418</v>
      </c>
      <c r="S33" s="74" t="n">
        <v>62794950.2935104</v>
      </c>
      <c r="T33" s="74" t="n">
        <v>241357547.69213101</v>
      </c>
      <c r="U33" s="74" t="n">
        <v>284803302.81124097</v>
      </c>
      <c r="V33" s="74" t="n">
        <v>176964358.06449899</v>
      </c>
      <c r="W33" s="74" t="n">
        <v>84000671.267509505</v>
      </c>
      <c r="X33" s="74" t="n">
        <v>23319997.690429699</v>
      </c>
      <c r="Y33" s="74" t="n">
        <v>50835829.661407501</v>
      </c>
      <c r="Z33" s="74" t="n">
        <v>66595574.0539551</v>
      </c>
      <c r="AA33" s="74" t="n">
        <v>98658961.159210205</v>
      </c>
      <c r="AB33" s="74" t="n">
        <v>7527344.60754395</v>
      </c>
      <c r="AC33" s="74" t="n">
        <v>60104400.541686997</v>
      </c>
      <c r="AD33" s="74" t="n">
        <v>28730672.299255401</v>
      </c>
      <c r="AE33" s="74" t="n">
        <v>35533853.027343802</v>
      </c>
      <c r="AF33" s="74" t="n">
        <v>32525573.191490199</v>
      </c>
      <c r="AG33" s="74" t="n">
        <v>626870714.63282001</v>
      </c>
      <c r="AH33" s="74" t="n">
        <v>242612986.04809001</v>
      </c>
      <c r="AI33" s="74" t="n">
        <v>265492564.66522199</v>
      </c>
      <c r="AJ33" s="74" t="n">
        <v>21668467.977058399</v>
      </c>
      <c r="AK33" s="74" t="n">
        <v>92835388.252353698</v>
      </c>
      <c r="AL33" s="74" t="n">
        <v>16798573.535156202</v>
      </c>
      <c r="AM33" s="74" t="n">
        <v>15214438.208007799</v>
      </c>
    </row>
    <row r="34">
      <c r="A34" s="8"/>
      <c r="B34" s="8"/>
      <c r="C34" s="8"/>
      <c r="D34" s="8"/>
      <c r="E34" s="8"/>
      <c r="F34" s="8"/>
      <c r="G34" s="8"/>
      <c r="H34" s="8"/>
      <c r="I34" s="8"/>
      <c r="J34" s="8"/>
      <c r="K34" s="8"/>
      <c r="L34" s="8"/>
      <c r="M34" s="8"/>
      <c r="N34" s="8"/>
      <c r="O34" s="8"/>
      <c r="P34" s="8"/>
      <c r="Q34" s="8"/>
      <c r="R34" s="8"/>
      <c r="S34" s="8"/>
      <c r="T34" s="8"/>
      <c r="U34" s="8"/>
      <c r="V34" s="8"/>
      <c r="W34" s="8"/>
      <c r="X34" s="8"/>
      <c r="Y34" s="8"/>
      <c r="Z34" s="8"/>
      <c r="AA34" s="8"/>
      <c r="AB34" s="8"/>
      <c r="AC34" s="8"/>
      <c r="AD34" s="8"/>
      <c r="AE34" s="8"/>
      <c r="AF34" s="8"/>
      <c r="AG34" s="8"/>
      <c r="AH34" s="8"/>
    </row>
    <row r="35">
      <c r="A35" s="31" t="s">
        <v>130</v>
      </c>
    </row>
    <row r="36">
      <c r="A36" s="31"/>
    </row>
    <row r="37">
      <c r="A37" s="13"/>
      <c r="B37" s="13" t="s">
        <v>130</v>
      </c>
      <c r="C37" s="13" t="s">
        <v>17</v>
      </c>
      <c r="D37" s="13" t="s">
        <v>18</v>
      </c>
      <c r="E37" s="13" t="s">
        <v>19</v>
      </c>
      <c r="F37" s="13" t="s">
        <v>20</v>
      </c>
      <c r="G37" s="13" t="s">
        <v>21</v>
      </c>
      <c r="H37" s="13" t="s">
        <v>22</v>
      </c>
      <c r="I37" s="13" t="s">
        <v>23</v>
      </c>
      <c r="J37" s="13" t="s">
        <v>24</v>
      </c>
      <c r="K37" s="13" t="s">
        <v>25</v>
      </c>
      <c r="L37" s="13" t="s">
        <v>26</v>
      </c>
      <c r="M37" s="13" t="s">
        <v>27</v>
      </c>
      <c r="N37" s="13" t="s">
        <v>28</v>
      </c>
      <c r="O37" s="13" t="s">
        <v>29</v>
      </c>
      <c r="P37" s="13" t="s">
        <v>30</v>
      </c>
      <c r="Q37" s="13" t="s">
        <v>31</v>
      </c>
      <c r="R37" s="13" t="s">
        <v>32</v>
      </c>
      <c r="S37" s="13" t="s">
        <v>33</v>
      </c>
      <c r="T37" s="13" t="s">
        <v>34</v>
      </c>
      <c r="U37" s="13" t="s">
        <v>35</v>
      </c>
      <c r="V37" s="13" t="s">
        <v>36</v>
      </c>
      <c r="W37" s="13" t="s">
        <v>37</v>
      </c>
      <c r="X37" s="13" t="s">
        <v>38</v>
      </c>
      <c r="Y37" s="13" t="s">
        <v>39</v>
      </c>
      <c r="Z37" s="13" t="s">
        <v>40</v>
      </c>
      <c r="AA37" s="13" t="s">
        <v>41</v>
      </c>
      <c r="AB37" s="13" t="s">
        <v>42</v>
      </c>
      <c r="AC37" s="13" t="s">
        <v>43</v>
      </c>
      <c r="AD37" s="13" t="s">
        <v>44</v>
      </c>
      <c r="AE37" s="13" t="s">
        <v>45</v>
      </c>
      <c r="AF37" s="13" t="s">
        <v>46</v>
      </c>
      <c r="AG37" s="13" t="s">
        <v>47</v>
      </c>
      <c r="AH37" s="13" t="s">
        <v>48</v>
      </c>
      <c r="AI37" s="13" t="s">
        <v>49</v>
      </c>
      <c r="AJ37" s="13" t="s">
        <v>50</v>
      </c>
      <c r="AK37" s="13" t="s">
        <v>51</v>
      </c>
      <c r="AL37" s="13" t="s">
        <v>52</v>
      </c>
      <c r="AM37" s="13" t="s">
        <v>53</v>
      </c>
    </row>
    <row r="38">
      <c r="A38" s="13"/>
      <c r="B38" s="13" t="s">
        <v>130</v>
      </c>
      <c r="C38" s="13" t="n">
        <v>45047562.781448402</v>
      </c>
      <c r="D38" s="13" t="n">
        <v>3016452.8503418001</v>
      </c>
      <c r="E38" s="13" t="n">
        <v>45448976.207809404</v>
      </c>
      <c r="F38" s="13" t="n">
        <v>25020455.3722382</v>
      </c>
      <c r="G38" s="13" t="n">
        <v>7905880.74035645</v>
      </c>
      <c r="H38" s="13" t="n">
        <v>0</v>
      </c>
      <c r="I38" s="13" t="n">
        <v>32478138.244628899</v>
      </c>
      <c r="J38" s="13" t="n">
        <v>0</v>
      </c>
      <c r="K38" s="13" t="n">
        <v>38385300.024795502</v>
      </c>
      <c r="L38" s="13" t="n">
        <v>30151417.069320701</v>
      </c>
      <c r="M38" s="13" t="n">
        <v>0</v>
      </c>
      <c r="N38" s="13" t="n">
        <v>0</v>
      </c>
      <c r="O38" s="13" t="n">
        <v>0</v>
      </c>
      <c r="P38" s="13" t="n">
        <v>0</v>
      </c>
      <c r="Q38" s="13" t="n">
        <v>42798455.938720703</v>
      </c>
      <c r="R38" s="13" t="n">
        <v>9041331.48193359</v>
      </c>
      <c r="S38" s="13" t="n">
        <v>0</v>
      </c>
      <c r="T38" s="74" t="n">
        <v>461201381.18968999</v>
      </c>
      <c r="U38" s="74" t="n">
        <v>719694652.42851305</v>
      </c>
      <c r="V38" s="74" t="n">
        <v>338174295.91001099</v>
      </c>
      <c r="W38" s="74" t="n">
        <v>73567509.220123306</v>
      </c>
      <c r="X38" s="74" t="n">
        <v>20239852.947997998</v>
      </c>
      <c r="Y38" s="74" t="n">
        <v>0</v>
      </c>
      <c r="Z38" s="74" t="n">
        <v>10947729.8950195</v>
      </c>
      <c r="AA38" s="74" t="n">
        <v>11348694.7119751</v>
      </c>
      <c r="AB38" s="74" t="n">
        <v>12004062.446365399</v>
      </c>
      <c r="AC38" s="74" t="n">
        <v>73263193.040313706</v>
      </c>
      <c r="AD38" s="74" t="n">
        <v>0</v>
      </c>
      <c r="AE38" s="74" t="n">
        <v>28054773.873138402</v>
      </c>
      <c r="AF38" s="74" t="n">
        <v>37084969.8913574</v>
      </c>
      <c r="AG38" s="74" t="n">
        <v>0</v>
      </c>
      <c r="AH38" s="74" t="n">
        <v>57400940.667114303</v>
      </c>
      <c r="AI38" s="74" t="n">
        <v>40465424.1635895</v>
      </c>
      <c r="AJ38" s="74" t="n">
        <v>0</v>
      </c>
      <c r="AK38" s="74" t="n">
        <v>29403460.464477502</v>
      </c>
      <c r="AL38" s="74" t="n">
        <v>89029901.162166595</v>
      </c>
      <c r="AM38" s="74" t="n">
        <v>14409154.2234421</v>
      </c>
    </row>
    <row r="40">
      <c r="A40" s="31"/>
      <c r="B40" s="36" t="s">
        <v>769</v>
      </c>
      <c r="C40" s="8"/>
      <c r="D40" s="8"/>
      <c r="E40" s="8"/>
      <c r="F40" s="8"/>
      <c r="G40" s="8"/>
      <c r="H40" s="8"/>
      <c r="I40" s="8"/>
      <c r="J40" s="8"/>
      <c r="K40" s="8"/>
      <c r="L40" s="8"/>
      <c r="M40" s="8"/>
      <c r="N40" s="8"/>
      <c r="O40" s="8"/>
      <c r="P40" s="8"/>
      <c r="Q40" s="8"/>
      <c r="R40" s="8"/>
      <c r="S40" s="8"/>
      <c r="T40" s="8"/>
      <c r="U40" s="8"/>
      <c r="V40" s="8"/>
      <c r="W40" s="8"/>
      <c r="X40" s="8"/>
      <c r="Y40" s="8"/>
      <c r="Z40" s="8"/>
      <c r="AA40" s="8"/>
      <c r="AB40" s="8"/>
      <c r="AC40" s="8"/>
      <c r="AD40" s="8"/>
      <c r="AE40" s="8"/>
      <c r="AF40" s="8"/>
      <c r="AG40" s="8"/>
      <c r="AH40" s="8"/>
    </row>
    <row r="41">
      <c r="A41" s="8"/>
      <c r="B41" s="8"/>
      <c r="C41" s="8"/>
      <c r="D41" s="8"/>
      <c r="E41" s="8"/>
      <c r="F41" s="8"/>
      <c r="G41" s="8"/>
      <c r="H41" s="8"/>
      <c r="I41" s="8"/>
      <c r="J41" s="8"/>
      <c r="K41" s="8"/>
      <c r="L41" s="8"/>
      <c r="M41" s="8"/>
      <c r="N41" s="8"/>
      <c r="O41" s="8"/>
      <c r="P41" s="8"/>
      <c r="Q41" s="8"/>
      <c r="R41" s="8"/>
      <c r="S41" s="8"/>
      <c r="T41" s="8"/>
      <c r="U41" s="8"/>
      <c r="V41" s="8"/>
      <c r="W41" s="8"/>
      <c r="X41" s="8"/>
      <c r="Y41" s="8"/>
      <c r="Z41" s="8"/>
      <c r="AA41" s="8"/>
      <c r="AB41" s="8"/>
      <c r="AC41" s="8"/>
      <c r="AD41" s="8"/>
      <c r="AE41" s="8"/>
      <c r="AF41" s="8"/>
      <c r="AG41" s="8"/>
      <c r="AH41" s="8"/>
    </row>
  </sheetData>
  <mergeCells count="7">
    <mergeCell ref="CI4:CK4"/>
    <mergeCell ref="CA4:CE4"/>
    <mergeCell ref="A6:A7"/>
    <mergeCell ref="C4:AM4"/>
    <mergeCell ref="AN4:BX4"/>
    <mergeCell ref="BY4:BZ4"/>
    <mergeCell ref="CF4:CH4"/>
  </mergeCells>
  <hyperlinks>
    <hyperlink ref="B40" r:id="rId1h"/>
  </hyperlinks>
  <pageMargins left="0.7" right="0.7" top="0.75" bottom="0.75" header="0.3" footer="0.3"/>
  <pageSetup orientation="portrait"/>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9" zoomScale="76" workbookViewId="0">
      <selection activeCell="G46" sqref="G46"/>
    </sheetView>
  </sheetViews>
  <sheetFormatPr defaultRowHeight="15.0" baseColWidth="10"/>
  <cols>
    <col min="1" max="1" width="13.140625" hidden="0" customWidth="1"/>
    <col min="2" max="2" width="13.140625" hidden="0" customWidth="1"/>
    <col min="3" max="3" width="18.42578125" hidden="0" customWidth="1"/>
    <col min="4" max="4" width="22.5703125" hidden="0" customWidth="1"/>
    <col min="5" max="5" width="20.7109375" hidden="0" customWidth="1"/>
    <col min="6" max="6" width="16.42578125" hidden="0" customWidth="1"/>
    <col min="7" max="7" width="20.5703125" hidden="0" customWidth="1"/>
    <col min="8" max="8" width="18.85546875" hidden="0" customWidth="1"/>
    <col min="9" max="9" width="18.85546875" hidden="0" customWidth="1"/>
    <col min="10" max="10" width="7.140625" hidden="0" customWidth="1"/>
    <col min="12" max="12" width="13.140625" hidden="0" customWidth="1"/>
    <col min="13" max="13" width="8.28515625" hidden="0" customWidth="1"/>
    <col min="14" max="14" width="12" hidden="0" customWidth="1"/>
    <col min="15" max="15" width="15.28515625" hidden="0" customWidth="1"/>
  </cols>
  <sheetData>
    <row r="2">
      <c r="D2" t="s">
        <v>488</v>
      </c>
    </row>
    <row r="3">
      <c r="D3" s="31" t="s">
        <v>770</v>
      </c>
      <c r="J3" s="31" t="s">
        <v>130</v>
      </c>
    </row>
    <row r="4">
      <c r="D4" s="13" t="s">
        <v>124</v>
      </c>
      <c r="E4" s="13" t="s">
        <v>125</v>
      </c>
      <c r="F4" s="13" t="s">
        <v>126</v>
      </c>
      <c r="G4" s="13" t="s">
        <v>127</v>
      </c>
      <c r="H4" s="13" t="s">
        <v>128</v>
      </c>
      <c r="I4" s="13" t="s">
        <v>129</v>
      </c>
      <c r="J4" s="13" t="s">
        <v>130</v>
      </c>
      <c r="K4" s="13" t="s">
        <v>767</v>
      </c>
    </row>
    <row r="5" ht="15.75" customHeight="1">
      <c r="B5" t="s">
        <v>498</v>
      </c>
      <c r="M5" s="13" t="s">
        <v>771</v>
      </c>
      <c r="N5" s="13" t="s">
        <v>772</v>
      </c>
      <c r="O5" s="13" t="s">
        <v>130</v>
      </c>
    </row>
    <row r="6" ht="15.75" customHeight="1">
      <c r="C6" s="7" t="s">
        <v>131</v>
      </c>
      <c r="D6" s="78" t="n">
        <f>SUM('SAM_temporary 2022_V2'!C$77:AM$77)*D22/SUM(D$22:D$31)</f>
        <v>30.587164636965184</v>
      </c>
      <c r="E6" s="78" t="n">
        <f>SUM('SAM_temporary 2022_V2'!C$78:AM$78)*E22/SUM(E$22:E$31)</f>
        <v>368.37906219548734</v>
      </c>
      <c r="F6" s="78" t="n">
        <f>SUM('SAM_temporary 2022_V2'!C$79:AM$79)*F22/SUM(F$22:F$31)</f>
        <v>158.21544018142816</v>
      </c>
      <c r="G6" s="78" t="n">
        <f>SUM('SAM_temporary 2022_V2'!C$80:AM$80)*G22/SUM(G$22:G$31)</f>
        <v>72.979013269286938</v>
      </c>
      <c r="H6" s="78" t="n">
        <f>SUM('SAM_temporary 2022_V2'!C$81:AM$81)*H22/SUM(H$22:H$31)</f>
        <v>933.55511845721821</v>
      </c>
      <c r="I6" s="78" t="n">
        <f>SUM('SAM_temporary 2022_V2'!C$82:AM$82)*I22/SUM(I$22:I$31)</f>
        <v>185.50103124617604</v>
      </c>
      <c r="J6" s="13"/>
      <c r="K6" s="13"/>
      <c r="M6" s="13" t="s">
        <v>773</v>
      </c>
      <c r="N6" s="13" t="s">
        <v>774</v>
      </c>
      <c r="O6" s="77" t="n">
        <v>57510740.830154397</v>
      </c>
    </row>
    <row r="7" ht="15.75" customHeight="1">
      <c r="C7" s="7" t="s">
        <v>132</v>
      </c>
      <c r="D7" s="78" t="n">
        <f>SUM('SAM_temporary 2022_V2'!C$77:AM$77)*D23/SUM(D$22:D$31)</f>
        <v>13.568231254673421</v>
      </c>
      <c r="E7" s="78" t="n">
        <f>SUM('SAM_temporary 2022_V2'!C$78:AM$78)*E23/SUM(E$22:E$31)</f>
        <v>344.58976500830795</v>
      </c>
      <c r="F7" s="78" t="n">
        <f>SUM('SAM_temporary 2022_V2'!C$79:AM$79)*F23/SUM(F$22:F$31)</f>
        <v>243.2456948969344</v>
      </c>
      <c r="G7" s="78" t="n">
        <f>SUM('SAM_temporary 2022_V2'!C$80:AM$80)*G23/SUM(G$22:G$31)</f>
        <v>117.75963753409832</v>
      </c>
      <c r="H7" s="78" t="n">
        <f>SUM('SAM_temporary 2022_V2'!C$81:AM$81)*H23/SUM(H$22:H$31)</f>
        <v>1155.8488970642097</v>
      </c>
      <c r="I7" s="78" t="n">
        <f>SUM('SAM_temporary 2022_V2'!C$82:AM$82)*I23/SUM(I$22:I$31)</f>
        <v>227.00018024495586</v>
      </c>
      <c r="J7" s="13"/>
      <c r="K7" s="13"/>
      <c r="M7" s="13" t="s">
        <v>773</v>
      </c>
      <c r="N7" s="13" t="s">
        <v>775</v>
      </c>
      <c r="O7" s="77" t="n">
        <v>77436982.557525605</v>
      </c>
    </row>
    <row r="8" ht="15.75" customHeight="1">
      <c r="C8" s="7" t="s">
        <v>133</v>
      </c>
      <c r="D8" s="78" t="n">
        <f>SUM('SAM_temporary 2022_V2'!C$77:AM$77)*D24/SUM(D$22:D$31)</f>
        <v>14.640034274123787</v>
      </c>
      <c r="E8" s="78" t="n">
        <f>SUM('SAM_temporary 2022_V2'!C$78:AM$78)*E24/SUM(E$22:E$31)</f>
        <v>339.26982879759782</v>
      </c>
      <c r="F8" s="78" t="n">
        <f>SUM('SAM_temporary 2022_V2'!C$79:AM$79)*F24/SUM(F$22:F$31)</f>
        <v>243.13808602401446</v>
      </c>
      <c r="G8" s="78" t="n">
        <f>SUM('SAM_temporary 2022_V2'!C$80:AM$80)*G24/SUM(G$22:G$31)</f>
        <v>53.998875751796753</v>
      </c>
      <c r="H8" s="78" t="n">
        <f>SUM('SAM_temporary 2022_V2'!C$81:AM$81)*H24/SUM(H$22:H$31)</f>
        <v>1132.5611071761307</v>
      </c>
      <c r="I8" s="78" t="n">
        <f>SUM('SAM_temporary 2022_V2'!C$82:AM$82)*I24/SUM(I$22:I$31)</f>
        <v>275.53221651940663</v>
      </c>
      <c r="J8" s="13"/>
      <c r="K8" s="13"/>
      <c r="M8" s="13" t="s">
        <v>773</v>
      </c>
      <c r="N8" s="13" t="s">
        <v>776</v>
      </c>
      <c r="O8" s="77" t="n">
        <v>104578879.424477</v>
      </c>
    </row>
    <row r="9" ht="15.75" customHeight="1">
      <c r="C9" s="7" t="s">
        <v>134</v>
      </c>
      <c r="D9" s="78" t="n">
        <f>SUM('SAM_temporary 2022_V2'!C$77:AM$77)*D25/SUM(D$22:D$31)</f>
        <v>12.560312700870268</v>
      </c>
      <c r="E9" s="78" t="n">
        <f>SUM('SAM_temporary 2022_V2'!C$78:AM$78)*E25/SUM(E$22:E$31)</f>
        <v>447.23321416571935</v>
      </c>
      <c r="F9" s="78" t="n">
        <f>SUM('SAM_temporary 2022_V2'!C$79:AM$79)*F25/SUM(F$22:F$31)</f>
        <v>393.94226766559478</v>
      </c>
      <c r="G9" s="78" t="n">
        <f>SUM('SAM_temporary 2022_V2'!C$80:AM$80)*G25/SUM(G$22:G$31)</f>
        <v>50.384131190739325</v>
      </c>
      <c r="H9" s="78" t="n">
        <f>SUM('SAM_temporary 2022_V2'!C$81:AM$81)*H25/SUM(H$22:H$31)</f>
        <v>1515.598909808577</v>
      </c>
      <c r="I9" s="78" t="n">
        <f>SUM('SAM_temporary 2022_V2'!C$82:AM$82)*I25/SUM(I$22:I$31)</f>
        <v>540.25877119838935</v>
      </c>
      <c r="J9" s="13"/>
      <c r="K9" s="13"/>
      <c r="M9" s="13" t="s">
        <v>773</v>
      </c>
      <c r="N9" s="13" t="s">
        <v>777</v>
      </c>
      <c r="O9" s="77" t="n">
        <v>124723382.45765699</v>
      </c>
    </row>
    <row r="10" ht="15.75" customHeight="1">
      <c r="C10" s="7" t="s">
        <v>135</v>
      </c>
      <c r="D10" s="78" t="n">
        <f>SUM('SAM_temporary 2022_V2'!C$77:AM$77)*D26/SUM(D$22:D$31)</f>
        <v>17.208511083167096</v>
      </c>
      <c r="E10" s="78" t="n">
        <f>SUM('SAM_temporary 2022_V2'!C$78:AM$78)*E26/SUM(E$22:E$31)</f>
        <v>335.60089803367617</v>
      </c>
      <c r="F10" s="78" t="n">
        <f>SUM('SAM_temporary 2022_V2'!C$79:AM$79)*F26/SUM(F$22:F$31)</f>
        <v>824.91788580974151</v>
      </c>
      <c r="G10" s="78" t="n">
        <f>SUM('SAM_temporary 2022_V2'!C$80:AM$80)*G26/SUM(G$22:G$31)</f>
        <v>33.217001337915903</v>
      </c>
      <c r="H10" s="78" t="n">
        <f>SUM('SAM_temporary 2022_V2'!C$81:AM$81)*H26/SUM(H$22:H$31)</f>
        <v>1201.487531980526</v>
      </c>
      <c r="I10" s="78" t="n">
        <f>SUM('SAM_temporary 2022_V2'!C$82:AM$82)*I26/SUM(I$22:I$31)</f>
        <v>1071.9931033855219</v>
      </c>
      <c r="J10" s="13"/>
      <c r="K10" s="13"/>
      <c r="M10" s="13" t="s">
        <v>773</v>
      </c>
      <c r="N10" s="13" t="s">
        <v>778</v>
      </c>
      <c r="O10" s="77" t="n">
        <v>203923504.00672901</v>
      </c>
    </row>
    <row r="11" ht="15.75" customHeight="1">
      <c r="C11" s="7" t="s">
        <v>136</v>
      </c>
      <c r="D11" s="78" t="n">
        <f>SUM('SAM_temporary 2022_V2'!C$77:AM$77)*D27/SUM(D$22:D$31)</f>
        <v>43.715062810990069</v>
      </c>
      <c r="E11" s="78" t="n">
        <f>SUM('SAM_temporary 2022_V2'!C$78:AM$78)*E27/SUM(E$22:E$31)</f>
        <v>701.29688460154682</v>
      </c>
      <c r="F11" s="78" t="n">
        <f>SUM('SAM_temporary 2022_V2'!C$79:AM$79)*F27/SUM(F$22:F$31)</f>
        <v>290.2452910491964</v>
      </c>
      <c r="G11" s="78" t="n">
        <f>SUM('SAM_temporary 2022_V2'!C$80:AM$80)*G27/SUM(G$22:G$31)</f>
        <v>54.124733071631894</v>
      </c>
      <c r="H11" s="78" t="n">
        <f>SUM('SAM_temporary 2022_V2'!C$81:AM$81)*H27/SUM(H$22:H$31)</f>
        <v>1034.9916384779824</v>
      </c>
      <c r="I11" s="78" t="n">
        <f>SUM('SAM_temporary 2022_V2'!C$82:AM$82)*I27/SUM(I$22:I$31)</f>
        <v>260.46149587914783</v>
      </c>
      <c r="J11" s="13"/>
      <c r="K11" s="13"/>
      <c r="M11" s="13" t="s">
        <v>779</v>
      </c>
      <c r="N11" s="13" t="s">
        <v>774</v>
      </c>
      <c r="O11" s="77" t="n">
        <v>91338333.884315506</v>
      </c>
    </row>
    <row r="12" ht="15.75" customHeight="1">
      <c r="C12" s="7" t="s">
        <v>137</v>
      </c>
      <c r="D12" s="78" t="n">
        <f>SUM('SAM_temporary 2022_V2'!C$77:AM$77)*D28/SUM(D$22:D$31)</f>
        <v>64.815009959972144</v>
      </c>
      <c r="E12" s="78" t="n">
        <f>SUM('SAM_temporary 2022_V2'!C$78:AM$78)*E28/SUM(E$22:E$31)</f>
        <v>716.04600902178743</v>
      </c>
      <c r="F12" s="78" t="n">
        <f>SUM('SAM_temporary 2022_V2'!C$79:AM$79)*F28/SUM(F$22:F$31)</f>
        <v>697.05229249887873</v>
      </c>
      <c r="G12" s="78" t="n">
        <f>SUM('SAM_temporary 2022_V2'!C$80:AM$80)*G28/SUM(G$22:G$31)</f>
        <v>130.2970570869285</v>
      </c>
      <c r="H12" s="78" t="n">
        <f>SUM('SAM_temporary 2022_V2'!C$81:AM$81)*H28/SUM(H$22:H$31)</f>
        <v>1687.0940970222634</v>
      </c>
      <c r="I12" s="78" t="n">
        <f>SUM('SAM_temporary 2022_V2'!C$82:AM$82)*I28/SUM(I$22:I$31)</f>
        <v>889.60679175397695</v>
      </c>
      <c r="J12" s="13"/>
      <c r="K12" s="13"/>
      <c r="M12" s="13" t="s">
        <v>779</v>
      </c>
      <c r="N12" s="13" t="s">
        <v>775</v>
      </c>
      <c r="O12" s="77" t="n">
        <v>172982395.871185</v>
      </c>
    </row>
    <row r="13" ht="15.75" customHeight="1">
      <c r="C13" s="7" t="s">
        <v>138</v>
      </c>
      <c r="D13" s="78" t="n">
        <f>SUM('SAM_temporary 2022_V2'!C$77:AM$77)*D29/SUM(D$22:D$31)</f>
        <v>16.764671641219024</v>
      </c>
      <c r="E13" s="78" t="n">
        <f>SUM('SAM_temporary 2022_V2'!C$78:AM$78)*E29/SUM(E$22:E$31)</f>
        <v>1251.3392079031282</v>
      </c>
      <c r="F13" s="78" t="n">
        <f>SUM('SAM_temporary 2022_V2'!C$79:AM$79)*F29/SUM(F$22:F$31)</f>
        <v>1366.9889633574244</v>
      </c>
      <c r="G13" s="78" t="n">
        <f>SUM('SAM_temporary 2022_V2'!C$80:AM$80)*G29/SUM(G$22:G$31)</f>
        <v>30.592429504847743</v>
      </c>
      <c r="H13" s="78" t="n">
        <f>SUM('SAM_temporary 2022_V2'!C$81:AM$81)*H29/SUM(H$22:H$31)</f>
        <v>2251.4995172944</v>
      </c>
      <c r="I13" s="78" t="n">
        <f>SUM('SAM_temporary 2022_V2'!C$82:AM$82)*I29/SUM(I$22:I$31)</f>
        <v>2049.9595691822865</v>
      </c>
      <c r="J13" s="13"/>
      <c r="K13" s="13"/>
      <c r="M13" s="13" t="s">
        <v>779</v>
      </c>
      <c r="N13" s="13" t="s">
        <v>776</v>
      </c>
      <c r="O13" s="77" t="n">
        <v>303575256.64318103</v>
      </c>
    </row>
    <row r="14" ht="15.75" customHeight="1">
      <c r="C14" s="7" t="s">
        <v>139</v>
      </c>
      <c r="D14" s="78" t="n">
        <f>SUM('SAM_temporary 2022_V2'!C$77:AM$77)*D30/SUM(D$22:D$31)</f>
        <v>13.496975561756507</v>
      </c>
      <c r="E14" s="78" t="n">
        <f>SUM('SAM_temporary 2022_V2'!C$78:AM$78)*E30/SUM(E$22:E$31)</f>
        <v>1176.8566011303528</v>
      </c>
      <c r="F14" s="78" t="n">
        <f>SUM('SAM_temporary 2022_V2'!C$79:AM$79)*F30/SUM(F$22:F$31)</f>
        <v>2056.1373349457731</v>
      </c>
      <c r="G14" s="78" t="n">
        <f>SUM('SAM_temporary 2022_V2'!C$80:AM$80)*G30/SUM(G$22:G$31)</f>
        <v>16.461998722982145</v>
      </c>
      <c r="H14" s="78" t="n">
        <f>SUM('SAM_temporary 2022_V2'!C$81:AM$81)*H30/SUM(H$22:H$31)</f>
        <v>2830.0911332740025</v>
      </c>
      <c r="I14" s="78" t="n">
        <f>SUM('SAM_temporary 2022_V2'!C$82:AM$82)*I30/SUM(I$22:I$31)</f>
        <v>3026.6051272464388</v>
      </c>
      <c r="J14" s="13"/>
      <c r="K14" s="13"/>
      <c r="M14" s="13" t="s">
        <v>779</v>
      </c>
      <c r="N14" s="13" t="s">
        <v>777</v>
      </c>
      <c r="O14" s="77" t="n">
        <v>397204824.52236199</v>
      </c>
    </row>
    <row r="15" ht="15.75" customHeight="1">
      <c r="C15" s="7" t="s">
        <v>140</v>
      </c>
      <c r="D15" s="78" t="n">
        <f>SUM('SAM_temporary 2022_V2'!C$77:AM$77)*D31/SUM(D$22:D$31)</f>
        <v>45.516681077464632</v>
      </c>
      <c r="E15" s="78" t="n">
        <f>SUM('SAM_temporary 2022_V2'!C$78:AM$78)*E31/SUM(E$22:E$31)</f>
        <v>1071.7858795430757</v>
      </c>
      <c r="F15" s="78" t="n">
        <f>SUM('SAM_temporary 2022_V2'!C$79:AM$79)*F31/SUM(F$22:F$31)</f>
        <v>4214.3603577115491</v>
      </c>
      <c r="G15" s="78" t="n">
        <f>SUM('SAM_temporary 2022_V2'!C$80:AM$80)*G31/SUM(G$22:G$31)</f>
        <v>58.126419299203725</v>
      </c>
      <c r="H15" s="78" t="n">
        <f>SUM('SAM_temporary 2022_V2'!C$81:AM$81)*H31/SUM(H$22:H$31)</f>
        <v>2404.8007756905386</v>
      </c>
      <c r="I15" s="78" t="n">
        <f>SUM('SAM_temporary 2022_V2'!C$82:AM$82)*I31/SUM(I$22:I$31)</f>
        <v>6454.8598704713631</v>
      </c>
      <c r="J15" s="13"/>
      <c r="K15" s="13"/>
      <c r="M15" s="13" t="s">
        <v>779</v>
      </c>
      <c r="N15" s="13" t="s">
        <v>778</v>
      </c>
      <c r="O15" s="77" t="n">
        <v>762309666.74930203</v>
      </c>
    </row>
    <row r="16">
      <c r="B16" t="s">
        <v>780</v>
      </c>
    </row>
    <row r="17">
      <c r="C17" t="s">
        <v>780</v>
      </c>
      <c r="D17" s="13"/>
      <c r="E17" s="13"/>
      <c r="F17" s="13"/>
      <c r="G17" s="13"/>
      <c r="H17" s="13"/>
      <c r="I17" s="13"/>
      <c r="J17" s="13"/>
      <c r="K17" s="13"/>
    </row>
    <row r="21">
      <c r="A21" s="8"/>
      <c r="B21" s="13" t="s">
        <v>771</v>
      </c>
      <c r="C21" s="13" t="s">
        <v>772</v>
      </c>
      <c r="D21" s="13" t="s">
        <v>781</v>
      </c>
      <c r="E21" s="13" t="s">
        <v>782</v>
      </c>
      <c r="F21" s="13" t="s">
        <v>783</v>
      </c>
      <c r="G21" s="13" t="s">
        <v>784</v>
      </c>
      <c r="H21" s="13" t="s">
        <v>785</v>
      </c>
      <c r="I21" s="13" t="s">
        <v>786</v>
      </c>
      <c r="M21" s="13" t="s">
        <v>771</v>
      </c>
      <c r="N21" s="13" t="s">
        <v>772</v>
      </c>
      <c r="O21" t="s">
        <v>787</v>
      </c>
      <c r="P21" t="s">
        <v>788</v>
      </c>
    </row>
    <row r="22">
      <c r="A22" s="8"/>
      <c r="B22" s="13" t="s">
        <v>773</v>
      </c>
      <c r="C22" s="13" t="s">
        <v>774</v>
      </c>
      <c r="D22" s="77" t="n">
        <v>7071448.8291778602</v>
      </c>
      <c r="E22" s="77" t="n">
        <v>73976895.979038194</v>
      </c>
      <c r="F22" s="77" t="n">
        <v>40873369.313865699</v>
      </c>
      <c r="G22" s="77" t="n">
        <v>13240854.3257904</v>
      </c>
      <c r="H22" s="77" t="n">
        <v>149888607.97185901</v>
      </c>
      <c r="I22" s="77" t="n">
        <v>35772884.346687302</v>
      </c>
      <c r="M22" s="13" t="s">
        <v>773</v>
      </c>
      <c r="N22" s="13" t="s">
        <v>774</v>
      </c>
      <c r="O22" t="n">
        <f>SUM(D22:I22)/(SUM(D22:I22)+O6)</f>
        <v>0.84798982121798183</v>
      </c>
      <c r="P22" t="n">
        <f>1-O22</f>
        <v>0.15201017878201817</v>
      </c>
    </row>
    <row r="23">
      <c r="A23" s="8"/>
      <c r="B23" s="13" t="s">
        <v>773</v>
      </c>
      <c r="C23" s="13" t="s">
        <v>775</v>
      </c>
      <c r="D23" s="77" t="n">
        <v>3136840.3759765602</v>
      </c>
      <c r="E23" s="77" t="n">
        <v>69199593.075496703</v>
      </c>
      <c r="F23" s="77" t="n">
        <v>62840081.284919702</v>
      </c>
      <c r="G23" s="77" t="n">
        <v>21365569.8562737</v>
      </c>
      <c r="H23" s="77" t="n">
        <v>185579382.27907899</v>
      </c>
      <c r="I23" s="77" t="n">
        <v>43775773.859733596</v>
      </c>
      <c r="M23" s="13" t="s">
        <v>773</v>
      </c>
      <c r="N23" s="13" t="s">
        <v>775</v>
      </c>
      <c r="O23" t="n">
        <f t="shared" ref="O23:O31" si="0">SUM(D23:I23)/(SUM(D23:I23)+O7)</f>
        <v>0.83287014283591077</v>
      </c>
      <c r="P23" t="n">
        <f t="shared" ref="P23:P31" si="1">1-O23</f>
        <v>0.16712985716408923</v>
      </c>
    </row>
    <row r="24">
      <c r="A24" s="8"/>
      <c r="B24" s="13" t="s">
        <v>773</v>
      </c>
      <c r="C24" s="13" t="s">
        <v>776</v>
      </c>
      <c r="D24" s="77" t="n">
        <v>3384630.59442139</v>
      </c>
      <c r="E24" s="77" t="n">
        <v>68131257.743598893</v>
      </c>
      <c r="F24" s="77" t="n">
        <v>62812281.613792397</v>
      </c>
      <c r="G24" s="77" t="n">
        <v>9797217.2485771198</v>
      </c>
      <c r="H24" s="77" t="n">
        <v>181840369.616566</v>
      </c>
      <c r="I24" s="77" t="n">
        <v>53134918.167945899</v>
      </c>
      <c r="M24" s="13" t="s">
        <v>773</v>
      </c>
      <c r="N24" s="13" t="s">
        <v>776</v>
      </c>
      <c r="O24" t="n">
        <f t="shared" si="0"/>
        <v>0.78378478380758043</v>
      </c>
      <c r="P24" t="n">
        <f t="shared" si="1"/>
        <v>0.21621521619241957</v>
      </c>
    </row>
    <row r="25">
      <c r="A25" s="8"/>
      <c r="B25" s="13" t="s">
        <v>773</v>
      </c>
      <c r="C25" s="13" t="s">
        <v>777</v>
      </c>
      <c r="D25" s="77" t="n">
        <v>2903819.61181641</v>
      </c>
      <c r="E25" s="77" t="n">
        <v>89812175.441043898</v>
      </c>
      <c r="F25" s="77" t="n">
        <v>101771026.747917</v>
      </c>
      <c r="G25" s="77" t="n">
        <v>9141380.6729125995</v>
      </c>
      <c r="H25" s="77" t="n">
        <v>243339687.548706</v>
      </c>
      <c r="I25" s="77" t="n">
        <v>104186022.09124801</v>
      </c>
      <c r="M25" s="13" t="s">
        <v>773</v>
      </c>
      <c r="N25" s="13" t="s">
        <v>777</v>
      </c>
      <c r="O25" t="n">
        <f t="shared" si="0"/>
        <v>0.8154645132299202</v>
      </c>
      <c r="P25" t="n">
        <f t="shared" si="1"/>
        <v>0.1845354867700798</v>
      </c>
    </row>
    <row r="26">
      <c r="A26" s="8"/>
      <c r="B26" s="13" t="s">
        <v>773</v>
      </c>
      <c r="C26" s="13" t="s">
        <v>778</v>
      </c>
      <c r="D26" s="77" t="n">
        <v>3978436.93572998</v>
      </c>
      <c r="E26" s="77" t="n">
        <v>67394472.900672898</v>
      </c>
      <c r="F26" s="77" t="n">
        <v>213109247.50233501</v>
      </c>
      <c r="G26" s="77" t="n">
        <v>6026684.3322753897</v>
      </c>
      <c r="H26" s="77" t="n">
        <v>192906974.75015599</v>
      </c>
      <c r="I26" s="77" t="n">
        <v>206728151.59159499</v>
      </c>
      <c r="M26" s="13" t="s">
        <v>773</v>
      </c>
      <c r="N26" s="13" t="s">
        <v>778</v>
      </c>
      <c r="O26" t="n">
        <f t="shared" si="0"/>
        <v>0.77191486057969139</v>
      </c>
      <c r="P26" t="n">
        <f t="shared" si="1"/>
        <v>0.22808513942030861</v>
      </c>
    </row>
    <row r="27">
      <c r="A27" s="8"/>
      <c r="B27" s="13" t="s">
        <v>779</v>
      </c>
      <c r="C27" s="13" t="s">
        <v>774</v>
      </c>
      <c r="D27" s="77" t="n">
        <v>10106488.568038899</v>
      </c>
      <c r="E27" s="77" t="n">
        <v>140832560.82307199</v>
      </c>
      <c r="F27" s="77" t="n">
        <v>74981954.726165801</v>
      </c>
      <c r="G27" s="77" t="n">
        <v>9820052.0111084003</v>
      </c>
      <c r="H27" s="77" t="n">
        <v>166174929.457138</v>
      </c>
      <c r="I27" s="77" t="n">
        <v>50228610.085109703</v>
      </c>
      <c r="M27" s="13" t="s">
        <v>779</v>
      </c>
      <c r="N27" s="13" t="s">
        <v>774</v>
      </c>
      <c r="O27" t="n">
        <f t="shared" si="0"/>
        <v>0.83193890936167703</v>
      </c>
      <c r="P27" t="n">
        <f t="shared" si="1"/>
        <v>0.16806109063832297</v>
      </c>
    </row>
    <row r="28">
      <c r="A28" s="8"/>
      <c r="B28" s="13" t="s">
        <v>779</v>
      </c>
      <c r="C28" s="13" t="s">
        <v>775</v>
      </c>
      <c r="D28" s="77" t="n">
        <v>14984586.892395001</v>
      </c>
      <c r="E28" s="77" t="n">
        <v>143794440.46008301</v>
      </c>
      <c r="F28" s="77" t="n">
        <v>180076456.189816</v>
      </c>
      <c r="G28" s="77" t="n">
        <v>23640280.605071999</v>
      </c>
      <c r="H28" s="77" t="n">
        <v>270874403.36475003</v>
      </c>
      <c r="I28" s="77" t="n">
        <v>171555924.307556</v>
      </c>
      <c r="M28" s="13" t="s">
        <v>779</v>
      </c>
      <c r="N28" s="13" t="s">
        <v>775</v>
      </c>
      <c r="O28" t="n">
        <f t="shared" si="0"/>
        <v>0.82310983282326378</v>
      </c>
      <c r="P28" t="n">
        <f t="shared" si="1"/>
        <v>0.17689016717673622</v>
      </c>
    </row>
    <row r="29">
      <c r="A29" s="8"/>
      <c r="B29" s="13" t="s">
        <v>779</v>
      </c>
      <c r="C29" s="13" t="s">
        <v>776</v>
      </c>
      <c r="D29" s="77" t="n">
        <v>3875825.6626892099</v>
      </c>
      <c r="E29" s="77" t="n">
        <v>251290586.022551</v>
      </c>
      <c r="F29" s="77" t="n">
        <v>353147863.97089601</v>
      </c>
      <c r="G29" s="77" t="n">
        <v>5550498.4844207801</v>
      </c>
      <c r="H29" s="77" t="n">
        <v>361493522.79732102</v>
      </c>
      <c r="I29" s="77" t="n">
        <v>395323767.69606</v>
      </c>
      <c r="M29" s="13" t="s">
        <v>779</v>
      </c>
      <c r="N29" s="13" t="s">
        <v>776</v>
      </c>
      <c r="O29" t="n">
        <f t="shared" si="0"/>
        <v>0.81868064557029108</v>
      </c>
      <c r="P29" t="n">
        <f t="shared" si="1"/>
        <v>0.18131935442970892</v>
      </c>
    </row>
    <row r="30">
      <c r="A30" s="8"/>
      <c r="B30" s="13" t="s">
        <v>779</v>
      </c>
      <c r="C30" s="13" t="s">
        <v>777</v>
      </c>
      <c r="D30" s="77" t="n">
        <v>3120366.7671203599</v>
      </c>
      <c r="E30" s="77" t="n">
        <v>236333188.55094001</v>
      </c>
      <c r="F30" s="77" t="n">
        <v>531182421.60749102</v>
      </c>
      <c r="G30" s="77" t="n">
        <v>2986761.7721557599</v>
      </c>
      <c r="H30" s="77" t="n">
        <v>454390332.196953</v>
      </c>
      <c r="I30" s="77" t="n">
        <v>583664653.79048705</v>
      </c>
      <c r="M30" s="13" t="s">
        <v>779</v>
      </c>
      <c r="N30" s="13" t="s">
        <v>777</v>
      </c>
      <c r="O30" t="n">
        <f t="shared" si="0"/>
        <v>0.82017838627731987</v>
      </c>
      <c r="P30" t="n">
        <f t="shared" si="1"/>
        <v>0.17982161372268013</v>
      </c>
    </row>
    <row r="31">
      <c r="A31" s="8"/>
      <c r="B31" s="13" t="s">
        <v>779</v>
      </c>
      <c r="C31" s="13" t="s">
        <v>778</v>
      </c>
      <c r="D31" s="77" t="n">
        <v>10523004.826812699</v>
      </c>
      <c r="E31" s="77" t="n">
        <v>215233167.84134901</v>
      </c>
      <c r="F31" s="77" t="n">
        <v>1088737654.9654801</v>
      </c>
      <c r="G31" s="77" t="n">
        <v>10546092.8552246</v>
      </c>
      <c r="H31" s="77" t="n">
        <v>386107079.90502</v>
      </c>
      <c r="I31" s="77" t="n">
        <v>1244785293.47909</v>
      </c>
      <c r="M31" s="13" t="s">
        <v>779</v>
      </c>
      <c r="N31" s="13" t="s">
        <v>778</v>
      </c>
      <c r="O31" t="n">
        <f t="shared" si="0"/>
        <v>0.79498115646521206</v>
      </c>
      <c r="P31" t="n">
        <f t="shared" si="1"/>
        <v>0.20501884353478794</v>
      </c>
    </row>
    <row r="33">
      <c r="B33" s="36" t="s">
        <v>769</v>
      </c>
    </row>
  </sheetData>
  <hyperlinks>
    <hyperlink ref="B33" r:id="rId1h"/>
  </hyperlinks>
  <pageMargins left="0.7" right="0.7" top="0.75" bottom="0.75" header="0.3" footer="0.3"/>
  <pageSetup orientation="portrait"/>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49" zoomScale="78" workbookViewId="0">
      <selection activeCell="A83" sqref="A83"/>
    </sheetView>
  </sheetViews>
  <sheetFormatPr defaultRowHeight="15.0" baseColWidth="10"/>
  <cols>
    <col min="1" max="1" width="10.7109375" hidden="0" customWidth="1"/>
    <col min="2" max="2" width="22.28515625" hidden="0" customWidth="1"/>
    <col min="3" max="3" width="13.140625" hidden="0" customWidth="1"/>
    <col min="4" max="4" width="8.28515625" hidden="0" customWidth="1"/>
    <col min="5" max="5" width="16.42578125" hidden="0" customWidth="1"/>
    <col min="6" max="6" width="20.42578125" hidden="0" customWidth="1"/>
    <col min="7" max="7" width="16.85546875" hidden="0" customWidth="1"/>
    <col min="8" max="8" width="14.28515625" hidden="0" customWidth="1"/>
    <col min="9" max="9" width="18.28515625" hidden="0" customWidth="1"/>
    <col min="10" max="10" width="14.7109375" hidden="0" customWidth="1"/>
  </cols>
  <sheetData>
    <row r="1">
      <c r="A1" s="13" t="s">
        <v>789</v>
      </c>
      <c r="B1" s="13" t="s">
        <v>790</v>
      </c>
      <c r="C1" s="13" t="s">
        <v>771</v>
      </c>
      <c r="D1" s="13" t="s">
        <v>772</v>
      </c>
      <c r="E1" s="13" t="s">
        <v>781</v>
      </c>
      <c r="F1" s="13" t="s">
        <v>782</v>
      </c>
      <c r="G1" s="13" t="s">
        <v>783</v>
      </c>
      <c r="H1" s="13" t="s">
        <v>784</v>
      </c>
      <c r="I1" s="13" t="s">
        <v>785</v>
      </c>
      <c r="J1" s="13" t="s">
        <v>786</v>
      </c>
    </row>
    <row r="2">
      <c r="A2" s="55" t="s">
        <v>91</v>
      </c>
      <c r="B2" s="13" t="s">
        <v>791</v>
      </c>
      <c r="C2" s="13" t="s">
        <v>773</v>
      </c>
      <c r="D2" s="13" t="s">
        <v>774</v>
      </c>
      <c r="E2" s="13" t="n">
        <v>6570740.9831085196</v>
      </c>
      <c r="F2" s="13" t="n">
        <v>73766574.110141799</v>
      </c>
      <c r="G2" s="13" t="n">
        <v>40787523.155265801</v>
      </c>
      <c r="H2" s="13" t="n">
        <v>12988282.830734299</v>
      </c>
      <c r="I2" s="13" t="n">
        <v>148365637.938595</v>
      </c>
      <c r="J2" s="13" t="n">
        <v>35708472.573005699</v>
      </c>
    </row>
    <row r="3">
      <c r="A3" s="55" t="s">
        <v>91</v>
      </c>
      <c r="B3" s="13" t="s">
        <v>791</v>
      </c>
      <c r="C3" s="13" t="s">
        <v>773</v>
      </c>
      <c r="D3" s="13" t="s">
        <v>775</v>
      </c>
      <c r="E3" s="13" t="n">
        <v>3136840.3759765602</v>
      </c>
      <c r="F3" s="13" t="n">
        <v>68728532.622463197</v>
      </c>
      <c r="G3" s="13" t="n">
        <v>61977982.161155701</v>
      </c>
      <c r="H3" s="13" t="n">
        <v>21365569.8562737</v>
      </c>
      <c r="I3" s="13" t="n">
        <v>184010016.47593299</v>
      </c>
      <c r="J3" s="13" t="n">
        <v>43660810.957664497</v>
      </c>
    </row>
    <row r="4">
      <c r="A4" s="55" t="s">
        <v>91</v>
      </c>
      <c r="B4" s="13" t="s">
        <v>791</v>
      </c>
      <c r="C4" s="13" t="s">
        <v>773</v>
      </c>
      <c r="D4" s="13" t="s">
        <v>776</v>
      </c>
      <c r="E4" s="13" t="n">
        <v>3384630.59442139</v>
      </c>
      <c r="F4" s="13" t="n">
        <v>66745137.228919998</v>
      </c>
      <c r="G4" s="13" t="n">
        <v>62812281.613792397</v>
      </c>
      <c r="H4" s="13" t="n">
        <v>9797217.2485771198</v>
      </c>
      <c r="I4" s="13" t="n">
        <v>177132724.629078</v>
      </c>
      <c r="J4" s="13" t="n">
        <v>52277912.091896102</v>
      </c>
    </row>
    <row r="5">
      <c r="A5" s="55" t="s">
        <v>91</v>
      </c>
      <c r="B5" s="13" t="s">
        <v>791</v>
      </c>
      <c r="C5" s="13" t="s">
        <v>773</v>
      </c>
      <c r="D5" s="13" t="s">
        <v>777</v>
      </c>
      <c r="E5" s="13" t="n">
        <v>2903819.61181641</v>
      </c>
      <c r="F5" s="13" t="n">
        <v>89122462.916629806</v>
      </c>
      <c r="G5" s="13" t="n">
        <v>101713497.75164001</v>
      </c>
      <c r="H5" s="13" t="n">
        <v>9141380.6729125995</v>
      </c>
      <c r="I5" s="13" t="n">
        <v>238094748.679611</v>
      </c>
      <c r="J5" s="13" t="n">
        <v>101798848.77581801</v>
      </c>
    </row>
    <row r="6">
      <c r="A6" s="55" t="s">
        <v>91</v>
      </c>
      <c r="B6" s="13" t="s">
        <v>791</v>
      </c>
      <c r="C6" s="13" t="s">
        <v>773</v>
      </c>
      <c r="D6" s="13" t="s">
        <v>778</v>
      </c>
      <c r="E6" s="13" t="n">
        <v>3978436.93572998</v>
      </c>
      <c r="F6" s="13" t="n">
        <v>66745041.556068398</v>
      </c>
      <c r="G6" s="13" t="n">
        <v>211525604.19407699</v>
      </c>
      <c r="H6" s="13" t="n">
        <v>5942358.2931518601</v>
      </c>
      <c r="I6" s="13" t="n">
        <v>188192131.611927</v>
      </c>
      <c r="J6" s="13" t="n">
        <v>201619599.41645399</v>
      </c>
    </row>
    <row r="7">
      <c r="A7" s="55" t="s">
        <v>91</v>
      </c>
      <c r="B7" s="13" t="s">
        <v>791</v>
      </c>
      <c r="C7" s="13" t="s">
        <v>779</v>
      </c>
      <c r="D7" s="13" t="s">
        <v>774</v>
      </c>
      <c r="E7" s="13" t="n">
        <v>10106488.568038899</v>
      </c>
      <c r="F7" s="13" t="n">
        <v>140823577.19155699</v>
      </c>
      <c r="G7" s="13" t="n">
        <v>74910640.625518799</v>
      </c>
      <c r="H7" s="13" t="n">
        <v>9820052.0111084003</v>
      </c>
      <c r="I7" s="13" t="n">
        <v>165500074.223373</v>
      </c>
      <c r="J7" s="13" t="n">
        <v>48378988.896755204</v>
      </c>
    </row>
    <row r="8">
      <c r="A8" s="55" t="s">
        <v>91</v>
      </c>
      <c r="B8" s="13" t="s">
        <v>791</v>
      </c>
      <c r="C8" s="13" t="s">
        <v>779</v>
      </c>
      <c r="D8" s="13" t="s">
        <v>775</v>
      </c>
      <c r="E8" s="13" t="n">
        <v>14984586.892395001</v>
      </c>
      <c r="F8" s="13" t="n">
        <v>143794440.46008301</v>
      </c>
      <c r="G8" s="13" t="n">
        <v>179786529.62365299</v>
      </c>
      <c r="H8" s="13" t="n">
        <v>23640280.605071999</v>
      </c>
      <c r="I8" s="13" t="n">
        <v>270557953.97281301</v>
      </c>
      <c r="J8" s="13" t="n">
        <v>171433391.72699001</v>
      </c>
    </row>
    <row r="9">
      <c r="A9" s="55" t="s">
        <v>91</v>
      </c>
      <c r="B9" s="13" t="s">
        <v>791</v>
      </c>
      <c r="C9" s="13" t="s">
        <v>779</v>
      </c>
      <c r="D9" s="13" t="s">
        <v>776</v>
      </c>
      <c r="E9" s="13" t="n">
        <v>3875825.6626892099</v>
      </c>
      <c r="F9" s="13" t="n">
        <v>249766387.386686</v>
      </c>
      <c r="G9" s="13" t="n">
        <v>342506985.81293702</v>
      </c>
      <c r="H9" s="13" t="n">
        <v>5550498.4844207801</v>
      </c>
      <c r="I9" s="13" t="n">
        <v>360084552.64427602</v>
      </c>
      <c r="J9" s="13" t="n">
        <v>392662434.15113801</v>
      </c>
    </row>
    <row r="10">
      <c r="A10" s="55" t="s">
        <v>91</v>
      </c>
      <c r="B10" s="13" t="s">
        <v>791</v>
      </c>
      <c r="C10" s="13" t="s">
        <v>779</v>
      </c>
      <c r="D10" s="13" t="s">
        <v>777</v>
      </c>
      <c r="E10" s="13" t="n">
        <v>3120366.7671203599</v>
      </c>
      <c r="F10" s="13" t="n">
        <v>235155436.20299301</v>
      </c>
      <c r="G10" s="13" t="n">
        <v>528706566.99895501</v>
      </c>
      <c r="H10" s="13" t="n">
        <v>2986761.7721557599</v>
      </c>
      <c r="I10" s="13" t="n">
        <v>444243098.24576598</v>
      </c>
      <c r="J10" s="13" t="n">
        <v>582802079.24710703</v>
      </c>
    </row>
    <row r="11">
      <c r="A11" s="55" t="s">
        <v>91</v>
      </c>
      <c r="B11" s="13" t="s">
        <v>791</v>
      </c>
      <c r="C11" s="13" t="s">
        <v>779</v>
      </c>
      <c r="D11" s="13" t="s">
        <v>778</v>
      </c>
      <c r="E11" s="13" t="n">
        <v>10523004.826812699</v>
      </c>
      <c r="F11" s="13" t="n">
        <v>212907192.22107899</v>
      </c>
      <c r="G11" s="13" t="n">
        <v>1079006518.15517</v>
      </c>
      <c r="H11" s="13" t="n">
        <v>10546092.8552246</v>
      </c>
      <c r="I11" s="13" t="n">
        <v>385400389.23729497</v>
      </c>
      <c r="J11" s="13" t="n">
        <v>1235887498.3001101</v>
      </c>
    </row>
    <row r="12">
      <c r="A12" s="55" t="s">
        <v>91</v>
      </c>
      <c r="B12" s="13" t="s">
        <v>760</v>
      </c>
      <c r="C12" s="13" t="s">
        <v>773</v>
      </c>
      <c r="D12" s="13" t="s">
        <v>774</v>
      </c>
      <c r="E12" s="13" t="n">
        <v>0</v>
      </c>
      <c r="F12" s="13" t="n">
        <v>72764.7705078125</v>
      </c>
      <c r="G12" s="13" t="n">
        <v>0</v>
      </c>
      <c r="H12" s="13" t="n">
        <v>0</v>
      </c>
      <c r="I12" s="13" t="n">
        <v>220822.13287353501</v>
      </c>
      <c r="J12" s="13" t="n">
        <v>0</v>
      </c>
    </row>
    <row r="13">
      <c r="A13" s="55" t="s">
        <v>91</v>
      </c>
      <c r="B13" s="13" t="s">
        <v>760</v>
      </c>
      <c r="C13" s="13" t="s">
        <v>773</v>
      </c>
      <c r="D13" s="13" t="s">
        <v>775</v>
      </c>
      <c r="E13" s="13" t="n">
        <v>0</v>
      </c>
      <c r="F13" s="13" t="n">
        <v>51855.0224304199</v>
      </c>
      <c r="G13" s="13" t="n">
        <v>849999.61853027297</v>
      </c>
      <c r="H13" s="13" t="n">
        <v>0</v>
      </c>
      <c r="I13" s="13" t="n">
        <v>125895.309448242</v>
      </c>
      <c r="J13" s="13" t="n">
        <v>0</v>
      </c>
    </row>
    <row r="14">
      <c r="A14" s="55" t="s">
        <v>91</v>
      </c>
      <c r="B14" s="13" t="s">
        <v>760</v>
      </c>
      <c r="C14" s="13" t="s">
        <v>773</v>
      </c>
      <c r="D14" s="13" t="s">
        <v>776</v>
      </c>
      <c r="E14" s="13" t="n">
        <v>0</v>
      </c>
      <c r="F14" s="13" t="n">
        <v>58769.0254211426</v>
      </c>
      <c r="G14" s="13" t="n">
        <v>0</v>
      </c>
      <c r="H14" s="13" t="n">
        <v>0</v>
      </c>
      <c r="I14" s="13" t="n">
        <v>776077.852630615</v>
      </c>
      <c r="J14" s="13" t="n">
        <v>0</v>
      </c>
    </row>
    <row r="15">
      <c r="A15" s="55" t="s">
        <v>91</v>
      </c>
      <c r="B15" s="13" t="s">
        <v>760</v>
      </c>
      <c r="C15" s="13" t="s">
        <v>773</v>
      </c>
      <c r="D15" s="13" t="s">
        <v>777</v>
      </c>
      <c r="E15" s="13" t="n">
        <v>0</v>
      </c>
      <c r="F15" s="13" t="n">
        <v>0</v>
      </c>
      <c r="G15" s="13" t="n">
        <v>57528.996276855498</v>
      </c>
      <c r="H15" s="13" t="n">
        <v>0</v>
      </c>
      <c r="I15" s="13" t="n">
        <v>1200190.24085999</v>
      </c>
      <c r="J15" s="13" t="n">
        <v>2302029.7737121601</v>
      </c>
    </row>
    <row r="16">
      <c r="A16" s="55" t="s">
        <v>91</v>
      </c>
      <c r="B16" s="13" t="s">
        <v>760</v>
      </c>
      <c r="C16" s="13" t="s">
        <v>773</v>
      </c>
      <c r="D16" s="13" t="s">
        <v>778</v>
      </c>
      <c r="E16" s="13" t="n">
        <v>0</v>
      </c>
      <c r="F16" s="13" t="n">
        <v>252375.137329102</v>
      </c>
      <c r="G16" s="13" t="n">
        <v>824112.22457885696</v>
      </c>
      <c r="H16" s="13" t="n">
        <v>0</v>
      </c>
      <c r="I16" s="13" t="n">
        <v>660899.95422363305</v>
      </c>
      <c r="J16" s="13" t="n">
        <v>4857654.1717529297</v>
      </c>
    </row>
    <row r="17">
      <c r="A17" s="55" t="s">
        <v>91</v>
      </c>
      <c r="B17" s="13" t="s">
        <v>760</v>
      </c>
      <c r="C17" s="13" t="s">
        <v>779</v>
      </c>
      <c r="D17" s="13" t="s">
        <v>774</v>
      </c>
      <c r="E17" s="13" t="n">
        <v>0</v>
      </c>
      <c r="F17" s="13" t="n">
        <v>0</v>
      </c>
      <c r="G17" s="13" t="n">
        <v>0</v>
      </c>
      <c r="H17" s="13" t="n">
        <v>0</v>
      </c>
      <c r="I17" s="13" t="n">
        <v>0</v>
      </c>
      <c r="J17" s="13" t="n">
        <v>1849621.1883544901</v>
      </c>
    </row>
    <row r="18">
      <c r="A18" s="55" t="s">
        <v>91</v>
      </c>
      <c r="B18" s="13" t="s">
        <v>760</v>
      </c>
      <c r="C18" s="13" t="s">
        <v>779</v>
      </c>
      <c r="D18" s="13" t="s">
        <v>775</v>
      </c>
      <c r="E18" s="13" t="n">
        <v>0</v>
      </c>
      <c r="F18" s="13" t="n">
        <v>0</v>
      </c>
      <c r="G18" s="13" t="n">
        <v>0</v>
      </c>
      <c r="H18" s="13" t="n">
        <v>0</v>
      </c>
      <c r="I18" s="13" t="n">
        <v>46026.195526123003</v>
      </c>
      <c r="J18" s="13" t="n">
        <v>0</v>
      </c>
    </row>
    <row r="19">
      <c r="A19" s="55" t="s">
        <v>91</v>
      </c>
      <c r="B19" s="13" t="s">
        <v>760</v>
      </c>
      <c r="C19" s="13" t="s">
        <v>779</v>
      </c>
      <c r="D19" s="13" t="s">
        <v>776</v>
      </c>
      <c r="E19" s="13" t="n">
        <v>0</v>
      </c>
      <c r="F19" s="13" t="n">
        <v>0</v>
      </c>
      <c r="G19" s="13" t="n">
        <v>2618844.140625</v>
      </c>
      <c r="H19" s="13" t="n">
        <v>0</v>
      </c>
      <c r="I19" s="13" t="n">
        <v>846727.84423828102</v>
      </c>
      <c r="J19" s="13" t="n">
        <v>1924016.8762207001</v>
      </c>
    </row>
    <row r="20">
      <c r="A20" s="55" t="s">
        <v>91</v>
      </c>
      <c r="B20" s="13" t="s">
        <v>760</v>
      </c>
      <c r="C20" s="13" t="s">
        <v>779</v>
      </c>
      <c r="D20" s="13" t="s">
        <v>777</v>
      </c>
      <c r="E20" s="13" t="n">
        <v>0</v>
      </c>
      <c r="F20" s="13" t="n">
        <v>0</v>
      </c>
      <c r="G20" s="13" t="n">
        <v>2430646.6552734398</v>
      </c>
      <c r="H20" s="13" t="n">
        <v>0</v>
      </c>
      <c r="I20" s="13" t="n">
        <v>2551640.87677002</v>
      </c>
      <c r="J20" s="13" t="n">
        <v>667846.34399414097</v>
      </c>
    </row>
    <row r="21">
      <c r="A21" s="55" t="s">
        <v>91</v>
      </c>
      <c r="B21" s="13" t="s">
        <v>760</v>
      </c>
      <c r="C21" s="13" t="s">
        <v>779</v>
      </c>
      <c r="D21" s="13" t="s">
        <v>778</v>
      </c>
      <c r="E21" s="13" t="n">
        <v>0</v>
      </c>
      <c r="F21" s="13" t="n">
        <v>0</v>
      </c>
      <c r="G21" s="13" t="n">
        <v>4848429.3701171903</v>
      </c>
      <c r="H21" s="13" t="n">
        <v>0</v>
      </c>
      <c r="I21" s="13" t="n">
        <v>574161.95068359398</v>
      </c>
      <c r="J21" s="13" t="n">
        <v>8449068.7324523907</v>
      </c>
    </row>
    <row r="22">
      <c r="A22" s="55" t="s">
        <v>91</v>
      </c>
      <c r="B22" s="13" t="s">
        <v>792</v>
      </c>
      <c r="C22" s="13" t="s">
        <v>773</v>
      </c>
      <c r="D22" s="13" t="s">
        <v>774</v>
      </c>
      <c r="E22" s="13" t="n">
        <v>500707.846069336</v>
      </c>
      <c r="F22" s="13" t="n">
        <v>137557.09838867199</v>
      </c>
      <c r="G22" s="13" t="n">
        <v>85846.158599853501</v>
      </c>
      <c r="H22" s="13" t="n">
        <v>252571.49505615199</v>
      </c>
      <c r="I22" s="13" t="n">
        <v>1302147.9003906201</v>
      </c>
      <c r="J22" s="13" t="n">
        <v>64411.773681640603</v>
      </c>
    </row>
    <row r="23">
      <c r="A23" s="55" t="s">
        <v>91</v>
      </c>
      <c r="B23" s="13" t="s">
        <v>792</v>
      </c>
      <c r="C23" s="13" t="s">
        <v>773</v>
      </c>
      <c r="D23" s="13" t="s">
        <v>775</v>
      </c>
      <c r="E23" s="13" t="n">
        <v>0</v>
      </c>
      <c r="F23" s="13" t="n">
        <v>419205.43060302699</v>
      </c>
      <c r="G23" s="13" t="n">
        <v>12099.505233764599</v>
      </c>
      <c r="H23" s="13" t="n">
        <v>0</v>
      </c>
      <c r="I23" s="13" t="n">
        <v>1443470.4936981199</v>
      </c>
      <c r="J23" s="13" t="n">
        <v>114962.902069092</v>
      </c>
    </row>
    <row r="24">
      <c r="A24" s="55" t="s">
        <v>91</v>
      </c>
      <c r="B24" s="13" t="s">
        <v>792</v>
      </c>
      <c r="C24" s="13" t="s">
        <v>773</v>
      </c>
      <c r="D24" s="13" t="s">
        <v>776</v>
      </c>
      <c r="E24" s="13" t="n">
        <v>0</v>
      </c>
      <c r="F24" s="13" t="n">
        <v>1327351.4892578099</v>
      </c>
      <c r="G24" s="13" t="n">
        <v>0</v>
      </c>
      <c r="H24" s="13" t="n">
        <v>0</v>
      </c>
      <c r="I24" s="13" t="n">
        <v>3931567.1348571801</v>
      </c>
      <c r="J24" s="13" t="n">
        <v>857006.07604980504</v>
      </c>
    </row>
    <row r="25">
      <c r="A25" s="55" t="s">
        <v>91</v>
      </c>
      <c r="B25" s="13" t="s">
        <v>792</v>
      </c>
      <c r="C25" s="13" t="s">
        <v>773</v>
      </c>
      <c r="D25" s="13" t="s">
        <v>777</v>
      </c>
      <c r="E25" s="13" t="n">
        <v>0</v>
      </c>
      <c r="F25" s="13" t="n">
        <v>689712.52441406203</v>
      </c>
      <c r="G25" s="13" t="n">
        <v>0</v>
      </c>
      <c r="H25" s="13" t="n">
        <v>0</v>
      </c>
      <c r="I25" s="13" t="n">
        <v>4044748.62823486</v>
      </c>
      <c r="J25" s="13" t="n">
        <v>85143.541717529297</v>
      </c>
    </row>
    <row r="26">
      <c r="A26" s="55" t="s">
        <v>91</v>
      </c>
      <c r="B26" s="13" t="s">
        <v>792</v>
      </c>
      <c r="C26" s="13" t="s">
        <v>773</v>
      </c>
      <c r="D26" s="13" t="s">
        <v>778</v>
      </c>
      <c r="E26" s="13" t="n">
        <v>0</v>
      </c>
      <c r="F26" s="13" t="n">
        <v>397056.20727539097</v>
      </c>
      <c r="G26" s="13" t="n">
        <v>759531.08367919899</v>
      </c>
      <c r="H26" s="13" t="n">
        <v>84326.0391235352</v>
      </c>
      <c r="I26" s="13" t="n">
        <v>4053943.1840057401</v>
      </c>
      <c r="J26" s="13" t="n">
        <v>250898.003387451</v>
      </c>
    </row>
    <row r="27">
      <c r="A27" s="55" t="s">
        <v>91</v>
      </c>
      <c r="B27" s="13" t="s">
        <v>792</v>
      </c>
      <c r="C27" s="13" t="s">
        <v>779</v>
      </c>
      <c r="D27" s="13" t="s">
        <v>774</v>
      </c>
      <c r="E27" s="13" t="n">
        <v>0</v>
      </c>
      <c r="F27" s="13" t="n">
        <v>8983.6315155029297</v>
      </c>
      <c r="G27" s="13" t="n">
        <v>71314.1006469727</v>
      </c>
      <c r="H27" s="13" t="n">
        <v>0</v>
      </c>
      <c r="I27" s="13" t="n">
        <v>674855.23376464797</v>
      </c>
      <c r="J27" s="13" t="n">
        <v>0</v>
      </c>
    </row>
    <row r="28">
      <c r="A28" s="55" t="s">
        <v>91</v>
      </c>
      <c r="B28" s="13" t="s">
        <v>792</v>
      </c>
      <c r="C28" s="13" t="s">
        <v>779</v>
      </c>
      <c r="D28" s="13" t="s">
        <v>775</v>
      </c>
      <c r="E28" s="13" t="n">
        <v>0</v>
      </c>
      <c r="F28" s="13" t="n">
        <v>0</v>
      </c>
      <c r="G28" s="13" t="n">
        <v>289926.56616210903</v>
      </c>
      <c r="H28" s="13" t="n">
        <v>0</v>
      </c>
      <c r="I28" s="13" t="n">
        <v>270423.19641113299</v>
      </c>
      <c r="J28" s="13" t="n">
        <v>122532.580566406</v>
      </c>
    </row>
    <row r="29">
      <c r="A29" s="55" t="s">
        <v>91</v>
      </c>
      <c r="B29" s="13" t="s">
        <v>792</v>
      </c>
      <c r="C29" s="13" t="s">
        <v>779</v>
      </c>
      <c r="D29" s="13" t="s">
        <v>776</v>
      </c>
      <c r="E29" s="13" t="n">
        <v>0</v>
      </c>
      <c r="F29" s="13" t="n">
        <v>1524198.6358642599</v>
      </c>
      <c r="G29" s="13" t="n">
        <v>8022034.0173339797</v>
      </c>
      <c r="H29" s="13" t="n">
        <v>0</v>
      </c>
      <c r="I29" s="13" t="n">
        <v>562242.30880737305</v>
      </c>
      <c r="J29" s="13" t="n">
        <v>737316.66870117199</v>
      </c>
    </row>
    <row r="30">
      <c r="A30" s="55" t="s">
        <v>91</v>
      </c>
      <c r="B30" s="13" t="s">
        <v>792</v>
      </c>
      <c r="C30" s="13" t="s">
        <v>779</v>
      </c>
      <c r="D30" s="13" t="s">
        <v>777</v>
      </c>
      <c r="E30" s="13" t="n">
        <v>0</v>
      </c>
      <c r="F30" s="13" t="n">
        <v>1177752.34794617</v>
      </c>
      <c r="G30" s="13" t="n">
        <v>45207.953262329102</v>
      </c>
      <c r="H30" s="13" t="n">
        <v>0</v>
      </c>
      <c r="I30" s="13" t="n">
        <v>7595593.0744171096</v>
      </c>
      <c r="J30" s="13" t="n">
        <v>194728.199386597</v>
      </c>
    </row>
    <row r="31">
      <c r="A31" s="55" t="s">
        <v>91</v>
      </c>
      <c r="B31" s="13" t="s">
        <v>792</v>
      </c>
      <c r="C31" s="13" t="s">
        <v>779</v>
      </c>
      <c r="D31" s="13" t="s">
        <v>778</v>
      </c>
      <c r="E31" s="13" t="n">
        <v>0</v>
      </c>
      <c r="F31" s="13" t="n">
        <v>2325975.62026978</v>
      </c>
      <c r="G31" s="13" t="n">
        <v>4882707.4401855497</v>
      </c>
      <c r="H31" s="13" t="n">
        <v>0</v>
      </c>
      <c r="I31" s="13" t="n">
        <v>132528.717041016</v>
      </c>
      <c r="J31" s="13" t="n">
        <v>448726.44653320301</v>
      </c>
    </row>
    <row r="32">
      <c r="A32" s="56" t="s">
        <v>92</v>
      </c>
      <c r="B32" s="13" t="s">
        <v>791</v>
      </c>
      <c r="C32" s="13" t="s">
        <v>773</v>
      </c>
      <c r="D32" s="13" t="s">
        <v>774</v>
      </c>
      <c r="E32" s="13" t="n">
        <v>0</v>
      </c>
      <c r="F32" s="13" t="n">
        <v>0</v>
      </c>
      <c r="G32" s="13" t="n">
        <v>0</v>
      </c>
      <c r="H32" s="13" t="n">
        <v>0</v>
      </c>
      <c r="I32" s="13" t="n">
        <v>0</v>
      </c>
      <c r="J32" s="13" t="n">
        <v>0</v>
      </c>
    </row>
    <row r="33">
      <c r="A33" s="56" t="s">
        <v>92</v>
      </c>
      <c r="B33" s="13" t="s">
        <v>791</v>
      </c>
      <c r="C33" s="13" t="s">
        <v>773</v>
      </c>
      <c r="D33" s="13" t="s">
        <v>775</v>
      </c>
      <c r="E33" s="13" t="n">
        <v>0</v>
      </c>
      <c r="F33" s="13" t="n">
        <v>0</v>
      </c>
      <c r="G33" s="13" t="n">
        <v>0</v>
      </c>
      <c r="H33" s="13" t="n">
        <v>0</v>
      </c>
      <c r="I33" s="13" t="n">
        <v>0</v>
      </c>
      <c r="J33" s="13" t="n">
        <v>0</v>
      </c>
    </row>
    <row r="34">
      <c r="A34" s="56" t="s">
        <v>92</v>
      </c>
      <c r="B34" s="13" t="s">
        <v>791</v>
      </c>
      <c r="C34" s="13" t="s">
        <v>773</v>
      </c>
      <c r="D34" s="13" t="s">
        <v>776</v>
      </c>
      <c r="E34" s="13" t="n">
        <v>0</v>
      </c>
      <c r="F34" s="13" t="n">
        <v>0</v>
      </c>
      <c r="G34" s="13" t="n">
        <v>0</v>
      </c>
      <c r="H34" s="13" t="n">
        <v>0</v>
      </c>
      <c r="I34" s="13" t="n">
        <v>0</v>
      </c>
      <c r="J34" s="13" t="n">
        <v>0</v>
      </c>
    </row>
    <row r="35">
      <c r="A35" s="56" t="s">
        <v>92</v>
      </c>
      <c r="B35" s="13" t="s">
        <v>791</v>
      </c>
      <c r="C35" s="13" t="s">
        <v>773</v>
      </c>
      <c r="D35" s="13" t="s">
        <v>777</v>
      </c>
      <c r="E35" s="13" t="n">
        <v>0</v>
      </c>
      <c r="F35" s="13" t="n">
        <v>0</v>
      </c>
      <c r="G35" s="13" t="n">
        <v>0</v>
      </c>
      <c r="H35" s="13" t="n">
        <v>0</v>
      </c>
      <c r="I35" s="13" t="n">
        <v>0</v>
      </c>
      <c r="J35" s="13" t="n">
        <v>0</v>
      </c>
    </row>
    <row r="36">
      <c r="A36" s="56" t="s">
        <v>92</v>
      </c>
      <c r="B36" s="13" t="s">
        <v>791</v>
      </c>
      <c r="C36" s="13" t="s">
        <v>773</v>
      </c>
      <c r="D36" s="13" t="s">
        <v>778</v>
      </c>
      <c r="E36" s="13" t="n">
        <v>0</v>
      </c>
      <c r="F36" s="13" t="n">
        <v>0</v>
      </c>
      <c r="G36" s="13" t="n">
        <v>0</v>
      </c>
      <c r="H36" s="13" t="n">
        <v>0</v>
      </c>
      <c r="I36" s="13" t="n">
        <v>0</v>
      </c>
      <c r="J36" s="13" t="n">
        <v>0</v>
      </c>
    </row>
    <row r="37">
      <c r="A37" s="56" t="s">
        <v>92</v>
      </c>
      <c r="B37" s="13" t="s">
        <v>791</v>
      </c>
      <c r="C37" s="13" t="s">
        <v>779</v>
      </c>
      <c r="D37" s="13" t="s">
        <v>774</v>
      </c>
      <c r="E37" s="13" t="n">
        <v>0</v>
      </c>
      <c r="F37" s="13" t="n">
        <v>0</v>
      </c>
      <c r="G37" s="13" t="n">
        <v>0</v>
      </c>
      <c r="H37" s="13" t="n">
        <v>0</v>
      </c>
      <c r="I37" s="13" t="n">
        <v>0</v>
      </c>
      <c r="J37" s="13" t="n">
        <v>0</v>
      </c>
    </row>
    <row r="38">
      <c r="A38" s="56" t="s">
        <v>92</v>
      </c>
      <c r="B38" s="13" t="s">
        <v>791</v>
      </c>
      <c r="C38" s="13" t="s">
        <v>779</v>
      </c>
      <c r="D38" s="13" t="s">
        <v>775</v>
      </c>
      <c r="E38" s="13" t="n">
        <v>0</v>
      </c>
      <c r="F38" s="13" t="n">
        <v>0</v>
      </c>
      <c r="G38" s="13" t="n">
        <v>0</v>
      </c>
      <c r="H38" s="13" t="n">
        <v>0</v>
      </c>
      <c r="I38" s="13" t="n">
        <v>0</v>
      </c>
      <c r="J38" s="13" t="n">
        <v>0</v>
      </c>
    </row>
    <row r="39">
      <c r="A39" s="56" t="s">
        <v>92</v>
      </c>
      <c r="B39" s="13" t="s">
        <v>791</v>
      </c>
      <c r="C39" s="13" t="s">
        <v>779</v>
      </c>
      <c r="D39" s="13" t="s">
        <v>776</v>
      </c>
      <c r="E39" s="13" t="n">
        <v>0</v>
      </c>
      <c r="F39" s="13" t="n">
        <v>0</v>
      </c>
      <c r="G39" s="13" t="n">
        <v>0</v>
      </c>
      <c r="H39" s="13" t="n">
        <v>0</v>
      </c>
      <c r="I39" s="13" t="n">
        <v>0</v>
      </c>
      <c r="J39" s="13" t="n">
        <v>0</v>
      </c>
    </row>
    <row r="40">
      <c r="A40" s="56" t="s">
        <v>92</v>
      </c>
      <c r="B40" s="13" t="s">
        <v>791</v>
      </c>
      <c r="C40" s="13" t="s">
        <v>779</v>
      </c>
      <c r="D40" s="13" t="s">
        <v>777</v>
      </c>
      <c r="E40" s="13" t="n">
        <v>0</v>
      </c>
      <c r="F40" s="13" t="n">
        <v>0</v>
      </c>
      <c r="G40" s="13" t="n">
        <v>0</v>
      </c>
      <c r="H40" s="13" t="n">
        <v>0</v>
      </c>
      <c r="I40" s="13" t="n">
        <v>0</v>
      </c>
      <c r="J40" s="13" t="n">
        <v>0</v>
      </c>
    </row>
    <row r="41">
      <c r="A41" s="56" t="s">
        <v>92</v>
      </c>
      <c r="B41" s="13" t="s">
        <v>791</v>
      </c>
      <c r="C41" s="13" t="s">
        <v>779</v>
      </c>
      <c r="D41" s="13" t="s">
        <v>778</v>
      </c>
      <c r="E41" s="13" t="n">
        <v>0</v>
      </c>
      <c r="F41" s="13" t="n">
        <v>0</v>
      </c>
      <c r="G41" s="13" t="n">
        <v>0</v>
      </c>
      <c r="H41" s="13" t="n">
        <v>0</v>
      </c>
      <c r="I41" s="13" t="n">
        <v>0</v>
      </c>
      <c r="J41" s="13" t="n">
        <v>0</v>
      </c>
    </row>
    <row r="42">
      <c r="A42" s="56" t="s">
        <v>92</v>
      </c>
      <c r="B42" s="13" t="s">
        <v>760</v>
      </c>
      <c r="C42" s="13" t="s">
        <v>773</v>
      </c>
      <c r="D42" s="13" t="s">
        <v>774</v>
      </c>
      <c r="E42" s="13" t="n">
        <v>0</v>
      </c>
      <c r="F42" s="13" t="n">
        <v>1168581.21948242</v>
      </c>
      <c r="G42" s="13" t="n">
        <v>0</v>
      </c>
      <c r="H42" s="13" t="n">
        <v>70864.514160156206</v>
      </c>
      <c r="I42" s="13" t="n">
        <v>10233238.307952899</v>
      </c>
      <c r="J42" s="13" t="n">
        <v>451457.09640502901</v>
      </c>
    </row>
    <row r="43">
      <c r="A43" s="56" t="s">
        <v>92</v>
      </c>
      <c r="B43" s="13" t="s">
        <v>760</v>
      </c>
      <c r="C43" s="13" t="s">
        <v>773</v>
      </c>
      <c r="D43" s="13" t="s">
        <v>775</v>
      </c>
      <c r="E43" s="13" t="n">
        <v>0</v>
      </c>
      <c r="F43" s="13" t="n">
        <v>3086576.1795043899</v>
      </c>
      <c r="G43" s="13" t="n">
        <v>0</v>
      </c>
      <c r="H43" s="13" t="n">
        <v>841390.94238281203</v>
      </c>
      <c r="I43" s="13" t="n">
        <v>13142506.059646601</v>
      </c>
      <c r="J43" s="13" t="n">
        <v>1205489.60952759</v>
      </c>
    </row>
    <row r="44">
      <c r="A44" s="56" t="s">
        <v>92</v>
      </c>
      <c r="B44" s="13" t="s">
        <v>760</v>
      </c>
      <c r="C44" s="13" t="s">
        <v>773</v>
      </c>
      <c r="D44" s="13" t="s">
        <v>776</v>
      </c>
      <c r="E44" s="13" t="n">
        <v>0</v>
      </c>
      <c r="F44" s="13" t="n">
        <v>1676010.59875488</v>
      </c>
      <c r="G44" s="13" t="n">
        <v>282724.03564453102</v>
      </c>
      <c r="H44" s="13" t="n">
        <v>0</v>
      </c>
      <c r="I44" s="13" t="n">
        <v>12366259.215545701</v>
      </c>
      <c r="J44" s="13" t="n">
        <v>3507675.2449035598</v>
      </c>
    </row>
    <row r="45">
      <c r="A45" s="56" t="s">
        <v>92</v>
      </c>
      <c r="B45" s="13" t="s">
        <v>760</v>
      </c>
      <c r="C45" s="13" t="s">
        <v>773</v>
      </c>
      <c r="D45" s="13" t="s">
        <v>777</v>
      </c>
      <c r="E45" s="13" t="n">
        <v>0</v>
      </c>
      <c r="F45" s="13" t="n">
        <v>2027721.1490631099</v>
      </c>
      <c r="G45" s="13" t="n">
        <v>381715.94238281198</v>
      </c>
      <c r="H45" s="13" t="n">
        <v>320213.92440795898</v>
      </c>
      <c r="I45" s="13" t="n">
        <v>14180238.2041931</v>
      </c>
      <c r="J45" s="13" t="n">
        <v>4314506.1325073196</v>
      </c>
    </row>
    <row r="46">
      <c r="A46" s="56" t="s">
        <v>92</v>
      </c>
      <c r="B46" s="13" t="s">
        <v>760</v>
      </c>
      <c r="C46" s="13" t="s">
        <v>773</v>
      </c>
      <c r="D46" s="13" t="s">
        <v>778</v>
      </c>
      <c r="E46" s="13" t="n">
        <v>0</v>
      </c>
      <c r="F46" s="13" t="n">
        <v>5146579.4540405301</v>
      </c>
      <c r="G46" s="13" t="n">
        <v>6723156.4331054697</v>
      </c>
      <c r="H46" s="13" t="n">
        <v>1189044.2611694301</v>
      </c>
      <c r="I46" s="13" t="n">
        <v>22348307.635650601</v>
      </c>
      <c r="J46" s="13" t="n">
        <v>25305130.2536011</v>
      </c>
    </row>
    <row r="47">
      <c r="A47" s="56" t="s">
        <v>92</v>
      </c>
      <c r="B47" s="13" t="s">
        <v>760</v>
      </c>
      <c r="C47" s="13" t="s">
        <v>779</v>
      </c>
      <c r="D47" s="13" t="s">
        <v>774</v>
      </c>
      <c r="E47" s="13" t="n">
        <v>677846.47888183605</v>
      </c>
      <c r="F47" s="13" t="n">
        <v>1269215.49911499</v>
      </c>
      <c r="G47" s="13" t="n">
        <v>0</v>
      </c>
      <c r="H47" s="13" t="n">
        <v>0</v>
      </c>
      <c r="I47" s="13" t="n">
        <v>13346479.727745101</v>
      </c>
      <c r="J47" s="13" t="n">
        <v>3622060.8688354502</v>
      </c>
    </row>
    <row r="48">
      <c r="A48" s="56" t="s">
        <v>92</v>
      </c>
      <c r="B48" s="13" t="s">
        <v>760</v>
      </c>
      <c r="C48" s="13" t="s">
        <v>779</v>
      </c>
      <c r="D48" s="13" t="s">
        <v>775</v>
      </c>
      <c r="E48" s="13" t="n">
        <v>0</v>
      </c>
      <c r="F48" s="13" t="n">
        <v>11702214.849762</v>
      </c>
      <c r="G48" s="13" t="n">
        <v>2030944.3237304699</v>
      </c>
      <c r="H48" s="13" t="n">
        <v>0</v>
      </c>
      <c r="I48" s="13" t="n">
        <v>19480845.6983185</v>
      </c>
      <c r="J48" s="13" t="n">
        <v>4743348.7074279804</v>
      </c>
    </row>
    <row r="49">
      <c r="A49" s="56" t="s">
        <v>92</v>
      </c>
      <c r="B49" s="13" t="s">
        <v>760</v>
      </c>
      <c r="C49" s="13" t="s">
        <v>779</v>
      </c>
      <c r="D49" s="13" t="s">
        <v>776</v>
      </c>
      <c r="E49" s="13" t="n">
        <v>280356.33850097703</v>
      </c>
      <c r="F49" s="13" t="n">
        <v>6224595.6588745099</v>
      </c>
      <c r="G49" s="13" t="n">
        <v>18266203.471374501</v>
      </c>
      <c r="H49" s="13" t="n">
        <v>1227994.5739746101</v>
      </c>
      <c r="I49" s="13" t="n">
        <v>39053188.236999497</v>
      </c>
      <c r="J49" s="13" t="n">
        <v>18966058.770752002</v>
      </c>
    </row>
    <row r="50">
      <c r="A50" s="56" t="s">
        <v>92</v>
      </c>
      <c r="B50" s="13" t="s">
        <v>760</v>
      </c>
      <c r="C50" s="13" t="s">
        <v>779</v>
      </c>
      <c r="D50" s="13" t="s">
        <v>777</v>
      </c>
      <c r="E50" s="13" t="n">
        <v>0</v>
      </c>
      <c r="F50" s="13" t="n">
        <v>17869647.571678199</v>
      </c>
      <c r="G50" s="13" t="n">
        <v>5290073.9089965802</v>
      </c>
      <c r="H50" s="13" t="n">
        <v>503370.22628784197</v>
      </c>
      <c r="I50" s="13" t="n">
        <v>46832355.5587769</v>
      </c>
      <c r="J50" s="13" t="n">
        <v>68090364.605712906</v>
      </c>
    </row>
    <row r="51">
      <c r="A51" s="56" t="s">
        <v>92</v>
      </c>
      <c r="B51" s="13" t="s">
        <v>760</v>
      </c>
      <c r="C51" s="13" t="s">
        <v>779</v>
      </c>
      <c r="D51" s="13" t="s">
        <v>778</v>
      </c>
      <c r="E51" s="13" t="n">
        <v>0</v>
      </c>
      <c r="F51" s="13" t="n">
        <v>24572757.7708054</v>
      </c>
      <c r="G51" s="13" t="n">
        <v>137582747.04284701</v>
      </c>
      <c r="H51" s="13" t="n">
        <v>15000177.746582</v>
      </c>
      <c r="I51" s="13" t="n">
        <v>45392050.264739998</v>
      </c>
      <c r="J51" s="13" t="n">
        <v>152865073.213287</v>
      </c>
    </row>
    <row r="52">
      <c r="A52" s="56" t="s">
        <v>92</v>
      </c>
      <c r="B52" s="13" t="s">
        <v>792</v>
      </c>
      <c r="C52" s="13" t="s">
        <v>773</v>
      </c>
      <c r="D52" s="13" t="s">
        <v>774</v>
      </c>
      <c r="E52" s="13" t="n">
        <v>2457716.0888671898</v>
      </c>
      <c r="F52" s="13" t="n">
        <v>1995600.7175445601</v>
      </c>
      <c r="G52" s="13" t="n">
        <v>147117.94563293501</v>
      </c>
      <c r="H52" s="13" t="n">
        <v>2772601.3359069801</v>
      </c>
      <c r="I52" s="13" t="n">
        <v>35858968.370284997</v>
      </c>
      <c r="J52" s="13" t="n">
        <v>2354595.2339172401</v>
      </c>
    </row>
    <row r="53">
      <c r="A53" s="56" t="s">
        <v>92</v>
      </c>
      <c r="B53" s="13" t="s">
        <v>792</v>
      </c>
      <c r="C53" s="13" t="s">
        <v>773</v>
      </c>
      <c r="D53" s="13" t="s">
        <v>775</v>
      </c>
      <c r="E53" s="13" t="n">
        <v>0</v>
      </c>
      <c r="F53" s="13" t="n">
        <v>4761029.3235778799</v>
      </c>
      <c r="G53" s="13" t="n">
        <v>248560.89973449701</v>
      </c>
      <c r="H53" s="13" t="n">
        <v>7704228.8252258301</v>
      </c>
      <c r="I53" s="13" t="n">
        <v>41037926.3492584</v>
      </c>
      <c r="J53" s="13" t="n">
        <v>5409274.3686675997</v>
      </c>
    </row>
    <row r="54">
      <c r="A54" s="56" t="s">
        <v>92</v>
      </c>
      <c r="B54" s="13" t="s">
        <v>792</v>
      </c>
      <c r="C54" s="13" t="s">
        <v>773</v>
      </c>
      <c r="D54" s="13" t="s">
        <v>776</v>
      </c>
      <c r="E54" s="13" t="n">
        <v>385159.88159179699</v>
      </c>
      <c r="F54" s="13" t="n">
        <v>7187227.12001801</v>
      </c>
      <c r="G54" s="13" t="n">
        <v>1939634.2197418199</v>
      </c>
      <c r="H54" s="13" t="n">
        <v>6031619.4987487802</v>
      </c>
      <c r="I54" s="13" t="n">
        <v>61543824.852142297</v>
      </c>
      <c r="J54" s="13" t="n">
        <v>9658744.7573852502</v>
      </c>
    </row>
    <row r="55">
      <c r="A55" s="56" t="s">
        <v>92</v>
      </c>
      <c r="B55" s="13" t="s">
        <v>792</v>
      </c>
      <c r="C55" s="13" t="s">
        <v>773</v>
      </c>
      <c r="D55" s="13" t="s">
        <v>777</v>
      </c>
      <c r="E55" s="13" t="n">
        <v>0</v>
      </c>
      <c r="F55" s="13" t="n">
        <v>11447336.401367201</v>
      </c>
      <c r="G55" s="13" t="n">
        <v>1588961.510849</v>
      </c>
      <c r="H55" s="13" t="n">
        <v>3011558.2824706999</v>
      </c>
      <c r="I55" s="13" t="n">
        <v>73577652.662582397</v>
      </c>
      <c r="J55" s="13" t="n">
        <v>13873478.2478333</v>
      </c>
    </row>
    <row r="56">
      <c r="A56" s="56" t="s">
        <v>92</v>
      </c>
      <c r="B56" s="13" t="s">
        <v>792</v>
      </c>
      <c r="C56" s="13" t="s">
        <v>773</v>
      </c>
      <c r="D56" s="13" t="s">
        <v>778</v>
      </c>
      <c r="E56" s="13" t="n">
        <v>0</v>
      </c>
      <c r="F56" s="13" t="n">
        <v>13237209.534454299</v>
      </c>
      <c r="G56" s="13" t="n">
        <v>1844759.4848632801</v>
      </c>
      <c r="H56" s="13" t="n">
        <v>4491621.2310790997</v>
      </c>
      <c r="I56" s="13" t="n">
        <v>86348160.068511993</v>
      </c>
      <c r="J56" s="13" t="n">
        <v>37289535.650253303</v>
      </c>
    </row>
    <row r="57">
      <c r="A57" s="56" t="s">
        <v>92</v>
      </c>
      <c r="B57" s="13" t="s">
        <v>792</v>
      </c>
      <c r="C57" s="13" t="s">
        <v>779</v>
      </c>
      <c r="D57" s="13" t="s">
        <v>774</v>
      </c>
      <c r="E57" s="13" t="n">
        <v>2713697.13134766</v>
      </c>
      <c r="F57" s="13" t="n">
        <v>7873505.3290557899</v>
      </c>
      <c r="G57" s="13" t="n">
        <v>4096112.8097534198</v>
      </c>
      <c r="H57" s="13" t="n">
        <v>5402372.97119141</v>
      </c>
      <c r="I57" s="13" t="n">
        <v>44775120.482940704</v>
      </c>
      <c r="J57" s="13" t="n">
        <v>7561922.5854492197</v>
      </c>
    </row>
    <row r="58">
      <c r="A58" s="56" t="s">
        <v>92</v>
      </c>
      <c r="B58" s="13" t="s">
        <v>792</v>
      </c>
      <c r="C58" s="13" t="s">
        <v>779</v>
      </c>
      <c r="D58" s="13" t="s">
        <v>775</v>
      </c>
      <c r="E58" s="13" t="n">
        <v>725633.15734863305</v>
      </c>
      <c r="F58" s="13" t="n">
        <v>21115197.0914459</v>
      </c>
      <c r="G58" s="13" t="n">
        <v>23195039.9734497</v>
      </c>
      <c r="H58" s="13" t="n">
        <v>5658142.7642822303</v>
      </c>
      <c r="I58" s="13" t="n">
        <v>62128701.880798303</v>
      </c>
      <c r="J58" s="13" t="n">
        <v>22202327.424621601</v>
      </c>
    </row>
    <row r="59">
      <c r="A59" s="56" t="s">
        <v>92</v>
      </c>
      <c r="B59" s="13" t="s">
        <v>792</v>
      </c>
      <c r="C59" s="13" t="s">
        <v>779</v>
      </c>
      <c r="D59" s="13" t="s">
        <v>776</v>
      </c>
      <c r="E59" s="13" t="n">
        <v>665610.22033691395</v>
      </c>
      <c r="F59" s="13" t="n">
        <v>25325304.271583602</v>
      </c>
      <c r="G59" s="13" t="n">
        <v>32654815.7666016</v>
      </c>
      <c r="H59" s="13" t="n">
        <v>941077.19192504894</v>
      </c>
      <c r="I59" s="13" t="n">
        <v>104437999.12101699</v>
      </c>
      <c r="J59" s="13" t="n">
        <v>55532053.021240197</v>
      </c>
    </row>
    <row r="60">
      <c r="A60" s="56" t="s">
        <v>92</v>
      </c>
      <c r="B60" s="13" t="s">
        <v>792</v>
      </c>
      <c r="C60" s="13" t="s">
        <v>779</v>
      </c>
      <c r="D60" s="13" t="s">
        <v>777</v>
      </c>
      <c r="E60" s="13" t="n">
        <v>3856365.8523559598</v>
      </c>
      <c r="F60" s="13" t="n">
        <v>44744140.572395302</v>
      </c>
      <c r="G60" s="13" t="n">
        <v>35540672.819518998</v>
      </c>
      <c r="H60" s="13" t="n">
        <v>10107149.645233201</v>
      </c>
      <c r="I60" s="13" t="n">
        <v>94414321.240463302</v>
      </c>
      <c r="J60" s="13" t="n">
        <v>69956362.520942703</v>
      </c>
    </row>
    <row r="61">
      <c r="A61" s="56" t="s">
        <v>92</v>
      </c>
      <c r="B61" s="13" t="s">
        <v>792</v>
      </c>
      <c r="C61" s="13" t="s">
        <v>779</v>
      </c>
      <c r="D61" s="13" t="s">
        <v>778</v>
      </c>
      <c r="E61" s="13" t="n">
        <v>0</v>
      </c>
      <c r="F61" s="13" t="n">
        <v>38584235.112285599</v>
      </c>
      <c r="G61" s="13" t="n">
        <v>53816791.020965599</v>
      </c>
      <c r="H61" s="13" t="n">
        <v>3274101.9515991202</v>
      </c>
      <c r="I61" s="13" t="n">
        <v>177828182.185211</v>
      </c>
      <c r="J61" s="13" t="n">
        <v>113393550.440979</v>
      </c>
    </row>
    <row r="62">
      <c r="A62" s="56" t="s">
        <v>92</v>
      </c>
      <c r="B62" s="13" t="s">
        <v>793</v>
      </c>
      <c r="C62" s="13" t="s">
        <v>773</v>
      </c>
      <c r="D62" s="13" t="s">
        <v>774</v>
      </c>
      <c r="E62" s="13" t="n">
        <v>0</v>
      </c>
      <c r="F62" s="13" t="n">
        <v>0</v>
      </c>
      <c r="G62" s="13" t="n">
        <v>0</v>
      </c>
      <c r="H62" s="13" t="n">
        <v>0</v>
      </c>
      <c r="I62" s="13" t="n">
        <v>0</v>
      </c>
      <c r="J62" s="13" t="n">
        <v>0</v>
      </c>
    </row>
    <row r="63">
      <c r="A63" s="56" t="s">
        <v>92</v>
      </c>
      <c r="B63" s="13" t="s">
        <v>793</v>
      </c>
      <c r="C63" s="13" t="s">
        <v>773</v>
      </c>
      <c r="D63" s="13" t="s">
        <v>775</v>
      </c>
      <c r="E63" s="13" t="n">
        <v>0</v>
      </c>
      <c r="F63" s="13" t="n">
        <v>0</v>
      </c>
      <c r="G63" s="13" t="n">
        <v>0</v>
      </c>
      <c r="H63" s="13" t="n">
        <v>0</v>
      </c>
      <c r="I63" s="13" t="n">
        <v>0</v>
      </c>
      <c r="J63" s="13" t="n">
        <v>0</v>
      </c>
    </row>
    <row r="64">
      <c r="A64" s="56" t="s">
        <v>92</v>
      </c>
      <c r="B64" s="13" t="s">
        <v>793</v>
      </c>
      <c r="C64" s="13" t="s">
        <v>773</v>
      </c>
      <c r="D64" s="13" t="s">
        <v>776</v>
      </c>
      <c r="E64" s="13" t="n">
        <v>0</v>
      </c>
      <c r="F64" s="13" t="n">
        <v>0</v>
      </c>
      <c r="G64" s="13" t="n">
        <v>0</v>
      </c>
      <c r="H64" s="13" t="n">
        <v>0</v>
      </c>
      <c r="I64" s="13" t="n">
        <v>0</v>
      </c>
      <c r="J64" s="13" t="n">
        <v>0</v>
      </c>
    </row>
    <row r="65">
      <c r="A65" s="56" t="s">
        <v>92</v>
      </c>
      <c r="B65" s="13" t="s">
        <v>793</v>
      </c>
      <c r="C65" s="13" t="s">
        <v>773</v>
      </c>
      <c r="D65" s="13" t="s">
        <v>777</v>
      </c>
      <c r="E65" s="13" t="n">
        <v>0</v>
      </c>
      <c r="F65" s="13" t="n">
        <v>0</v>
      </c>
      <c r="G65" s="13" t="n">
        <v>0</v>
      </c>
      <c r="H65" s="13" t="n">
        <v>0</v>
      </c>
      <c r="I65" s="13" t="n">
        <v>0</v>
      </c>
      <c r="J65" s="13" t="n">
        <v>0</v>
      </c>
    </row>
    <row r="66">
      <c r="A66" s="56" t="s">
        <v>92</v>
      </c>
      <c r="B66" s="13" t="s">
        <v>793</v>
      </c>
      <c r="C66" s="13" t="s">
        <v>773</v>
      </c>
      <c r="D66" s="13" t="s">
        <v>778</v>
      </c>
      <c r="E66" s="13" t="n">
        <v>0</v>
      </c>
      <c r="F66" s="13" t="n">
        <v>0</v>
      </c>
      <c r="G66" s="13" t="n">
        <v>0</v>
      </c>
      <c r="H66" s="13" t="n">
        <v>0</v>
      </c>
      <c r="I66" s="13" t="n">
        <v>0</v>
      </c>
      <c r="J66" s="13" t="n">
        <v>0</v>
      </c>
    </row>
    <row r="67">
      <c r="A67" s="56" t="s">
        <v>92</v>
      </c>
      <c r="B67" s="13" t="s">
        <v>793</v>
      </c>
      <c r="C67" s="13" t="s">
        <v>779</v>
      </c>
      <c r="D67" s="13" t="s">
        <v>774</v>
      </c>
      <c r="E67" s="13" t="n">
        <v>0</v>
      </c>
      <c r="F67" s="13" t="n">
        <v>0</v>
      </c>
      <c r="G67" s="13" t="n">
        <v>0</v>
      </c>
      <c r="H67" s="13" t="n">
        <v>0</v>
      </c>
      <c r="I67" s="13" t="n">
        <v>0</v>
      </c>
      <c r="J67" s="13" t="n">
        <v>0</v>
      </c>
    </row>
    <row r="68">
      <c r="A68" s="56" t="s">
        <v>92</v>
      </c>
      <c r="B68" s="13" t="s">
        <v>793</v>
      </c>
      <c r="C68" s="13" t="s">
        <v>779</v>
      </c>
      <c r="D68" s="13" t="s">
        <v>775</v>
      </c>
      <c r="E68" s="13" t="n">
        <v>0</v>
      </c>
      <c r="F68" s="13" t="n">
        <v>0</v>
      </c>
      <c r="G68" s="13" t="n">
        <v>0</v>
      </c>
      <c r="H68" s="13" t="n">
        <v>0</v>
      </c>
      <c r="I68" s="13" t="n">
        <v>0</v>
      </c>
      <c r="J68" s="13" t="n">
        <v>0</v>
      </c>
    </row>
    <row r="69">
      <c r="A69" s="56" t="s">
        <v>92</v>
      </c>
      <c r="B69" s="13" t="s">
        <v>793</v>
      </c>
      <c r="C69" s="13" t="s">
        <v>779</v>
      </c>
      <c r="D69" s="13" t="s">
        <v>776</v>
      </c>
      <c r="E69" s="13" t="n">
        <v>0</v>
      </c>
      <c r="F69" s="13" t="n">
        <v>0</v>
      </c>
      <c r="G69" s="13" t="n">
        <v>0</v>
      </c>
      <c r="H69" s="13" t="n">
        <v>0</v>
      </c>
      <c r="I69" s="13" t="n">
        <v>0</v>
      </c>
      <c r="J69" s="13" t="n">
        <v>0</v>
      </c>
    </row>
    <row r="70">
      <c r="A70" s="56" t="s">
        <v>92</v>
      </c>
      <c r="B70" s="13" t="s">
        <v>793</v>
      </c>
      <c r="C70" s="13" t="s">
        <v>779</v>
      </c>
      <c r="D70" s="13" t="s">
        <v>777</v>
      </c>
      <c r="E70" s="13" t="n">
        <v>0</v>
      </c>
      <c r="F70" s="13" t="n">
        <v>0</v>
      </c>
      <c r="G70" s="13" t="n">
        <v>0</v>
      </c>
      <c r="H70" s="13" t="n">
        <v>0</v>
      </c>
      <c r="I70" s="13" t="n">
        <v>0</v>
      </c>
      <c r="J70" s="13" t="n">
        <v>0</v>
      </c>
    </row>
    <row r="71">
      <c r="A71" s="56" t="s">
        <v>92</v>
      </c>
      <c r="B71" s="13" t="s">
        <v>793</v>
      </c>
      <c r="C71" s="13" t="s">
        <v>779</v>
      </c>
      <c r="D71" s="13" t="s">
        <v>778</v>
      </c>
      <c r="E71" s="13" t="n">
        <v>0</v>
      </c>
      <c r="F71" s="13" t="n">
        <v>0</v>
      </c>
      <c r="G71" s="13" t="n">
        <v>0</v>
      </c>
      <c r="H71" s="13" t="n">
        <v>0</v>
      </c>
      <c r="I71" s="13" t="n">
        <v>0</v>
      </c>
      <c r="J71" s="13" t="n">
        <v>0</v>
      </c>
    </row>
    <row r="72">
      <c r="A72" s="56" t="s">
        <v>92</v>
      </c>
      <c r="B72" s="13" t="s">
        <v>794</v>
      </c>
      <c r="C72" s="13" t="s">
        <v>773</v>
      </c>
      <c r="D72" s="13" t="s">
        <v>774</v>
      </c>
      <c r="E72" s="13" t="n">
        <v>0</v>
      </c>
      <c r="F72" s="13" t="n">
        <v>0</v>
      </c>
      <c r="G72" s="13" t="n">
        <v>0</v>
      </c>
      <c r="H72" s="13" t="n">
        <v>0</v>
      </c>
      <c r="I72" s="13" t="n">
        <v>0</v>
      </c>
      <c r="J72" s="13" t="n">
        <v>0</v>
      </c>
    </row>
    <row r="73">
      <c r="A73" s="56" t="s">
        <v>92</v>
      </c>
      <c r="B73" s="13" t="s">
        <v>794</v>
      </c>
      <c r="C73" s="13" t="s">
        <v>773</v>
      </c>
      <c r="D73" s="13" t="s">
        <v>775</v>
      </c>
      <c r="E73" s="13" t="n">
        <v>0</v>
      </c>
      <c r="F73" s="13" t="n">
        <v>0</v>
      </c>
      <c r="G73" s="13" t="n">
        <v>0</v>
      </c>
      <c r="H73" s="13" t="n">
        <v>0</v>
      </c>
      <c r="I73" s="13" t="n">
        <v>0</v>
      </c>
      <c r="J73" s="13" t="n">
        <v>0</v>
      </c>
    </row>
    <row r="74">
      <c r="A74" s="56" t="s">
        <v>92</v>
      </c>
      <c r="B74" s="13" t="s">
        <v>794</v>
      </c>
      <c r="C74" s="13" t="s">
        <v>773</v>
      </c>
      <c r="D74" s="13" t="s">
        <v>776</v>
      </c>
      <c r="E74" s="13" t="n">
        <v>0</v>
      </c>
      <c r="F74" s="13" t="n">
        <v>0</v>
      </c>
      <c r="G74" s="13" t="n">
        <v>0</v>
      </c>
      <c r="H74" s="13" t="n">
        <v>0</v>
      </c>
      <c r="I74" s="13" t="n">
        <v>0</v>
      </c>
      <c r="J74" s="13" t="n">
        <v>0</v>
      </c>
    </row>
    <row r="75">
      <c r="A75" s="56" t="s">
        <v>92</v>
      </c>
      <c r="B75" s="13" t="s">
        <v>794</v>
      </c>
      <c r="C75" s="13" t="s">
        <v>773</v>
      </c>
      <c r="D75" s="13" t="s">
        <v>777</v>
      </c>
      <c r="E75" s="13" t="n">
        <v>0</v>
      </c>
      <c r="F75" s="13" t="n">
        <v>0</v>
      </c>
      <c r="G75" s="13" t="n">
        <v>0</v>
      </c>
      <c r="H75" s="13" t="n">
        <v>0</v>
      </c>
      <c r="I75" s="13" t="n">
        <v>0</v>
      </c>
      <c r="J75" s="13" t="n">
        <v>0</v>
      </c>
    </row>
    <row r="76">
      <c r="A76" s="56" t="s">
        <v>92</v>
      </c>
      <c r="B76" s="13" t="s">
        <v>794</v>
      </c>
      <c r="C76" s="13" t="s">
        <v>773</v>
      </c>
      <c r="D76" s="13" t="s">
        <v>778</v>
      </c>
      <c r="E76" s="13" t="n">
        <v>0</v>
      </c>
      <c r="F76" s="13" t="n">
        <v>0</v>
      </c>
      <c r="G76" s="13" t="n">
        <v>0</v>
      </c>
      <c r="H76" s="13" t="n">
        <v>0</v>
      </c>
      <c r="I76" s="13" t="n">
        <v>0</v>
      </c>
      <c r="J76" s="13" t="n">
        <v>0</v>
      </c>
    </row>
    <row r="77">
      <c r="A77" s="56" t="s">
        <v>92</v>
      </c>
      <c r="B77" s="13" t="s">
        <v>794</v>
      </c>
      <c r="C77" s="13" t="s">
        <v>779</v>
      </c>
      <c r="D77" s="13" t="s">
        <v>774</v>
      </c>
      <c r="E77" s="13" t="n">
        <v>0</v>
      </c>
      <c r="F77" s="13" t="n">
        <v>0</v>
      </c>
      <c r="G77" s="13" t="n">
        <v>0</v>
      </c>
      <c r="H77" s="13" t="n">
        <v>0</v>
      </c>
      <c r="I77" s="13" t="n">
        <v>0</v>
      </c>
      <c r="J77" s="13" t="n">
        <v>0</v>
      </c>
    </row>
    <row r="78">
      <c r="A78" s="56" t="s">
        <v>92</v>
      </c>
      <c r="B78" s="13" t="s">
        <v>794</v>
      </c>
      <c r="C78" s="13" t="s">
        <v>779</v>
      </c>
      <c r="D78" s="13" t="s">
        <v>775</v>
      </c>
      <c r="E78" s="13" t="n">
        <v>0</v>
      </c>
      <c r="F78" s="13" t="n">
        <v>0</v>
      </c>
      <c r="G78" s="13" t="n">
        <v>0</v>
      </c>
      <c r="H78" s="13" t="n">
        <v>0</v>
      </c>
      <c r="I78" s="13" t="n">
        <v>0</v>
      </c>
      <c r="J78" s="13" t="n">
        <v>0</v>
      </c>
    </row>
    <row r="79">
      <c r="A79" s="56" t="s">
        <v>92</v>
      </c>
      <c r="B79" s="13" t="s">
        <v>794</v>
      </c>
      <c r="C79" s="13" t="s">
        <v>779</v>
      </c>
      <c r="D79" s="13" t="s">
        <v>776</v>
      </c>
      <c r="E79" s="13" t="n">
        <v>0</v>
      </c>
      <c r="F79" s="13" t="n">
        <v>0</v>
      </c>
      <c r="G79" s="13" t="n">
        <v>0</v>
      </c>
      <c r="H79" s="13" t="n">
        <v>0</v>
      </c>
      <c r="I79" s="13" t="n">
        <v>0</v>
      </c>
      <c r="J79" s="13" t="n">
        <v>0</v>
      </c>
    </row>
    <row r="80">
      <c r="A80" s="56" t="s">
        <v>92</v>
      </c>
      <c r="B80" s="13" t="s">
        <v>794</v>
      </c>
      <c r="C80" s="13" t="s">
        <v>779</v>
      </c>
      <c r="D80" s="13" t="s">
        <v>777</v>
      </c>
      <c r="E80" s="13" t="n">
        <v>0</v>
      </c>
      <c r="F80" s="13" t="n">
        <v>0</v>
      </c>
      <c r="G80" s="13" t="n">
        <v>0</v>
      </c>
      <c r="H80" s="13" t="n">
        <v>0</v>
      </c>
      <c r="I80" s="13" t="n">
        <v>0</v>
      </c>
      <c r="J80" s="13" t="n">
        <v>0</v>
      </c>
    </row>
    <row r="81">
      <c r="A81" s="56" t="s">
        <v>92</v>
      </c>
      <c r="B81" s="13" t="s">
        <v>794</v>
      </c>
      <c r="C81" s="13" t="s">
        <v>779</v>
      </c>
      <c r="D81" s="13" t="s">
        <v>778</v>
      </c>
      <c r="E81" s="13" t="n">
        <v>0</v>
      </c>
      <c r="F81" s="13" t="n">
        <v>0</v>
      </c>
      <c r="G81" s="13" t="n">
        <v>0</v>
      </c>
      <c r="H81" s="13" t="n">
        <v>0</v>
      </c>
      <c r="I81" s="13" t="n">
        <v>0</v>
      </c>
      <c r="J81" s="13" t="n">
        <v>0</v>
      </c>
    </row>
    <row r="83">
      <c r="A83" s="36" t="s">
        <v>769</v>
      </c>
    </row>
  </sheetData>
  <hyperlinks>
    <hyperlink ref="A83" r:id="rId1h"/>
  </hyperlinks>
  <pageMargins left="0.7" right="0.7" top="0.75" bottom="0.75" header="0.3" footer="0.3"/>
  <pageSetup paperSize="9" orientation="portrait" horizontalDpi="300" verticalDpi="300"/>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4"/>
  </sheetPr>
  <dimension ref="A1"/>
  <sheetViews>
    <sheetView topLeftCell="A31" workbookViewId="0">
      <selection activeCell="C54" sqref="C54:M57"/>
    </sheetView>
  </sheetViews>
  <sheetFormatPr defaultRowHeight="15.0" baseColWidth="10"/>
  <cols>
    <col min="3" max="3" width="33.42578125" hidden="0" customWidth="1"/>
    <col min="4" max="4" width="14.28515625" hidden="0" customWidth="1"/>
    <col min="5" max="5" width="14.28515625" hidden="0" customWidth="1"/>
    <col min="6" max="6" width="15.28515625" hidden="0" customWidth="1"/>
    <col min="7" max="7" width="15.28515625" hidden="0" customWidth="1"/>
    <col min="8" max="8" width="15.28515625" hidden="0" customWidth="1"/>
    <col min="9" max="9" width="14.28515625" hidden="0" customWidth="1"/>
    <col min="10" max="10" width="15.28515625" hidden="0" customWidth="1"/>
    <col min="11" max="11" width="15.28515625" hidden="0" customWidth="1"/>
    <col min="12" max="12" width="15.28515625" hidden="0" customWidth="1"/>
    <col min="13" max="13" width="15.28515625" hidden="0" customWidth="1"/>
  </cols>
  <sheetData>
    <row r="2">
      <c r="D2" t="s">
        <v>795</v>
      </c>
    </row>
    <row r="3">
      <c r="D3" t="s">
        <v>498</v>
      </c>
      <c r="P3" s="71" t="s">
        <v>796</v>
      </c>
    </row>
    <row r="4">
      <c r="D4" s="80" t="s">
        <v>131</v>
      </c>
      <c r="E4" s="80" t="s">
        <v>132</v>
      </c>
      <c r="F4" s="80" t="s">
        <v>133</v>
      </c>
      <c r="G4" s="80" t="s">
        <v>134</v>
      </c>
      <c r="H4" s="80" t="s">
        <v>135</v>
      </c>
      <c r="I4" s="80" t="s">
        <v>136</v>
      </c>
      <c r="J4" s="80" t="s">
        <v>137</v>
      </c>
      <c r="K4" s="80" t="s">
        <v>138</v>
      </c>
      <c r="L4" s="80" t="s">
        <v>139</v>
      </c>
      <c r="M4" s="80" t="s">
        <v>140</v>
      </c>
      <c r="O4" t="s">
        <v>155</v>
      </c>
      <c r="P4" t="s">
        <v>797</v>
      </c>
      <c r="Q4" t="s">
        <v>798</v>
      </c>
    </row>
    <row r="5">
      <c r="B5" s="67" t="s">
        <v>144</v>
      </c>
      <c r="C5" s="55" t="str">
        <f>'SAM_temporary 2022'!B40</f>
        <v>c-agri</v>
      </c>
      <c r="D5" s="87" t="n">
        <f>$P5*D$46/SUM($D$46:$M$46)</f>
        <v>99.163197911727906</v>
      </c>
      <c r="E5" s="87" t="n">
        <f t="shared" ref="E5:M5" si="0">$P5*E$46/SUM($D$46:$M$46)</f>
        <v>132.66347927857549</v>
      </c>
      <c r="F5" s="87" t="n">
        <f t="shared" si="0"/>
        <v>165.26206673694915</v>
      </c>
      <c r="G5" s="87" t="n">
        <f t="shared" si="0"/>
        <v>201.8800088325988</v>
      </c>
      <c r="H5" s="87" t="n">
        <f t="shared" si="0"/>
        <v>306.659994978692</v>
      </c>
      <c r="I5" s="87" t="n">
        <f t="shared" si="0"/>
        <v>118.30686405583447</v>
      </c>
      <c r="J5" s="87" t="n">
        <f t="shared" si="0"/>
        <v>233.38274886495364</v>
      </c>
      <c r="K5" s="87" t="n">
        <f t="shared" si="0"/>
        <v>334.3864811320289</v>
      </c>
      <c r="L5" s="87" t="n">
        <f t="shared" si="0"/>
        <v>432.24172543690207</v>
      </c>
      <c r="M5" s="87" t="n">
        <f t="shared" si="0"/>
        <v>645.08533262751337</v>
      </c>
      <c r="O5" s="9" t="n">
        <f>SUM(D5:M5)</f>
        <v>2669.0318998557755</v>
      </c>
      <c r="P5" s="9" t="n">
        <f>SUM('SAM_temporary 2022'!CF40)</f>
        <v>2669.0318998557755</v>
      </c>
      <c r="Q5" s="9" t="n">
        <f>O5-P5</f>
        <v>0</v>
      </c>
    </row>
    <row r="6">
      <c r="B6" s="67"/>
      <c r="C6" s="86" t="str">
        <f>'SAM_temporary 2022'!B41</f>
        <v>c-mine</v>
      </c>
      <c r="D6" s="87" t="n">
        <f>$P6*D$53/SUM($D$53:$M$53)</f>
        <v>0</v>
      </c>
      <c r="E6" s="87" t="n">
        <f t="shared" ref="E6:M6" si="1">$P6*E$53/SUM($D$53:$M$53)</f>
        <v>0</v>
      </c>
      <c r="F6" s="87" t="n">
        <f t="shared" si="1"/>
        <v>0</v>
      </c>
      <c r="G6" s="87" t="n">
        <f t="shared" si="1"/>
        <v>0</v>
      </c>
      <c r="H6" s="87" t="n">
        <f t="shared" si="1"/>
        <v>0</v>
      </c>
      <c r="I6" s="87" t="n">
        <f t="shared" si="1"/>
        <v>0</v>
      </c>
      <c r="J6" s="87" t="n">
        <f t="shared" si="1"/>
        <v>0</v>
      </c>
      <c r="K6" s="87" t="n">
        <f t="shared" si="1"/>
        <v>0</v>
      </c>
      <c r="L6" s="87" t="n">
        <f t="shared" si="1"/>
        <v>0</v>
      </c>
      <c r="M6" s="87" t="n">
        <f t="shared" si="1"/>
        <v>0</v>
      </c>
      <c r="O6" s="9" t="n">
        <f t="shared" ref="O6:O41" si="2">SUM(D6:M6)</f>
        <v>0</v>
      </c>
      <c r="P6" s="9" t="n">
        <f>SUM('SAM_temporary 2022'!CF41)</f>
        <v>0</v>
      </c>
      <c r="Q6" s="9" t="n">
        <f t="shared" ref="Q6:Q41" si="3">O6-P6</f>
        <v>0</v>
      </c>
    </row>
    <row r="7">
      <c r="B7" s="67"/>
      <c r="C7" s="55" t="str">
        <f>'SAM_temporary 2022'!B42</f>
        <v>c-food</v>
      </c>
      <c r="D7" s="87" t="n">
        <f>$P7*D$46/SUM($D$46:$M$46)</f>
        <v>477.92776721081441</v>
      </c>
      <c r="E7" s="87" t="n">
        <f t="shared" ref="E7:M7" si="4">$P7*E$46/SUM($D$46:$M$46)</f>
        <v>639.38599981888103</v>
      </c>
      <c r="F7" s="87" t="n">
        <f t="shared" si="4"/>
        <v>796.49842102251773</v>
      </c>
      <c r="G7" s="87" t="n">
        <f t="shared" si="4"/>
        <v>972.98255701425285</v>
      </c>
      <c r="H7" s="87" t="n">
        <f t="shared" si="4"/>
        <v>1477.9810431639194</v>
      </c>
      <c r="I7" s="87" t="n">
        <f t="shared" si="4"/>
        <v>570.19273858282008</v>
      </c>
      <c r="J7" s="87" t="n">
        <f t="shared" si="4"/>
        <v>1124.8134229176349</v>
      </c>
      <c r="K7" s="87" t="n">
        <f t="shared" si="4"/>
        <v>1611.6118447004105</v>
      </c>
      <c r="L7" s="87" t="n">
        <f t="shared" si="4"/>
        <v>2083.2357879109554</v>
      </c>
      <c r="M7" s="87" t="n">
        <f t="shared" si="4"/>
        <v>3109.0585940719266</v>
      </c>
      <c r="O7" s="9" t="n">
        <f t="shared" si="2"/>
        <v>12863.688176414133</v>
      </c>
      <c r="P7" s="9" t="n">
        <f>SUM('SAM_temporary 2022'!CF42)</f>
        <v>12863.688176414131</v>
      </c>
      <c r="Q7" s="9" t="n">
        <f t="shared" si="3"/>
        <v>0</v>
      </c>
    </row>
    <row r="8">
      <c r="B8" s="67"/>
      <c r="C8" s="81" t="str">
        <f>'SAM_temporary 2022'!B43</f>
        <v>c-text</v>
      </c>
      <c r="D8" s="87" t="n">
        <f>$P8*D$47/SUM($D$47:$M$47)</f>
        <v>53.167970919258444</v>
      </c>
      <c r="E8" s="87" t="n">
        <f t="shared" ref="E8:M8" si="5">$P8*E$47/SUM($D$47:$M$47)</f>
        <v>97.538832677170987</v>
      </c>
      <c r="F8" s="87" t="n">
        <f t="shared" si="5"/>
        <v>114.79964326157133</v>
      </c>
      <c r="G8" s="87" t="n">
        <f t="shared" si="5"/>
        <v>135.16389941938149</v>
      </c>
      <c r="H8" s="87" t="n">
        <f t="shared" si="5"/>
        <v>184.05751985159796</v>
      </c>
      <c r="I8" s="87" t="n">
        <f t="shared" si="5"/>
        <v>67.941995428861716</v>
      </c>
      <c r="J8" s="87" t="n">
        <f t="shared" si="5"/>
        <v>152.25798266253628</v>
      </c>
      <c r="K8" s="87" t="n">
        <f t="shared" si="5"/>
        <v>248.45103059305734</v>
      </c>
      <c r="L8" s="87" t="n">
        <f t="shared" si="5"/>
        <v>310.16709183632042</v>
      </c>
      <c r="M8" s="87" t="n">
        <f t="shared" si="5"/>
        <v>544.84355213402739</v>
      </c>
      <c r="O8" s="9" t="n">
        <f t="shared" si="2"/>
        <v>1908.3895187837834</v>
      </c>
      <c r="P8" s="9" t="n">
        <f>SUM('SAM_temporary 2022'!CF43)</f>
        <v>1908.3895187837834</v>
      </c>
      <c r="Q8" s="9" t="n">
        <f t="shared" si="3"/>
        <v>0</v>
      </c>
    </row>
    <row r="9">
      <c r="B9" s="67"/>
      <c r="C9" s="82" t="str">
        <f>'SAM_temporary 2022'!B44</f>
        <v>c-ppp</v>
      </c>
      <c r="D9" s="87" t="n">
        <f t="shared" ref="D9:M18" si="6">$P9*D$48/SUM($D$48:$M$48)</f>
        <v>7.8448465098132161</v>
      </c>
      <c r="E9" s="87" t="n">
        <f t="shared" si="6"/>
        <v>17.909710063675536</v>
      </c>
      <c r="F9" s="87" t="n">
        <f t="shared" si="6"/>
        <v>22.274305413696073</v>
      </c>
      <c r="G9" s="87" t="n">
        <f t="shared" si="6"/>
        <v>32.976844645331482</v>
      </c>
      <c r="H9" s="87" t="n">
        <f t="shared" si="6"/>
        <v>71.202150412822306</v>
      </c>
      <c r="I9" s="87" t="n">
        <f t="shared" si="6"/>
        <v>13.332430929712011</v>
      </c>
      <c r="J9" s="87" t="n">
        <f t="shared" si="6"/>
        <v>29.707411747539208</v>
      </c>
      <c r="K9" s="87" t="n">
        <f t="shared" si="6"/>
        <v>42.653268469480651</v>
      </c>
      <c r="L9" s="87" t="n">
        <f t="shared" si="6"/>
        <v>54.841495838160469</v>
      </c>
      <c r="M9" s="87" t="n">
        <f t="shared" si="6"/>
        <v>152.83130042763054</v>
      </c>
      <c r="O9" s="9" t="n">
        <f t="shared" si="2"/>
        <v>445.5737644578615</v>
      </c>
      <c r="P9" s="9" t="n">
        <f>SUM('SAM_temporary 2022'!CF44)</f>
        <v>445.57376445786144</v>
      </c>
      <c r="Q9" s="9" t="n">
        <f t="shared" si="3"/>
        <v>0</v>
      </c>
    </row>
    <row r="10">
      <c r="B10" s="67"/>
      <c r="C10" s="82" t="str">
        <f>'SAM_temporary 2022'!B45</f>
        <v>c-p_c</v>
      </c>
      <c r="D10" s="87" t="n">
        <f t="shared" si="6"/>
        <v>50.75364755461981</v>
      </c>
      <c r="E10" s="87" t="n">
        <f t="shared" si="6"/>
        <v>115.87009525809809</v>
      </c>
      <c r="F10" s="87" t="n">
        <f t="shared" si="6"/>
        <v>144.10763105135726</v>
      </c>
      <c r="G10" s="87" t="n">
        <f t="shared" si="6"/>
        <v>213.34963641404067</v>
      </c>
      <c r="H10" s="87" t="n">
        <f t="shared" si="6"/>
        <v>460.65513744123643</v>
      </c>
      <c r="I10" s="87" t="n">
        <f t="shared" si="6"/>
        <v>86.256563414779521</v>
      </c>
      <c r="J10" s="87" t="n">
        <f t="shared" si="6"/>
        <v>192.19745137250322</v>
      </c>
      <c r="K10" s="87" t="n">
        <f t="shared" si="6"/>
        <v>275.9530033181162</v>
      </c>
      <c r="L10" s="87" t="n">
        <f t="shared" si="6"/>
        <v>354.80693569419725</v>
      </c>
      <c r="M10" s="87" t="n">
        <f t="shared" si="6"/>
        <v>988.76962697933811</v>
      </c>
      <c r="O10" s="9" t="n">
        <f t="shared" si="2"/>
        <v>2882.7197284982867</v>
      </c>
      <c r="P10" s="9" t="n">
        <f>SUM('SAM_temporary 2022'!CF45)</f>
        <v>2882.7197284982863</v>
      </c>
      <c r="Q10" s="9" t="n">
        <f t="shared" si="3"/>
        <v>0</v>
      </c>
    </row>
    <row r="11">
      <c r="B11" s="67"/>
      <c r="C11" s="82" t="str">
        <f>'SAM_temporary 2022'!B46</f>
        <v>c-che</v>
      </c>
      <c r="D11" s="87" t="n">
        <f t="shared" si="6"/>
        <v>24.465018139949656</v>
      </c>
      <c r="E11" s="87" t="n">
        <f t="shared" si="6"/>
        <v>55.853404020200955</v>
      </c>
      <c r="F11" s="87" t="n">
        <f t="shared" si="6"/>
        <v>69.464875484712095</v>
      </c>
      <c r="G11" s="87" t="n">
        <f t="shared" si="6"/>
        <v>102.84192322145836</v>
      </c>
      <c r="H11" s="87" t="n">
        <f t="shared" si="6"/>
        <v>222.05175069698049</v>
      </c>
      <c r="I11" s="87" t="n">
        <f t="shared" si="6"/>
        <v>41.578654743213896</v>
      </c>
      <c r="J11" s="87" t="n">
        <f t="shared" si="6"/>
        <v>92.645836522785586</v>
      </c>
      <c r="K11" s="87" t="n">
        <f t="shared" si="6"/>
        <v>133.01891700859201</v>
      </c>
      <c r="L11" s="87" t="n">
        <f t="shared" si="6"/>
        <v>171.02924688510126</v>
      </c>
      <c r="M11" s="87" t="n">
        <f t="shared" si="6"/>
        <v>476.62124843830782</v>
      </c>
      <c r="O11" s="9" t="n">
        <f t="shared" si="2"/>
        <v>1389.570875161302</v>
      </c>
      <c r="P11" s="9" t="n">
        <f>SUM('SAM_temporary 2022'!CF46)</f>
        <v>1389.570875161302</v>
      </c>
      <c r="Q11" s="9" t="n">
        <f t="shared" si="3"/>
        <v>0</v>
      </c>
    </row>
    <row r="12">
      <c r="B12" s="67"/>
      <c r="C12" s="82" t="str">
        <f>'SAM_temporary 2022'!B47</f>
        <v>c-bph</v>
      </c>
      <c r="D12" s="87" t="n">
        <f t="shared" si="6"/>
        <v>34.943897558078561</v>
      </c>
      <c r="E12" s="87" t="n">
        <f t="shared" si="6"/>
        <v>79.776586192872188</v>
      </c>
      <c r="F12" s="87" t="n">
        <f t="shared" si="6"/>
        <v>99.218135827119283</v>
      </c>
      <c r="G12" s="87" t="n">
        <f t="shared" si="6"/>
        <v>146.89127182203742</v>
      </c>
      <c r="H12" s="87" t="n">
        <f t="shared" si="6"/>
        <v>317.16116393458975</v>
      </c>
      <c r="I12" s="87" t="n">
        <f t="shared" si="6"/>
        <v>59.387662974059545</v>
      </c>
      <c r="J12" s="87" t="n">
        <f t="shared" si="6"/>
        <v>132.32798774623652</v>
      </c>
      <c r="K12" s="87" t="n">
        <f t="shared" si="6"/>
        <v>189.99370377104319</v>
      </c>
      <c r="L12" s="87" t="n">
        <f t="shared" si="6"/>
        <v>244.28465363895305</v>
      </c>
      <c r="M12" s="87" t="n">
        <f t="shared" si="6"/>
        <v>680.76810669660972</v>
      </c>
      <c r="O12" s="9" t="n">
        <f t="shared" si="2"/>
        <v>1984.7531701615994</v>
      </c>
      <c r="P12" s="9" t="n">
        <f>SUM('SAM_temporary 2022'!CF47)</f>
        <v>1984.753170161599</v>
      </c>
      <c r="Q12" s="9" t="n">
        <f t="shared" si="3"/>
        <v>0</v>
      </c>
    </row>
    <row r="13">
      <c r="B13" s="67"/>
      <c r="C13" s="82" t="str">
        <f>'SAM_temporary 2022'!B48</f>
        <v>c-rnmm</v>
      </c>
      <c r="D13" s="87" t="n">
        <f t="shared" si="6"/>
        <v>25.7131829217034</v>
      </c>
      <c r="E13" s="87" t="n">
        <f t="shared" si="6"/>
        <v>58.702952360622547</v>
      </c>
      <c r="F13" s="87" t="n">
        <f t="shared" si="6"/>
        <v>73.008858597781838</v>
      </c>
      <c r="G13" s="87" t="n">
        <f t="shared" si="6"/>
        <v>108.08874813360661</v>
      </c>
      <c r="H13" s="87" t="n">
        <f t="shared" si="6"/>
        <v>233.38046393811862</v>
      </c>
      <c r="I13" s="87" t="n">
        <f t="shared" si="6"/>
        <v>43.699928973476311</v>
      </c>
      <c r="J13" s="87" t="n">
        <f t="shared" si="6"/>
        <v>97.372473946978943</v>
      </c>
      <c r="K13" s="87" t="n">
        <f t="shared" si="6"/>
        <v>139.80532225740043</v>
      </c>
      <c r="L13" s="87" t="n">
        <f t="shared" si="6"/>
        <v>179.75487632836186</v>
      </c>
      <c r="M13" s="87" t="n">
        <f t="shared" si="6"/>
        <v>500.93767661886835</v>
      </c>
      <c r="O13" s="9" t="n">
        <f t="shared" si="2"/>
        <v>1460.464484076919</v>
      </c>
      <c r="P13" s="9" t="n">
        <f>SUM('SAM_temporary 2022'!CF48)</f>
        <v>1460.4644840769188</v>
      </c>
      <c r="Q13" s="9" t="n">
        <f t="shared" si="3"/>
        <v>0</v>
      </c>
    </row>
    <row r="14">
      <c r="B14" s="67"/>
      <c r="C14" s="82" t="str">
        <f>'SAM_temporary 2022'!B49</f>
        <v>c-meta</v>
      </c>
      <c r="D14" s="87" t="n">
        <f t="shared" si="6"/>
        <v>7.2364431204322308</v>
      </c>
      <c r="E14" s="87" t="n">
        <f t="shared" si="6"/>
        <v>16.520730904944948</v>
      </c>
      <c r="F14" s="87" t="n">
        <f t="shared" si="6"/>
        <v>20.546832110955496</v>
      </c>
      <c r="G14" s="87" t="n">
        <f t="shared" si="6"/>
        <v>30.419340935321024</v>
      </c>
      <c r="H14" s="87" t="n">
        <f t="shared" si="6"/>
        <v>65.680101053642773</v>
      </c>
      <c r="I14" s="87" t="n">
        <f t="shared" si="6"/>
        <v>12.298440506039871</v>
      </c>
      <c r="J14" s="87" t="n">
        <f t="shared" si="6"/>
        <v>27.403467371530031</v>
      </c>
      <c r="K14" s="87" t="n">
        <f t="shared" si="6"/>
        <v>39.345314251058724</v>
      </c>
      <c r="L14" s="87" t="n">
        <f t="shared" si="6"/>
        <v>50.588289366252781</v>
      </c>
      <c r="M14" s="87" t="n">
        <f t="shared" si="6"/>
        <v>140.97854064866476</v>
      </c>
      <c r="O14" s="9" t="n">
        <f t="shared" si="2"/>
        <v>411.0175002688427</v>
      </c>
      <c r="P14" s="9" t="n">
        <f>SUM('SAM_temporary 2022'!CF49)</f>
        <v>411.01750026884258</v>
      </c>
      <c r="Q14" s="9" t="n">
        <f t="shared" si="3"/>
        <v>0</v>
      </c>
    </row>
    <row r="15">
      <c r="B15" s="67"/>
      <c r="C15" s="82" t="str">
        <f>'SAM_temporary 2022'!B50</f>
        <v>c-ele</v>
      </c>
      <c r="D15" s="87" t="n">
        <f t="shared" si="6"/>
        <v>16.930775413994695</v>
      </c>
      <c r="E15" s="87" t="n">
        <f t="shared" si="6"/>
        <v>38.652799444647243</v>
      </c>
      <c r="F15" s="87" t="n">
        <f t="shared" si="6"/>
        <v>48.07248452729683</v>
      </c>
      <c r="G15" s="87" t="n">
        <f t="shared" si="6"/>
        <v>71.170742455430698</v>
      </c>
      <c r="H15" s="87" t="n">
        <f t="shared" si="6"/>
        <v>153.66873222120785</v>
      </c>
      <c r="I15" s="87" t="n">
        <f t="shared" si="6"/>
        <v>28.774099469146282</v>
      </c>
      <c r="J15" s="87" t="n">
        <f t="shared" si="6"/>
        <v>64.114640840898943</v>
      </c>
      <c r="K15" s="87" t="n">
        <f t="shared" si="6"/>
        <v>92.054434491006035</v>
      </c>
      <c r="L15" s="87" t="n">
        <f t="shared" si="6"/>
        <v>118.35910979799745</v>
      </c>
      <c r="M15" s="87" t="n">
        <f t="shared" si="6"/>
        <v>329.84105176973981</v>
      </c>
      <c r="O15" s="9" t="n">
        <f t="shared" si="2"/>
        <v>961.63887043136583</v>
      </c>
      <c r="P15" s="9" t="n">
        <f>SUM('SAM_temporary 2022'!CF50)</f>
        <v>961.63887043136572</v>
      </c>
      <c r="Q15" s="9" t="n">
        <f t="shared" si="3"/>
        <v>0</v>
      </c>
    </row>
    <row r="16">
      <c r="B16" s="67"/>
      <c r="C16" s="82" t="str">
        <f>'SAM_temporary 2022'!B51</f>
        <v>c-eeq</v>
      </c>
      <c r="D16" s="87" t="n">
        <f t="shared" si="6"/>
        <v>22.037043398709709</v>
      </c>
      <c r="E16" s="87" t="n">
        <f t="shared" si="6"/>
        <v>50.310360749291831</v>
      </c>
      <c r="F16" s="87" t="n">
        <f t="shared" si="6"/>
        <v>62.570992875859623</v>
      </c>
      <c r="G16" s="87" t="n">
        <f t="shared" si="6"/>
        <v>92.635611887705451</v>
      </c>
      <c r="H16" s="87" t="n">
        <f t="shared" si="6"/>
        <v>200.01473282696276</v>
      </c>
      <c r="I16" s="87" t="n">
        <f t="shared" si="6"/>
        <v>37.4522762989481</v>
      </c>
      <c r="J16" s="87" t="n">
        <f t="shared" si="6"/>
        <v>83.451412481421201</v>
      </c>
      <c r="K16" s="87" t="n">
        <f t="shared" si="6"/>
        <v>119.81775898138528</v>
      </c>
      <c r="L16" s="87" t="n">
        <f t="shared" si="6"/>
        <v>154.05584064951648</v>
      </c>
      <c r="M16" s="87" t="n">
        <f t="shared" si="6"/>
        <v>429.32006330422467</v>
      </c>
      <c r="O16" s="9" t="n">
        <f t="shared" si="2"/>
        <v>1251.6660934540253</v>
      </c>
      <c r="P16" s="9" t="n">
        <f>SUM('SAM_temporary 2022'!CF51)</f>
        <v>1251.666093454025</v>
      </c>
      <c r="Q16" s="9" t="n">
        <f t="shared" si="3"/>
        <v>0</v>
      </c>
    </row>
    <row r="17">
      <c r="B17" s="67"/>
      <c r="C17" s="82" t="str">
        <f>'SAM_temporary 2022'!B52</f>
        <v>c-ome</v>
      </c>
      <c r="D17" s="87" t="n">
        <f t="shared" si="6"/>
        <v>16.868219858471466</v>
      </c>
      <c r="E17" s="87" t="n">
        <f t="shared" si="6"/>
        <v>38.509985705603178</v>
      </c>
      <c r="F17" s="87" t="n">
        <f t="shared" si="6"/>
        <v>47.894867087962005</v>
      </c>
      <c r="G17" s="87" t="n">
        <f t="shared" si="6"/>
        <v>70.907781945800409</v>
      </c>
      <c r="H17" s="87" t="n">
        <f t="shared" si="6"/>
        <v>153.10095947154974</v>
      </c>
      <c r="I17" s="87" t="n">
        <f t="shared" si="6"/>
        <v>28.667785391204809</v>
      </c>
      <c r="J17" s="87" t="n">
        <f t="shared" si="6"/>
        <v>63.877751101539488</v>
      </c>
      <c r="K17" s="87" t="n">
        <f t="shared" si="6"/>
        <v>91.71431325336907</v>
      </c>
      <c r="L17" s="87" t="n">
        <f t="shared" si="6"/>
        <v>117.92179847092568</v>
      </c>
      <c r="M17" s="87" t="n">
        <f t="shared" si="6"/>
        <v>328.62236037945854</v>
      </c>
      <c r="O17" s="9" t="n">
        <f t="shared" si="2"/>
        <v>958.08582266588439</v>
      </c>
      <c r="P17" s="9" t="n">
        <f>SUM('SAM_temporary 2022'!CF52)</f>
        <v>958.08582266588428</v>
      </c>
      <c r="Q17" s="9" t="n">
        <f t="shared" si="3"/>
        <v>0</v>
      </c>
    </row>
    <row r="18">
      <c r="B18" s="67"/>
      <c r="C18" s="82" t="str">
        <f>'SAM_temporary 2022'!B53</f>
        <v>c-mvh</v>
      </c>
      <c r="D18" s="87" t="n">
        <f t="shared" si="6"/>
        <v>18.232820070367644</v>
      </c>
      <c r="E18" s="87" t="n">
        <f t="shared" si="6"/>
        <v>41.625355027019346</v>
      </c>
      <c r="F18" s="87" t="n">
        <f t="shared" si="6"/>
        <v>51.76945174036377</v>
      </c>
      <c r="G18" s="87" t="n">
        <f t="shared" si="6"/>
        <v>76.64405851085435</v>
      </c>
      <c r="H18" s="87" t="n">
        <f t="shared" si="6"/>
        <v>165.48647516255261</v>
      </c>
      <c r="I18" s="87" t="n">
        <f t="shared" si="6"/>
        <v>30.986943331263646</v>
      </c>
      <c r="J18" s="87" t="n">
        <f t="shared" si="6"/>
        <v>69.045314331090069</v>
      </c>
      <c r="K18" s="87" t="n">
        <f t="shared" si="6"/>
        <v>99.133790373629978</v>
      </c>
      <c r="L18" s="87" t="n">
        <f t="shared" si="6"/>
        <v>127.46140090264221</v>
      </c>
      <c r="M18" s="87" t="n">
        <f t="shared" si="6"/>
        <v>355.20715393622612</v>
      </c>
      <c r="O18" s="9" t="n">
        <f t="shared" si="2"/>
        <v>1035.5927633860099</v>
      </c>
      <c r="P18" s="9" t="n">
        <f>SUM('SAM_temporary 2022'!CF53)</f>
        <v>1035.5927633860097</v>
      </c>
      <c r="Q18" s="9" t="n">
        <f t="shared" si="3"/>
        <v>0</v>
      </c>
    </row>
    <row r="19">
      <c r="B19" s="67"/>
      <c r="C19" s="82" t="str">
        <f>'SAM_temporary 2022'!B54</f>
        <v>c-omf</v>
      </c>
      <c r="D19" s="87" t="n">
        <f>$P19*D$48/SUM($D$48:$M$48)</f>
        <v>14.745672591914653</v>
      </c>
      <c r="E19" s="87" t="n">
        <f t="shared" ref="E19:M19" si="7">$P19*E$48/SUM($D$48:$M$48)</f>
        <v>33.66423045813886</v>
      </c>
      <c r="F19" s="87" t="n">
        <f t="shared" si="7"/>
        <v>41.868201555226435</v>
      </c>
      <c r="G19" s="87" t="n">
        <f t="shared" si="7"/>
        <v>61.985375194558117</v>
      </c>
      <c r="H19" s="87" t="n">
        <f t="shared" si="7"/>
        <v>133.83609182338699</v>
      </c>
      <c r="I19" s="87" t="n">
        <f t="shared" si="7"/>
        <v>25.06048538973014</v>
      </c>
      <c r="J19" s="87" t="n">
        <f t="shared" si="7"/>
        <v>55.839941117323697</v>
      </c>
      <c r="K19" s="87" t="n">
        <f t="shared" si="7"/>
        <v>80.173797032132555</v>
      </c>
      <c r="L19" s="87" t="n">
        <f t="shared" si="7"/>
        <v>103.083564613888</v>
      </c>
      <c r="M19" s="87" t="n">
        <f t="shared" si="7"/>
        <v>287.27143546828216</v>
      </c>
      <c r="O19" s="9" t="n">
        <f t="shared" si="2"/>
        <v>837.52879524458172</v>
      </c>
      <c r="P19" s="9" t="n">
        <f>SUM('SAM_temporary 2022'!CF54)</f>
        <v>837.52879524458149</v>
      </c>
      <c r="Q19" s="9" t="n">
        <f t="shared" si="3"/>
        <v>0</v>
      </c>
    </row>
    <row r="20">
      <c r="B20" s="67"/>
      <c r="C20" s="83" t="str">
        <f>'SAM_temporary 2022'!B55</f>
        <v>c-ely</v>
      </c>
      <c r="D20" s="87" t="n">
        <f>$P20*D$49/SUM($D$49:$M$49)</f>
        <v>37.451418030527485</v>
      </c>
      <c r="E20" s="87" t="n">
        <f t="shared" ref="E20:M21" si="8">$P20*E$49/SUM($D$49:$M$49)</f>
        <v>47.496386770752508</v>
      </c>
      <c r="F20" s="87" t="n">
        <f t="shared" si="8"/>
        <v>54.381668582604362</v>
      </c>
      <c r="G20" s="87" t="n">
        <f t="shared" si="8"/>
        <v>72.65583695034907</v>
      </c>
      <c r="H20" s="87" t="n">
        <f t="shared" si="8"/>
        <v>120.49509837188916</v>
      </c>
      <c r="I20" s="87" t="n">
        <f t="shared" si="8"/>
        <v>79.083761005937433</v>
      </c>
      <c r="J20" s="87" t="n">
        <f t="shared" si="8"/>
        <v>128.91463095681524</v>
      </c>
      <c r="K20" s="87" t="n">
        <f t="shared" si="8"/>
        <v>154.98926103789174</v>
      </c>
      <c r="L20" s="87" t="n">
        <f t="shared" si="8"/>
        <v>191.13123686624041</v>
      </c>
      <c r="M20" s="87" t="n">
        <f t="shared" si="8"/>
        <v>269.64322554036966</v>
      </c>
      <c r="O20" s="9" t="n">
        <f t="shared" si="2"/>
        <v>1156.2425241133772</v>
      </c>
      <c r="P20" s="9" t="n">
        <f>SUM('SAM_temporary 2022'!CF55)</f>
        <v>1156.2425241133772</v>
      </c>
      <c r="Q20" s="9" t="n">
        <f t="shared" si="3"/>
        <v>0</v>
      </c>
    </row>
    <row r="21">
      <c r="B21" s="67"/>
      <c r="C21" s="83" t="str">
        <f>'SAM_temporary 2022'!B56</f>
        <v>c-wtr</v>
      </c>
      <c r="D21" s="87" t="n">
        <f>$P21*D$49/SUM($D$49:$M$49)</f>
        <v>9.9184804063184355</v>
      </c>
      <c r="E21" s="87" t="n">
        <f t="shared" si="8"/>
        <v>12.578748851982946</v>
      </c>
      <c r="F21" s="87" t="n">
        <f t="shared" si="8"/>
        <v>14.402218732006377</v>
      </c>
      <c r="G21" s="87" t="n">
        <f t="shared" si="8"/>
        <v>19.241874756499161</v>
      </c>
      <c r="H21" s="87" t="n">
        <f t="shared" si="8"/>
        <v>31.911429128926962</v>
      </c>
      <c r="I21" s="87" t="n">
        <f t="shared" si="8"/>
        <v>20.94421987856337</v>
      </c>
      <c r="J21" s="87" t="n">
        <f t="shared" si="8"/>
        <v>34.1412237098926</v>
      </c>
      <c r="K21" s="87" t="n">
        <f t="shared" si="8"/>
        <v>41.046722117198584</v>
      </c>
      <c r="L21" s="87" t="n">
        <f t="shared" si="8"/>
        <v>50.61841520521228</v>
      </c>
      <c r="M21" s="87" t="n">
        <f t="shared" si="8"/>
        <v>71.411209237488819</v>
      </c>
      <c r="O21" s="9" t="n">
        <f t="shared" si="2"/>
        <v>306.21454202408955</v>
      </c>
      <c r="P21" s="9" t="n">
        <f>SUM('SAM_temporary 2022'!CF56)</f>
        <v>306.21454202408955</v>
      </c>
      <c r="Q21" s="9" t="n">
        <f t="shared" si="3"/>
        <v>0</v>
      </c>
    </row>
    <row r="22">
      <c r="B22" s="67"/>
      <c r="C22" s="82" t="str">
        <f>'SAM_temporary 2022'!B57</f>
        <v>c-cns</v>
      </c>
      <c r="D22" s="87" t="n">
        <f t="shared" ref="D22:M23" si="9">$P22*D$48/SUM($D$48:$M$48)</f>
        <v>18.786663610618149</v>
      </c>
      <c r="E22" s="87" t="n">
        <f t="shared" si="9"/>
        <v>42.889774568449269</v>
      </c>
      <c r="F22" s="87" t="n">
        <f t="shared" si="9"/>
        <v>53.342010253970194</v>
      </c>
      <c r="G22" s="87" t="n">
        <f t="shared" si="9"/>
        <v>78.972212715250151</v>
      </c>
      <c r="H22" s="87" t="n">
        <f t="shared" si="9"/>
        <v>170.51332317146611</v>
      </c>
      <c r="I22" s="87" t="n">
        <f t="shared" si="9"/>
        <v>31.928208496492839</v>
      </c>
      <c r="J22" s="87" t="n">
        <f t="shared" si="9"/>
        <v>71.142647666210777</v>
      </c>
      <c r="K22" s="87" t="n">
        <f t="shared" si="9"/>
        <v>102.14509686418296</v>
      </c>
      <c r="L22" s="87" t="n">
        <f t="shared" si="9"/>
        <v>131.33319216964094</v>
      </c>
      <c r="M22" s="87" t="n">
        <f t="shared" si="9"/>
        <v>365.99699263913055</v>
      </c>
      <c r="O22" s="9" t="n">
        <f t="shared" si="2"/>
        <v>1067.0501221554118</v>
      </c>
      <c r="P22" s="9" t="n">
        <f>SUM('SAM_temporary 2022'!CF57)</f>
        <v>1067.0501221554118</v>
      </c>
      <c r="Q22" s="9" t="n">
        <f t="shared" si="3"/>
        <v>0</v>
      </c>
    </row>
    <row r="23">
      <c r="B23" s="67"/>
      <c r="C23" s="82" t="str">
        <f>'SAM_temporary 2022'!B58</f>
        <v>c-trd</v>
      </c>
      <c r="D23" s="87" t="n">
        <f t="shared" si="9"/>
        <v>5.4527763345172069</v>
      </c>
      <c r="E23" s="87" t="n">
        <f t="shared" si="9"/>
        <v>12.448636575758808</v>
      </c>
      <c r="F23" s="87" t="n">
        <f t="shared" si="9"/>
        <v>15.48236861940876</v>
      </c>
      <c r="G23" s="87" t="n">
        <f t="shared" si="9"/>
        <v>22.921462879379568</v>
      </c>
      <c r="H23" s="87" t="n">
        <f t="shared" si="9"/>
        <v>49.491013017540375</v>
      </c>
      <c r="I23" s="87" t="n">
        <f t="shared" si="9"/>
        <v>9.2670728183373789</v>
      </c>
      <c r="J23" s="87" t="n">
        <f t="shared" si="9"/>
        <v>20.648953619947516</v>
      </c>
      <c r="K23" s="87" t="n">
        <f t="shared" si="9"/>
        <v>29.647327402678616</v>
      </c>
      <c r="L23" s="87" t="n">
        <f t="shared" si="9"/>
        <v>38.119090065277177</v>
      </c>
      <c r="M23" s="87" t="n">
        <f t="shared" si="9"/>
        <v>106.22959889690885</v>
      </c>
      <c r="O23" s="9" t="n">
        <f t="shared" si="2"/>
        <v>309.70830022975423</v>
      </c>
      <c r="P23" s="9" t="n">
        <f>SUM('SAM_temporary 2022'!CF58)</f>
        <v>309.70830022975423</v>
      </c>
      <c r="Q23" s="9" t="n">
        <f t="shared" si="3"/>
        <v>0</v>
      </c>
    </row>
    <row r="24">
      <c r="B24" s="67"/>
      <c r="C24" s="56" t="str">
        <f>'SAM_temporary 2022'!B59</f>
        <v>c-trans</v>
      </c>
      <c r="D24" s="87" t="n">
        <f>$P24*D$50/SUM($D$50:$M$50)</f>
        <v>22.075928830028381</v>
      </c>
      <c r="E24" s="87" t="n">
        <f t="shared" ref="E24:M24" si="10">$P24*E$50/SUM($D$50:$M$50)</f>
        <v>45.702915164831559</v>
      </c>
      <c r="F24" s="87" t="n">
        <f t="shared" si="10"/>
        <v>69.673176169780518</v>
      </c>
      <c r="G24" s="87" t="n">
        <f t="shared" si="10"/>
        <v>116.18991286784836</v>
      </c>
      <c r="H24" s="87" t="n">
        <f t="shared" si="10"/>
        <v>193.69959227824</v>
      </c>
      <c r="I24" s="87" t="n">
        <f t="shared" si="10"/>
        <v>25.647736972329092</v>
      </c>
      <c r="J24" s="87" t="n">
        <f t="shared" si="10"/>
        <v>69.549332762324781</v>
      </c>
      <c r="K24" s="87" t="n">
        <f t="shared" si="10"/>
        <v>138.77985616584098</v>
      </c>
      <c r="L24" s="87" t="n">
        <f t="shared" si="10"/>
        <v>232.5496091345627</v>
      </c>
      <c r="M24" s="87" t="n">
        <f t="shared" si="10"/>
        <v>409.52002895178515</v>
      </c>
      <c r="O24" s="9" t="n">
        <f t="shared" si="2"/>
        <v>1323.3880892975715</v>
      </c>
      <c r="P24" s="9" t="n">
        <f>SUM('SAM_temporary 2022'!CF59)</f>
        <v>1323.3880892975715</v>
      </c>
      <c r="Q24" s="9" t="n">
        <f t="shared" si="3"/>
        <v>0</v>
      </c>
    </row>
    <row r="25">
      <c r="B25" s="67"/>
      <c r="C25" s="55" t="str">
        <f>'SAM_temporary 2022'!B60</f>
        <v>c-afs</v>
      </c>
      <c r="D25" s="87" t="n">
        <f>$P25*D$46/SUM($D$46:$M$46)</f>
        <v>52.119868337408406</v>
      </c>
      <c r="E25" s="87" t="n">
        <f t="shared" ref="E25:M25" si="11">$P25*E$46/SUM($D$46:$M$46)</f>
        <v>69.727512008405114</v>
      </c>
      <c r="F25" s="87" t="n">
        <f t="shared" si="11"/>
        <v>86.861228166171216</v>
      </c>
      <c r="G25" s="87" t="n">
        <f t="shared" si="11"/>
        <v>106.10750461755202</v>
      </c>
      <c r="H25" s="87" t="n">
        <f t="shared" si="11"/>
        <v>161.17953937777807</v>
      </c>
      <c r="I25" s="87" t="n">
        <f t="shared" si="11"/>
        <v>62.181719709066634</v>
      </c>
      <c r="J25" s="87" t="n">
        <f t="shared" si="11"/>
        <v>122.66524677725454</v>
      </c>
      <c r="K25" s="87" t="n">
        <f t="shared" si="11"/>
        <v>175.75249424614853</v>
      </c>
      <c r="L25" s="87" t="n">
        <f t="shared" si="11"/>
        <v>227.18490623668322</v>
      </c>
      <c r="M25" s="87" t="n">
        <f t="shared" si="11"/>
        <v>339.05484404474714</v>
      </c>
      <c r="O25" s="9" t="n">
        <f t="shared" si="2"/>
        <v>1402.8348635212149</v>
      </c>
      <c r="P25" s="9" t="n">
        <f>SUM('SAM_temporary 2022'!CF60)</f>
        <v>1402.8348635212146</v>
      </c>
      <c r="Q25" s="9" t="n">
        <f t="shared" si="3"/>
        <v>0</v>
      </c>
    </row>
    <row r="26">
      <c r="B26" s="67"/>
      <c r="C26" s="86" t="str">
        <f>'SAM_temporary 2022'!B61</f>
        <v>c-publ</v>
      </c>
      <c r="D26" s="87" t="n">
        <f t="shared" ref="D26:M35" si="12">$P26*D$53/SUM($D$53:$M$53)</f>
        <v>8.8482241490028386</v>
      </c>
      <c r="E26" s="87" t="n">
        <f t="shared" si="12"/>
        <v>12.244675264564455</v>
      </c>
      <c r="F26" s="87" t="n">
        <f t="shared" si="12"/>
        <v>13.454967810941117</v>
      </c>
      <c r="G26" s="87" t="n">
        <f t="shared" si="12"/>
        <v>17.332256273478066</v>
      </c>
      <c r="H26" s="87" t="n">
        <f t="shared" si="12"/>
        <v>28.814390626547606</v>
      </c>
      <c r="I26" s="87" t="n">
        <f t="shared" si="12"/>
        <v>13.464520801005436</v>
      </c>
      <c r="J26" s="87" t="n">
        <f t="shared" si="12"/>
        <v>27.117421102173605</v>
      </c>
      <c r="K26" s="87" t="n">
        <f t="shared" si="12"/>
        <v>39.484938429148471</v>
      </c>
      <c r="L26" s="87" t="n">
        <f t="shared" si="12"/>
        <v>56.134427483662328</v>
      </c>
      <c r="M26" s="87" t="n">
        <f t="shared" si="12"/>
        <v>111.58926563959106</v>
      </c>
      <c r="O26" s="9" t="n">
        <f t="shared" si="2"/>
        <v>328.48508758011496</v>
      </c>
      <c r="P26" s="9" t="n">
        <f>SUM('SAM_temporary 2022'!CF61)</f>
        <v>328.48508758011496</v>
      </c>
      <c r="Q26" s="9" t="n">
        <f t="shared" si="3"/>
        <v>0</v>
      </c>
    </row>
    <row r="27">
      <c r="B27" s="67"/>
      <c r="C27" s="86" t="str">
        <f>'SAM_temporary 2022'!B62</f>
        <v>c-tele</v>
      </c>
      <c r="D27" s="87" t="n">
        <f t="shared" si="12"/>
        <v>32.351275169503602</v>
      </c>
      <c r="E27" s="87" t="n">
        <f t="shared" si="12"/>
        <v>44.769532527019152</v>
      </c>
      <c r="F27" s="87" t="n">
        <f t="shared" si="12"/>
        <v>49.194658579894195</v>
      </c>
      <c r="G27" s="87" t="n">
        <f t="shared" si="12"/>
        <v>63.370975075810534</v>
      </c>
      <c r="H27" s="87" t="n">
        <f t="shared" si="12"/>
        <v>105.35247121944352</v>
      </c>
      <c r="I27" s="87" t="n">
        <f t="shared" si="12"/>
        <v>49.229586651907063</v>
      </c>
      <c r="J27" s="87" t="n">
        <f t="shared" si="12"/>
        <v>99.147934906530182</v>
      </c>
      <c r="K27" s="87" t="n">
        <f t="shared" si="12"/>
        <v>144.36660810816437</v>
      </c>
      <c r="L27" s="87" t="n">
        <f t="shared" si="12"/>
        <v>205.24121896382607</v>
      </c>
      <c r="M27" s="87" t="n">
        <f t="shared" si="12"/>
        <v>407.99769285637763</v>
      </c>
      <c r="O27" s="9" t="n">
        <f t="shared" si="2"/>
        <v>1201.0219540584762</v>
      </c>
      <c r="P27" s="9" t="n">
        <f>SUM('SAM_temporary 2022'!CF62)</f>
        <v>1201.0219540584762</v>
      </c>
      <c r="Q27" s="9" t="n">
        <f t="shared" si="3"/>
        <v>0</v>
      </c>
    </row>
    <row r="28">
      <c r="B28" s="67"/>
      <c r="C28" s="86" t="str">
        <f>'SAM_temporary 2022'!B63</f>
        <v>c-info</v>
      </c>
      <c r="D28" s="87" t="n">
        <f t="shared" si="12"/>
        <v>4.8768725625126388</v>
      </c>
      <c r="E28" s="87" t="n">
        <f t="shared" si="12"/>
        <v>6.7488933179163748</v>
      </c>
      <c r="F28" s="87" t="n">
        <f t="shared" si="12"/>
        <v>7.4159698309704751</v>
      </c>
      <c r="G28" s="87" t="n">
        <f t="shared" si="12"/>
        <v>9.5530135361781703</v>
      </c>
      <c r="H28" s="87" t="n">
        <f t="shared" si="12"/>
        <v>15.881617450657359</v>
      </c>
      <c r="I28" s="87" t="n">
        <f t="shared" si="12"/>
        <v>7.4212351491122961</v>
      </c>
      <c r="J28" s="87" t="n">
        <f t="shared" si="12"/>
        <v>14.946299360442348</v>
      </c>
      <c r="K28" s="87" t="n">
        <f t="shared" si="12"/>
        <v>21.762899494280571</v>
      </c>
      <c r="L28" s="87" t="n">
        <f t="shared" si="12"/>
        <v>30.939592464808872</v>
      </c>
      <c r="M28" s="87" t="n">
        <f t="shared" si="12"/>
        <v>61.504615921149096</v>
      </c>
      <c r="O28" s="9" t="n">
        <f t="shared" si="2"/>
        <v>181.0510090880282</v>
      </c>
      <c r="P28" s="9" t="n">
        <f>SUM('SAM_temporary 2022'!CF63)</f>
        <v>181.0510090880282</v>
      </c>
      <c r="Q28" s="9" t="n">
        <f t="shared" si="3"/>
        <v>0</v>
      </c>
    </row>
    <row r="29">
      <c r="B29" s="67"/>
      <c r="C29" s="86" t="str">
        <f>'SAM_temporary 2022'!B64</f>
        <v>c-ofi</v>
      </c>
      <c r="D29" s="87" t="n">
        <f t="shared" si="12"/>
        <v>47.137610378373388</v>
      </c>
      <c r="E29" s="87" t="n">
        <f t="shared" si="12"/>
        <v>65.231703233443952</v>
      </c>
      <c r="F29" s="87" t="n">
        <f t="shared" si="12"/>
        <v>71.679358439079977</v>
      </c>
      <c r="G29" s="87" t="n">
        <f t="shared" si="12"/>
        <v>92.335041409343091</v>
      </c>
      <c r="H29" s="87" t="n">
        <f t="shared" si="12"/>
        <v>153.50442029630585</v>
      </c>
      <c r="I29" s="87" t="n">
        <f t="shared" si="12"/>
        <v>71.730250586025761</v>
      </c>
      <c r="J29" s="87" t="n">
        <f t="shared" si="12"/>
        <v>144.46406520167031</v>
      </c>
      <c r="K29" s="87" t="n">
        <f t="shared" si="12"/>
        <v>210.35019142197206</v>
      </c>
      <c r="L29" s="87" t="n">
        <f t="shared" si="12"/>
        <v>299.04789107723138</v>
      </c>
      <c r="M29" s="87" t="n">
        <f t="shared" si="12"/>
        <v>594.47537014765157</v>
      </c>
      <c r="O29" s="9" t="n">
        <f t="shared" si="2"/>
        <v>1749.9559021910973</v>
      </c>
      <c r="P29" s="9" t="n">
        <f>SUM('SAM_temporary 2022'!CF64)</f>
        <v>1749.9559021910973</v>
      </c>
      <c r="Q29" s="9" t="n">
        <f t="shared" si="3"/>
        <v>0</v>
      </c>
    </row>
    <row r="30">
      <c r="B30" s="67"/>
      <c r="C30" s="86" t="str">
        <f>'SAM_temporary 2022'!B65</f>
        <v>c-rsa</v>
      </c>
      <c r="D30" s="87" t="n">
        <f t="shared" si="12"/>
        <v>146.01535686114255</v>
      </c>
      <c r="E30" s="87" t="n">
        <f t="shared" si="12"/>
        <v>202.06434627966274</v>
      </c>
      <c r="F30" s="87" t="n">
        <f t="shared" si="12"/>
        <v>222.03686224327396</v>
      </c>
      <c r="G30" s="87" t="n">
        <f t="shared" si="12"/>
        <v>286.02073617968693</v>
      </c>
      <c r="H30" s="87" t="n">
        <f t="shared" si="12"/>
        <v>475.50146325642766</v>
      </c>
      <c r="I30" s="87" t="n">
        <f t="shared" si="12"/>
        <v>222.19450780354038</v>
      </c>
      <c r="J30" s="87" t="n">
        <f t="shared" si="12"/>
        <v>447.49769588895231</v>
      </c>
      <c r="K30" s="87" t="n">
        <f t="shared" si="12"/>
        <v>651.5892091208035</v>
      </c>
      <c r="L30" s="87" t="n">
        <f t="shared" si="12"/>
        <v>926.34276926026962</v>
      </c>
      <c r="M30" s="87" t="n">
        <f t="shared" si="12"/>
        <v>1841.4708047460535</v>
      </c>
      <c r="O30" s="9" t="n">
        <f t="shared" si="2"/>
        <v>5420.7337516398129</v>
      </c>
      <c r="P30" s="9" t="n">
        <f>SUM('SAM_temporary 2022'!CF65)</f>
        <v>5420.7337516398129</v>
      </c>
      <c r="Q30" s="9" t="n">
        <f t="shared" si="3"/>
        <v>0</v>
      </c>
    </row>
    <row r="31">
      <c r="B31" s="67"/>
      <c r="C31" s="86" t="str">
        <f>'SAM_temporary 2022'!B66</f>
        <v>c-obs</v>
      </c>
      <c r="D31" s="87" t="n">
        <f t="shared" si="12"/>
        <v>9.7766376603188281</v>
      </c>
      <c r="E31" s="87" t="n">
        <f t="shared" si="12"/>
        <v>13.529466626747505</v>
      </c>
      <c r="F31" s="87" t="n">
        <f t="shared" si="12"/>
        <v>14.866750977782253</v>
      </c>
      <c r="G31" s="87" t="n">
        <f t="shared" si="12"/>
        <v>19.150869888471281</v>
      </c>
      <c r="H31" s="87" t="n">
        <f t="shared" si="12"/>
        <v>31.837784827183718</v>
      </c>
      <c r="I31" s="87" t="n">
        <f t="shared" si="12"/>
        <v>14.877306330004203</v>
      </c>
      <c r="J31" s="87" t="n">
        <f t="shared" si="12"/>
        <v>29.96275816861089</v>
      </c>
      <c r="K31" s="87" t="n">
        <f t="shared" si="12"/>
        <v>43.627956249874977</v>
      </c>
      <c r="L31" s="87" t="n">
        <f t="shared" si="12"/>
        <v>62.024418520077582</v>
      </c>
      <c r="M31" s="87" t="n">
        <f t="shared" si="12"/>
        <v>123.29794075823628</v>
      </c>
      <c r="O31" s="9" t="n">
        <f t="shared" si="2"/>
        <v>362.9518900073075</v>
      </c>
      <c r="P31" s="9" t="n">
        <f>SUM('SAM_temporary 2022'!CF66)</f>
        <v>362.9518900073075</v>
      </c>
      <c r="Q31" s="9" t="n">
        <f t="shared" si="3"/>
        <v>0</v>
      </c>
    </row>
    <row r="32">
      <c r="B32" s="67"/>
      <c r="C32" s="86" t="str">
        <f>'SAM_temporary 2022'!B67</f>
        <v>c-scie</v>
      </c>
      <c r="D32" s="87" t="n">
        <f t="shared" si="12"/>
        <v>0</v>
      </c>
      <c r="E32" s="87" t="n">
        <f t="shared" si="12"/>
        <v>0</v>
      </c>
      <c r="F32" s="87" t="n">
        <f t="shared" si="12"/>
        <v>0</v>
      </c>
      <c r="G32" s="87" t="n">
        <f t="shared" si="12"/>
        <v>0</v>
      </c>
      <c r="H32" s="87" t="n">
        <f t="shared" si="12"/>
        <v>0</v>
      </c>
      <c r="I32" s="87" t="n">
        <f t="shared" si="12"/>
        <v>0</v>
      </c>
      <c r="J32" s="87" t="n">
        <f t="shared" si="12"/>
        <v>0</v>
      </c>
      <c r="K32" s="87" t="n">
        <f t="shared" si="12"/>
        <v>0</v>
      </c>
      <c r="L32" s="87" t="n">
        <f t="shared" si="12"/>
        <v>0</v>
      </c>
      <c r="M32" s="87" t="n">
        <f t="shared" si="12"/>
        <v>0</v>
      </c>
      <c r="O32" s="9" t="n">
        <f t="shared" si="2"/>
        <v>0</v>
      </c>
      <c r="P32" s="9" t="n">
        <f>SUM('SAM_temporary 2022'!CF67)</f>
        <v>0</v>
      </c>
      <c r="Q32" s="9" t="n">
        <f t="shared" si="3"/>
        <v>0</v>
      </c>
    </row>
    <row r="33">
      <c r="B33" s="67"/>
      <c r="C33" s="86" t="str">
        <f>'SAM_temporary 2022'!B68</f>
        <v>c-prof</v>
      </c>
      <c r="D33" s="87" t="n">
        <f t="shared" si="12"/>
        <v>0.57280059867404887</v>
      </c>
      <c r="E33" s="87" t="n">
        <f t="shared" si="12"/>
        <v>0.79267401051342712</v>
      </c>
      <c r="F33" s="87" t="n">
        <f t="shared" si="12"/>
        <v>0.87102377691411426</v>
      </c>
      <c r="G33" s="87" t="n">
        <f t="shared" si="12"/>
        <v>1.1220247817681148</v>
      </c>
      <c r="H33" s="87" t="n">
        <f t="shared" si="12"/>
        <v>1.8653347749078451</v>
      </c>
      <c r="I33" s="87" t="n">
        <f t="shared" si="12"/>
        <v>0.87164220139521043</v>
      </c>
      <c r="J33" s="87" t="n">
        <f t="shared" si="12"/>
        <v>1.7554793798450306</v>
      </c>
      <c r="K33" s="87" t="n">
        <f t="shared" si="12"/>
        <v>2.5561057213240974</v>
      </c>
      <c r="L33" s="87" t="n">
        <f t="shared" si="12"/>
        <v>3.6339307331506037</v>
      </c>
      <c r="M33" s="87" t="n">
        <f t="shared" si="12"/>
        <v>7.2238674210303078</v>
      </c>
      <c r="O33" s="9" t="n">
        <f t="shared" si="2"/>
        <v>21.264883399522802</v>
      </c>
      <c r="P33" s="9" t="n">
        <f>SUM('SAM_temporary 2022'!CF68)</f>
        <v>21.264883399522798</v>
      </c>
      <c r="Q33" s="9" t="n">
        <f t="shared" si="3"/>
        <v>0</v>
      </c>
    </row>
    <row r="34">
      <c r="B34" s="67"/>
      <c r="C34" s="86" t="str">
        <f>'SAM_temporary 2022'!B69</f>
        <v>c-supp</v>
      </c>
      <c r="D34" s="87" t="n">
        <f t="shared" si="12"/>
        <v>11.476354644816578</v>
      </c>
      <c r="E34" s="87" t="n">
        <f t="shared" si="12"/>
        <v>15.881631554574877</v>
      </c>
      <c r="F34" s="87" t="n">
        <f t="shared" si="12"/>
        <v>17.451409427772408</v>
      </c>
      <c r="G34" s="87" t="n">
        <f t="shared" si="12"/>
        <v>22.480343675707825</v>
      </c>
      <c r="H34" s="87" t="n">
        <f t="shared" si="12"/>
        <v>37.372941749198986</v>
      </c>
      <c r="I34" s="87" t="n">
        <f t="shared" si="12"/>
        <v>17.463799880370615</v>
      </c>
      <c r="J34" s="87" t="n">
        <f t="shared" si="12"/>
        <v>35.171932399163872</v>
      </c>
      <c r="K34" s="87" t="n">
        <f t="shared" si="12"/>
        <v>51.212892995338748</v>
      </c>
      <c r="L34" s="87" t="n">
        <f t="shared" si="12"/>
        <v>72.80767154376943</v>
      </c>
      <c r="M34" s="87" t="n">
        <f t="shared" si="12"/>
        <v>144.73389975986478</v>
      </c>
      <c r="O34" s="9" t="n">
        <f t="shared" si="2"/>
        <v>426.05287763057811</v>
      </c>
      <c r="P34" s="9" t="n">
        <f>SUM('SAM_temporary 2022'!CF69)</f>
        <v>426.05287763057811</v>
      </c>
      <c r="Q34" s="9" t="n">
        <f t="shared" si="3"/>
        <v>0</v>
      </c>
    </row>
    <row r="35">
      <c r="B35" s="67"/>
      <c r="C35" s="86" t="str">
        <f>'SAM_temporary 2022'!B70</f>
        <v>c-admi</v>
      </c>
      <c r="D35" s="87" t="n">
        <f t="shared" si="12"/>
        <v>24.498375916091096</v>
      </c>
      <c r="E35" s="87" t="n">
        <f t="shared" si="12"/>
        <v>33.902244399580248</v>
      </c>
      <c r="F35" s="87" t="n">
        <f t="shared" si="12"/>
        <v>37.253222095248141</v>
      </c>
      <c r="G35" s="87" t="n">
        <f t="shared" si="12"/>
        <v>47.988401119963257</v>
      </c>
      <c r="H35" s="87" t="n">
        <f t="shared" si="12"/>
        <v>79.77937284079853</v>
      </c>
      <c r="I35" s="87" t="n">
        <f t="shared" si="12"/>
        <v>37.279671780267115</v>
      </c>
      <c r="J35" s="87" t="n">
        <f t="shared" si="12"/>
        <v>75.080916221008948</v>
      </c>
      <c r="K35" s="87" t="n">
        <f t="shared" si="12"/>
        <v>109.32327757203161</v>
      </c>
      <c r="L35" s="87" t="n">
        <f t="shared" si="12"/>
        <v>155.42127811989201</v>
      </c>
      <c r="M35" s="87" t="n">
        <f t="shared" si="12"/>
        <v>308.96095440205738</v>
      </c>
      <c r="O35" s="9" t="n">
        <f t="shared" si="2"/>
        <v>909.48771446693843</v>
      </c>
      <c r="P35" s="9" t="n">
        <f>SUM('SAM_temporary 2022'!CF70)</f>
        <v>909.48771446693831</v>
      </c>
      <c r="Q35" s="9" t="n">
        <f t="shared" si="3"/>
        <v>0</v>
      </c>
    </row>
    <row r="36">
      <c r="B36" s="67"/>
      <c r="C36" s="84" t="str">
        <f>'SAM_temporary 2022'!B71</f>
        <v>c-educ</v>
      </c>
      <c r="D36" s="87" t="n">
        <f>$P36*D$51/SUM($D$51:$M$51)</f>
        <v>14.014438152935831</v>
      </c>
      <c r="E36" s="87" t="n">
        <f t="shared" ref="E36:M36" si="13">$P36*E$51/SUM($D$51:$M$51)</f>
        <v>24.925533621632884</v>
      </c>
      <c r="F36" s="87" t="n">
        <f t="shared" si="13"/>
        <v>46.254172147529694</v>
      </c>
      <c r="G36" s="87" t="n">
        <f t="shared" si="13"/>
        <v>85.096518440256546</v>
      </c>
      <c r="H36" s="87" t="n">
        <f t="shared" si="13"/>
        <v>101.5654061542761</v>
      </c>
      <c r="I36" s="87" t="n">
        <f t="shared" si="13"/>
        <v>50.401258941987642</v>
      </c>
      <c r="J36" s="87" t="n">
        <f t="shared" si="13"/>
        <v>71.906538675328875</v>
      </c>
      <c r="K36" s="87" t="n">
        <f t="shared" si="13"/>
        <v>154.2049972003131</v>
      </c>
      <c r="L36" s="87" t="n">
        <f t="shared" si="13"/>
        <v>398.56891691688702</v>
      </c>
      <c r="M36" s="87" t="n">
        <f t="shared" si="13"/>
        <v>812.8046911038366</v>
      </c>
      <c r="O36" s="9" t="n">
        <f t="shared" si="2"/>
        <v>1759.7424713549844</v>
      </c>
      <c r="P36" s="9" t="n">
        <f>SUM('SAM_temporary 2022'!CF71)</f>
        <v>1759.7424713549842</v>
      </c>
      <c r="Q36" s="9" t="n">
        <f t="shared" si="3"/>
        <v>0</v>
      </c>
    </row>
    <row r="37">
      <c r="B37" s="67" t="s">
        <v>799</v>
      </c>
      <c r="C37" s="19" t="s">
        <v>86</v>
      </c>
      <c r="D37" s="87" t="n">
        <f>$P37*D$52/SUM($D$52:$M$52)</f>
        <v>53.130674804497744</v>
      </c>
      <c r="E37" s="87" t="n">
        <f t="shared" ref="E37:M37" si="14">$P37*E$52/SUM($D$52:$M$52)</f>
        <v>79.520484502459908</v>
      </c>
      <c r="F37" s="87" t="n">
        <f t="shared" si="14"/>
        <v>113.11876928217426</v>
      </c>
      <c r="G37" s="87" t="n">
        <f t="shared" si="14"/>
        <v>124.578614070282</v>
      </c>
      <c r="H37" s="87" t="n">
        <f t="shared" si="14"/>
        <v>171.60294861649405</v>
      </c>
      <c r="I37" s="87" t="n">
        <f t="shared" si="14"/>
        <v>69.347046691384364</v>
      </c>
      <c r="J37" s="87" t="n">
        <f t="shared" si="14"/>
        <v>107.62797594194389</v>
      </c>
      <c r="K37" s="87" t="n">
        <f t="shared" si="14"/>
        <v>157.93103960350959</v>
      </c>
      <c r="L37" s="87" t="n">
        <f t="shared" si="14"/>
        <v>222.79226001368724</v>
      </c>
      <c r="M37" s="87" t="n">
        <f t="shared" si="14"/>
        <v>319.67862638300875</v>
      </c>
      <c r="O37" s="9" t="n">
        <f t="shared" si="2"/>
        <v>1419.3284399094418</v>
      </c>
      <c r="P37" s="9" t="n">
        <f>SUM('SAM_temporary 2022'!CF72)</f>
        <v>1419.3284399094418</v>
      </c>
      <c r="Q37" s="9" t="n">
        <f t="shared" si="3"/>
        <v>0</v>
      </c>
    </row>
    <row r="38">
      <c r="B38" s="67" t="s">
        <v>800</v>
      </c>
      <c r="C38" s="86" t="s">
        <v>87</v>
      </c>
      <c r="D38" s="87" t="n">
        <f t="shared" ref="D38:M41" si="15">$P38*D$53/SUM($D$53:$M$53)</f>
        <v>14.164372913112864</v>
      </c>
      <c r="E38" s="87" t="n">
        <f t="shared" si="15"/>
        <v>19.601463946503394</v>
      </c>
      <c r="F38" s="87" t="n">
        <f t="shared" si="15"/>
        <v>21.538918815656089</v>
      </c>
      <c r="G38" s="87" t="n">
        <f t="shared" si="15"/>
        <v>27.745741648153221</v>
      </c>
      <c r="H38" s="87" t="n">
        <f t="shared" si="15"/>
        <v>46.126518409292295</v>
      </c>
      <c r="I38" s="87" t="n">
        <f t="shared" si="15"/>
        <v>21.554211388654654</v>
      </c>
      <c r="J38" s="87" t="n">
        <f t="shared" si="15"/>
        <v>43.409983570137037</v>
      </c>
      <c r="K38" s="87" t="n">
        <f t="shared" si="15"/>
        <v>63.208094974039319</v>
      </c>
      <c r="L38" s="87" t="n">
        <f t="shared" si="15"/>
        <v>89.860852387231915</v>
      </c>
      <c r="M38" s="87" t="n">
        <f t="shared" si="15"/>
        <v>178.63380775652098</v>
      </c>
      <c r="O38" s="9" t="n">
        <f t="shared" si="2"/>
        <v>525.84396580930184</v>
      </c>
      <c r="P38" s="9" t="n">
        <f>SUM('SAM_temporary 2022'!CF73)</f>
        <v>525.84396580930172</v>
      </c>
      <c r="Q38" s="9" t="n">
        <f t="shared" si="3"/>
        <v>0</v>
      </c>
    </row>
    <row r="39">
      <c r="B39" s="67" t="s">
        <v>801</v>
      </c>
      <c r="C39" s="86" t="s">
        <v>88</v>
      </c>
      <c r="D39" s="87" t="n">
        <f t="shared" si="15"/>
        <v>43.359323086658904</v>
      </c>
      <c r="E39" s="87" t="n">
        <f t="shared" si="15"/>
        <v>60.003094626315885</v>
      </c>
      <c r="F39" s="87" t="n">
        <f t="shared" si="15"/>
        <v>65.933941840853834</v>
      </c>
      <c r="G39" s="87" t="n">
        <f t="shared" si="15"/>
        <v>84.93398075445441</v>
      </c>
      <c r="H39" s="87" t="n">
        <f t="shared" si="15"/>
        <v>141.20036424059995</v>
      </c>
      <c r="I39" s="87" t="n">
        <f t="shared" si="15"/>
        <v>65.98075475784907</v>
      </c>
      <c r="J39" s="87" t="n">
        <f t="shared" si="15"/>
        <v>132.88463346383858</v>
      </c>
      <c r="K39" s="87" t="n">
        <f t="shared" si="15"/>
        <v>193.48969618940123</v>
      </c>
      <c r="L39" s="87" t="n">
        <f t="shared" si="15"/>
        <v>275.07788416764248</v>
      </c>
      <c r="M39" s="87" t="n">
        <f t="shared" si="15"/>
        <v>546.8255483124608</v>
      </c>
      <c r="O39" s="9" t="n">
        <f t="shared" si="2"/>
        <v>1609.6892214400752</v>
      </c>
      <c r="P39" s="9" t="n">
        <f>SUM('SAM_temporary 2022'!CF74)</f>
        <v>1609.689221440075</v>
      </c>
      <c r="Q39" s="9" t="n">
        <f t="shared" si="3"/>
        <v>0</v>
      </c>
    </row>
    <row r="40">
      <c r="B40" s="67" t="s">
        <v>802</v>
      </c>
      <c r="C40" s="86" t="s">
        <v>89</v>
      </c>
      <c r="D40" s="87" t="n">
        <f>$P40*D$53/SUM($D$53:$M$53)</f>
        <v>18.287810067564759</v>
      </c>
      <c r="E40" s="87" t="n">
        <f t="shared" si="15"/>
        <v>25.307710542414192</v>
      </c>
      <c r="F40" s="87" t="n">
        <f t="shared" si="15"/>
        <v>27.809184266587433</v>
      </c>
      <c r="G40" s="87" t="n">
        <f t="shared" si="15"/>
        <v>35.822895694549707</v>
      </c>
      <c r="H40" s="87" t="n">
        <f t="shared" si="15"/>
        <v>59.554560792891571</v>
      </c>
      <c r="I40" s="87" t="n">
        <f t="shared" si="15"/>
        <v>27.828928710775514</v>
      </c>
      <c r="J40" s="87" t="n">
        <f t="shared" si="15"/>
        <v>56.047206567954269</v>
      </c>
      <c r="K40" s="87" t="n">
        <f t="shared" si="15"/>
        <v>81.608811255435157</v>
      </c>
      <c r="L40" s="87" t="n">
        <f t="shared" si="15"/>
        <v>116.02054048194461</v>
      </c>
      <c r="M40" s="87" t="n">
        <f t="shared" si="15"/>
        <v>230.63648266933353</v>
      </c>
      <c r="O40" s="9" t="n">
        <f t="shared" si="2"/>
        <v>678.92413104945081</v>
      </c>
      <c r="P40" s="9" t="n">
        <f>SUM('SAM_temporary 2022'!CF75)</f>
        <v>678.92413104945069</v>
      </c>
      <c r="Q40" s="9" t="n">
        <f t="shared" si="3"/>
        <v>0</v>
      </c>
    </row>
    <row r="41">
      <c r="B41" s="67" t="s">
        <v>803</v>
      </c>
      <c r="C41" s="86" t="s">
        <v>90</v>
      </c>
      <c r="D41" s="87" t="n">
        <f>$P41*D$53/SUM($D$53:$M$53)</f>
        <v>1.9221873149172237</v>
      </c>
      <c r="E41" s="87" t="n">
        <f t="shared" si="15"/>
        <v>2.6600320100931181</v>
      </c>
      <c r="F41" s="87" t="n">
        <f t="shared" si="15"/>
        <v>2.9229558398704487</v>
      </c>
      <c r="G41" s="87" t="n">
        <f t="shared" si="15"/>
        <v>3.765257591437551</v>
      </c>
      <c r="H41" s="87" t="n">
        <f t="shared" si="15"/>
        <v>6.2596352914117146</v>
      </c>
      <c r="I41" s="87" t="n">
        <f t="shared" si="15"/>
        <v>2.9250311304611869</v>
      </c>
      <c r="J41" s="87" t="n">
        <f t="shared" si="15"/>
        <v>5.8909858043934165</v>
      </c>
      <c r="K41" s="87" t="n">
        <f t="shared" si="15"/>
        <v>8.5777040116405896</v>
      </c>
      <c r="L41" s="87" t="n">
        <f t="shared" si="15"/>
        <v>12.194637321817453</v>
      </c>
      <c r="M41" s="87" t="n">
        <f t="shared" si="15"/>
        <v>24.241640727142201</v>
      </c>
      <c r="O41" s="9" t="n">
        <f t="shared" si="2"/>
        <v>71.360067043184898</v>
      </c>
      <c r="P41" s="9" t="n">
        <f>SUM('SAM_temporary 2022'!CF76)</f>
        <v>71.360067043184898</v>
      </c>
      <c r="Q41" s="9" t="n">
        <f t="shared" si="3"/>
        <v>0</v>
      </c>
    </row>
    <row r="45">
      <c r="C45" s="13" t="s">
        <v>799</v>
      </c>
      <c r="D45" s="85" t="s">
        <v>804</v>
      </c>
      <c r="E45" s="85" t="s">
        <v>805</v>
      </c>
      <c r="F45" s="85" t="s">
        <v>806</v>
      </c>
      <c r="G45" s="85" t="s">
        <v>807</v>
      </c>
      <c r="H45" s="85" t="s">
        <v>808</v>
      </c>
      <c r="I45" s="85" t="s">
        <v>809</v>
      </c>
      <c r="J45" s="85" t="s">
        <v>810</v>
      </c>
      <c r="K45" s="85" t="s">
        <v>811</v>
      </c>
      <c r="L45" s="85" t="s">
        <v>812</v>
      </c>
      <c r="M45" s="85" t="s">
        <v>813</v>
      </c>
    </row>
    <row r="46">
      <c r="C46" s="55" t="s">
        <v>800</v>
      </c>
      <c r="D46" s="74" t="n">
        <v>68843918.133846998</v>
      </c>
      <c r="E46" s="74" t="n">
        <v>92101443.873719603</v>
      </c>
      <c r="F46" s="74" t="n">
        <v>114732969.81806301</v>
      </c>
      <c r="G46" s="74" t="n">
        <v>140154927.368352</v>
      </c>
      <c r="H46" s="74" t="n">
        <v>212898293.25625399</v>
      </c>
      <c r="I46" s="74" t="n">
        <v>82134382.8683521</v>
      </c>
      <c r="J46" s="74" t="n">
        <v>162025662.69608799</v>
      </c>
      <c r="K46" s="74" t="n">
        <v>232147369.35582399</v>
      </c>
      <c r="L46" s="74" t="n">
        <v>300083242.43939602</v>
      </c>
      <c r="M46" s="74" t="n">
        <v>447849633.37191498</v>
      </c>
    </row>
    <row r="47">
      <c r="C47" s="81" t="s">
        <v>801</v>
      </c>
      <c r="D47" s="74" t="n">
        <v>4789613.9068553904</v>
      </c>
      <c r="E47" s="74" t="n">
        <v>8786743.9996623993</v>
      </c>
      <c r="F47" s="74" t="n">
        <v>10341676.734338099</v>
      </c>
      <c r="G47" s="74" t="n">
        <v>12176182.035364799</v>
      </c>
      <c r="H47" s="74" t="n">
        <v>16580742.9078172</v>
      </c>
      <c r="I47" s="74" t="n">
        <v>6120525.5822111797</v>
      </c>
      <c r="J47" s="74" t="n">
        <v>13716095.208855901</v>
      </c>
      <c r="K47" s="74" t="n">
        <v>22381604.765549298</v>
      </c>
      <c r="L47" s="74" t="n">
        <v>27941269.7310596</v>
      </c>
      <c r="M47" s="74" t="n">
        <v>49081998.226424403</v>
      </c>
    </row>
    <row r="48">
      <c r="C48" s="82" t="s">
        <v>802</v>
      </c>
      <c r="D48" s="74" t="n">
        <v>2672550.8065282502</v>
      </c>
      <c r="E48" s="74" t="n">
        <v>6101408.1047333097</v>
      </c>
      <c r="F48" s="74" t="n">
        <v>7588320.9217368597</v>
      </c>
      <c r="G48" s="74" t="n">
        <v>11234419.009140801</v>
      </c>
      <c r="H48" s="74" t="n">
        <v>24256862.677210599</v>
      </c>
      <c r="I48" s="74" t="n">
        <v>4542039.0302872099</v>
      </c>
      <c r="J48" s="74" t="n">
        <v>10120601.7385346</v>
      </c>
      <c r="K48" s="74" t="n">
        <v>14530944.2200789</v>
      </c>
      <c r="L48" s="74" t="n">
        <v>18683180.5759551</v>
      </c>
      <c r="M48" s="74" t="n">
        <v>52065953.707276598</v>
      </c>
    </row>
    <row r="49">
      <c r="C49" s="83" t="s">
        <v>803</v>
      </c>
      <c r="D49" s="74" t="n">
        <v>16919650.8320802</v>
      </c>
      <c r="E49" s="74" t="n">
        <v>21457726.361429501</v>
      </c>
      <c r="F49" s="74" t="n">
        <v>24568331.2534004</v>
      </c>
      <c r="G49" s="74" t="n">
        <v>32824161.4539246</v>
      </c>
      <c r="H49" s="74" t="n">
        <v>54436790.344432399</v>
      </c>
      <c r="I49" s="74" t="n">
        <v>35728143.100414798</v>
      </c>
      <c r="J49" s="74" t="n">
        <v>58240532.87269</v>
      </c>
      <c r="K49" s="74" t="n">
        <v>70020424.255917698</v>
      </c>
      <c r="L49" s="74" t="n">
        <v>86348500.562632903</v>
      </c>
      <c r="M49" s="74" t="n">
        <v>121818330.661341</v>
      </c>
    </row>
    <row r="50">
      <c r="C50" s="56" t="s">
        <v>814</v>
      </c>
      <c r="D50" s="74" t="n">
        <v>8770562.7382277194</v>
      </c>
      <c r="E50" s="74" t="n">
        <v>18157346.3050768</v>
      </c>
      <c r="F50" s="74" t="n">
        <v>27680509.729559001</v>
      </c>
      <c r="G50" s="74" t="n">
        <v>46161179.817291804</v>
      </c>
      <c r="H50" s="74" t="n">
        <v>76955059.944503799</v>
      </c>
      <c r="I50" s="74" t="n">
        <v>10189609.141310399</v>
      </c>
      <c r="J50" s="74" t="n">
        <v>27631307.886992399</v>
      </c>
      <c r="K50" s="74" t="n">
        <v>55135955.758703299</v>
      </c>
      <c r="L50" s="74" t="n">
        <v>92389813.011659101</v>
      </c>
      <c r="M50" s="74" t="n">
        <v>162698527.16669801</v>
      </c>
    </row>
    <row r="51">
      <c r="C51" s="84" t="s">
        <v>815</v>
      </c>
      <c r="D51" s="74" t="n">
        <v>830409.15981292701</v>
      </c>
      <c r="E51" s="74" t="n">
        <v>1476933.37447802</v>
      </c>
      <c r="F51" s="74" t="n">
        <v>2740736.9322776799</v>
      </c>
      <c r="G51" s="74" t="n">
        <v>5042294.7826970397</v>
      </c>
      <c r="H51" s="74" t="n">
        <v>6018139.4837411204</v>
      </c>
      <c r="I51" s="74" t="n">
        <v>2986467.7152799</v>
      </c>
      <c r="J51" s="74" t="n">
        <v>4260737.9414583798</v>
      </c>
      <c r="K51" s="74" t="n">
        <v>9137236.9528236408</v>
      </c>
      <c r="L51" s="74" t="n">
        <v>23616735.527507801</v>
      </c>
      <c r="M51" s="74" t="n">
        <v>48161792.379107803</v>
      </c>
    </row>
    <row r="52">
      <c r="C52" s="19" t="s">
        <v>816</v>
      </c>
      <c r="D52" s="74" t="n">
        <v>19913650.6855576</v>
      </c>
      <c r="E52" s="74" t="n">
        <v>29804687.3403202</v>
      </c>
      <c r="F52" s="74" t="n">
        <v>42397497.599159203</v>
      </c>
      <c r="G52" s="74" t="n">
        <v>46692706.475402698</v>
      </c>
      <c r="H52" s="74" t="n">
        <v>64317669.367739096</v>
      </c>
      <c r="I52" s="74" t="n">
        <v>25991630.427595802</v>
      </c>
      <c r="J52" s="74" t="n">
        <v>40339519.962581597</v>
      </c>
      <c r="K52" s="74" t="n">
        <v>59193367.421808399</v>
      </c>
      <c r="L52" s="74" t="n">
        <v>83503687.0448879</v>
      </c>
      <c r="M52" s="74" t="n">
        <v>119817196.390873</v>
      </c>
    </row>
    <row r="53">
      <c r="C53" s="86" t="s">
        <v>817</v>
      </c>
      <c r="D53" s="74" t="n">
        <v>15539953.534695501</v>
      </c>
      <c r="E53" s="74" t="n">
        <v>21505070.560425501</v>
      </c>
      <c r="F53" s="74" t="n">
        <v>23630682.391382702</v>
      </c>
      <c r="G53" s="74" t="n">
        <v>30440284.129967202</v>
      </c>
      <c r="H53" s="74" t="n">
        <v>50606119.818695799</v>
      </c>
      <c r="I53" s="74" t="n">
        <v>23647460.110755201</v>
      </c>
      <c r="J53" s="74" t="n">
        <v>47625767.251391299</v>
      </c>
      <c r="K53" s="74" t="n">
        <v>69346582.791805699</v>
      </c>
      <c r="L53" s="74" t="n">
        <v>98587736.9405424</v>
      </c>
      <c r="M53" s="74" t="n">
        <v>195981925.16466299</v>
      </c>
    </row>
    <row r="54">
      <c r="C54" s="13" t="s">
        <v>818</v>
      </c>
      <c r="D54" s="74" t="n">
        <v>10909080.961079899</v>
      </c>
      <c r="E54" s="74" t="n">
        <v>17003864.6994012</v>
      </c>
      <c r="F54" s="74" t="n">
        <v>27236285.202862199</v>
      </c>
      <c r="G54" s="74" t="n">
        <v>37615872.171932198</v>
      </c>
      <c r="H54" s="74" t="n">
        <v>62529856.774473198</v>
      </c>
      <c r="I54" s="74" t="n">
        <v>814132.81174723303</v>
      </c>
      <c r="J54" s="74" t="n">
        <v>1981533.15626208</v>
      </c>
      <c r="K54" s="74" t="n">
        <v>2248767.6574796</v>
      </c>
      <c r="L54" s="74" t="n">
        <v>3522743.8459657002</v>
      </c>
      <c r="M54" s="74" t="n">
        <v>11073398.787910501</v>
      </c>
    </row>
    <row r="55">
      <c r="C55" s="13" t="s">
        <v>819</v>
      </c>
      <c r="D55" s="79" t="n">
        <v>3879460.0555019402</v>
      </c>
      <c r="E55" s="79" t="n">
        <v>12225931.0121199</v>
      </c>
      <c r="F55" s="79" t="n">
        <v>10836390.514799099</v>
      </c>
      <c r="G55" s="79" t="n">
        <v>18275525.8670565</v>
      </c>
      <c r="H55" s="79" t="n">
        <v>29531617.530249301</v>
      </c>
      <c r="I55" s="79" t="n">
        <v>2880702.2420870499</v>
      </c>
      <c r="J55" s="79" t="n">
        <v>7993058.4399503097</v>
      </c>
      <c r="K55" s="79" t="n">
        <v>12991892.690367401</v>
      </c>
      <c r="L55" s="79" t="n">
        <v>21789446.170146901</v>
      </c>
      <c r="M55" s="79" t="n">
        <v>43103595.797542602</v>
      </c>
    </row>
    <row r="56">
      <c r="C56" s="13" t="s">
        <v>820</v>
      </c>
      <c r="D56" s="79" t="n">
        <v>42706669.891552001</v>
      </c>
      <c r="E56" s="79" t="n">
        <v>48285397.539618202</v>
      </c>
      <c r="F56" s="79" t="n">
        <v>70756617.898084</v>
      </c>
      <c r="G56" s="79" t="n">
        <v>82942359.223676696</v>
      </c>
      <c r="H56" s="79" t="n">
        <v>130460992.993432</v>
      </c>
      <c r="I56" s="79" t="n">
        <v>36383823.197749503</v>
      </c>
      <c r="J56" s="79" t="n">
        <v>70583745.045752198</v>
      </c>
      <c r="K56" s="79" t="n">
        <v>89234799.452014297</v>
      </c>
      <c r="L56" s="79" t="n">
        <v>141813378.84832099</v>
      </c>
      <c r="M56" s="79" t="n">
        <v>209718385.47466499</v>
      </c>
    </row>
    <row r="57">
      <c r="C57" s="13" t="s">
        <v>821</v>
      </c>
      <c r="D57" s="74" t="n">
        <v>729083.70799001097</v>
      </c>
      <c r="E57" s="74" t="n">
        <v>5984751.1256574001</v>
      </c>
      <c r="F57" s="74" t="n">
        <v>7710723.20002429</v>
      </c>
      <c r="G57" s="74" t="n">
        <v>6507972.3814983396</v>
      </c>
      <c r="H57" s="74" t="n">
        <v>40934059.819413498</v>
      </c>
      <c r="I57" s="74" t="n">
        <v>3239132.2321548499</v>
      </c>
      <c r="J57" s="74" t="n">
        <v>3162085.7633972201</v>
      </c>
      <c r="K57" s="74" t="n">
        <v>12970413.922389301</v>
      </c>
      <c r="L57" s="74" t="n">
        <v>18119939.591935501</v>
      </c>
      <c r="M57" s="74" t="n">
        <v>29701546.067812599</v>
      </c>
    </row>
    <row r="59">
      <c r="C59" s="36" t="s">
        <v>769</v>
      </c>
    </row>
    <row r="62">
      <c r="H62" t="n">
        <f>SUM(D55:M55)/1000</f>
        <v>163507.620319821</v>
      </c>
    </row>
  </sheetData>
  <mergeCells count="1">
    <mergeCell ref="B5:B41"/>
  </mergeCells>
  <hyperlinks>
    <hyperlink ref="C59" r:id="rId1h"/>
  </hyperlinks>
  <pageMargins left="0.7" right="0.7" top="0.75" bottom="0.75" header="0.3" footer="0.3"/>
  <pageSetup orientation="portrait"/>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rgb="FFFF0000"/>
  </sheetPr>
  <dimension ref="A1"/>
  <sheetViews>
    <sheetView tabSelected="true" topLeftCell="A38" zoomScaleNormal="100" workbookViewId="0">
      <selection activeCell="I61" sqref="I61"/>
    </sheetView>
  </sheetViews>
  <sheetFormatPr defaultRowHeight="15.0" baseColWidth="10"/>
  <cols>
    <col min="3" max="3" width="15.140625" hidden="0" customWidth="1"/>
    <col min="5" max="5" width="9" hidden="0" customWidth="1"/>
    <col min="7" max="7" width="10" hidden="0" customWidth="1"/>
    <col min="9" max="9" width="35.7109375" hidden="0" customWidth="1"/>
    <col min="10" max="10" width="12.7109375" hidden="0" customWidth="1"/>
    <col min="11" max="11" width="12.7109375" hidden="0" customWidth="1"/>
    <col min="12" max="12" width="12.7109375" hidden="0" customWidth="1"/>
    <col min="13" max="13" width="12.7109375" hidden="0" customWidth="1"/>
    <col min="14" max="14" width="12.7109375" hidden="0" customWidth="1"/>
    <col min="15" max="15" width="12.7109375" hidden="0" customWidth="1"/>
    <col min="16" max="16" width="12.7109375" hidden="0" customWidth="1"/>
    <col min="17" max="17" width="16.7109375" hidden="0" customWidth="1"/>
    <col min="18" max="18" width="12.7109375" hidden="0" customWidth="1"/>
    <col min="19" max="19" width="12.7109375" hidden="0" customWidth="1"/>
    <col min="26" max="26" width="15.140625" hidden="0" customWidth="1"/>
    <col min="28" max="28" width="15.85546875" hidden="0" customWidth="1"/>
    <col min="29" max="29" width="15.85546875" hidden="0" customWidth="1"/>
    <col min="30" max="30" width="15.85546875" hidden="0" customWidth="1"/>
    <col min="31" max="31" width="15.85546875" hidden="0" customWidth="1"/>
    <col min="32" max="32" width="15.85546875" hidden="0" customWidth="1"/>
    <col min="33" max="33" width="15.85546875" hidden="0" customWidth="1"/>
    <col min="34" max="34" width="15.85546875" hidden="0" customWidth="1"/>
    <col min="35" max="35" width="15.85546875" hidden="0" customWidth="1"/>
    <col min="36" max="36" width="15.85546875" hidden="0" customWidth="1"/>
    <col min="37" max="37" width="15.85546875" hidden="0" customWidth="1"/>
    <col min="39" max="39" width="11.7109375" hidden="0" customWidth="1"/>
    <col min="40" max="40" width="11.7109375" hidden="0" customWidth="1"/>
    <col min="41" max="41" width="12.7109375" hidden="0" customWidth="1"/>
    <col min="42" max="42" width="11.7109375" hidden="0" customWidth="1"/>
  </cols>
  <sheetData>
    <row r="1" ht="15.75" customHeight="1">
      <c r="A1" t="s">
        <v>822</v>
      </c>
    </row>
    <row r="2" ht="17.25" customHeight="1">
      <c r="E2" s="121" t="s">
        <v>491</v>
      </c>
      <c r="F2" s="122"/>
      <c r="G2" s="122"/>
      <c r="H2" s="122"/>
      <c r="I2" s="88"/>
      <c r="J2" s="118" t="s">
        <v>497</v>
      </c>
      <c r="K2" s="119"/>
      <c r="L2" s="96"/>
      <c r="M2" s="97" t="s">
        <v>501</v>
      </c>
      <c r="N2" s="98"/>
      <c r="O2" s="99"/>
      <c r="P2" s="108" t="s">
        <v>104</v>
      </c>
      <c r="Q2" s="109" t="s">
        <v>154</v>
      </c>
    </row>
    <row r="3" ht="30.75" customHeight="1">
      <c r="E3" s="58" t="str">
        <f>'SAM_temporary 2022'!CA2</f>
        <v>t-netprod</v>
      </c>
      <c r="F3" s="58" t="str">
        <f>'SAM_temporary 2022'!CB2</f>
        <v>t-pit</v>
      </c>
      <c r="G3" s="58" t="str">
        <f>'SAM_temporary 2022'!CC2</f>
        <v>t-profit</v>
      </c>
      <c r="H3" s="58" t="str">
        <f>'SAM_temporary 2022'!CD2</f>
        <v>t-com_tax</v>
      </c>
      <c r="I3" s="58" t="str">
        <f>'SAM_temporary 2022'!CE2</f>
        <v>t-ssb</v>
      </c>
      <c r="J3" s="58" t="str">
        <f>'SAM_temporary 2022'!CF2</f>
        <v>h-hh</v>
      </c>
      <c r="K3" s="58" t="str">
        <f>'SAM_temporary 2022'!CG2</f>
        <v>g-gov</v>
      </c>
      <c r="L3" s="115" t="str">
        <f>'SAM_temporary 2022'!CH2</f>
        <v>e-ent</v>
      </c>
      <c r="M3" s="115" t="str">
        <f>'SAM_temporary 2022'!CI2</f>
        <v>i-priv</v>
      </c>
      <c r="N3" s="115" t="str">
        <f>'SAM_temporary 2022'!CJ2</f>
        <v>i-pub</v>
      </c>
      <c r="O3" s="115" t="str">
        <f>'SAM_temporary 2022'!CK2</f>
        <v>i-dstk</v>
      </c>
      <c r="P3" s="115" t="str">
        <f>'SAM_temporary 2022'!CL2</f>
        <v>debt</v>
      </c>
      <c r="Q3" s="115" t="str">
        <f>'SAM_temporary 2022'!CM2</f>
        <v>w-row</v>
      </c>
    </row>
    <row r="4" ht="15.75" customHeight="1">
      <c r="C4" s="100" t="s">
        <v>491</v>
      </c>
      <c r="D4" s="106" t="str">
        <f>'SAM_temporary 2022'!B79</f>
        <v>t-netprod</v>
      </c>
      <c r="E4" s="103"/>
      <c r="F4" s="103"/>
      <c r="G4" s="103"/>
      <c r="H4" s="103"/>
      <c r="I4" s="103"/>
      <c r="J4" s="113" t="n">
        <f>SUM('SAM_temporary 2022_V4'!CK84:CT84)</f>
        <v>0</v>
      </c>
      <c r="K4" s="103"/>
      <c r="L4" s="103"/>
      <c r="M4" s="103"/>
      <c r="N4" s="103"/>
      <c r="O4" s="103"/>
      <c r="P4" s="103"/>
      <c r="Q4" s="103"/>
    </row>
    <row r="5" ht="15.75" customHeight="1">
      <c r="C5" s="100"/>
      <c r="D5" s="106" t="str">
        <f>'SAM_temporary 2022'!B80</f>
        <v>t-pit</v>
      </c>
      <c r="E5" s="103"/>
      <c r="F5" s="103"/>
      <c r="G5" s="103"/>
      <c r="H5" s="103"/>
      <c r="I5" s="103"/>
      <c r="J5" s="113" t="n">
        <f>SUM('SAM_temporary 2022_V4'!CK85:CT85)</f>
        <v>5034</v>
      </c>
      <c r="K5" s="103"/>
      <c r="L5" s="103"/>
      <c r="M5" s="103"/>
      <c r="N5" s="103"/>
      <c r="O5" s="103"/>
      <c r="P5" s="103"/>
      <c r="Q5" s="103"/>
    </row>
    <row r="6" ht="15.75" customHeight="1">
      <c r="C6" s="100"/>
      <c r="D6" s="106" t="str">
        <f>'SAM_temporary 2022'!B81</f>
        <v>t-profit</v>
      </c>
      <c r="E6" s="103"/>
      <c r="F6" s="103"/>
      <c r="G6" s="103"/>
      <c r="H6" s="103"/>
      <c r="I6" s="103"/>
      <c r="J6" s="113" t="n">
        <f>SUM('SAM_temporary 2022_V4'!CK86:CT86)</f>
        <v>0</v>
      </c>
      <c r="K6" s="103"/>
      <c r="L6" s="103"/>
      <c r="M6" s="103"/>
      <c r="N6" s="103"/>
      <c r="O6" s="103"/>
      <c r="P6" s="103"/>
      <c r="Q6" s="103"/>
    </row>
    <row r="7" ht="15.75" customHeight="1">
      <c r="C7" s="100"/>
      <c r="D7" s="106" t="str">
        <f>'SAM_temporary 2022'!B82</f>
        <v>t-com_tax</v>
      </c>
      <c r="E7" s="103"/>
      <c r="F7" s="103"/>
      <c r="G7" s="103"/>
      <c r="H7" s="103"/>
      <c r="I7" s="103"/>
      <c r="J7" s="113" t="n">
        <f>SUM('SAM_temporary 2022_V4'!CK87:CT87)</f>
        <v>0</v>
      </c>
      <c r="K7" s="103"/>
      <c r="L7" s="103"/>
      <c r="M7" s="103"/>
      <c r="N7" s="103"/>
      <c r="O7" s="103"/>
      <c r="P7" s="103"/>
      <c r="Q7" s="103"/>
    </row>
    <row r="8" ht="15.75" customHeight="1">
      <c r="C8" s="100"/>
      <c r="D8" s="106" t="str">
        <f>'SAM_temporary 2022'!B83</f>
        <v>t-ssb</v>
      </c>
      <c r="E8" s="103"/>
      <c r="F8" s="103"/>
      <c r="G8" s="103"/>
      <c r="H8" s="103"/>
      <c r="I8" s="103"/>
      <c r="J8" s="113" t="n">
        <f>SUM('SAM_temporary 2022_V4'!CK88:CT88)</f>
        <v>0</v>
      </c>
      <c r="K8" s="103"/>
      <c r="L8" s="103"/>
      <c r="M8" s="103"/>
      <c r="N8" s="103"/>
      <c r="O8" s="103"/>
      <c r="P8" s="103"/>
      <c r="Q8" s="103"/>
    </row>
    <row r="9" ht="15.75" customHeight="1">
      <c r="C9" s="67" t="s">
        <v>497</v>
      </c>
      <c r="D9" s="106" t="str">
        <f>'SAM_temporary 2022'!B84</f>
        <v>h-hh</v>
      </c>
      <c r="E9" s="113" t="n">
        <f>SUM('SAM_temporary 2022_V4'!CF89:CF98)</f>
        <v>0</v>
      </c>
      <c r="F9" s="113" t="n">
        <f>SUM('SAM_temporary 2022_V4'!CG89:CG98)</f>
        <v>0</v>
      </c>
      <c r="G9" s="113" t="n">
        <f>SUM('SAM_temporary 2022_V4'!CH89:CH98)</f>
        <v>0</v>
      </c>
      <c r="H9" s="113" t="n">
        <f>SUM('SAM_temporary 2022_V4'!CI89:CI98)</f>
        <v>0</v>
      </c>
      <c r="I9" s="113" t="n">
        <f>SUM('SAM_temporary 2022_V4'!CJ89:CJ98)</f>
        <v>0</v>
      </c>
      <c r="J9" s="113" t="n">
        <f>SUM('SAM_temporary 2022_V4'!CK89:CT98)</f>
        <v>0</v>
      </c>
      <c r="K9" s="113" t="n">
        <f>SUM('SAM_temporary 2022_V4'!CU88:CU98)</f>
        <v>3763.4968246170483</v>
      </c>
      <c r="L9" s="113" t="n">
        <f>SUM('SAM_temporary 2022_V4'!CV88:CV98)</f>
        <v>0</v>
      </c>
      <c r="M9" s="113" t="n">
        <f>SUM('SAM_temporary 2022_V4'!CW88:CW98)</f>
        <v>0</v>
      </c>
      <c r="N9" s="113" t="n">
        <f>SUM('SAM_temporary 2022_V4'!CX88:CX98)</f>
        <v>0</v>
      </c>
      <c r="O9" s="113" t="n">
        <f>SUM('SAM_temporary 2022_V4'!CY88:CY98)</f>
        <v>0</v>
      </c>
      <c r="P9" s="113" t="n">
        <f>SUM('SAM_temporary 2022_V4'!CZ88:CZ98)</f>
        <v>0</v>
      </c>
      <c r="Q9" s="113" t="n">
        <f>SUM('SAM_temporary 2022_V4'!DA88:DA98)</f>
        <v>9598.7218630203715</v>
      </c>
    </row>
    <row r="10" ht="15.75" customHeight="1">
      <c r="C10" s="67"/>
      <c r="D10" s="106" t="str">
        <f>'SAM_temporary 2022'!B85</f>
        <v>g-gov</v>
      </c>
      <c r="E10" s="103"/>
      <c r="F10" s="103"/>
      <c r="G10" s="103"/>
      <c r="H10" s="103"/>
      <c r="I10" s="103"/>
      <c r="J10" s="113" t="n">
        <f>SUM('SAM_temporary 2022_V4'!CK99:CT99)</f>
        <v>0</v>
      </c>
      <c r="K10" s="103"/>
      <c r="L10" s="103"/>
      <c r="M10" s="103"/>
      <c r="N10" s="103"/>
      <c r="O10" s="103"/>
      <c r="P10" s="103"/>
      <c r="Q10" s="103"/>
    </row>
    <row r="11" ht="15.75" customHeight="1">
      <c r="C11" s="67"/>
      <c r="D11" s="106" t="str">
        <f>'SAM_temporary 2022'!B86</f>
        <v>e-ent</v>
      </c>
      <c r="E11" s="103"/>
      <c r="F11" s="103"/>
      <c r="G11" s="103"/>
      <c r="H11" s="103"/>
      <c r="I11" s="103"/>
      <c r="J11" s="113" t="n">
        <f>SUM('SAM_temporary 2022_V4'!CK100:CT100)</f>
        <v>0</v>
      </c>
      <c r="K11" s="103"/>
      <c r="L11" s="103"/>
      <c r="M11" s="103"/>
      <c r="N11" s="103"/>
      <c r="O11" s="103"/>
      <c r="P11" s="103"/>
      <c r="Q11" s="103"/>
    </row>
    <row r="12" ht="15.75" customHeight="1">
      <c r="C12" s="67" t="s">
        <v>823</v>
      </c>
      <c r="D12" s="106" t="str">
        <f>'SAM_temporary 2022'!B87</f>
        <v>i-priv</v>
      </c>
      <c r="E12" s="103"/>
      <c r="F12" s="103"/>
      <c r="G12" s="103"/>
      <c r="H12" s="103"/>
      <c r="I12" s="103"/>
      <c r="J12" s="113" t="n">
        <f>SUM('SAM_temporary 2022_V4'!CK101:CT101)</f>
        <v>6014.1814801640776</v>
      </c>
      <c r="K12" s="103"/>
      <c r="L12" s="103"/>
      <c r="M12" s="103"/>
      <c r="N12" s="103"/>
      <c r="O12" s="103"/>
      <c r="P12" s="103"/>
      <c r="Q12" s="103"/>
    </row>
    <row r="13" ht="15.75" customHeight="1">
      <c r="C13" s="67"/>
      <c r="D13" s="106" t="str">
        <f>'SAM_temporary 2022'!B88</f>
        <v>i-publ</v>
      </c>
      <c r="E13" s="103"/>
      <c r="F13" s="103"/>
      <c r="G13" s="103"/>
      <c r="H13" s="103"/>
      <c r="I13" s="103"/>
      <c r="J13" s="113" t="n">
        <f>SUM('SAM_temporary 2022_V4'!CK102:CT102)</f>
        <v>0</v>
      </c>
      <c r="K13" s="103"/>
      <c r="L13" s="103"/>
      <c r="M13" s="103"/>
      <c r="N13" s="103"/>
      <c r="O13" s="103"/>
      <c r="P13" s="103"/>
      <c r="Q13" s="103"/>
    </row>
    <row r="14" ht="15.75" customHeight="1">
      <c r="C14" s="67"/>
      <c r="D14" s="106" t="str">
        <f>'SAM_temporary 2022'!B89</f>
        <v>i-dstk</v>
      </c>
      <c r="E14" s="103"/>
      <c r="F14" s="103"/>
      <c r="G14" s="103"/>
      <c r="H14" s="103"/>
      <c r="I14" s="103"/>
      <c r="J14" s="113" t="n">
        <f>SUM('SAM_temporary 2022_V4'!CK103:CT103)</f>
        <v>0</v>
      </c>
      <c r="K14" s="103"/>
      <c r="L14" s="103"/>
      <c r="M14" s="103"/>
      <c r="N14" s="103"/>
      <c r="O14" s="103"/>
      <c r="P14" s="103"/>
      <c r="Q14" s="103"/>
    </row>
    <row r="15" ht="15.75" customHeight="1">
      <c r="C15" s="107" t="s">
        <v>104</v>
      </c>
      <c r="D15" s="106" t="str">
        <f>'SAM_temporary 2022'!B90</f>
        <v>debt</v>
      </c>
      <c r="E15" s="103"/>
      <c r="F15" s="103"/>
      <c r="G15" s="103"/>
      <c r="H15" s="103"/>
      <c r="I15" s="103"/>
      <c r="J15" s="113" t="n">
        <f>SUM('SAM_temporary 2022_V4'!CK104:CT104)</f>
        <v>0</v>
      </c>
      <c r="K15" s="103"/>
      <c r="L15" s="103"/>
      <c r="M15" s="103"/>
      <c r="N15" s="103"/>
      <c r="O15" s="103"/>
      <c r="P15" s="103"/>
      <c r="Q15" s="103"/>
    </row>
    <row r="16" ht="16.5" customHeight="1">
      <c r="C16" s="67" t="s">
        <v>154</v>
      </c>
      <c r="D16" s="106" t="str">
        <f>'SAM_temporary 2022'!B91</f>
        <v>w-row</v>
      </c>
      <c r="E16" s="103"/>
      <c r="F16" s="103"/>
      <c r="G16" s="103"/>
      <c r="H16" s="103"/>
      <c r="I16" s="103"/>
      <c r="J16" s="113" t="n">
        <f>SUM('SAM_temporary 2022_V4'!CK105:CT105)</f>
        <v>810.3629607241736</v>
      </c>
      <c r="K16" s="103"/>
      <c r="L16" s="103"/>
      <c r="M16" s="103"/>
      <c r="N16" s="103"/>
      <c r="O16" s="103"/>
      <c r="P16" s="103"/>
      <c r="Q16" s="103"/>
    </row>
    <row r="18" ht="15.75" customHeight="1"/>
    <row r="19" ht="17.25" customHeight="1">
      <c r="E19" s="121" t="s">
        <v>491</v>
      </c>
      <c r="F19" s="122"/>
      <c r="G19" s="122"/>
      <c r="H19" s="122"/>
      <c r="I19" s="88"/>
      <c r="J19" s="118" t="s">
        <v>497</v>
      </c>
      <c r="K19" s="119"/>
      <c r="L19" s="119"/>
      <c r="M19" s="119"/>
      <c r="N19" s="119"/>
      <c r="O19" s="119"/>
      <c r="P19" s="119"/>
      <c r="Q19" s="119"/>
      <c r="R19" s="119"/>
      <c r="S19" s="119"/>
      <c r="T19" s="119"/>
      <c r="U19" s="120"/>
      <c r="V19" s="118" t="s">
        <v>501</v>
      </c>
      <c r="W19" s="119"/>
      <c r="X19" s="120"/>
      <c r="Y19" s="73" t="s">
        <v>104</v>
      </c>
      <c r="Z19" s="114" t="s">
        <v>154</v>
      </c>
    </row>
    <row r="20" ht="30.75" customHeight="1">
      <c r="E20" s="58" t="s">
        <v>93</v>
      </c>
      <c r="F20" s="58" t="s">
        <v>94</v>
      </c>
      <c r="G20" s="58" t="s">
        <v>95</v>
      </c>
      <c r="H20" s="58" t="s">
        <v>96</v>
      </c>
      <c r="I20" s="58" t="s">
        <v>97</v>
      </c>
      <c r="J20" s="112" t="s">
        <v>131</v>
      </c>
      <c r="K20" s="112" t="s">
        <v>132</v>
      </c>
      <c r="L20" s="112" t="s">
        <v>133</v>
      </c>
      <c r="M20" s="112" t="s">
        <v>134</v>
      </c>
      <c r="N20" s="112" t="s">
        <v>135</v>
      </c>
      <c r="O20" s="112" t="s">
        <v>136</v>
      </c>
      <c r="P20" s="112" t="s">
        <v>137</v>
      </c>
      <c r="Q20" s="112" t="s">
        <v>138</v>
      </c>
      <c r="R20" s="112" t="s">
        <v>139</v>
      </c>
      <c r="S20" s="112" t="s">
        <v>140</v>
      </c>
      <c r="T20" s="58" t="s">
        <v>99</v>
      </c>
      <c r="U20" s="58" t="s">
        <v>100</v>
      </c>
      <c r="V20" s="58" t="s">
        <v>101</v>
      </c>
      <c r="W20" s="58" t="s">
        <v>102</v>
      </c>
      <c r="X20" s="58" t="s">
        <v>103</v>
      </c>
      <c r="Y20" s="58" t="s">
        <v>104</v>
      </c>
      <c r="Z20" s="58" t="s">
        <v>105</v>
      </c>
    </row>
    <row r="21" ht="15.75" customHeight="1">
      <c r="C21" s="89" t="s">
        <v>491</v>
      </c>
      <c r="D21" s="106" t="s">
        <v>93</v>
      </c>
      <c r="E21" s="103"/>
      <c r="F21" s="103"/>
      <c r="G21" s="103"/>
      <c r="H21" s="103"/>
      <c r="I21" s="103"/>
      <c r="J21" s="113"/>
      <c r="K21" s="113"/>
      <c r="L21" s="113"/>
      <c r="M21" s="113"/>
      <c r="N21" s="113"/>
      <c r="O21" s="113"/>
      <c r="P21" s="113"/>
      <c r="Q21" s="113"/>
      <c r="R21" s="113"/>
      <c r="S21" s="113"/>
      <c r="T21" s="103"/>
      <c r="U21" s="103"/>
      <c r="V21" s="103"/>
      <c r="W21" s="103"/>
      <c r="X21" s="103"/>
      <c r="Y21" s="103"/>
      <c r="Z21" s="103"/>
    </row>
    <row r="22" ht="15.75" customHeight="1">
      <c r="C22" s="90"/>
      <c r="D22" s="106" t="s">
        <v>94</v>
      </c>
      <c r="E22" s="103"/>
      <c r="F22" s="103"/>
      <c r="G22" s="103"/>
      <c r="H22" s="103"/>
      <c r="I22" s="103"/>
      <c r="J22" s="113" t="n">
        <f>$J$5*J48/SUM($J$48:$S$48)</f>
        <v>22.930543612926542</v>
      </c>
      <c r="K22" s="113" t="n">
        <f t="shared" ref="K22:S22" si="0">$J$5*K48/SUM($J$48:$S$48)</f>
        <v>0</v>
      </c>
      <c r="L22" s="113" t="n">
        <f t="shared" si="0"/>
        <v>63.468056189035394</v>
      </c>
      <c r="M22" s="113" t="n">
        <f t="shared" si="0"/>
        <v>117.14889178265049</v>
      </c>
      <c r="N22" s="113" t="n">
        <f t="shared" si="0"/>
        <v>131.89798467383906</v>
      </c>
      <c r="O22" s="113" t="n">
        <f t="shared" si="0"/>
        <v>170.25094459310108</v>
      </c>
      <c r="P22" s="113" t="n">
        <f t="shared" si="0"/>
        <v>466.25289911615965</v>
      </c>
      <c r="Q22" s="113" t="n">
        <f t="shared" si="0"/>
        <v>813.46817647143553</v>
      </c>
      <c r="R22" s="113" t="n">
        <f t="shared" si="0"/>
        <v>1204.2855048885588</v>
      </c>
      <c r="S22" s="113" t="n">
        <f t="shared" si="0"/>
        <v>2044.2969986722933</v>
      </c>
      <c r="T22" s="103"/>
      <c r="U22" s="103"/>
      <c r="V22" s="103"/>
      <c r="W22" s="103"/>
      <c r="X22" s="103"/>
      <c r="Y22" s="103"/>
      <c r="Z22" s="103"/>
    </row>
    <row r="23" ht="15.75" customHeight="1">
      <c r="C23" s="90"/>
      <c r="D23" s="106" t="s">
        <v>95</v>
      </c>
      <c r="E23" s="103"/>
      <c r="F23" s="103"/>
      <c r="G23" s="103"/>
      <c r="H23" s="103"/>
      <c r="I23" s="103"/>
      <c r="J23" s="113"/>
      <c r="K23" s="113"/>
      <c r="L23" s="113"/>
      <c r="M23" s="113"/>
      <c r="N23" s="113"/>
      <c r="O23" s="113"/>
      <c r="P23" s="113"/>
      <c r="Q23" s="113"/>
      <c r="R23" s="113"/>
      <c r="S23" s="113"/>
      <c r="T23" s="103"/>
      <c r="U23" s="103"/>
      <c r="V23" s="103"/>
      <c r="W23" s="103"/>
      <c r="X23" s="103"/>
      <c r="Y23" s="103"/>
      <c r="Z23" s="103"/>
      <c r="AB23" s="31" t="s">
        <v>973</v>
      </c>
      <c r="AM23" s="31" t="s">
        <v>974</v>
      </c>
    </row>
    <row r="24" ht="15.75" customHeight="1">
      <c r="C24" s="90"/>
      <c r="D24" s="106" t="s">
        <v>96</v>
      </c>
      <c r="E24" s="103"/>
      <c r="F24" s="103"/>
      <c r="G24" s="103"/>
      <c r="H24" s="103"/>
      <c r="I24" s="103"/>
      <c r="J24" s="113"/>
      <c r="K24" s="113"/>
      <c r="L24" s="113"/>
      <c r="M24" s="113"/>
      <c r="N24" s="113"/>
      <c r="O24" s="113"/>
      <c r="P24" s="113"/>
      <c r="Q24" s="113"/>
      <c r="R24" s="113"/>
      <c r="S24" s="113"/>
      <c r="T24" s="103"/>
      <c r="U24" s="103"/>
      <c r="V24" s="103"/>
      <c r="W24" s="103"/>
      <c r="X24" s="103"/>
      <c r="Y24" s="103"/>
      <c r="Z24" s="103"/>
    </row>
    <row r="25" ht="60" customHeight="1">
      <c r="C25" s="90"/>
      <c r="D25" s="106" t="s">
        <v>97</v>
      </c>
      <c r="E25" s="103"/>
      <c r="F25" s="103"/>
      <c r="G25" s="103"/>
      <c r="H25" s="103"/>
      <c r="I25" s="103"/>
      <c r="J25" s="113"/>
      <c r="K25" s="113"/>
      <c r="L25" s="113"/>
      <c r="M25" s="113"/>
      <c r="N25" s="113"/>
      <c r="O25" s="113"/>
      <c r="P25" s="113"/>
      <c r="Q25" s="113"/>
      <c r="R25" s="113"/>
      <c r="S25" s="113"/>
      <c r="T25" s="103"/>
      <c r="U25" s="103"/>
      <c r="V25" s="103"/>
      <c r="W25" s="103"/>
      <c r="X25" s="103"/>
      <c r="Y25" s="103"/>
      <c r="Z25" s="103"/>
      <c r="AB25" s="101" t="n">
        <f t="array" ref="AB25:AK35">TRANSPOSE(I44:S53)</f>
        <v>0</v>
      </c>
      <c r="AC25" s="101" t="str">
        <v>CI. From hired employment</v>
      </c>
      <c r="AD25" s="101" t="str">
        <v>CI. From self employment</v>
      </c>
      <c r="AE25" s="101" t="str">
        <v>CI. From selling agricultural production</v>
      </c>
      <c r="AF25" s="101" t="str">
        <v>CI. Property income (leasing, interest etc.)</v>
      </c>
      <c r="AG25" s="101" t="str">
        <v>CI. Pensions, scholarships, assistances</v>
      </c>
      <c r="AH25" s="101" t="str">
        <v>CI. Remittances from abroad</v>
      </c>
      <c r="AI25" s="101" t="str">
        <v>CI. Money received as a gift</v>
      </c>
      <c r="AJ25" s="101" t="str">
        <v>CI. Property disposal</v>
      </c>
      <c r="AK25" s="101" t="str">
        <v>CI. Income from borrowing and savings</v>
      </c>
      <c r="AM25" s="101" t="str">
        <f t="array" ref="AM25:AP35">TRANSPOSE(I56:S59)</f>
        <v>NC. Agricultural activity</v>
      </c>
      <c r="AN25" s="101" t="str">
        <v>NC. Transfers</v>
      </c>
      <c r="AO25" s="101" t="str">
        <v>NC. Saving and lending</v>
      </c>
      <c r="AP25" s="101" t="str">
        <v>NC. Property acquisition</v>
      </c>
    </row>
    <row r="26" ht="15.75" customHeight="1">
      <c r="C26" s="91" t="s">
        <v>497</v>
      </c>
      <c r="D26" s="111" t="s">
        <v>131</v>
      </c>
      <c r="E26" s="113"/>
      <c r="F26" s="113"/>
      <c r="G26" s="113"/>
      <c r="H26" s="113"/>
      <c r="I26" s="113"/>
      <c r="J26" s="113"/>
      <c r="K26" s="113"/>
      <c r="L26" s="113"/>
      <c r="M26" s="113"/>
      <c r="N26" s="113"/>
      <c r="O26" s="113"/>
      <c r="P26" s="113"/>
      <c r="Q26" s="113"/>
      <c r="R26" s="113"/>
      <c r="S26" s="113"/>
      <c r="T26" s="113" t="n">
        <f>$K$9*AG26/SUM($AG$25:$AG$35)</f>
        <v>375.77105324042719</v>
      </c>
      <c r="U26" s="113"/>
      <c r="V26" s="113"/>
      <c r="W26" s="113"/>
      <c r="X26" s="113"/>
      <c r="Y26" s="113"/>
      <c r="Z26" s="113" t="n">
        <f>$Q$9*AH26/SUM($AH$26:$AH$35)</f>
        <v>397.66609662845389</v>
      </c>
      <c r="AB26" s="13" t="str">
        <v>Rural_Q1</v>
      </c>
      <c r="AC26" s="74" t="n">
        <v>81910162.518250793</v>
      </c>
      <c r="AD26" s="74" t="n">
        <v>18143914.8779043</v>
      </c>
      <c r="AE26" s="74" t="n">
        <v>29078201.485835999</v>
      </c>
      <c r="AF26" s="74" t="n">
        <v>243497.22646077501</v>
      </c>
      <c r="AG26" s="74" t="n">
        <v>119941645.868103</v>
      </c>
      <c r="AH26" s="74" t="n">
        <v>9243016.7323811892</v>
      </c>
      <c r="AI26" s="74" t="n">
        <v>14051730.6241675</v>
      </c>
      <c r="AJ26" s="74" t="n">
        <v>3226136.1796061201</v>
      </c>
      <c r="AK26" s="74" t="n">
        <v>14080175.454780599</v>
      </c>
      <c r="AL26" s="60"/>
      <c r="AM26" s="74" t="n">
        <v>10909080.961079899</v>
      </c>
      <c r="AN26" s="74" t="n">
        <v>3879460.0555019402</v>
      </c>
      <c r="AO26" s="74" t="n">
        <v>42706669.891552001</v>
      </c>
      <c r="AP26" s="74" t="n">
        <v>729083.70799001097</v>
      </c>
    </row>
    <row r="27" ht="15.75" customHeight="1">
      <c r="C27" s="92"/>
      <c r="D27" s="111" t="s">
        <v>132</v>
      </c>
      <c r="E27" s="113"/>
      <c r="F27" s="113"/>
      <c r="G27" s="113"/>
      <c r="H27" s="113"/>
      <c r="I27" s="113"/>
      <c r="J27" s="113"/>
      <c r="K27" s="113"/>
      <c r="L27" s="113"/>
      <c r="M27" s="113"/>
      <c r="N27" s="113"/>
      <c r="O27" s="113"/>
      <c r="P27" s="113"/>
      <c r="Q27" s="113"/>
      <c r="R27" s="113"/>
      <c r="S27" s="113"/>
      <c r="T27" s="113" t="n">
        <f t="shared" ref="T27:T35" si="1">$K$9*AG27/SUM($AG$25:$AG$35)</f>
        <v>327.60318492314804</v>
      </c>
      <c r="U27" s="113"/>
      <c r="V27" s="113"/>
      <c r="W27" s="113"/>
      <c r="X27" s="113"/>
      <c r="Y27" s="113"/>
      <c r="Z27" s="113" t="n">
        <f t="shared" ref="Z27:Z35" si="2">$Q$9*AH27/SUM($AH$26:$AH$35)</f>
        <v>501.49578214086932</v>
      </c>
      <c r="AB27" s="13" t="str">
        <v>Rural_Q2</v>
      </c>
      <c r="AC27" s="74" t="n">
        <v>110117628.10789301</v>
      </c>
      <c r="AD27" s="74" t="n">
        <v>28763989.945208199</v>
      </c>
      <c r="AE27" s="74" t="n">
        <v>36193595.641459398</v>
      </c>
      <c r="AF27" s="74" t="n">
        <v>0</v>
      </c>
      <c r="AG27" s="74" t="n">
        <v>104567035.83863901</v>
      </c>
      <c r="AH27" s="74" t="n">
        <v>11656346.7312063</v>
      </c>
      <c r="AI27" s="74" t="n">
        <v>15006418.6077914</v>
      </c>
      <c r="AJ27" s="74" t="n">
        <v>1375562.18973796</v>
      </c>
      <c r="AK27" s="74" t="n">
        <v>23638773.816551201</v>
      </c>
      <c r="AL27" s="60"/>
      <c r="AM27" s="74" t="n">
        <v>17003864.6994012</v>
      </c>
      <c r="AN27" s="74" t="n">
        <v>12225931.0121199</v>
      </c>
      <c r="AO27" s="74" t="n">
        <v>48285397.539618202</v>
      </c>
      <c r="AP27" s="74" t="n">
        <v>5984751.1256574001</v>
      </c>
    </row>
    <row r="28" ht="15.75" customHeight="1">
      <c r="C28" s="92"/>
      <c r="D28" s="111" t="s">
        <v>133</v>
      </c>
      <c r="E28" s="113"/>
      <c r="F28" s="113"/>
      <c r="G28" s="113"/>
      <c r="H28" s="113"/>
      <c r="I28" s="113"/>
      <c r="J28" s="113"/>
      <c r="K28" s="113"/>
      <c r="L28" s="113"/>
      <c r="M28" s="113"/>
      <c r="N28" s="113"/>
      <c r="O28" s="113"/>
      <c r="P28" s="113"/>
      <c r="Q28" s="113"/>
      <c r="R28" s="113"/>
      <c r="S28" s="113"/>
      <c r="T28" s="113" t="n">
        <f t="shared" si="1"/>
        <v>291.49518786893509</v>
      </c>
      <c r="U28" s="113"/>
      <c r="V28" s="113"/>
      <c r="W28" s="113"/>
      <c r="X28" s="113"/>
      <c r="Y28" s="113"/>
      <c r="Z28" s="113" t="n">
        <f t="shared" si="2"/>
        <v>753.09729323554359</v>
      </c>
      <c r="AB28" s="13" t="str">
        <v>Rural_Q3</v>
      </c>
      <c r="AC28" s="74" t="n">
        <v>131044359.48313101</v>
      </c>
      <c r="AD28" s="74" t="n">
        <v>32103289.149729401</v>
      </c>
      <c r="AE28" s="74" t="n">
        <v>64320657.391936302</v>
      </c>
      <c r="AF28" s="74" t="n">
        <v>673961.15468343103</v>
      </c>
      <c r="AG28" s="74" t="n">
        <v>93041793.118806794</v>
      </c>
      <c r="AH28" s="74" t="n">
        <v>17504360.923659001</v>
      </c>
      <c r="AI28" s="74" t="n">
        <v>24613229.021161001</v>
      </c>
      <c r="AJ28" s="74" t="n">
        <v>2387516.8131510401</v>
      </c>
      <c r="AK28" s="74" t="n">
        <v>29083892.799961101</v>
      </c>
      <c r="AL28" s="60"/>
      <c r="AM28" s="74" t="n">
        <v>27236285.202862199</v>
      </c>
      <c r="AN28" s="74" t="n">
        <v>10836390.514799099</v>
      </c>
      <c r="AO28" s="74" t="n">
        <v>70756617.898084</v>
      </c>
      <c r="AP28" s="74" t="n">
        <v>7710723.20002429</v>
      </c>
    </row>
    <row r="29" ht="15.75" customHeight="1">
      <c r="C29" s="92"/>
      <c r="D29" s="111" t="s">
        <v>134</v>
      </c>
      <c r="E29" s="113"/>
      <c r="F29" s="113"/>
      <c r="G29" s="113"/>
      <c r="H29" s="113"/>
      <c r="I29" s="113"/>
      <c r="J29" s="113"/>
      <c r="K29" s="113"/>
      <c r="L29" s="113"/>
      <c r="M29" s="113"/>
      <c r="N29" s="113"/>
      <c r="O29" s="113"/>
      <c r="P29" s="113"/>
      <c r="Q29" s="113"/>
      <c r="R29" s="113"/>
      <c r="S29" s="113"/>
      <c r="T29" s="113" t="n">
        <f t="shared" si="1"/>
        <v>301.47387839801399</v>
      </c>
      <c r="U29" s="113"/>
      <c r="V29" s="113"/>
      <c r="W29" s="113"/>
      <c r="X29" s="113"/>
      <c r="Y29" s="113"/>
      <c r="Z29" s="113" t="n">
        <f t="shared" si="2"/>
        <v>1041.9047590982559</v>
      </c>
      <c r="AB29" s="13" t="str">
        <v>Rural_Q4</v>
      </c>
      <c r="AC29" s="74" t="n">
        <v>147768510.72423899</v>
      </c>
      <c r="AD29" s="74" t="n">
        <v>46694322.968998</v>
      </c>
      <c r="AE29" s="74" t="n">
        <v>78963134.139509603</v>
      </c>
      <c r="AF29" s="74" t="n">
        <v>1243992.7597681701</v>
      </c>
      <c r="AG29" s="74" t="n">
        <v>96226872.318881303</v>
      </c>
      <c r="AH29" s="74" t="n">
        <v>24217159.077784199</v>
      </c>
      <c r="AI29" s="74" t="n">
        <v>26929429.458727099</v>
      </c>
      <c r="AJ29" s="74" t="n">
        <v>1752538.61122131</v>
      </c>
      <c r="AK29" s="74" t="n">
        <v>47590823.836369798</v>
      </c>
      <c r="AL29" s="60"/>
      <c r="AM29" s="74" t="n">
        <v>37615872.171932198</v>
      </c>
      <c r="AN29" s="74" t="n">
        <v>18275525.8670565</v>
      </c>
      <c r="AO29" s="74" t="n">
        <v>82942359.223676696</v>
      </c>
      <c r="AP29" s="74" t="n">
        <v>6507972.3814983396</v>
      </c>
    </row>
    <row r="30" ht="15.75" customHeight="1">
      <c r="C30" s="92"/>
      <c r="D30" s="111" t="s">
        <v>135</v>
      </c>
      <c r="E30" s="113"/>
      <c r="F30" s="113"/>
      <c r="G30" s="113"/>
      <c r="H30" s="113"/>
      <c r="I30" s="113"/>
      <c r="J30" s="113"/>
      <c r="K30" s="113"/>
      <c r="L30" s="113"/>
      <c r="M30" s="113"/>
      <c r="N30" s="113"/>
      <c r="O30" s="113"/>
      <c r="P30" s="113"/>
      <c r="Q30" s="113"/>
      <c r="R30" s="113"/>
      <c r="S30" s="113"/>
      <c r="T30" s="113" t="n">
        <f t="shared" si="1"/>
        <v>339.76593559904927</v>
      </c>
      <c r="U30" s="113"/>
      <c r="V30" s="113"/>
      <c r="W30" s="113"/>
      <c r="X30" s="113"/>
      <c r="Y30" s="113"/>
      <c r="Z30" s="113" t="n">
        <f t="shared" si="2"/>
        <v>1100.0815745626819</v>
      </c>
      <c r="AB30" s="13" t="str">
        <v>Rural_Q5</v>
      </c>
      <c r="AC30" s="74" t="n">
        <v>203869741.49654499</v>
      </c>
      <c r="AD30" s="74" t="n">
        <v>62608028.802706398</v>
      </c>
      <c r="AE30" s="74" t="n">
        <v>153606410.37022001</v>
      </c>
      <c r="AF30" s="74" t="n">
        <v>1400611.9517262799</v>
      </c>
      <c r="AG30" s="74" t="n">
        <v>108449241.031857</v>
      </c>
      <c r="AH30" s="74" t="n">
        <v>25569372.111113898</v>
      </c>
      <c r="AI30" s="74" t="n">
        <v>50919018.236982003</v>
      </c>
      <c r="AJ30" s="74" t="n">
        <v>4285574.4094848596</v>
      </c>
      <c r="AK30" s="74" t="n">
        <v>102039916.776273</v>
      </c>
      <c r="AL30" s="60"/>
      <c r="AM30" s="74" t="n">
        <v>62529856.774473198</v>
      </c>
      <c r="AN30" s="74" t="n">
        <v>29531617.530249301</v>
      </c>
      <c r="AO30" s="74" t="n">
        <v>130460992.993432</v>
      </c>
      <c r="AP30" s="74" t="n">
        <v>40934059.819413498</v>
      </c>
    </row>
    <row r="31" ht="15.75" customHeight="1">
      <c r="C31" s="92"/>
      <c r="D31" s="111" t="s">
        <v>136</v>
      </c>
      <c r="E31" s="113"/>
      <c r="F31" s="113"/>
      <c r="G31" s="113"/>
      <c r="H31" s="113"/>
      <c r="I31" s="113"/>
      <c r="J31" s="113"/>
      <c r="K31" s="113"/>
      <c r="L31" s="113"/>
      <c r="M31" s="113"/>
      <c r="N31" s="113"/>
      <c r="O31" s="113"/>
      <c r="P31" s="113"/>
      <c r="Q31" s="113"/>
      <c r="R31" s="113"/>
      <c r="S31" s="113"/>
      <c r="T31" s="113" t="n">
        <f t="shared" si="1"/>
        <v>372.64829881532472</v>
      </c>
      <c r="U31" s="113"/>
      <c r="V31" s="113"/>
      <c r="W31" s="113"/>
      <c r="X31" s="113"/>
      <c r="Y31" s="113"/>
      <c r="Z31" s="113" t="n">
        <f t="shared" si="2"/>
        <v>456.57130315904095</v>
      </c>
      <c r="AB31" s="13" t="str">
        <v>Urban_Q1</v>
      </c>
      <c r="AC31" s="74" t="n">
        <v>104583357.12970001</v>
      </c>
      <c r="AD31" s="74" t="n">
        <v>27120064.608942699</v>
      </c>
      <c r="AE31" s="74" t="n">
        <v>1734880.0419044499</v>
      </c>
      <c r="AF31" s="74" t="n">
        <v>1807878.32641602</v>
      </c>
      <c r="AG31" s="74" t="n">
        <v>118944899.838416</v>
      </c>
      <c r="AH31" s="74" t="n">
        <v>10612159.8758443</v>
      </c>
      <c r="AI31" s="74" t="n">
        <v>36754043.092447899</v>
      </c>
      <c r="AJ31" s="74" t="n">
        <v>624585.41361490905</v>
      </c>
      <c r="AK31" s="74" t="n">
        <v>13960254.319005299</v>
      </c>
      <c r="AL31" s="60"/>
      <c r="AM31" s="74" t="n">
        <v>814132.81174723303</v>
      </c>
      <c r="AN31" s="74" t="n">
        <v>2880702.2420870499</v>
      </c>
      <c r="AO31" s="74" t="n">
        <v>36383823.197749503</v>
      </c>
      <c r="AP31" s="74" t="n">
        <v>3239132.2321548499</v>
      </c>
    </row>
    <row r="32" ht="15.75" customHeight="1">
      <c r="C32" s="92"/>
      <c r="D32" s="111" t="s">
        <v>137</v>
      </c>
      <c r="E32" s="113"/>
      <c r="F32" s="113"/>
      <c r="G32" s="113"/>
      <c r="H32" s="113"/>
      <c r="I32" s="113"/>
      <c r="J32" s="113"/>
      <c r="K32" s="113"/>
      <c r="L32" s="113"/>
      <c r="M32" s="113"/>
      <c r="N32" s="113"/>
      <c r="O32" s="113"/>
      <c r="P32" s="113"/>
      <c r="Q32" s="113"/>
      <c r="R32" s="113"/>
      <c r="S32" s="113"/>
      <c r="T32" s="113" t="n">
        <f t="shared" si="1"/>
        <v>408.19071425010117</v>
      </c>
      <c r="U32" s="113"/>
      <c r="V32" s="113"/>
      <c r="W32" s="113"/>
      <c r="X32" s="113"/>
      <c r="Y32" s="113"/>
      <c r="Z32" s="113" t="n">
        <f t="shared" si="2"/>
        <v>531.56439978851313</v>
      </c>
      <c r="AB32" s="13" t="str">
        <v>Urban_Q2</v>
      </c>
      <c r="AC32" s="74" t="n">
        <v>226819555.59283999</v>
      </c>
      <c r="AD32" s="74" t="n">
        <v>66791512.284083001</v>
      </c>
      <c r="AE32" s="74" t="n">
        <v>2801788.4869961701</v>
      </c>
      <c r="AF32" s="74" t="n">
        <v>4951094.4738388099</v>
      </c>
      <c r="AG32" s="74" t="n">
        <v>130289615.639735</v>
      </c>
      <c r="AH32" s="74" t="n">
        <v>12355236.423823001</v>
      </c>
      <c r="AI32" s="74" t="n">
        <v>45664913.310759403</v>
      </c>
      <c r="AJ32" s="74" t="n">
        <v>346103.63037109398</v>
      </c>
      <c r="AK32" s="74" t="n">
        <v>24350835.4229635</v>
      </c>
      <c r="AL32" s="60"/>
      <c r="AM32" s="74" t="n">
        <v>1981533.15626208</v>
      </c>
      <c r="AN32" s="74" t="n">
        <v>7993058.4399503097</v>
      </c>
      <c r="AO32" s="74" t="n">
        <v>70583745.045752198</v>
      </c>
      <c r="AP32" s="74" t="n">
        <v>3162085.7633972201</v>
      </c>
    </row>
    <row r="33" ht="15.75" customHeight="1">
      <c r="C33" s="92"/>
      <c r="D33" s="111" t="s">
        <v>138</v>
      </c>
      <c r="E33" s="113"/>
      <c r="F33" s="113"/>
      <c r="G33" s="113"/>
      <c r="H33" s="113"/>
      <c r="I33" s="113"/>
      <c r="J33" s="113"/>
      <c r="K33" s="113"/>
      <c r="L33" s="113"/>
      <c r="M33" s="113"/>
      <c r="N33" s="113"/>
      <c r="O33" s="113"/>
      <c r="P33" s="113"/>
      <c r="Q33" s="113"/>
      <c r="R33" s="113"/>
      <c r="S33" s="113"/>
      <c r="T33" s="113" t="n">
        <f t="shared" si="1"/>
        <v>402.55395134048769</v>
      </c>
      <c r="U33" s="113"/>
      <c r="V33" s="113"/>
      <c r="W33" s="113"/>
      <c r="X33" s="113"/>
      <c r="Y33" s="113"/>
      <c r="Z33" s="113" t="n">
        <f t="shared" si="2"/>
        <v>1059.5745152769041</v>
      </c>
      <c r="AB33" s="13" t="str">
        <v>Urban_Q3</v>
      </c>
      <c r="AC33" s="74" t="n">
        <v>342045808.20639002</v>
      </c>
      <c r="AD33" s="74" t="n">
        <v>81322466.506957993</v>
      </c>
      <c r="AE33" s="74" t="n">
        <v>3725209.2270051301</v>
      </c>
      <c r="AF33" s="74" t="n">
        <v>8638139.9468104001</v>
      </c>
      <c r="AG33" s="74" t="n">
        <v>128490428.036227</v>
      </c>
      <c r="AH33" s="74" t="n">
        <v>24627860.048777301</v>
      </c>
      <c r="AI33" s="74" t="n">
        <v>47847893.049317203</v>
      </c>
      <c r="AJ33" s="74" t="n">
        <v>4011771.74886068</v>
      </c>
      <c r="AK33" s="74" t="n">
        <v>34535112.721684799</v>
      </c>
      <c r="AL33" s="60"/>
      <c r="AM33" s="74" t="n">
        <v>2248767.6574796</v>
      </c>
      <c r="AN33" s="74" t="n">
        <v>12991892.690367401</v>
      </c>
      <c r="AO33" s="74" t="n">
        <v>89234799.452014297</v>
      </c>
      <c r="AP33" s="74" t="n">
        <v>12970413.922389301</v>
      </c>
    </row>
    <row r="34" ht="15.75" customHeight="1">
      <c r="C34" s="92"/>
      <c r="D34" s="111" t="s">
        <v>139</v>
      </c>
      <c r="E34" s="113"/>
      <c r="F34" s="113"/>
      <c r="G34" s="113"/>
      <c r="H34" s="113"/>
      <c r="I34" s="113"/>
      <c r="J34" s="113"/>
      <c r="K34" s="113"/>
      <c r="L34" s="113"/>
      <c r="M34" s="113"/>
      <c r="N34" s="113"/>
      <c r="O34" s="113"/>
      <c r="P34" s="113"/>
      <c r="Q34" s="113"/>
      <c r="R34" s="113"/>
      <c r="S34" s="113"/>
      <c r="T34" s="113" t="n">
        <f t="shared" si="1"/>
        <v>441.66239652784247</v>
      </c>
      <c r="U34" s="113"/>
      <c r="V34" s="113"/>
      <c r="W34" s="113"/>
      <c r="X34" s="113"/>
      <c r="Y34" s="113"/>
      <c r="Z34" s="113" t="n">
        <f t="shared" si="2"/>
        <v>1340.4553977695944</v>
      </c>
      <c r="AB34" s="13" t="str">
        <v>Urban_Q4</v>
      </c>
      <c r="AC34" s="74" t="n">
        <v>500757179.407839</v>
      </c>
      <c r="AD34" s="74" t="n">
        <v>106745838.11968499</v>
      </c>
      <c r="AE34" s="74" t="n">
        <v>4520896.0266447999</v>
      </c>
      <c r="AF34" s="74" t="n">
        <v>12788191.3860067</v>
      </c>
      <c r="AG34" s="74" t="n">
        <v>140973378.07365999</v>
      </c>
      <c r="AH34" s="74" t="n">
        <v>31156419.356943801</v>
      </c>
      <c r="AI34" s="74" t="n">
        <v>70849176.998588502</v>
      </c>
      <c r="AJ34" s="74" t="n">
        <v>8945166.1722819004</v>
      </c>
      <c r="AK34" s="74" t="n">
        <v>52701770.452117898</v>
      </c>
      <c r="AL34" s="60"/>
      <c r="AM34" s="74" t="n">
        <v>3522743.8459657002</v>
      </c>
      <c r="AN34" s="74" t="n">
        <v>21789446.170146901</v>
      </c>
      <c r="AO34" s="74" t="n">
        <v>141813378.84832099</v>
      </c>
      <c r="AP34" s="74" t="n">
        <v>18119939.591935501</v>
      </c>
    </row>
    <row r="35" ht="15.75" customHeight="1">
      <c r="C35" s="92"/>
      <c r="D35" s="111" t="s">
        <v>140</v>
      </c>
      <c r="E35" s="113"/>
      <c r="F35" s="113"/>
      <c r="G35" s="113"/>
      <c r="H35" s="113"/>
      <c r="I35" s="113"/>
      <c r="J35" s="113"/>
      <c r="K35" s="113"/>
      <c r="L35" s="113"/>
      <c r="M35" s="113"/>
      <c r="N35" s="113"/>
      <c r="O35" s="113"/>
      <c r="P35" s="113"/>
      <c r="Q35" s="113"/>
      <c r="R35" s="113"/>
      <c r="S35" s="113"/>
      <c r="T35" s="113" t="n">
        <f t="shared" si="1"/>
        <v>502.33222365371898</v>
      </c>
      <c r="U35" s="113"/>
      <c r="V35" s="113"/>
      <c r="W35" s="113"/>
      <c r="X35" s="113"/>
      <c r="Y35" s="113"/>
      <c r="Z35" s="113" t="n">
        <f t="shared" si="2"/>
        <v>2416.3107413605139</v>
      </c>
      <c r="AB35" s="13" t="str">
        <v>Urban_Q5</v>
      </c>
      <c r="AC35" s="74" t="n">
        <v>711403059.71715999</v>
      </c>
      <c r="AD35" s="74" t="n">
        <v>216342050.755202</v>
      </c>
      <c r="AE35" s="74" t="n">
        <v>18135861.967467401</v>
      </c>
      <c r="AF35" s="74" t="n">
        <v>21708192.254028302</v>
      </c>
      <c r="AG35" s="74" t="n">
        <v>160338464.49332899</v>
      </c>
      <c r="AH35" s="74" t="n">
        <v>56162697.304051697</v>
      </c>
      <c r="AI35" s="74" t="n">
        <v>100197303.110865</v>
      </c>
      <c r="AJ35" s="74" t="n">
        <v>5254465.0675455704</v>
      </c>
      <c r="AK35" s="74" t="n">
        <v>80055677.994143203</v>
      </c>
      <c r="AL35" s="60"/>
      <c r="AM35" s="74" t="n">
        <v>11073398.787910501</v>
      </c>
      <c r="AN35" s="74" t="n">
        <v>43103595.797542602</v>
      </c>
      <c r="AO35" s="74" t="n">
        <v>209718385.47466499</v>
      </c>
      <c r="AP35" s="74" t="n">
        <v>29701546.067812599</v>
      </c>
    </row>
    <row r="36" ht="15.75" customHeight="1">
      <c r="C36" s="92"/>
      <c r="D36" s="106" t="s">
        <v>99</v>
      </c>
      <c r="E36" s="103"/>
      <c r="F36" s="103"/>
      <c r="G36" s="103"/>
      <c r="H36" s="103"/>
      <c r="I36" s="103"/>
      <c r="J36" s="113"/>
      <c r="K36" s="113"/>
      <c r="L36" s="113"/>
      <c r="M36" s="113"/>
      <c r="N36" s="113"/>
      <c r="O36" s="113"/>
      <c r="P36" s="113"/>
      <c r="Q36" s="113"/>
      <c r="R36" s="113"/>
      <c r="S36" s="113"/>
      <c r="T36" s="103"/>
      <c r="U36" s="103"/>
      <c r="V36" s="103"/>
      <c r="W36" s="103"/>
      <c r="X36" s="103"/>
      <c r="Y36" s="103"/>
      <c r="Z36" s="103"/>
    </row>
    <row r="37" ht="15.75" customHeight="1">
      <c r="C37" s="92"/>
      <c r="D37" s="106" t="s">
        <v>100</v>
      </c>
      <c r="E37" s="103"/>
      <c r="F37" s="103"/>
      <c r="G37" s="103"/>
      <c r="H37" s="103"/>
      <c r="I37" s="103"/>
      <c r="J37" s="113"/>
      <c r="K37" s="113"/>
      <c r="L37" s="113"/>
      <c r="M37" s="113"/>
      <c r="N37" s="113"/>
      <c r="O37" s="113"/>
      <c r="P37" s="113"/>
      <c r="Q37" s="113"/>
      <c r="R37" s="113"/>
      <c r="S37" s="113"/>
      <c r="T37" s="103"/>
      <c r="U37" s="103"/>
      <c r="V37" s="103"/>
      <c r="W37" s="103"/>
      <c r="X37" s="103"/>
      <c r="Y37" s="103"/>
      <c r="Z37" s="103"/>
    </row>
    <row r="38" ht="15.75" customHeight="1">
      <c r="C38" s="93" t="s">
        <v>823</v>
      </c>
      <c r="D38" s="106" t="s">
        <v>101</v>
      </c>
      <c r="E38" s="103"/>
      <c r="F38" s="103"/>
      <c r="G38" s="103"/>
      <c r="H38" s="103"/>
      <c r="I38" s="103"/>
      <c r="J38" s="113" t="n">
        <f>$J$12*'HH Consumption'!D56/SUM('HH Consumption'!$D$56:$M$56)</f>
        <v>278.30698043980226</v>
      </c>
      <c r="K38" s="113" t="n">
        <f>$J$12*'HH Consumption'!E56/SUM('HH Consumption'!$D$56:$M$56)</f>
        <v>314.66193038958676</v>
      </c>
      <c r="L38" s="113" t="n">
        <f>$J$12*'HH Consumption'!F56/SUM('HH Consumption'!$D$56:$M$56)</f>
        <v>461.10035559677294</v>
      </c>
      <c r="M38" s="113" t="n">
        <f>$J$12*'HH Consumption'!G56/SUM('HH Consumption'!$D$56:$M$56)</f>
        <v>540.51129729178626</v>
      </c>
      <c r="N38" s="113" t="n">
        <f>$J$12*'HH Consumption'!H56/SUM('HH Consumption'!$D$56:$M$56)</f>
        <v>850.17645059612914</v>
      </c>
      <c r="O38" s="113" t="n">
        <f>$J$12*'HH Consumption'!I56/SUM('HH Consumption'!$D$56:$M$56)</f>
        <v>237.10282250371242</v>
      </c>
      <c r="P38" s="113" t="n">
        <f>$J$12*'HH Consumption'!J56/SUM('HH Consumption'!$D$56:$M$56)</f>
        <v>459.97379336060112</v>
      </c>
      <c r="Q38" s="113" t="n">
        <f>$J$12*'HH Consumption'!K56/SUM('HH Consumption'!$D$56:$M$56)</f>
        <v>581.51730511196047</v>
      </c>
      <c r="R38" s="113" t="n">
        <f>$J$12*'HH Consumption'!L56/SUM('HH Consumption'!$D$56:$M$56)</f>
        <v>924.15665640671295</v>
      </c>
      <c r="S38" s="113" t="n">
        <f>$J$12*'HH Consumption'!M56/SUM('HH Consumption'!$D$56:$M$56)</f>
        <v>1366.6738884670135</v>
      </c>
      <c r="T38" s="103"/>
      <c r="U38" s="103"/>
      <c r="V38" s="103"/>
      <c r="W38" s="103"/>
      <c r="X38" s="103"/>
      <c r="Y38" s="103"/>
      <c r="Z38" s="103"/>
    </row>
    <row r="39" ht="15.75" customHeight="1">
      <c r="C39" s="94"/>
      <c r="D39" s="106" t="s">
        <v>106</v>
      </c>
      <c r="E39" s="103"/>
      <c r="F39" s="103"/>
      <c r="G39" s="103"/>
      <c r="H39" s="103"/>
      <c r="I39" s="103"/>
      <c r="J39" s="113"/>
      <c r="K39" s="113"/>
      <c r="L39" s="113"/>
      <c r="M39" s="113"/>
      <c r="N39" s="113"/>
      <c r="O39" s="113"/>
      <c r="P39" s="113"/>
      <c r="Q39" s="113"/>
      <c r="R39" s="113"/>
      <c r="S39" s="113"/>
      <c r="T39" s="103"/>
      <c r="U39" s="103"/>
      <c r="V39" s="103"/>
      <c r="W39" s="103"/>
      <c r="X39" s="103"/>
      <c r="Y39" s="103"/>
      <c r="Z39" s="103"/>
    </row>
    <row r="40" ht="15.75" customHeight="1">
      <c r="C40" s="95"/>
      <c r="D40" s="106" t="s">
        <v>103</v>
      </c>
      <c r="E40" s="103"/>
      <c r="F40" s="103"/>
      <c r="G40" s="103"/>
      <c r="H40" s="103"/>
      <c r="I40" s="103"/>
      <c r="J40" s="113"/>
      <c r="K40" s="113"/>
      <c r="L40" s="113"/>
      <c r="M40" s="113"/>
      <c r="N40" s="113"/>
      <c r="O40" s="113"/>
      <c r="P40" s="113"/>
      <c r="Q40" s="113"/>
      <c r="R40" s="113"/>
      <c r="S40" s="113"/>
      <c r="T40" s="103"/>
      <c r="U40" s="103"/>
      <c r="V40" s="103"/>
      <c r="W40" s="103"/>
      <c r="X40" s="103"/>
      <c r="Y40" s="103"/>
      <c r="Z40" s="103"/>
    </row>
    <row r="41" ht="15.75" customHeight="1">
      <c r="C41" s="110" t="s">
        <v>104</v>
      </c>
      <c r="D41" s="106" t="s">
        <v>104</v>
      </c>
      <c r="E41" s="103"/>
      <c r="F41" s="103"/>
      <c r="G41" s="103"/>
      <c r="H41" s="103"/>
      <c r="I41" s="103"/>
      <c r="J41" s="113"/>
      <c r="K41" s="113"/>
      <c r="L41" s="113"/>
      <c r="M41" s="113"/>
      <c r="N41" s="113"/>
      <c r="O41" s="113"/>
      <c r="P41" s="113"/>
      <c r="Q41" s="113"/>
      <c r="R41" s="113"/>
      <c r="S41" s="113"/>
      <c r="T41" s="103"/>
      <c r="U41" s="103"/>
      <c r="V41" s="103"/>
      <c r="W41" s="103"/>
      <c r="X41" s="103"/>
      <c r="Y41" s="103"/>
      <c r="Z41" s="103"/>
    </row>
    <row r="42" ht="17.25" customHeight="1">
      <c r="C42" s="95" t="s">
        <v>154</v>
      </c>
      <c r="D42" s="106" t="s">
        <v>105</v>
      </c>
      <c r="E42" s="103"/>
      <c r="F42" s="103"/>
      <c r="G42" s="103"/>
      <c r="H42" s="103"/>
      <c r="I42" s="103"/>
      <c r="J42" s="113"/>
      <c r="K42" s="113"/>
      <c r="L42" s="113"/>
      <c r="M42" s="113"/>
      <c r="N42" s="113"/>
      <c r="O42" s="113"/>
      <c r="P42" s="113"/>
      <c r="Q42" s="113"/>
      <c r="R42" s="113"/>
      <c r="S42" s="113"/>
      <c r="T42" s="103"/>
      <c r="U42" s="103"/>
      <c r="V42" s="103"/>
      <c r="W42" s="103"/>
      <c r="X42" s="103"/>
      <c r="Y42" s="103"/>
      <c r="Z42" s="103"/>
    </row>
    <row r="44">
      <c r="D44" s="71" t="s">
        <v>975</v>
      </c>
      <c r="G44" s="31" t="s">
        <v>971</v>
      </c>
      <c r="I44" s="13" t="s">
        <v>1033</v>
      </c>
      <c r="J44" s="13" t="s">
        <v>1034</v>
      </c>
      <c r="K44" s="13" t="s">
        <v>1035</v>
      </c>
      <c r="L44" s="13" t="s">
        <v>1036</v>
      </c>
      <c r="M44" s="13" t="s">
        <v>1037</v>
      </c>
      <c r="N44" s="13" t="s">
        <v>1038</v>
      </c>
      <c r="O44" s="13" t="s">
        <v>1039</v>
      </c>
      <c r="P44" s="13" t="s">
        <v>1040</v>
      </c>
      <c r="Q44" s="13" t="s">
        <v>1041</v>
      </c>
      <c r="R44" s="13" t="s">
        <v>1042</v>
      </c>
      <c r="S44" s="13" t="s">
        <v>1043</v>
      </c>
    </row>
    <row r="45">
      <c r="D45" s="71" t="s">
        <v>976</v>
      </c>
      <c r="I45" s="13" t="s">
        <v>1044</v>
      </c>
      <c r="J45" s="74" t="n">
        <v>81910162.5182508</v>
      </c>
      <c r="K45" s="74" t="n">
        <v>110117628.107893</v>
      </c>
      <c r="L45" s="74" t="n">
        <v>131044359.483131</v>
      </c>
      <c r="M45" s="74" t="n">
        <v>147768510.724239</v>
      </c>
      <c r="N45" s="74" t="n">
        <v>203869741.496545</v>
      </c>
      <c r="O45" s="74" t="n">
        <v>104583357.1297</v>
      </c>
      <c r="P45" s="74" t="n">
        <v>226819555.59284</v>
      </c>
      <c r="Q45" s="74" t="n">
        <v>342045808.20639</v>
      </c>
      <c r="R45" s="74" t="n">
        <v>500757179.407839</v>
      </c>
      <c r="S45" s="74" t="n">
        <v>711403059.71716</v>
      </c>
    </row>
    <row r="46">
      <c r="C46" s="71" t="s">
        <v>977</v>
      </c>
      <c r="I46" s="13" t="s">
        <v>1045</v>
      </c>
      <c r="J46" s="74" t="n">
        <v>18143914.8779043</v>
      </c>
      <c r="K46" s="74" t="n">
        <v>28763989.9452082</v>
      </c>
      <c r="L46" s="74" t="n">
        <v>32103289.1497294</v>
      </c>
      <c r="M46" s="74" t="n">
        <v>46694322.968998</v>
      </c>
      <c r="N46" s="74" t="n">
        <v>62608028.8027064</v>
      </c>
      <c r="O46" s="74" t="n">
        <v>27120064.6089427</v>
      </c>
      <c r="P46" s="74" t="n">
        <v>66791512.284083</v>
      </c>
      <c r="Q46" s="74" t="n">
        <v>81322466.506958</v>
      </c>
      <c r="R46" s="74" t="n">
        <v>106745838.119685</v>
      </c>
      <c r="S46" s="74" t="n">
        <v>216342050.755202</v>
      </c>
    </row>
    <row r="47">
      <c r="C47" s="71" t="s">
        <v>978</v>
      </c>
      <c r="I47" s="13" t="s">
        <v>1046</v>
      </c>
      <c r="J47" s="74" t="n">
        <v>29078201.485836</v>
      </c>
      <c r="K47" s="74" t="n">
        <v>36193595.6414594</v>
      </c>
      <c r="L47" s="74" t="n">
        <v>64320657.3919363</v>
      </c>
      <c r="M47" s="74" t="n">
        <v>78963134.1395096</v>
      </c>
      <c r="N47" s="74" t="n">
        <v>153606410.37022</v>
      </c>
      <c r="O47" s="74" t="n">
        <v>1734880.04190445</v>
      </c>
      <c r="P47" s="74" t="n">
        <v>2801788.48699617</v>
      </c>
      <c r="Q47" s="74" t="n">
        <v>3725209.22700513</v>
      </c>
      <c r="R47" s="74" t="n">
        <v>4520896.0266448</v>
      </c>
      <c r="S47" s="74" t="n">
        <v>18135861.9674674</v>
      </c>
    </row>
    <row r="48">
      <c r="I48" s="116" t="s">
        <v>1047</v>
      </c>
      <c r="J48" s="117" t="n">
        <v>243497.226460775</v>
      </c>
      <c r="K48" s="117" t="n">
        <v>0</v>
      </c>
      <c r="L48" s="117" t="n">
        <v>673961.154683431</v>
      </c>
      <c r="M48" s="117" t="n">
        <v>1243992.75976817</v>
      </c>
      <c r="N48" s="117" t="n">
        <v>1400611.95172628</v>
      </c>
      <c r="O48" s="117" t="n">
        <v>1807878.32641602</v>
      </c>
      <c r="P48" s="117" t="n">
        <v>4951094.47383881</v>
      </c>
      <c r="Q48" s="117" t="n">
        <v>8638139.9468104</v>
      </c>
      <c r="R48" s="117" t="n">
        <v>12788191.3860067</v>
      </c>
      <c r="S48" s="117" t="n">
        <v>21708192.2540283</v>
      </c>
    </row>
    <row r="49">
      <c r="I49" s="116" t="s">
        <v>1048</v>
      </c>
      <c r="J49" s="117" t="n">
        <v>119941645.868103</v>
      </c>
      <c r="K49" s="117" t="n">
        <v>104567035.838639</v>
      </c>
      <c r="L49" s="117" t="n">
        <v>93041793.1188068</v>
      </c>
      <c r="M49" s="117" t="n">
        <v>96226872.3188813</v>
      </c>
      <c r="N49" s="117" t="n">
        <v>108449241.031857</v>
      </c>
      <c r="O49" s="117" t="n">
        <v>118944899.838416</v>
      </c>
      <c r="P49" s="117" t="n">
        <v>130289615.639735</v>
      </c>
      <c r="Q49" s="117" t="n">
        <v>128490428.036227</v>
      </c>
      <c r="R49" s="117" t="n">
        <v>140973378.07366</v>
      </c>
      <c r="S49" s="117" t="n">
        <v>160338464.493329</v>
      </c>
    </row>
    <row r="50">
      <c r="I50" s="116" t="s">
        <v>1049</v>
      </c>
      <c r="J50" s="117" t="n">
        <v>9243016.73238119</v>
      </c>
      <c r="K50" s="117" t="n">
        <v>11656346.7312063</v>
      </c>
      <c r="L50" s="117" t="n">
        <v>17504360.923659</v>
      </c>
      <c r="M50" s="117" t="n">
        <v>24217159.0777842</v>
      </c>
      <c r="N50" s="117" t="n">
        <v>25569372.1111139</v>
      </c>
      <c r="O50" s="117" t="n">
        <v>10612159.8758443</v>
      </c>
      <c r="P50" s="117" t="n">
        <v>12355236.423823</v>
      </c>
      <c r="Q50" s="117" t="n">
        <v>24627860.0487773</v>
      </c>
      <c r="R50" s="117" t="n">
        <v>31156419.3569438</v>
      </c>
      <c r="S50" s="117" t="n">
        <v>56162697.3040517</v>
      </c>
    </row>
    <row r="51">
      <c r="I51" s="116" t="s">
        <v>1050</v>
      </c>
      <c r="J51" s="117" t="n">
        <v>14051730.6241675</v>
      </c>
      <c r="K51" s="117" t="n">
        <v>15006418.6077914</v>
      </c>
      <c r="L51" s="117" t="n">
        <v>24613229.021161</v>
      </c>
      <c r="M51" s="117" t="n">
        <v>26929429.4587271</v>
      </c>
      <c r="N51" s="117" t="n">
        <v>50919018.236982</v>
      </c>
      <c r="O51" s="117" t="n">
        <v>36754043.0924479</v>
      </c>
      <c r="P51" s="117" t="n">
        <v>45664913.3107594</v>
      </c>
      <c r="Q51" s="117" t="n">
        <v>47847893.0493172</v>
      </c>
      <c r="R51" s="117" t="n">
        <v>70849176.9985885</v>
      </c>
      <c r="S51" s="117" t="n">
        <v>100197303.110865</v>
      </c>
    </row>
    <row r="52">
      <c r="I52" s="13" t="s">
        <v>1051</v>
      </c>
      <c r="J52" s="74" t="n">
        <v>3226136.17960612</v>
      </c>
      <c r="K52" s="74" t="n">
        <v>1375562.18973796</v>
      </c>
      <c r="L52" s="74" t="n">
        <v>2387516.81315104</v>
      </c>
      <c r="M52" s="74" t="n">
        <v>1752538.61122131</v>
      </c>
      <c r="N52" s="74" t="n">
        <v>4285574.40948486</v>
      </c>
      <c r="O52" s="74" t="n">
        <v>624585.413614909</v>
      </c>
      <c r="P52" s="74" t="n">
        <v>346103.630371094</v>
      </c>
      <c r="Q52" s="74" t="n">
        <v>4011771.74886068</v>
      </c>
      <c r="R52" s="74" t="n">
        <v>8945166.1722819</v>
      </c>
      <c r="S52" s="74" t="n">
        <v>5254465.06754557</v>
      </c>
    </row>
    <row r="53">
      <c r="I53" s="116" t="s">
        <v>1052</v>
      </c>
      <c r="J53" s="117" t="n">
        <v>14080175.4547806</v>
      </c>
      <c r="K53" s="117" t="n">
        <v>23638773.8165512</v>
      </c>
      <c r="L53" s="117" t="n">
        <v>29083892.7999611</v>
      </c>
      <c r="M53" s="117" t="n">
        <v>47590823.8363698</v>
      </c>
      <c r="N53" s="117" t="n">
        <v>102039916.776273</v>
      </c>
      <c r="O53" s="117" t="n">
        <v>13960254.3190053</v>
      </c>
      <c r="P53" s="117" t="n">
        <v>24350835.4229635</v>
      </c>
      <c r="Q53" s="117" t="n">
        <v>34535112.7216848</v>
      </c>
      <c r="R53" s="117" t="n">
        <v>52701770.4521179</v>
      </c>
      <c r="S53" s="117" t="n">
        <v>80055677.9941432</v>
      </c>
    </row>
    <row r="55">
      <c r="G55" s="31" t="s">
        <v>972</v>
      </c>
      <c r="I55" s="13"/>
      <c r="J55" s="13" t="s">
        <v>804</v>
      </c>
      <c r="K55" s="13" t="s">
        <v>805</v>
      </c>
      <c r="L55" s="13" t="s">
        <v>806</v>
      </c>
      <c r="M55" s="13" t="s">
        <v>807</v>
      </c>
      <c r="N55" s="13" t="s">
        <v>808</v>
      </c>
      <c r="O55" s="13" t="s">
        <v>809</v>
      </c>
      <c r="P55" s="13" t="s">
        <v>810</v>
      </c>
      <c r="Q55" s="13" t="s">
        <v>811</v>
      </c>
      <c r="R55" s="13" t="s">
        <v>812</v>
      </c>
      <c r="S55" s="13" t="s">
        <v>813</v>
      </c>
    </row>
    <row r="56">
      <c r="I56" s="13" t="str">
        <f>'HH Consumption'!C54</f>
        <v>NC. Agricultural activity</v>
      </c>
      <c r="J56" s="13" t="n">
        <f>'HH Consumption'!D54</f>
        <v>10909080.961079899</v>
      </c>
      <c r="K56" s="13" t="n">
        <f>'HH Consumption'!E54</f>
        <v>17003864.6994012</v>
      </c>
      <c r="L56" s="13" t="n">
        <f>'HH Consumption'!F54</f>
        <v>27236285.202862199</v>
      </c>
      <c r="M56" s="13" t="n">
        <f>'HH Consumption'!G54</f>
        <v>37615872.171932198</v>
      </c>
      <c r="N56" s="13" t="n">
        <f>'HH Consumption'!H54</f>
        <v>62529856.774473198</v>
      </c>
      <c r="O56" s="13" t="n">
        <f>'HH Consumption'!I54</f>
        <v>814132.81174723303</v>
      </c>
      <c r="P56" s="13" t="n">
        <f>'HH Consumption'!J54</f>
        <v>1981533.15626208</v>
      </c>
      <c r="Q56" s="13" t="n">
        <f>'HH Consumption'!K54</f>
        <v>2248767.6574796</v>
      </c>
      <c r="R56" s="13" t="n">
        <f>'HH Consumption'!L54</f>
        <v>3522743.8459657002</v>
      </c>
      <c r="S56" s="13" t="n">
        <f>'HH Consumption'!M54</f>
        <v>11073398.787910501</v>
      </c>
    </row>
    <row r="57">
      <c r="I57" s="13" t="str">
        <f>'HH Consumption'!C55</f>
        <v>NC. Transfers</v>
      </c>
      <c r="J57" s="13" t="n">
        <f>'HH Consumption'!D55</f>
        <v>3879460.0555019402</v>
      </c>
      <c r="K57" s="13" t="n">
        <f>'HH Consumption'!E55</f>
        <v>12225931.0121199</v>
      </c>
      <c r="L57" s="13" t="n">
        <f>'HH Consumption'!F55</f>
        <v>10836390.514799099</v>
      </c>
      <c r="M57" s="13" t="n">
        <f>'HH Consumption'!G55</f>
        <v>18275525.8670565</v>
      </c>
      <c r="N57" s="13" t="n">
        <f>'HH Consumption'!H55</f>
        <v>29531617.530249301</v>
      </c>
      <c r="O57" s="13" t="n">
        <f>'HH Consumption'!I55</f>
        <v>2880702.2420870499</v>
      </c>
      <c r="P57" s="13" t="n">
        <f>'HH Consumption'!J55</f>
        <v>7993058.4399503097</v>
      </c>
      <c r="Q57" s="13" t="n">
        <f>'HH Consumption'!K55</f>
        <v>12991892.690367401</v>
      </c>
      <c r="R57" s="13" t="n">
        <f>'HH Consumption'!L55</f>
        <v>21789446.170146901</v>
      </c>
      <c r="S57" s="13" t="n">
        <f>'HH Consumption'!M55</f>
        <v>43103595.797542602</v>
      </c>
    </row>
    <row r="58">
      <c r="I58" s="13" t="str">
        <f>'HH Consumption'!C56</f>
        <v>NC. Saving and lending</v>
      </c>
      <c r="J58" s="13" t="n">
        <f>'HH Consumption'!D56</f>
        <v>42706669.891552001</v>
      </c>
      <c r="K58" s="13" t="n">
        <f>'HH Consumption'!E56</f>
        <v>48285397.539618202</v>
      </c>
      <c r="L58" s="13" t="n">
        <f>'HH Consumption'!F56</f>
        <v>70756617.898084</v>
      </c>
      <c r="M58" s="13" t="n">
        <f>'HH Consumption'!G56</f>
        <v>82942359.223676696</v>
      </c>
      <c r="N58" s="13" t="n">
        <f>'HH Consumption'!H56</f>
        <v>130460992.993432</v>
      </c>
      <c r="O58" s="13" t="n">
        <f>'HH Consumption'!I56</f>
        <v>36383823.197749503</v>
      </c>
      <c r="P58" s="13" t="n">
        <f>'HH Consumption'!J56</f>
        <v>70583745.045752198</v>
      </c>
      <c r="Q58" s="13" t="n">
        <f>'HH Consumption'!K56</f>
        <v>89234799.452014297</v>
      </c>
      <c r="R58" s="13" t="n">
        <f>'HH Consumption'!L56</f>
        <v>141813378.84832099</v>
      </c>
      <c r="S58" s="13" t="n">
        <f>'HH Consumption'!M56</f>
        <v>209718385.47466499</v>
      </c>
    </row>
    <row r="59">
      <c r="I59" s="13" t="str">
        <f>'HH Consumption'!C57</f>
        <v>NC. Property acquisition</v>
      </c>
      <c r="J59" s="13" t="n">
        <f>'HH Consumption'!D57</f>
        <v>729083.70799001097</v>
      </c>
      <c r="K59" s="13" t="n">
        <f>'HH Consumption'!E57</f>
        <v>5984751.1256574001</v>
      </c>
      <c r="L59" s="13" t="n">
        <f>'HH Consumption'!F57</f>
        <v>7710723.20002429</v>
      </c>
      <c r="M59" s="13" t="n">
        <f>'HH Consumption'!G57</f>
        <v>6507972.3814983396</v>
      </c>
      <c r="N59" s="13" t="n">
        <f>'HH Consumption'!H57</f>
        <v>40934059.819413498</v>
      </c>
      <c r="O59" s="13" t="n">
        <f>'HH Consumption'!I57</f>
        <v>3239132.2321548499</v>
      </c>
      <c r="P59" s="13" t="n">
        <f>'HH Consumption'!J57</f>
        <v>3162085.7633972201</v>
      </c>
      <c r="Q59" s="13" t="n">
        <f>'HH Consumption'!K57</f>
        <v>12970413.922389301</v>
      </c>
      <c r="R59" s="13" t="n">
        <f>'HH Consumption'!L57</f>
        <v>18119939.591935501</v>
      </c>
      <c r="S59" s="13" t="n">
        <f>'HH Consumption'!M57</f>
        <v>29701546.067812599</v>
      </c>
    </row>
    <row r="61">
      <c r="I61" s="36" t="s">
        <v>769</v>
      </c>
    </row>
    <row r="63">
      <c r="E63" t="s">
        <v>824</v>
      </c>
      <c r="H63" t="s">
        <v>498</v>
      </c>
      <c r="R63" t="s">
        <v>780</v>
      </c>
    </row>
    <row r="64" ht="45" customHeight="1">
      <c r="E64" s="104" t="s">
        <v>825</v>
      </c>
      <c r="F64" s="104" t="s">
        <v>826</v>
      </c>
      <c r="G64" s="104" t="s">
        <v>827</v>
      </c>
      <c r="H64" s="13" t="s">
        <v>131</v>
      </c>
      <c r="I64" s="13" t="s">
        <v>132</v>
      </c>
      <c r="J64" s="13" t="s">
        <v>133</v>
      </c>
      <c r="K64" s="13" t="s">
        <v>134</v>
      </c>
      <c r="L64" s="13" t="s">
        <v>135</v>
      </c>
      <c r="M64" s="13" t="s">
        <v>136</v>
      </c>
      <c r="N64" s="13" t="s">
        <v>137</v>
      </c>
      <c r="O64" s="13" t="s">
        <v>138</v>
      </c>
      <c r="P64" s="13" t="s">
        <v>139</v>
      </c>
      <c r="Q64" s="13" t="s">
        <v>140</v>
      </c>
      <c r="R64" s="13" t="s">
        <v>780</v>
      </c>
    </row>
    <row r="65">
      <c r="C65" t="s">
        <v>828</v>
      </c>
      <c r="D65" s="104" t="s">
        <v>825</v>
      </c>
      <c r="E65" s="105" t="n">
        <f t="shared" ref="E65:G75" si="3">E4</f>
        <v>0</v>
      </c>
      <c r="F65" s="105" t="n">
        <f t="shared" si="3"/>
        <v>0</v>
      </c>
      <c r="G65" s="105" t="n">
        <f t="shared" si="3"/>
        <v>0</v>
      </c>
      <c r="H65" s="13"/>
      <c r="I65" s="13"/>
      <c r="J65" s="13"/>
      <c r="K65" s="13"/>
      <c r="L65" s="13"/>
      <c r="M65" s="13"/>
      <c r="N65" s="13"/>
      <c r="O65" s="13"/>
      <c r="P65" s="13"/>
      <c r="Q65" s="13"/>
      <c r="R65" s="70" t="e">
        <f>SUM('SAM_temporary 2022'!#REF!)</f>
        <v>#REF!</v>
      </c>
    </row>
    <row r="66">
      <c r="D66" s="104" t="s">
        <v>826</v>
      </c>
      <c r="E66" s="105" t="n">
        <f t="shared" si="3"/>
        <v>0</v>
      </c>
      <c r="F66" s="105" t="n">
        <f t="shared" si="3"/>
        <v>0</v>
      </c>
      <c r="G66" s="105" t="n">
        <f t="shared" si="3"/>
        <v>0</v>
      </c>
      <c r="H66" s="13"/>
      <c r="I66" s="13"/>
      <c r="J66" s="13"/>
      <c r="K66" s="13"/>
      <c r="L66" s="13"/>
      <c r="M66" s="13"/>
      <c r="N66" s="13"/>
      <c r="O66" s="13"/>
      <c r="P66" s="13"/>
      <c r="Q66" s="13"/>
      <c r="R66" s="70" t="e">
        <f>SUM('SAM_temporary 2022'!#REF!)</f>
        <v>#REF!</v>
      </c>
    </row>
    <row r="67" ht="45" customHeight="1">
      <c r="D67" s="104" t="s">
        <v>827</v>
      </c>
      <c r="E67" s="105" t="n">
        <f t="shared" si="3"/>
        <v>0</v>
      </c>
      <c r="F67" s="105" t="n">
        <f t="shared" si="3"/>
        <v>0</v>
      </c>
      <c r="G67" s="105" t="n">
        <f t="shared" si="3"/>
        <v>0</v>
      </c>
      <c r="H67" s="13"/>
      <c r="I67" s="13"/>
      <c r="J67" s="13"/>
      <c r="K67" s="13"/>
      <c r="L67" s="13"/>
      <c r="M67" s="13"/>
      <c r="N67" s="13"/>
      <c r="O67" s="13"/>
      <c r="P67" s="13"/>
      <c r="Q67" s="13"/>
      <c r="R67" s="70" t="e">
        <f>SUM('SAM_temporary 2022'!#REF!)</f>
        <v>#REF!</v>
      </c>
    </row>
    <row r="68">
      <c r="C68" t="s">
        <v>829</v>
      </c>
      <c r="D68" s="102" t="s">
        <v>830</v>
      </c>
      <c r="E68" s="105" t="n">
        <f t="shared" si="3"/>
        <v>0</v>
      </c>
      <c r="F68" s="105" t="n">
        <f t="shared" si="3"/>
        <v>0</v>
      </c>
      <c r="G68" s="105" t="n">
        <f t="shared" si="3"/>
        <v>0</v>
      </c>
      <c r="H68" s="13"/>
      <c r="I68" s="13"/>
      <c r="J68" s="13"/>
      <c r="K68" s="13"/>
      <c r="L68" s="13"/>
      <c r="M68" s="13"/>
      <c r="N68" s="13"/>
      <c r="O68" s="13"/>
      <c r="P68" s="13"/>
      <c r="Q68" s="13"/>
      <c r="R68" s="70" t="e">
        <f>SUM('SAM_temporary 2022'!#REF!)</f>
        <v>#REF!</v>
      </c>
    </row>
    <row r="69">
      <c r="D69" s="102" t="s">
        <v>831</v>
      </c>
      <c r="E69" s="105" t="n">
        <f t="shared" si="3"/>
        <v>0</v>
      </c>
      <c r="F69" s="105" t="n">
        <f t="shared" si="3"/>
        <v>0</v>
      </c>
      <c r="G69" s="105" t="n">
        <f t="shared" si="3"/>
        <v>0</v>
      </c>
      <c r="H69" s="70"/>
      <c r="I69" s="70"/>
      <c r="J69" s="70"/>
      <c r="K69" s="70"/>
      <c r="L69" s="70"/>
      <c r="M69" s="70"/>
      <c r="N69" s="70"/>
      <c r="O69" s="70"/>
      <c r="P69" s="70"/>
      <c r="Q69" s="70"/>
      <c r="R69" s="70" t="e">
        <f>SUM('SAM_temporary 2022'!#REF!)</f>
        <v>#REF!</v>
      </c>
    </row>
    <row r="70">
      <c r="D70" s="102" t="s">
        <v>832</v>
      </c>
      <c r="E70" s="105" t="n">
        <f t="shared" si="3"/>
        <v>0</v>
      </c>
      <c r="F70" s="105" t="n">
        <f t="shared" si="3"/>
        <v>0</v>
      </c>
      <c r="G70" s="105" t="n">
        <f t="shared" si="3"/>
        <v>0</v>
      </c>
      <c r="H70" s="70"/>
      <c r="I70" s="70"/>
      <c r="J70" s="70"/>
      <c r="K70" s="70"/>
      <c r="L70" s="70"/>
      <c r="M70" s="70"/>
      <c r="N70" s="70"/>
      <c r="O70" s="70"/>
      <c r="P70" s="70"/>
      <c r="Q70" s="70"/>
      <c r="R70" s="70" t="e">
        <f>SUM('SAM_temporary 2022'!#REF!)</f>
        <v>#REF!</v>
      </c>
    </row>
    <row r="71">
      <c r="D71" s="102" t="s">
        <v>833</v>
      </c>
      <c r="E71" s="105" t="n">
        <f t="shared" si="3"/>
        <v>0</v>
      </c>
      <c r="F71" s="105" t="n">
        <f t="shared" si="3"/>
        <v>0</v>
      </c>
      <c r="G71" s="105" t="n">
        <f t="shared" si="3"/>
        <v>0</v>
      </c>
      <c r="H71" s="70"/>
      <c r="I71" s="70"/>
      <c r="J71" s="70"/>
      <c r="K71" s="70"/>
      <c r="L71" s="70"/>
      <c r="M71" s="70"/>
      <c r="N71" s="70"/>
      <c r="O71" s="70"/>
      <c r="P71" s="70"/>
      <c r="Q71" s="70"/>
      <c r="R71" s="70" t="e">
        <f>SUM('SAM_temporary 2022'!#REF!)</f>
        <v>#REF!</v>
      </c>
    </row>
    <row r="72">
      <c r="D72" s="102" t="s">
        <v>834</v>
      </c>
      <c r="E72" s="105" t="n">
        <f t="shared" si="3"/>
        <v>0</v>
      </c>
      <c r="F72" s="105" t="n">
        <f t="shared" si="3"/>
        <v>0</v>
      </c>
      <c r="G72" s="105" t="n">
        <f t="shared" si="3"/>
        <v>0</v>
      </c>
      <c r="H72" s="70"/>
      <c r="I72" s="70"/>
      <c r="J72" s="70"/>
      <c r="K72" s="70"/>
      <c r="L72" s="70"/>
      <c r="M72" s="70"/>
      <c r="N72" s="70"/>
      <c r="O72" s="70"/>
      <c r="P72" s="70"/>
      <c r="Q72" s="70"/>
      <c r="R72" s="70" t="e">
        <f>SUM('SAM_temporary 2022'!#REF!)</f>
        <v>#REF!</v>
      </c>
    </row>
    <row r="73">
      <c r="D73" s="102" t="s">
        <v>835</v>
      </c>
      <c r="E73" s="105" t="n">
        <f t="shared" si="3"/>
        <v>0</v>
      </c>
      <c r="F73" s="105" t="n">
        <f t="shared" si="3"/>
        <v>0</v>
      </c>
      <c r="G73" s="105" t="n">
        <f t="shared" si="3"/>
        <v>0</v>
      </c>
      <c r="H73" s="70"/>
      <c r="I73" s="70"/>
      <c r="J73" s="70"/>
      <c r="K73" s="70"/>
      <c r="L73" s="70"/>
      <c r="M73" s="70"/>
      <c r="N73" s="70"/>
      <c r="O73" s="70"/>
      <c r="P73" s="70"/>
      <c r="Q73" s="70"/>
      <c r="R73" s="70" t="e">
        <f>SUM('SAM_temporary 2022'!#REF!)</f>
        <v>#REF!</v>
      </c>
    </row>
    <row r="74">
      <c r="D74" s="102" t="s">
        <v>836</v>
      </c>
      <c r="E74" s="105" t="n">
        <f t="shared" si="3"/>
        <v>0</v>
      </c>
      <c r="F74" s="105" t="n">
        <f t="shared" si="3"/>
        <v>0</v>
      </c>
      <c r="G74" s="105" t="n">
        <f t="shared" si="3"/>
        <v>0</v>
      </c>
      <c r="H74" s="70"/>
      <c r="I74" s="70"/>
      <c r="J74" s="70"/>
      <c r="K74" s="70"/>
      <c r="L74" s="70"/>
      <c r="M74" s="70"/>
      <c r="N74" s="70"/>
      <c r="O74" s="70"/>
      <c r="P74" s="70"/>
      <c r="Q74" s="70"/>
      <c r="R74" s="70" t="e">
        <f>SUM('SAM_temporary 2022'!#REF!)</f>
        <v>#REF!</v>
      </c>
    </row>
    <row r="75">
      <c r="D75" s="102" t="s">
        <v>837</v>
      </c>
      <c r="E75" s="105" t="n">
        <f t="shared" si="3"/>
        <v>0</v>
      </c>
      <c r="F75" s="105" t="n">
        <f t="shared" si="3"/>
        <v>0</v>
      </c>
      <c r="G75" s="105" t="n">
        <f t="shared" si="3"/>
        <v>0</v>
      </c>
      <c r="H75" s="70"/>
      <c r="I75" s="70"/>
      <c r="J75" s="70"/>
      <c r="K75" s="70"/>
      <c r="L75" s="70"/>
      <c r="M75" s="70"/>
      <c r="N75" s="70"/>
      <c r="O75" s="70"/>
      <c r="P75" s="70"/>
      <c r="Q75" s="70"/>
      <c r="R75" s="70" t="e">
        <f>SUM('SAM_temporary 2022'!#REF!)</f>
        <v>#REF!</v>
      </c>
    </row>
    <row r="76">
      <c r="D76" s="13" t="s">
        <v>131</v>
      </c>
      <c r="E76" s="13"/>
      <c r="F76" s="13"/>
      <c r="G76" s="13"/>
      <c r="H76" s="13"/>
      <c r="I76" s="13"/>
      <c r="J76" s="13"/>
      <c r="K76" s="13"/>
      <c r="L76" s="13"/>
      <c r="M76" s="13"/>
      <c r="N76" s="13"/>
      <c r="O76" s="13"/>
      <c r="P76" s="13"/>
      <c r="Q76" s="13"/>
      <c r="R76" s="13"/>
    </row>
    <row r="77">
      <c r="D77" s="13" t="s">
        <v>132</v>
      </c>
      <c r="E77" s="13"/>
      <c r="F77" s="13"/>
      <c r="G77" s="13"/>
      <c r="H77" s="13"/>
      <c r="I77" s="13"/>
      <c r="J77" s="13"/>
      <c r="K77" s="13"/>
      <c r="L77" s="13"/>
      <c r="M77" s="13"/>
      <c r="N77" s="13"/>
      <c r="O77" s="13"/>
      <c r="P77" s="13"/>
      <c r="Q77" s="13"/>
      <c r="R77" s="13"/>
    </row>
    <row r="78">
      <c r="D78" s="13" t="s">
        <v>133</v>
      </c>
      <c r="E78" s="13"/>
      <c r="F78" s="13"/>
      <c r="G78" s="13"/>
      <c r="H78" s="13"/>
      <c r="I78" s="13"/>
      <c r="J78" s="13"/>
      <c r="K78" s="13"/>
      <c r="L78" s="13"/>
      <c r="M78" s="13"/>
      <c r="N78" s="13"/>
      <c r="O78" s="13"/>
      <c r="P78" s="13"/>
      <c r="Q78" s="13"/>
      <c r="R78" s="13"/>
    </row>
    <row r="79">
      <c r="D79" s="13" t="s">
        <v>134</v>
      </c>
      <c r="E79" s="13"/>
      <c r="F79" s="13"/>
      <c r="G79" s="13"/>
      <c r="H79" s="13"/>
      <c r="I79" s="13"/>
      <c r="J79" s="13"/>
      <c r="K79" s="13"/>
      <c r="L79" s="13"/>
      <c r="M79" s="13"/>
      <c r="N79" s="13"/>
      <c r="O79" s="13"/>
      <c r="P79" s="13"/>
      <c r="Q79" s="13"/>
      <c r="R79" s="13"/>
    </row>
    <row r="80">
      <c r="D80" s="13" t="s">
        <v>135</v>
      </c>
      <c r="E80" s="13"/>
      <c r="F80" s="13"/>
      <c r="G80" s="13"/>
      <c r="H80" s="13"/>
      <c r="I80" s="13"/>
      <c r="J80" s="13"/>
      <c r="K80" s="13"/>
      <c r="L80" s="13"/>
      <c r="M80" s="13"/>
      <c r="N80" s="13"/>
      <c r="O80" s="13"/>
      <c r="P80" s="13"/>
      <c r="Q80" s="13"/>
      <c r="R80" s="13"/>
    </row>
    <row r="81">
      <c r="D81" s="13" t="s">
        <v>136</v>
      </c>
      <c r="E81" s="13"/>
      <c r="F81" s="13"/>
      <c r="G81" s="13"/>
      <c r="H81" s="13"/>
      <c r="I81" s="13"/>
      <c r="J81" s="13"/>
      <c r="K81" s="13"/>
      <c r="L81" s="13"/>
      <c r="M81" s="13"/>
      <c r="N81" s="13"/>
      <c r="O81" s="13"/>
      <c r="P81" s="13"/>
      <c r="Q81" s="13"/>
      <c r="R81" s="13"/>
    </row>
    <row r="82">
      <c r="D82" s="13" t="s">
        <v>137</v>
      </c>
      <c r="E82" s="13"/>
      <c r="F82" s="13"/>
      <c r="G82" s="13"/>
      <c r="H82" s="13"/>
      <c r="I82" s="13"/>
      <c r="J82" s="13"/>
      <c r="K82" s="13"/>
      <c r="L82" s="13"/>
      <c r="M82" s="13"/>
      <c r="N82" s="13"/>
      <c r="O82" s="13"/>
      <c r="P82" s="13"/>
      <c r="Q82" s="13"/>
      <c r="R82" s="13"/>
    </row>
    <row r="83">
      <c r="D83" s="13" t="s">
        <v>138</v>
      </c>
      <c r="E83" s="13"/>
      <c r="F83" s="13"/>
      <c r="G83" s="13"/>
      <c r="H83" s="13"/>
      <c r="I83" s="13"/>
      <c r="J83" s="13"/>
      <c r="K83" s="13"/>
      <c r="L83" s="13"/>
      <c r="M83" s="13"/>
      <c r="N83" s="13"/>
      <c r="O83" s="13"/>
      <c r="P83" s="13"/>
      <c r="Q83" s="13"/>
      <c r="R83" s="13"/>
    </row>
    <row r="84">
      <c r="D84" s="13" t="s">
        <v>139</v>
      </c>
      <c r="E84" s="13"/>
      <c r="F84" s="13"/>
      <c r="G84" s="13"/>
      <c r="H84" s="13"/>
      <c r="I84" s="13"/>
      <c r="J84" s="13"/>
      <c r="K84" s="13"/>
      <c r="L84" s="13"/>
      <c r="M84" s="13"/>
      <c r="N84" s="13"/>
      <c r="O84" s="13"/>
      <c r="P84" s="13"/>
      <c r="Q84" s="13"/>
      <c r="R84" s="13"/>
    </row>
    <row r="85">
      <c r="D85" s="13" t="s">
        <v>140</v>
      </c>
      <c r="E85" s="13"/>
      <c r="F85" s="13"/>
      <c r="G85" s="13"/>
      <c r="H85" s="13"/>
      <c r="I85" s="13"/>
      <c r="J85" s="13"/>
      <c r="K85" s="13"/>
      <c r="L85" s="13"/>
      <c r="M85" s="13"/>
      <c r="N85" s="13"/>
      <c r="O85" s="13"/>
      <c r="P85" s="13"/>
      <c r="Q85" s="13"/>
      <c r="R85" s="13"/>
    </row>
    <row r="86">
      <c r="D86" s="13" t="s">
        <v>780</v>
      </c>
      <c r="E86" s="70" t="e">
        <f>SUM('SAM_temporary 2022'!#REF!)</f>
        <v>#REF!</v>
      </c>
      <c r="F86" s="70" t="e">
        <f>SUM('SAM_temporary 2022'!#REF!)</f>
        <v>#REF!</v>
      </c>
      <c r="G86" s="70" t="e">
        <f>SUM('SAM_temporary 2022'!#REF!)</f>
        <v>#REF!</v>
      </c>
      <c r="H86" s="13"/>
      <c r="I86" s="13"/>
      <c r="J86" s="13"/>
      <c r="K86" s="13"/>
      <c r="L86" s="13"/>
      <c r="M86" s="13"/>
      <c r="N86" s="13"/>
      <c r="O86" s="13"/>
      <c r="P86" s="13"/>
      <c r="Q86" s="13"/>
      <c r="R86" s="13"/>
    </row>
    <row r="88">
      <c r="C88" t="s">
        <v>838</v>
      </c>
      <c r="D88" s="13" t="s">
        <v>839</v>
      </c>
      <c r="E88" s="105" t="e">
        <f>#REF!</f>
        <v>#REF!</v>
      </c>
      <c r="F88" s="105" t="e">
        <f>#REF!</f>
        <v>#REF!</v>
      </c>
      <c r="G88" s="70"/>
      <c r="H88" s="13"/>
      <c r="I88" s="13"/>
      <c r="J88" s="13"/>
      <c r="K88" s="13"/>
      <c r="L88" s="13"/>
      <c r="M88" s="13"/>
      <c r="N88" s="13"/>
      <c r="O88" s="13"/>
      <c r="P88" s="13"/>
      <c r="Q88" s="13"/>
      <c r="R88" s="70" t="e">
        <f>SUM('SAM_temporary 2022'!#REF!)</f>
        <v>#REF!</v>
      </c>
    </row>
    <row r="89">
      <c r="D89" s="13" t="s">
        <v>840</v>
      </c>
      <c r="E89" s="70"/>
      <c r="F89" s="70"/>
      <c r="G89" s="105" t="e">
        <f>#REF!</f>
        <v>#REF!</v>
      </c>
      <c r="H89" s="13"/>
      <c r="I89" s="13"/>
      <c r="J89" s="13"/>
      <c r="K89" s="13"/>
      <c r="L89" s="13"/>
      <c r="M89" s="13"/>
      <c r="N89" s="13"/>
      <c r="O89" s="13"/>
      <c r="P89" s="13"/>
      <c r="Q89" s="13"/>
      <c r="R89" s="70" t="e">
        <f>SUM('SAM_temporary 2022'!#REF!)</f>
        <v>#REF!</v>
      </c>
    </row>
  </sheetData>
  <mergeCells count="12">
    <mergeCell ref="C12:C14"/>
    <mergeCell ref="J19:U19"/>
    <mergeCell ref="E2:I2"/>
    <mergeCell ref="J2:L2"/>
    <mergeCell ref="M2:O2"/>
    <mergeCell ref="C4:C8"/>
    <mergeCell ref="C9:C11"/>
    <mergeCell ref="V19:X19"/>
    <mergeCell ref="E19:I19"/>
    <mergeCell ref="C21:C25"/>
    <mergeCell ref="C26:C37"/>
    <mergeCell ref="C38:C40"/>
  </mergeCells>
  <hyperlinks>
    <hyperlink ref="I61" r:id="rId1h"/>
  </hyperlinks>
  <pageMargins left="0.7" right="0.7" top="0.75" bottom="0.75" header="0.3" footer="0.3"/>
  <pageSetup orientation="portrait"/>
  <drawing r:id="rId1"/>
  <legacyDrawing r:id="rIdvml"/>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topLeftCell="A12" workbookViewId="0">
      <selection activeCell="C252" sqref="C25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ht="15" customHeight="1">
      <c r="A1" s="129" t="s">
        <v>841</v>
      </c>
    </row>
    <row r="2" ht="32.1" customHeight="1">
      <c r="A2" s="138" t="s">
        <v>842</v>
      </c>
      <c r="B2" s="138"/>
      <c r="C2" s="138"/>
      <c r="D2" s="138"/>
      <c r="E2" s="138"/>
      <c r="F2" s="138"/>
      <c r="G2" s="138"/>
      <c r="H2" s="138"/>
      <c r="I2" s="138"/>
      <c r="J2" s="138"/>
      <c r="K2" s="138"/>
      <c r="L2" s="138"/>
      <c r="M2" s="138"/>
      <c r="N2" s="138"/>
    </row>
    <row r="3" ht="45" customHeight="1">
      <c r="A3" s="141"/>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44" t="s">
        <v>856</v>
      </c>
      <c r="B5" s="145" t="n">
        <v>42.830521176011416</v>
      </c>
      <c r="C5" s="145" t="n">
        <v>209.27550948225459</v>
      </c>
      <c r="D5" s="145" t="n">
        <v>37.303169327344264</v>
      </c>
      <c r="E5" s="145" t="n">
        <v>49.466819994812361</v>
      </c>
      <c r="F5" s="146" t="s">
        <v>857</v>
      </c>
      <c r="G5" s="145" t="n">
        <v>50.782676115115997</v>
      </c>
      <c r="H5" s="146" t="s">
        <v>857</v>
      </c>
      <c r="I5" s="145" t="n">
        <v>53.74104142937427</v>
      </c>
      <c r="J5" s="145" t="n">
        <v>96.986427863911643</v>
      </c>
      <c r="K5" s="146" t="s">
        <v>857</v>
      </c>
      <c r="L5" s="146" t="s">
        <v>857</v>
      </c>
      <c r="M5" s="145" t="n">
        <v>60.859541894372541</v>
      </c>
      <c r="N5" s="145" t="n">
        <v>601.245707283196</v>
      </c>
    </row>
    <row r="6" ht="15" customHeight="1">
      <c r="A6" s="144" t="s">
        <v>858</v>
      </c>
      <c r="B6" s="145" t="n">
        <v>35.112894875361285</v>
      </c>
      <c r="C6" s="145" t="n">
        <v>204.84243032989917</v>
      </c>
      <c r="D6" s="145" t="n">
        <v>27.596258787609727</v>
      </c>
      <c r="E6" s="145" t="n">
        <v>42.371985526686601</v>
      </c>
      <c r="F6" s="145" t="s">
        <v>857</v>
      </c>
      <c r="G6" s="145" t="n">
        <v>44.833478045994369</v>
      </c>
      <c r="H6" s="145" t="s">
        <v>857</v>
      </c>
      <c r="I6" s="145" t="n">
        <v>39.790143652158434</v>
      </c>
      <c r="J6" s="145" t="n">
        <v>73.346307621111336</v>
      </c>
      <c r="K6" s="145" t="s">
        <v>857</v>
      </c>
      <c r="L6" s="145" t="s">
        <v>857</v>
      </c>
      <c r="M6" s="145" t="n">
        <v>46.322136884933236</v>
      </c>
      <c r="N6" s="145" t="n">
        <v>514.21563572375351</v>
      </c>
    </row>
    <row r="7" ht="15" customHeight="1">
      <c r="A7" s="147" t="s">
        <v>859</v>
      </c>
      <c r="B7" s="148" t="n">
        <v>16.35376829843554</v>
      </c>
      <c r="C7" s="148" t="n">
        <v>70.588011655826477</v>
      </c>
      <c r="D7" s="148" t="n">
        <v>11.664522882423432</v>
      </c>
      <c r="E7" s="148" t="n">
        <v>18.9574361078148</v>
      </c>
      <c r="F7" s="148" t="s">
        <v>857</v>
      </c>
      <c r="G7" s="148" t="n">
        <v>18.172948215229166</v>
      </c>
      <c r="H7" s="148" t="s">
        <v>857</v>
      </c>
      <c r="I7" s="148" t="n">
        <v>17.42545193753611</v>
      </c>
      <c r="J7" s="148" t="n">
        <v>31.624455058287413</v>
      </c>
      <c r="K7" s="148" t="s">
        <v>857</v>
      </c>
      <c r="L7" s="148" t="s">
        <v>857</v>
      </c>
      <c r="M7" s="148" t="n">
        <v>20.464990170762995</v>
      </c>
      <c r="N7" s="148" t="n">
        <v>205.25158432631576</v>
      </c>
    </row>
    <row r="8" ht="15" customHeight="1">
      <c r="A8" s="147" t="s">
        <v>860</v>
      </c>
      <c r="B8" s="148" t="n">
        <v>1.1955836700518345</v>
      </c>
      <c r="C8" s="148" t="n">
        <v>6.77483028470402</v>
      </c>
      <c r="D8" s="148" t="n">
        <v>1.3812711511728402</v>
      </c>
      <c r="E8" s="148" t="n">
        <v>1.5378712257537108</v>
      </c>
      <c r="F8" s="148" t="s">
        <v>857</v>
      </c>
      <c r="G8" s="148" t="n">
        <v>1.238732676386781</v>
      </c>
      <c r="H8" s="148" t="s">
        <v>857</v>
      </c>
      <c r="I8" s="148" t="n">
        <v>2.0625352035201994</v>
      </c>
      <c r="J8" s="148" t="n">
        <v>2.9246210827087924</v>
      </c>
      <c r="K8" s="148" t="s">
        <v>857</v>
      </c>
      <c r="L8" s="148" t="s">
        <v>857</v>
      </c>
      <c r="M8" s="148" t="n">
        <v>1.7375735329822257</v>
      </c>
      <c r="N8" s="148" t="n">
        <v>18.853018827280462</v>
      </c>
    </row>
    <row r="9" ht="15" customHeight="1">
      <c r="A9" s="147" t="s">
        <v>861</v>
      </c>
      <c r="B9" s="148" t="n">
        <v>1.5881642628117816</v>
      </c>
      <c r="C9" s="148" t="n">
        <v>7.3855356340527871</v>
      </c>
      <c r="D9" s="148" t="n">
        <v>1.2872545087638949</v>
      </c>
      <c r="E9" s="148" t="n">
        <v>1.601485048699717</v>
      </c>
      <c r="F9" s="148" t="s">
        <v>857</v>
      </c>
      <c r="G9" s="148" t="n">
        <v>1.1961008296791196</v>
      </c>
      <c r="H9" s="148" t="s">
        <v>857</v>
      </c>
      <c r="I9" s="148" t="n">
        <v>1.6591557298114601</v>
      </c>
      <c r="J9" s="148" t="n">
        <v>2.9201005893604468</v>
      </c>
      <c r="K9" s="148" t="s">
        <v>857</v>
      </c>
      <c r="L9" s="148" t="s">
        <v>857</v>
      </c>
      <c r="M9" s="148" t="n">
        <v>1.7757306266165667</v>
      </c>
      <c r="N9" s="148" t="n">
        <v>19.413527229795765</v>
      </c>
    </row>
    <row r="10" ht="15" customHeight="1">
      <c r="A10" s="147" t="s">
        <v>862</v>
      </c>
      <c r="B10" s="148" t="n">
        <v>4.1733170040077852</v>
      </c>
      <c r="C10" s="148" t="n">
        <v>20.445120573992877</v>
      </c>
      <c r="D10" s="148" t="n">
        <v>3.46500770566105</v>
      </c>
      <c r="E10" s="148" t="n">
        <v>4.7794999742171491</v>
      </c>
      <c r="F10" s="148" t="s">
        <v>857</v>
      </c>
      <c r="G10" s="148" t="n">
        <v>7.5181108209704224</v>
      </c>
      <c r="H10" s="148" t="s">
        <v>857</v>
      </c>
      <c r="I10" s="148" t="n">
        <v>4.6679815795219861</v>
      </c>
      <c r="J10" s="148" t="n">
        <v>8.8890893681223702</v>
      </c>
      <c r="K10" s="148" t="s">
        <v>857</v>
      </c>
      <c r="L10" s="148" t="s">
        <v>857</v>
      </c>
      <c r="M10" s="148" t="n">
        <v>5.5918173009114804</v>
      </c>
      <c r="N10" s="148" t="n">
        <v>59.529944327405069</v>
      </c>
    </row>
    <row r="11" ht="15" customHeight="1">
      <c r="A11" s="147" t="s">
        <v>863</v>
      </c>
      <c r="B11" s="148" t="n">
        <v>4.4434874084856126</v>
      </c>
      <c r="C11" s="148" t="n">
        <v>30.002566211935438</v>
      </c>
      <c r="D11" s="148" t="n">
        <v>2.986420097287124</v>
      </c>
      <c r="E11" s="148" t="n">
        <v>5.5863328747904006</v>
      </c>
      <c r="F11" s="148" t="s">
        <v>857</v>
      </c>
      <c r="G11" s="148" t="n">
        <v>6.0645229827943394</v>
      </c>
      <c r="H11" s="148" t="s">
        <v>857</v>
      </c>
      <c r="I11" s="148" t="n">
        <v>3.5365168410558003</v>
      </c>
      <c r="J11" s="148" t="n">
        <v>6.9771107851116803</v>
      </c>
      <c r="K11" s="148" t="s">
        <v>857</v>
      </c>
      <c r="L11" s="148" t="s">
        <v>857</v>
      </c>
      <c r="M11" s="148" t="n">
        <v>5.2961066552772866</v>
      </c>
      <c r="N11" s="148" t="n">
        <v>64.893063856737612</v>
      </c>
    </row>
    <row r="12" ht="15" customHeight="1">
      <c r="A12" s="147" t="s">
        <v>864</v>
      </c>
      <c r="B12" s="148" t="n">
        <v>2.7440545892873356</v>
      </c>
      <c r="C12" s="148" t="n">
        <v>22.362078491352648</v>
      </c>
      <c r="D12" s="148" t="n">
        <v>2.09272600475503</v>
      </c>
      <c r="E12" s="148" t="n">
        <v>3.8575854056930075</v>
      </c>
      <c r="F12" s="148" t="s">
        <v>857</v>
      </c>
      <c r="G12" s="148" t="n">
        <v>3.3961989784512752</v>
      </c>
      <c r="H12" s="148" t="s">
        <v>857</v>
      </c>
      <c r="I12" s="148" t="n">
        <v>3.3013118097368555</v>
      </c>
      <c r="J12" s="148" t="n">
        <v>7.4076785634059901</v>
      </c>
      <c r="K12" s="148" t="s">
        <v>857</v>
      </c>
      <c r="L12" s="148" t="s">
        <v>857</v>
      </c>
      <c r="M12" s="148" t="n">
        <v>3.9060427606184662</v>
      </c>
      <c r="N12" s="148" t="n">
        <v>49.067676603300512</v>
      </c>
    </row>
    <row r="13" ht="15" customHeight="1">
      <c r="A13" s="147" t="s">
        <v>865</v>
      </c>
      <c r="B13" s="148" t="n">
        <v>0.63835633788423907</v>
      </c>
      <c r="C13" s="148" t="n">
        <v>11.094980589949106</v>
      </c>
      <c r="D13" s="148" t="n">
        <v>0.80790495969549503</v>
      </c>
      <c r="E13" s="148" t="n">
        <v>1.6404802865582735</v>
      </c>
      <c r="F13" s="148" t="s">
        <v>857</v>
      </c>
      <c r="G13" s="148" t="n">
        <v>1.9564459951851301</v>
      </c>
      <c r="H13" s="148" t="s">
        <v>857</v>
      </c>
      <c r="I13" s="148" t="n">
        <v>0.71678384198392686</v>
      </c>
      <c r="J13" s="148" t="n">
        <v>2.0231549185716706</v>
      </c>
      <c r="K13" s="148" t="s">
        <v>857</v>
      </c>
      <c r="L13" s="148" t="s">
        <v>857</v>
      </c>
      <c r="M13" s="148" t="n">
        <v>0.91497812986159144</v>
      </c>
      <c r="N13" s="148" t="n">
        <v>19.793085059689439</v>
      </c>
    </row>
    <row r="14" ht="15" customHeight="1">
      <c r="A14" s="147" t="s">
        <v>866</v>
      </c>
      <c r="B14" s="148" t="n">
        <v>3.9761633043971236</v>
      </c>
      <c r="C14" s="148" t="n">
        <v>36.189306888085639</v>
      </c>
      <c r="D14" s="148" t="n">
        <v>3.9111514778508458</v>
      </c>
      <c r="E14" s="148" t="n">
        <v>4.4112946031594387</v>
      </c>
      <c r="F14" s="148" t="s">
        <v>857</v>
      </c>
      <c r="G14" s="148" t="n">
        <v>5.2904175472981461</v>
      </c>
      <c r="H14" s="148" t="s">
        <v>857</v>
      </c>
      <c r="I14" s="148" t="n">
        <v>6.4204067089921253</v>
      </c>
      <c r="J14" s="148" t="n">
        <v>10.580097255542938</v>
      </c>
      <c r="K14" s="148" t="s">
        <v>857</v>
      </c>
      <c r="L14" s="148" t="s">
        <v>857</v>
      </c>
      <c r="M14" s="148" t="n">
        <v>6.634897707902633</v>
      </c>
      <c r="N14" s="148" t="n">
        <v>77.413735493229211</v>
      </c>
    </row>
    <row r="15" ht="15" customHeight="1">
      <c r="A15" s="144" t="s">
        <v>867</v>
      </c>
      <c r="B15" s="145" t="n">
        <v>7.7176263006501173</v>
      </c>
      <c r="C15" s="145" t="n">
        <v>4.4330791523558242</v>
      </c>
      <c r="D15" s="145" t="n">
        <v>9.7069105397345812</v>
      </c>
      <c r="E15" s="145" t="n">
        <v>7.0948344681258471</v>
      </c>
      <c r="F15" s="145" t="s">
        <v>857</v>
      </c>
      <c r="G15" s="145" t="n">
        <v>5.9491980691216169</v>
      </c>
      <c r="H15" s="145" t="s">
        <v>857</v>
      </c>
      <c r="I15" s="145" t="n">
        <v>13.950897777215832</v>
      </c>
      <c r="J15" s="145" t="n">
        <v>23.640120242800258</v>
      </c>
      <c r="K15" s="145" t="s">
        <v>857</v>
      </c>
      <c r="L15" s="145" t="s">
        <v>857</v>
      </c>
      <c r="M15" s="145" t="n">
        <v>14.537405009439135</v>
      </c>
      <c r="N15" s="145" t="n">
        <v>87.0300715594434</v>
      </c>
    </row>
    <row r="16" ht="15" customHeight="1">
      <c r="A16" s="144" t="s">
        <v>868</v>
      </c>
      <c r="B16" s="145" t="n">
        <v>10.236235823088684</v>
      </c>
      <c r="C16" s="145" t="n">
        <v>39.69514746631689</v>
      </c>
      <c r="D16" s="145" t="n">
        <v>12.513073328162314</v>
      </c>
      <c r="E16" s="145" t="n">
        <v>7.4521378193040153</v>
      </c>
      <c r="F16" s="145" t="s">
        <v>857</v>
      </c>
      <c r="G16" s="145" t="n">
        <v>6.7904617190559851</v>
      </c>
      <c r="H16" s="145" t="s">
        <v>857</v>
      </c>
      <c r="I16" s="145" t="n">
        <v>13.650686013659925</v>
      </c>
      <c r="J16" s="145" t="n">
        <v>22.058025935284476</v>
      </c>
      <c r="K16" s="145" t="s">
        <v>857</v>
      </c>
      <c r="L16" s="145" t="s">
        <v>857</v>
      </c>
      <c r="M16" s="145" t="n">
        <v>13.724724851318554</v>
      </c>
      <c r="N16" s="145" t="n">
        <v>126.12049295619063</v>
      </c>
    </row>
    <row r="17" ht="15" customHeight="1">
      <c r="A17" s="147" t="s">
        <v>869</v>
      </c>
      <c r="B17" s="148" t="n">
        <v>2.6288021342268899</v>
      </c>
      <c r="C17" s="148" t="n">
        <v>0.17093593758053352</v>
      </c>
      <c r="D17" s="148" t="n">
        <v>2.6086431533099614</v>
      </c>
      <c r="E17" s="148" t="n">
        <v>0.97309996531152732</v>
      </c>
      <c r="F17" s="148" t="s">
        <v>857</v>
      </c>
      <c r="G17" s="148" t="n">
        <v>0.50131430208650929</v>
      </c>
      <c r="H17" s="148" t="s">
        <v>857</v>
      </c>
      <c r="I17" s="148" t="n">
        <v>1.6803993460462601</v>
      </c>
      <c r="J17" s="148" t="n">
        <v>3.0129289389290572</v>
      </c>
      <c r="K17" s="148" t="s">
        <v>857</v>
      </c>
      <c r="L17" s="148" t="s">
        <v>857</v>
      </c>
      <c r="M17" s="148" t="n">
        <v>2.0216700501379403</v>
      </c>
      <c r="N17" s="148" t="n">
        <v>13.597793827628651</v>
      </c>
    </row>
    <row r="18" ht="15" customHeight="1">
      <c r="A18" s="147" t="s">
        <v>870</v>
      </c>
      <c r="B18" s="148" t="n">
        <v>1.5036135240484747</v>
      </c>
      <c r="C18" s="148" t="n">
        <v>4.0533202352628939</v>
      </c>
      <c r="D18" s="148" t="n">
        <v>1.484738772781417</v>
      </c>
      <c r="E18" s="148" t="n">
        <v>2.0471327729817612</v>
      </c>
      <c r="F18" s="148" t="s">
        <v>857</v>
      </c>
      <c r="G18" s="148" t="n">
        <v>0.67256870916828304</v>
      </c>
      <c r="H18" s="148" t="s">
        <v>857</v>
      </c>
      <c r="I18" s="148" t="n">
        <v>3.3652302881919627</v>
      </c>
      <c r="J18" s="148" t="n">
        <v>4.0645303590677422</v>
      </c>
      <c r="K18" s="148" t="s">
        <v>857</v>
      </c>
      <c r="L18" s="148" t="s">
        <v>857</v>
      </c>
      <c r="M18" s="148" t="n">
        <v>3.107533203228277</v>
      </c>
      <c r="N18" s="148" t="n">
        <v>20.298667864730824</v>
      </c>
    </row>
    <row r="19" ht="15" customHeight="1">
      <c r="A19" s="147" t="s">
        <v>871</v>
      </c>
      <c r="B19" s="148" t="n">
        <v>5.2476184993896346</v>
      </c>
      <c r="C19" s="148" t="n">
        <v>17.275479936381593</v>
      </c>
      <c r="D19" s="148" t="n">
        <v>6.3891715231544808</v>
      </c>
      <c r="E19" s="148" t="n">
        <v>3.5651121927407221</v>
      </c>
      <c r="F19" s="148" t="s">
        <v>857</v>
      </c>
      <c r="G19" s="148" t="n">
        <v>4.1182287939975488</v>
      </c>
      <c r="H19" s="148" t="s">
        <v>857</v>
      </c>
      <c r="I19" s="148" t="n">
        <v>6.2505438083256148</v>
      </c>
      <c r="J19" s="148" t="n">
        <v>7.9184737090336643</v>
      </c>
      <c r="K19" s="148" t="s">
        <v>857</v>
      </c>
      <c r="L19" s="148" t="s">
        <v>857</v>
      </c>
      <c r="M19" s="148" t="n">
        <v>4.9597712204717963</v>
      </c>
      <c r="N19" s="148" t="n">
        <v>55.724399683495164</v>
      </c>
    </row>
    <row r="20" ht="15" customHeight="1">
      <c r="A20" s="147" t="s">
        <v>872</v>
      </c>
      <c r="B20" s="148" t="n">
        <v>0.85620166542367238</v>
      </c>
      <c r="C20" s="148" t="n">
        <v>18.195411357091874</v>
      </c>
      <c r="D20" s="148" t="n">
        <v>2.0305198789164502</v>
      </c>
      <c r="E20" s="148" t="n">
        <v>0.86679288827001089</v>
      </c>
      <c r="F20" s="148" t="s">
        <v>857</v>
      </c>
      <c r="G20" s="148" t="n">
        <v>1.498349913803636</v>
      </c>
      <c r="H20" s="148" t="s">
        <v>857</v>
      </c>
      <c r="I20" s="148" t="n">
        <v>2.3545125710961101</v>
      </c>
      <c r="J20" s="148" t="n">
        <v>7.0620929282540192</v>
      </c>
      <c r="K20" s="148" t="s">
        <v>857</v>
      </c>
      <c r="L20" s="148" t="s">
        <v>857</v>
      </c>
      <c r="M20" s="148" t="n">
        <v>3.6357503774805728</v>
      </c>
      <c r="N20" s="148" t="n">
        <v>36.49963158033632</v>
      </c>
    </row>
    <row r="21" ht="15" customHeight="1">
      <c r="A21" s="144" t="s">
        <v>873</v>
      </c>
      <c r="B21" s="145" t="n">
        <v>45.349130698449954</v>
      </c>
      <c r="C21" s="145" t="n">
        <v>244.53757779621591</v>
      </c>
      <c r="D21" s="145" t="n">
        <v>40.109332115772055</v>
      </c>
      <c r="E21" s="145" t="n">
        <v>49.824123345990564</v>
      </c>
      <c r="F21" s="145" t="s">
        <v>857</v>
      </c>
      <c r="G21" s="145" t="n">
        <v>51.623939765050309</v>
      </c>
      <c r="H21" s="145" t="s">
        <v>857</v>
      </c>
      <c r="I21" s="145" t="n">
        <v>53.440829665818356</v>
      </c>
      <c r="J21" s="145" t="n">
        <v>95.404333556395684</v>
      </c>
      <c r="K21" s="145" t="s">
        <v>857</v>
      </c>
      <c r="L21" s="145" t="s">
        <v>857</v>
      </c>
      <c r="M21" s="145" t="n">
        <v>60.046861736251799</v>
      </c>
      <c r="N21" s="145" t="n">
        <v>640.33612867994543</v>
      </c>
    </row>
    <row r="22" ht="15" customHeight="1">
      <c r="A22" s="149" t="s">
        <v>874</v>
      </c>
      <c r="B22" s="14" t="n">
        <v>53.066756999100093</v>
      </c>
      <c r="C22" s="14" t="n">
        <v>248.97065694857142</v>
      </c>
      <c r="D22" s="14" t="n">
        <v>49.816242655506599</v>
      </c>
      <c r="E22" s="14" t="n">
        <v>56.918957814116446</v>
      </c>
      <c r="F22" s="14" t="s">
        <v>857</v>
      </c>
      <c r="G22" s="14" t="n">
        <v>57.573137834171987</v>
      </c>
      <c r="H22" s="14" t="s">
        <v>857</v>
      </c>
      <c r="I22" s="14" t="n">
        <v>67.391727443034242</v>
      </c>
      <c r="J22" s="14" t="n">
        <v>119.04445379919591</v>
      </c>
      <c r="K22" s="14" t="s">
        <v>857</v>
      </c>
      <c r="L22" s="14" t="s">
        <v>857</v>
      </c>
      <c r="M22" s="14" t="n">
        <v>74.584266745690954</v>
      </c>
      <c r="N22" s="14" t="n">
        <v>727.36620023938565</v>
      </c>
    </row>
    <row r="23" ht="15" customHeight="1">
      <c r="A23" s="123"/>
      <c r="B23" s="124"/>
      <c r="C23" s="124"/>
      <c r="D23" s="124"/>
      <c r="E23" s="124"/>
      <c r="F23" s="124"/>
      <c r="G23" s="124"/>
      <c r="H23" s="124"/>
      <c r="I23" s="124"/>
      <c r="J23" s="124"/>
      <c r="K23" s="124"/>
      <c r="L23" s="124"/>
      <c r="M23" s="124"/>
      <c r="N23" s="124"/>
    </row>
    <row r="24" ht="15" customHeight="1">
      <c r="A24" s="135" t="n">
        <v>2012</v>
      </c>
      <c r="B24" s="135"/>
      <c r="C24" s="135"/>
      <c r="D24" s="135"/>
      <c r="E24" s="135"/>
      <c r="F24" s="135"/>
      <c r="G24" s="135"/>
      <c r="H24" s="135"/>
      <c r="I24" s="135"/>
      <c r="J24" s="135"/>
      <c r="K24" s="135"/>
      <c r="L24" s="135"/>
      <c r="M24" s="135"/>
      <c r="N24" s="135"/>
    </row>
    <row r="25" ht="15" customHeight="1">
      <c r="A25" s="125" t="s">
        <v>856</v>
      </c>
      <c r="B25" s="145" t="n">
        <v>47.453506112418204</v>
      </c>
      <c r="C25" s="145" t="n">
        <v>230.82251194878512</v>
      </c>
      <c r="D25" s="145" t="n">
        <v>37.521839062971864</v>
      </c>
      <c r="E25" s="145" t="n">
        <v>51.879812475649352</v>
      </c>
      <c r="F25" s="146" t="s">
        <v>857</v>
      </c>
      <c r="G25" s="145" t="n">
        <v>53.590130725096756</v>
      </c>
      <c r="H25" s="146" t="s">
        <v>857</v>
      </c>
      <c r="I25" s="145" t="n">
        <v>54.790677911026627</v>
      </c>
      <c r="J25" s="145" t="n">
        <v>102.28662131767221</v>
      </c>
      <c r="K25" s="146" t="s">
        <v>857</v>
      </c>
      <c r="L25" s="146" t="s">
        <v>857</v>
      </c>
      <c r="M25" s="145" t="n">
        <v>60.128064840729202</v>
      </c>
      <c r="N25" s="145" t="n">
        <v>638.47316439435042</v>
      </c>
    </row>
    <row r="26" ht="15" customHeight="1">
      <c r="A26" s="144" t="s">
        <v>858</v>
      </c>
      <c r="B26" s="145" t="n">
        <v>38.624442333924193</v>
      </c>
      <c r="C26" s="145" t="n">
        <v>225.11499162429644</v>
      </c>
      <c r="D26" s="145" t="n">
        <v>28.929171046363397</v>
      </c>
      <c r="E26" s="145" t="n">
        <v>45.05074797761467</v>
      </c>
      <c r="F26" s="145" t="s">
        <v>857</v>
      </c>
      <c r="G26" s="145" t="n">
        <v>48.869148463471078</v>
      </c>
      <c r="H26" s="145" t="s">
        <v>857</v>
      </c>
      <c r="I26" s="145" t="n">
        <v>40.731857368571639</v>
      </c>
      <c r="J26" s="145" t="n">
        <v>81.407243498642615</v>
      </c>
      <c r="K26" s="145" t="s">
        <v>857</v>
      </c>
      <c r="L26" s="145" t="s">
        <v>857</v>
      </c>
      <c r="M26" s="145" t="n">
        <v>47.04286999090683</v>
      </c>
      <c r="N26" s="145" t="n">
        <v>555.77047230379014</v>
      </c>
    </row>
    <row r="27" ht="15" customHeight="1">
      <c r="A27" s="147" t="s">
        <v>859</v>
      </c>
      <c r="B27" s="148" t="n">
        <v>15.825269186040872</v>
      </c>
      <c r="C27" s="148" t="n">
        <v>74.956394901339564</v>
      </c>
      <c r="D27" s="148" t="n">
        <v>10.192995097607723</v>
      </c>
      <c r="E27" s="148" t="n">
        <v>18.786915864624749</v>
      </c>
      <c r="F27" s="148" t="s">
        <v>857</v>
      </c>
      <c r="G27" s="148" t="n">
        <v>18.536782586802268</v>
      </c>
      <c r="H27" s="148" t="s">
        <v>857</v>
      </c>
      <c r="I27" s="148" t="n">
        <v>17.551634051110838</v>
      </c>
      <c r="J27" s="148" t="n">
        <v>31.622298831261823</v>
      </c>
      <c r="K27" s="148" t="s">
        <v>857</v>
      </c>
      <c r="L27" s="148" t="s">
        <v>857</v>
      </c>
      <c r="M27" s="148" t="n">
        <v>20.6125809628093</v>
      </c>
      <c r="N27" s="148" t="n">
        <v>208.08487148159674</v>
      </c>
    </row>
    <row r="28" ht="15" customHeight="1">
      <c r="A28" s="147" t="s">
        <v>860</v>
      </c>
      <c r="B28" s="148" t="n">
        <v>1.2616941465738898</v>
      </c>
      <c r="C28" s="148" t="n">
        <v>7.7195356584089545</v>
      </c>
      <c r="D28" s="148" t="n">
        <v>1.232357043581622</v>
      </c>
      <c r="E28" s="148" t="n">
        <v>1.4719399313376387</v>
      </c>
      <c r="F28" s="148" t="s">
        <v>857</v>
      </c>
      <c r="G28" s="148" t="n">
        <v>1.3279907551290882</v>
      </c>
      <c r="H28" s="148" t="s">
        <v>857</v>
      </c>
      <c r="I28" s="148" t="n">
        <v>2.0613040746606104</v>
      </c>
      <c r="J28" s="148" t="n">
        <v>3.4468744269374172</v>
      </c>
      <c r="K28" s="148" t="s">
        <v>857</v>
      </c>
      <c r="L28" s="148" t="s">
        <v>857</v>
      </c>
      <c r="M28" s="148" t="n">
        <v>1.7766589837021778</v>
      </c>
      <c r="N28" s="148" t="n">
        <v>20.298355020331353</v>
      </c>
    </row>
    <row r="29" ht="15" customHeight="1">
      <c r="A29" s="147" t="s">
        <v>861</v>
      </c>
      <c r="B29" s="148" t="n">
        <v>1.8142507233411471</v>
      </c>
      <c r="C29" s="148" t="n">
        <v>7.0626219824842726</v>
      </c>
      <c r="D29" s="148" t="n">
        <v>1.59105434912581</v>
      </c>
      <c r="E29" s="148" t="n">
        <v>1.974351379739238</v>
      </c>
      <c r="F29" s="148" t="s">
        <v>857</v>
      </c>
      <c r="G29" s="148" t="n">
        <v>2.6993385343298932</v>
      </c>
      <c r="H29" s="148" t="s">
        <v>857</v>
      </c>
      <c r="I29" s="148" t="n">
        <v>1.573005064648797</v>
      </c>
      <c r="J29" s="148" t="n">
        <v>3.7133641547620679</v>
      </c>
      <c r="K29" s="148" t="s">
        <v>857</v>
      </c>
      <c r="L29" s="148" t="s">
        <v>857</v>
      </c>
      <c r="M29" s="148" t="n">
        <v>1.7587812720459894</v>
      </c>
      <c r="N29" s="148" t="n">
        <v>22.186767460477149</v>
      </c>
    </row>
    <row r="30" ht="15" customHeight="1">
      <c r="A30" s="147" t="s">
        <v>862</v>
      </c>
      <c r="B30" s="148" t="n">
        <v>5.7517251422729085</v>
      </c>
      <c r="C30" s="148" t="n">
        <v>23.089501591587027</v>
      </c>
      <c r="D30" s="148" t="n">
        <v>4.6077879453845698</v>
      </c>
      <c r="E30" s="148" t="n">
        <v>4.2430999102618285</v>
      </c>
      <c r="F30" s="148" t="s">
        <v>857</v>
      </c>
      <c r="G30" s="148" t="n">
        <v>4.61041346481269</v>
      </c>
      <c r="H30" s="148" t="s">
        <v>857</v>
      </c>
      <c r="I30" s="148" t="n">
        <v>4.9937802082689808</v>
      </c>
      <c r="J30" s="148" t="n">
        <v>10.151785676912269</v>
      </c>
      <c r="K30" s="148" t="s">
        <v>857</v>
      </c>
      <c r="L30" s="148" t="s">
        <v>857</v>
      </c>
      <c r="M30" s="148" t="n">
        <v>5.0845057348848961</v>
      </c>
      <c r="N30" s="148" t="n">
        <v>62.532599674385139</v>
      </c>
    </row>
    <row r="31" ht="15" customHeight="1">
      <c r="A31" s="147" t="s">
        <v>863</v>
      </c>
      <c r="B31" s="148" t="n">
        <v>4.8869373221843313</v>
      </c>
      <c r="C31" s="148" t="n">
        <v>32.093065626334415</v>
      </c>
      <c r="D31" s="148" t="n">
        <v>3.7103666153305133</v>
      </c>
      <c r="E31" s="148" t="n">
        <v>6.458089815236618</v>
      </c>
      <c r="F31" s="148" t="s">
        <v>857</v>
      </c>
      <c r="G31" s="148" t="n">
        <v>6.988468159100611</v>
      </c>
      <c r="H31" s="148" t="s">
        <v>857</v>
      </c>
      <c r="I31" s="148" t="n">
        <v>4.3211746321069411</v>
      </c>
      <c r="J31" s="148" t="n">
        <v>7.7884610631258626</v>
      </c>
      <c r="K31" s="148" t="s">
        <v>857</v>
      </c>
      <c r="L31" s="148" t="s">
        <v>857</v>
      </c>
      <c r="M31" s="148" t="n">
        <v>6.4838486311147854</v>
      </c>
      <c r="N31" s="148" t="n">
        <v>72.73041186453402</v>
      </c>
    </row>
    <row r="32" ht="15" customHeight="1">
      <c r="A32" s="147" t="s">
        <v>864</v>
      </c>
      <c r="B32" s="148" t="n">
        <v>3.6408837733479569</v>
      </c>
      <c r="C32" s="148" t="n">
        <v>24.500079455997497</v>
      </c>
      <c r="D32" s="148" t="n">
        <v>2.1187748014764307</v>
      </c>
      <c r="E32" s="148" t="n">
        <v>4.3852229692114566</v>
      </c>
      <c r="F32" s="148" t="s">
        <v>857</v>
      </c>
      <c r="G32" s="148" t="n">
        <v>4.2339363090671416</v>
      </c>
      <c r="H32" s="148" t="s">
        <v>857</v>
      </c>
      <c r="I32" s="148" t="n">
        <v>3.5921035530219219</v>
      </c>
      <c r="J32" s="148" t="n">
        <v>10.112395223570742</v>
      </c>
      <c r="K32" s="148" t="s">
        <v>857</v>
      </c>
      <c r="L32" s="148" t="s">
        <v>857</v>
      </c>
      <c r="M32" s="148" t="n">
        <v>3.9931771986616882</v>
      </c>
      <c r="N32" s="148" t="n">
        <v>56.576573284354943</v>
      </c>
    </row>
    <row r="33" ht="15" customHeight="1">
      <c r="A33" s="147" t="s">
        <v>865</v>
      </c>
      <c r="B33" s="148" t="n">
        <v>0.84363130513852558</v>
      </c>
      <c r="C33" s="148" t="n">
        <v>14.4388331986599</v>
      </c>
      <c r="D33" s="148" t="n">
        <v>1.5175067741828177</v>
      </c>
      <c r="E33" s="148" t="n">
        <v>1.5142521092114551</v>
      </c>
      <c r="F33" s="148" t="s">
        <v>857</v>
      </c>
      <c r="G33" s="148" t="n">
        <v>2.7587532836362079</v>
      </c>
      <c r="H33" s="148" t="s">
        <v>857</v>
      </c>
      <c r="I33" s="148" t="n">
        <v>1.0600171334010693</v>
      </c>
      <c r="J33" s="148" t="n">
        <v>2.3211243249108744</v>
      </c>
      <c r="K33" s="148" t="s">
        <v>857</v>
      </c>
      <c r="L33" s="148" t="s">
        <v>857</v>
      </c>
      <c r="M33" s="148" t="n">
        <v>0.88852743808435486</v>
      </c>
      <c r="N33" s="148" t="n">
        <v>25.342645567225226</v>
      </c>
    </row>
    <row r="34" ht="15" customHeight="1">
      <c r="A34" s="147" t="s">
        <v>866</v>
      </c>
      <c r="B34" s="148" t="n">
        <v>4.6000507350245696</v>
      </c>
      <c r="C34" s="148" t="n">
        <v>41.254959209484831</v>
      </c>
      <c r="D34" s="148" t="n">
        <v>3.9583284196739164</v>
      </c>
      <c r="E34" s="148" t="n">
        <v>6.2168759979916972</v>
      </c>
      <c r="F34" s="148" t="s">
        <v>857</v>
      </c>
      <c r="G34" s="148" t="n">
        <v>7.7134653705931786</v>
      </c>
      <c r="H34" s="148" t="s">
        <v>857</v>
      </c>
      <c r="I34" s="148" t="n">
        <v>5.5788386513524895</v>
      </c>
      <c r="J34" s="148" t="n">
        <v>12.250939797161745</v>
      </c>
      <c r="K34" s="148" t="s">
        <v>857</v>
      </c>
      <c r="L34" s="148" t="s">
        <v>857</v>
      </c>
      <c r="M34" s="148" t="n">
        <v>6.4447897696035898</v>
      </c>
      <c r="N34" s="148" t="n">
        <v>88.01824795088605</v>
      </c>
    </row>
    <row r="35" ht="15" customHeight="1">
      <c r="A35" s="144" t="s">
        <v>867</v>
      </c>
      <c r="B35" s="145" t="n">
        <v>8.8290637784940156</v>
      </c>
      <c r="C35" s="145" t="n">
        <v>5.7075203244889137</v>
      </c>
      <c r="D35" s="145" t="n">
        <v>8.5926680166084637</v>
      </c>
      <c r="E35" s="145" t="n">
        <v>6.8290644980346764</v>
      </c>
      <c r="F35" s="145" t="s">
        <v>857</v>
      </c>
      <c r="G35" s="145" t="n">
        <v>4.7209822616256618</v>
      </c>
      <c r="H35" s="145" t="s">
        <v>857</v>
      </c>
      <c r="I35" s="145" t="n">
        <v>14.058820542454951</v>
      </c>
      <c r="J35" s="145" t="n">
        <v>20.879377819029429</v>
      </c>
      <c r="K35" s="145" t="s">
        <v>857</v>
      </c>
      <c r="L35" s="145" t="s">
        <v>857</v>
      </c>
      <c r="M35" s="145" t="n">
        <v>13.085194849822342</v>
      </c>
      <c r="N35" s="145" t="n">
        <v>82.702692090558429</v>
      </c>
    </row>
    <row r="36" ht="15" customHeight="1">
      <c r="A36" s="144" t="s">
        <v>868</v>
      </c>
      <c r="B36" s="145" t="n">
        <v>16.381471216551468</v>
      </c>
      <c r="C36" s="145" t="n">
        <v>56.089469802628273</v>
      </c>
      <c r="D36" s="145" t="n">
        <v>11.11763623188507</v>
      </c>
      <c r="E36" s="145" t="n">
        <v>13.98949616494817</v>
      </c>
      <c r="F36" s="145" t="s">
        <v>857</v>
      </c>
      <c r="G36" s="145" t="n">
        <v>10.36586649942968</v>
      </c>
      <c r="H36" s="145" t="s">
        <v>857</v>
      </c>
      <c r="I36" s="145" t="n">
        <v>14.364364630677086</v>
      </c>
      <c r="J36" s="145" t="n">
        <v>29.315921116501912</v>
      </c>
      <c r="K36" s="145" t="s">
        <v>857</v>
      </c>
      <c r="L36" s="145" t="s">
        <v>857</v>
      </c>
      <c r="M36" s="145" t="n">
        <v>16.826489415062365</v>
      </c>
      <c r="N36" s="145" t="n">
        <v>168.45071507768355</v>
      </c>
    </row>
    <row r="37" ht="15" customHeight="1">
      <c r="A37" s="147" t="s">
        <v>869</v>
      </c>
      <c r="B37" s="148" t="n">
        <v>3.0526746628256838</v>
      </c>
      <c r="C37" s="148" t="n">
        <v>0.27491920441750167</v>
      </c>
      <c r="D37" s="148" t="n">
        <v>2.9781302540217141</v>
      </c>
      <c r="E37" s="148" t="n">
        <v>1.329098535922312</v>
      </c>
      <c r="F37" s="148" t="s">
        <v>857</v>
      </c>
      <c r="G37" s="148" t="n">
        <v>0.47877496954063348</v>
      </c>
      <c r="H37" s="148" t="s">
        <v>857</v>
      </c>
      <c r="I37" s="148" t="n">
        <v>1.6517844192452036</v>
      </c>
      <c r="J37" s="148" t="n">
        <v>3.1558678988144266</v>
      </c>
      <c r="K37" s="148" t="s">
        <v>857</v>
      </c>
      <c r="L37" s="148" t="s">
        <v>857</v>
      </c>
      <c r="M37" s="148" t="n">
        <v>1.8611505503359786</v>
      </c>
      <c r="N37" s="148" t="n">
        <v>14.782400495123463</v>
      </c>
    </row>
    <row r="38" ht="15" customHeight="1">
      <c r="A38" s="147" t="s">
        <v>870</v>
      </c>
      <c r="B38" s="148" t="n">
        <v>1.7616417858818794</v>
      </c>
      <c r="C38" s="148" t="n">
        <v>4.674869865120483</v>
      </c>
      <c r="D38" s="148" t="n">
        <v>1.5848255144260757</v>
      </c>
      <c r="E38" s="148" t="n">
        <v>1.9576763588293016</v>
      </c>
      <c r="F38" s="148" t="s">
        <v>857</v>
      </c>
      <c r="G38" s="148" t="n">
        <v>1.1250127648005694</v>
      </c>
      <c r="H38" s="148" t="s">
        <v>857</v>
      </c>
      <c r="I38" s="148" t="n">
        <v>3.7234721816295506</v>
      </c>
      <c r="J38" s="148" t="n">
        <v>5.5923709459909139</v>
      </c>
      <c r="K38" s="148" t="s">
        <v>857</v>
      </c>
      <c r="L38" s="148" t="s">
        <v>857</v>
      </c>
      <c r="M38" s="148" t="n">
        <v>3.1615356671094483</v>
      </c>
      <c r="N38" s="148" t="n">
        <v>23.581405083788123</v>
      </c>
    </row>
    <row r="39" ht="15" customHeight="1">
      <c r="A39" s="147" t="s">
        <v>871</v>
      </c>
      <c r="B39" s="148" t="n">
        <v>7.4660150309593769</v>
      </c>
      <c r="C39" s="148" t="n">
        <v>42.159844783376514</v>
      </c>
      <c r="D39" s="148" t="n">
        <v>4.8941272919899959</v>
      </c>
      <c r="E39" s="148" t="n">
        <v>9.3201826848807308</v>
      </c>
      <c r="F39" s="148" t="s">
        <v>857</v>
      </c>
      <c r="G39" s="148" t="n">
        <v>7.9417410246801401</v>
      </c>
      <c r="H39" s="148" t="s">
        <v>857</v>
      </c>
      <c r="I39" s="148" t="n">
        <v>6.3298076672850945</v>
      </c>
      <c r="J39" s="148" t="n">
        <v>15.141881566595631</v>
      </c>
      <c r="K39" s="148" t="s">
        <v>857</v>
      </c>
      <c r="L39" s="148" t="s">
        <v>857</v>
      </c>
      <c r="M39" s="148" t="n">
        <v>9.3629012797899769</v>
      </c>
      <c r="N39" s="148" t="n">
        <v>102.61650132955754</v>
      </c>
    </row>
    <row r="40" ht="15" customHeight="1">
      <c r="A40" s="147" t="s">
        <v>872</v>
      </c>
      <c r="B40" s="148" t="n">
        <v>4.1011397368845257</v>
      </c>
      <c r="C40" s="148" t="n">
        <v>8.9798359497136708</v>
      </c>
      <c r="D40" s="148" t="n">
        <v>1.6605531714472792</v>
      </c>
      <c r="E40" s="148" t="n">
        <v>1.3825385853158465</v>
      </c>
      <c r="F40" s="148" t="s">
        <v>857</v>
      </c>
      <c r="G40" s="148" t="n">
        <v>0.82033774040832841</v>
      </c>
      <c r="H40" s="148" t="s">
        <v>857</v>
      </c>
      <c r="I40" s="148" t="n">
        <v>2.6593003625172478</v>
      </c>
      <c r="J40" s="148" t="n">
        <v>5.4258007051008832</v>
      </c>
      <c r="K40" s="148" t="s">
        <v>857</v>
      </c>
      <c r="L40" s="148" t="s">
        <v>857</v>
      </c>
      <c r="M40" s="148" t="n">
        <v>2.4409019178269524</v>
      </c>
      <c r="N40" s="148" t="n">
        <v>27.470408169214711</v>
      </c>
    </row>
    <row r="41" ht="15" customHeight="1">
      <c r="A41" s="144" t="s">
        <v>873</v>
      </c>
      <c r="B41" s="145" t="n">
        <v>55.005913550475711</v>
      </c>
      <c r="C41" s="145" t="n">
        <v>281.20446142692458</v>
      </c>
      <c r="D41" s="145" t="n">
        <v>40.046807278248487</v>
      </c>
      <c r="E41" s="145" t="n">
        <v>59.040244142562877</v>
      </c>
      <c r="F41" s="145" t="s">
        <v>857</v>
      </c>
      <c r="G41" s="145" t="n">
        <v>59.235014962900749</v>
      </c>
      <c r="H41" s="145" t="s">
        <v>857</v>
      </c>
      <c r="I41" s="145" t="n">
        <v>55.096221999248755</v>
      </c>
      <c r="J41" s="145" t="n">
        <v>110.72316461514477</v>
      </c>
      <c r="K41" s="145" t="s">
        <v>857</v>
      </c>
      <c r="L41" s="145" t="s">
        <v>857</v>
      </c>
      <c r="M41" s="145" t="n">
        <v>63.869359405969092</v>
      </c>
      <c r="N41" s="145" t="n">
        <v>724.2211873814764</v>
      </c>
    </row>
    <row r="42" ht="15" customHeight="1">
      <c r="A42" s="149" t="s">
        <v>874</v>
      </c>
      <c r="B42" s="14" t="n">
        <v>63.8349773289697</v>
      </c>
      <c r="C42" s="14" t="n">
        <v>286.91198175141324</v>
      </c>
      <c r="D42" s="14" t="n">
        <v>48.639475294856879</v>
      </c>
      <c r="E42" s="14" t="n">
        <v>65.869308640597581</v>
      </c>
      <c r="F42" s="14" t="s">
        <v>857</v>
      </c>
      <c r="G42" s="14" t="n">
        <v>63.955997224526435</v>
      </c>
      <c r="H42" s="14" t="s">
        <v>857</v>
      </c>
      <c r="I42" s="14" t="n">
        <v>69.155042541703764</v>
      </c>
      <c r="J42" s="14" t="n">
        <v>131.60254243417381</v>
      </c>
      <c r="K42" s="14" t="s">
        <v>857</v>
      </c>
      <c r="L42" s="14" t="s">
        <v>857</v>
      </c>
      <c r="M42" s="14" t="n">
        <v>76.954554255791479</v>
      </c>
      <c r="N42" s="14" t="n">
        <v>806.92387947203474</v>
      </c>
    </row>
    <row r="43" ht="15" customHeight="1">
      <c r="A43" s="123"/>
      <c r="B43" s="124"/>
      <c r="C43" s="124"/>
      <c r="D43" s="124"/>
      <c r="E43" s="124"/>
      <c r="F43" s="124"/>
      <c r="G43" s="124"/>
      <c r="H43" s="124"/>
      <c r="I43" s="124"/>
      <c r="J43" s="124"/>
      <c r="K43" s="124"/>
      <c r="L43" s="124"/>
      <c r="M43" s="124"/>
      <c r="N43" s="124"/>
    </row>
    <row r="44" ht="15" customHeight="1">
      <c r="A44" s="140" t="n">
        <v>2013</v>
      </c>
      <c r="B44" s="140"/>
      <c r="C44" s="140"/>
      <c r="D44" s="140"/>
      <c r="E44" s="140"/>
      <c r="F44" s="140"/>
      <c r="G44" s="140"/>
      <c r="H44" s="140"/>
      <c r="I44" s="140"/>
      <c r="J44" s="140"/>
      <c r="K44" s="140"/>
      <c r="L44" s="140"/>
      <c r="M44" s="140"/>
      <c r="N44" s="140"/>
    </row>
    <row r="45" ht="15" customHeight="1">
      <c r="A45" s="125" t="s">
        <v>856</v>
      </c>
      <c r="B45" s="146" t="n">
        <v>53.121304478972704</v>
      </c>
      <c r="C45" s="146" t="n">
        <v>255.35549870198645</v>
      </c>
      <c r="D45" s="146" t="n">
        <v>42.623107442055861</v>
      </c>
      <c r="E45" s="146" t="n">
        <v>69.463488909427056</v>
      </c>
      <c r="F45" s="146" t="s">
        <v>857</v>
      </c>
      <c r="G45" s="146" t="n">
        <v>66.048890524054642</v>
      </c>
      <c r="H45" s="146" t="s">
        <v>857</v>
      </c>
      <c r="I45" s="146" t="n">
        <v>57.076088978569288</v>
      </c>
      <c r="J45" s="146" t="n">
        <v>104.32557331757833</v>
      </c>
      <c r="K45" s="146" t="s">
        <v>857</v>
      </c>
      <c r="L45" s="146" t="s">
        <v>857</v>
      </c>
      <c r="M45" s="146" t="n">
        <v>62.029060831667117</v>
      </c>
      <c r="N45" s="146" t="n">
        <v>710.04301318430805</v>
      </c>
    </row>
    <row r="46" ht="15" customHeight="1">
      <c r="A46" s="144" t="s">
        <v>858</v>
      </c>
      <c r="B46" s="145" t="n">
        <v>44.925259459610743</v>
      </c>
      <c r="C46" s="145" t="n">
        <v>250.57457456342851</v>
      </c>
      <c r="D46" s="145" t="n">
        <v>34.120406052800718</v>
      </c>
      <c r="E46" s="145" t="n">
        <v>62.026777570385995</v>
      </c>
      <c r="F46" s="145" t="s">
        <v>857</v>
      </c>
      <c r="G46" s="145" t="n">
        <v>61.218965363541145</v>
      </c>
      <c r="H46" s="145" t="s">
        <v>857</v>
      </c>
      <c r="I46" s="145" t="n">
        <v>44.398662068652207</v>
      </c>
      <c r="J46" s="145" t="n">
        <v>84.000296612985466</v>
      </c>
      <c r="K46" s="145" t="s">
        <v>857</v>
      </c>
      <c r="L46" s="145" t="s">
        <v>857</v>
      </c>
      <c r="M46" s="145" t="n">
        <v>51.006999099935726</v>
      </c>
      <c r="N46" s="145" t="n">
        <v>632.27194079133847</v>
      </c>
    </row>
    <row r="47" ht="15" customHeight="1">
      <c r="A47" s="147" t="s">
        <v>859</v>
      </c>
      <c r="B47" s="148" t="n">
        <v>17.997274216644431</v>
      </c>
      <c r="C47" s="148" t="n">
        <v>85.223397202652478</v>
      </c>
      <c r="D47" s="148" t="n">
        <v>12.403843174898098</v>
      </c>
      <c r="E47" s="148" t="n">
        <v>24.718688753745905</v>
      </c>
      <c r="F47" s="148" t="s">
        <v>857</v>
      </c>
      <c r="G47" s="148" t="n">
        <v>20.818507861594032</v>
      </c>
      <c r="H47" s="148" t="s">
        <v>857</v>
      </c>
      <c r="I47" s="148" t="n">
        <v>18.641378950980894</v>
      </c>
      <c r="J47" s="148" t="n">
        <v>32.473639778892448</v>
      </c>
      <c r="K47" s="148" t="s">
        <v>857</v>
      </c>
      <c r="L47" s="148" t="s">
        <v>857</v>
      </c>
      <c r="M47" s="148" t="n">
        <v>21.945034199092195</v>
      </c>
      <c r="N47" s="148" t="n">
        <v>234.22176413850056</v>
      </c>
    </row>
    <row r="48" ht="15" customHeight="1">
      <c r="A48" s="147" t="s">
        <v>860</v>
      </c>
      <c r="B48" s="148" t="n">
        <v>1.4019194894159315</v>
      </c>
      <c r="C48" s="148" t="n">
        <v>9.1804155733235113</v>
      </c>
      <c r="D48" s="148" t="n">
        <v>1.4209805394634005</v>
      </c>
      <c r="E48" s="148" t="n">
        <v>2.106164966118973</v>
      </c>
      <c r="F48" s="148" t="s">
        <v>857</v>
      </c>
      <c r="G48" s="148" t="n">
        <v>2.9795830632637186</v>
      </c>
      <c r="H48" s="148" t="s">
        <v>857</v>
      </c>
      <c r="I48" s="148" t="n">
        <v>2.2507455277359858</v>
      </c>
      <c r="J48" s="148" t="n">
        <v>3.3736801660482634</v>
      </c>
      <c r="K48" s="148" t="s">
        <v>857</v>
      </c>
      <c r="L48" s="148" t="s">
        <v>857</v>
      </c>
      <c r="M48" s="148" t="n">
        <v>1.8588510266187175</v>
      </c>
      <c r="N48" s="148" t="n">
        <v>24.572340351988476</v>
      </c>
    </row>
    <row r="49" ht="15" customHeight="1">
      <c r="A49" s="147" t="s">
        <v>861</v>
      </c>
      <c r="B49" s="148" t="n">
        <v>2.5654460333557441</v>
      </c>
      <c r="C49" s="148" t="n">
        <v>10.029681825864134</v>
      </c>
      <c r="D49" s="148" t="n">
        <v>1.9501049132663761</v>
      </c>
      <c r="E49" s="148" t="n">
        <v>2.5123516395042764</v>
      </c>
      <c r="F49" s="148" t="s">
        <v>857</v>
      </c>
      <c r="G49" s="148" t="n">
        <v>2.9228158744680717</v>
      </c>
      <c r="H49" s="148" t="s">
        <v>857</v>
      </c>
      <c r="I49" s="148" t="n">
        <v>2.1725558486689329</v>
      </c>
      <c r="J49" s="148" t="n">
        <v>4.1164090967402354</v>
      </c>
      <c r="K49" s="148" t="s">
        <v>857</v>
      </c>
      <c r="L49" s="148" t="s">
        <v>857</v>
      </c>
      <c r="M49" s="148" t="n">
        <v>2.5609160337139292</v>
      </c>
      <c r="N49" s="148" t="n">
        <v>28.830281265581615</v>
      </c>
    </row>
    <row r="50" ht="15" customHeight="1">
      <c r="A50" s="147" t="s">
        <v>862</v>
      </c>
      <c r="B50" s="148" t="n">
        <v>6.5237240272166623</v>
      </c>
      <c r="C50" s="148" t="n">
        <v>23.409001270998516</v>
      </c>
      <c r="D50" s="148" t="n">
        <v>5.0807011761756042</v>
      </c>
      <c r="E50" s="148" t="n">
        <v>8.0387914916061103</v>
      </c>
      <c r="F50" s="148" t="s">
        <v>857</v>
      </c>
      <c r="G50" s="148" t="n">
        <v>6.8551814935456239</v>
      </c>
      <c r="H50" s="148" t="s">
        <v>857</v>
      </c>
      <c r="I50" s="148" t="n">
        <v>4.4659293349427704</v>
      </c>
      <c r="J50" s="148" t="n">
        <v>11.376961816814791</v>
      </c>
      <c r="K50" s="148" t="s">
        <v>857</v>
      </c>
      <c r="L50" s="148" t="s">
        <v>857</v>
      </c>
      <c r="M50" s="148" t="n">
        <v>6.7239425190910058</v>
      </c>
      <c r="N50" s="148" t="n">
        <v>72.474233130391227</v>
      </c>
    </row>
    <row r="51" ht="15" customHeight="1">
      <c r="A51" s="147" t="s">
        <v>863</v>
      </c>
      <c r="B51" s="148" t="n">
        <v>4.8601347121204288</v>
      </c>
      <c r="C51" s="148" t="n">
        <v>32.667691310163086</v>
      </c>
      <c r="D51" s="148" t="n">
        <v>4.4309538075655466</v>
      </c>
      <c r="E51" s="148" t="n">
        <v>6.4959507247218262</v>
      </c>
      <c r="F51" s="148" t="s">
        <v>857</v>
      </c>
      <c r="G51" s="148" t="n">
        <v>7.8844139579270296</v>
      </c>
      <c r="H51" s="148" t="s">
        <v>857</v>
      </c>
      <c r="I51" s="148" t="n">
        <v>4.0573775059925081</v>
      </c>
      <c r="J51" s="148" t="n">
        <v>7.0654246608064462</v>
      </c>
      <c r="K51" s="148" t="s">
        <v>857</v>
      </c>
      <c r="L51" s="148" t="s">
        <v>857</v>
      </c>
      <c r="M51" s="148" t="n">
        <v>5.8919416853188693</v>
      </c>
      <c r="N51" s="148" t="n">
        <v>73.353888364615599</v>
      </c>
    </row>
    <row r="52" ht="15" customHeight="1">
      <c r="A52" s="147" t="s">
        <v>864</v>
      </c>
      <c r="B52" s="148" t="n">
        <v>5.0492368951242321</v>
      </c>
      <c r="C52" s="148" t="n">
        <v>26.160879515257125</v>
      </c>
      <c r="D52" s="148" t="n">
        <v>3.2558783880816105</v>
      </c>
      <c r="E52" s="148" t="n">
        <v>6.6686856457921859</v>
      </c>
      <c r="F52" s="148" t="s">
        <v>857</v>
      </c>
      <c r="G52" s="148" t="n">
        <v>7.3276685031093125</v>
      </c>
      <c r="H52" s="148" t="s">
        <v>857</v>
      </c>
      <c r="I52" s="148" t="n">
        <v>4.3190600358804643</v>
      </c>
      <c r="J52" s="148" t="n">
        <v>9.8174303424375893</v>
      </c>
      <c r="K52" s="148" t="s">
        <v>857</v>
      </c>
      <c r="L52" s="148" t="s">
        <v>857</v>
      </c>
      <c r="M52" s="148" t="n">
        <v>4.7725321608712221</v>
      </c>
      <c r="N52" s="148" t="n">
        <v>67.371371486553443</v>
      </c>
    </row>
    <row r="53" ht="15" customHeight="1">
      <c r="A53" s="147" t="s">
        <v>865</v>
      </c>
      <c r="B53" s="148" t="n">
        <v>0.76893769854701033</v>
      </c>
      <c r="C53" s="148" t="n">
        <v>16.128691348486356</v>
      </c>
      <c r="D53" s="148" t="n">
        <v>0.90141414651981866</v>
      </c>
      <c r="E53" s="148" t="n">
        <v>2.2674785759699367</v>
      </c>
      <c r="F53" s="148" t="s">
        <v>857</v>
      </c>
      <c r="G53" s="148" t="n">
        <v>2.7825123445363205</v>
      </c>
      <c r="H53" s="148" t="s">
        <v>857</v>
      </c>
      <c r="I53" s="148" t="n">
        <v>1.2977700435126833</v>
      </c>
      <c r="J53" s="148" t="n">
        <v>1.8604254023512832</v>
      </c>
      <c r="K53" s="148" t="s">
        <v>857</v>
      </c>
      <c r="L53" s="148" t="s">
        <v>857</v>
      </c>
      <c r="M53" s="148" t="n">
        <v>0.80633096013303696</v>
      </c>
      <c r="N53" s="148" t="n">
        <v>26.813560520056438</v>
      </c>
    </row>
    <row r="54" ht="15" customHeight="1">
      <c r="A54" s="147" t="s">
        <v>866</v>
      </c>
      <c r="B54" s="148" t="n">
        <v>5.7585863871862939</v>
      </c>
      <c r="C54" s="148" t="n">
        <v>47.774816516683032</v>
      </c>
      <c r="D54" s="148" t="n">
        <v>4.6765299068302735</v>
      </c>
      <c r="E54" s="148" t="n">
        <v>9.2186657729267996</v>
      </c>
      <c r="F54" s="148" t="s">
        <v>857</v>
      </c>
      <c r="G54" s="148" t="n">
        <v>9.6482822650969542</v>
      </c>
      <c r="H54" s="148" t="s">
        <v>857</v>
      </c>
      <c r="I54" s="148" t="n">
        <v>7.1938448209379402</v>
      </c>
      <c r="J54" s="148" t="n">
        <v>13.916325348894414</v>
      </c>
      <c r="K54" s="148" t="s">
        <v>857</v>
      </c>
      <c r="L54" s="148" t="s">
        <v>857</v>
      </c>
      <c r="M54" s="148" t="n">
        <v>6.4474505150967509</v>
      </c>
      <c r="N54" s="148" t="n">
        <v>104.63450153365226</v>
      </c>
    </row>
    <row r="55" ht="15" customHeight="1">
      <c r="A55" s="144" t="s">
        <v>867</v>
      </c>
      <c r="B55" s="145" t="n">
        <v>8.1960450193619785</v>
      </c>
      <c r="C55" s="145" t="n">
        <v>4.7809241385578671</v>
      </c>
      <c r="D55" s="145" t="n">
        <v>8.5027013892551544</v>
      </c>
      <c r="E55" s="145" t="n">
        <v>7.4367113390410591</v>
      </c>
      <c r="F55" s="145" t="s">
        <v>857</v>
      </c>
      <c r="G55" s="145" t="n">
        <v>4.8299251605135387</v>
      </c>
      <c r="H55" s="145" t="s">
        <v>857</v>
      </c>
      <c r="I55" s="145" t="n">
        <v>12.677426909917072</v>
      </c>
      <c r="J55" s="145" t="n">
        <v>20.32527670459266</v>
      </c>
      <c r="K55" s="145" t="s">
        <v>857</v>
      </c>
      <c r="L55" s="145" t="s">
        <v>857</v>
      </c>
      <c r="M55" s="145" t="n">
        <v>11.022061731731457</v>
      </c>
      <c r="N55" s="145" t="n">
        <v>77.771072392971021</v>
      </c>
    </row>
    <row r="56" ht="15" customHeight="1">
      <c r="A56" s="144" t="s">
        <v>868</v>
      </c>
      <c r="B56" s="145" t="n">
        <v>24.530203939115076</v>
      </c>
      <c r="C56" s="145" t="n">
        <v>66.520689244483506</v>
      </c>
      <c r="D56" s="145" t="n">
        <v>13.474971637046677</v>
      </c>
      <c r="E56" s="145" t="n">
        <v>14.883726952139082</v>
      </c>
      <c r="F56" s="145" t="s">
        <v>857</v>
      </c>
      <c r="G56" s="145" t="n">
        <v>16.658563033790376</v>
      </c>
      <c r="H56" s="145" t="s">
        <v>857</v>
      </c>
      <c r="I56" s="145" t="n">
        <v>17.120131559686946</v>
      </c>
      <c r="J56" s="145" t="n">
        <v>32.590100433094733</v>
      </c>
      <c r="K56" s="145" t="s">
        <v>857</v>
      </c>
      <c r="L56" s="145" t="s">
        <v>857</v>
      </c>
      <c r="M56" s="145" t="n">
        <v>22.768763991994849</v>
      </c>
      <c r="N56" s="145" t="n">
        <v>208.5471507913519</v>
      </c>
    </row>
    <row r="57" ht="15" customHeight="1">
      <c r="A57" s="147" t="s">
        <v>869</v>
      </c>
      <c r="B57" s="148" t="n">
        <v>4.503226424871924</v>
      </c>
      <c r="C57" s="148" t="n">
        <v>0.12810428753713274</v>
      </c>
      <c r="D57" s="148" t="n">
        <v>2.4258927020829097</v>
      </c>
      <c r="E57" s="148" t="n">
        <v>1.8819647170685865</v>
      </c>
      <c r="F57" s="148" t="s">
        <v>857</v>
      </c>
      <c r="G57" s="148" t="n">
        <v>0.62031398413160432</v>
      </c>
      <c r="H57" s="148" t="s">
        <v>857</v>
      </c>
      <c r="I57" s="148" t="n">
        <v>2.1545209384065265</v>
      </c>
      <c r="J57" s="148" t="n">
        <v>3.9046940878332461</v>
      </c>
      <c r="K57" s="148" t="s">
        <v>857</v>
      </c>
      <c r="L57" s="148" t="s">
        <v>857</v>
      </c>
      <c r="M57" s="148" t="n">
        <v>2.3167737416428191</v>
      </c>
      <c r="N57" s="148" t="n">
        <v>17.935490883574754</v>
      </c>
    </row>
    <row r="58" ht="15" customHeight="1">
      <c r="A58" s="147" t="s">
        <v>870</v>
      </c>
      <c r="B58" s="148" t="n">
        <v>2.156244844814641</v>
      </c>
      <c r="C58" s="148" t="n">
        <v>7.2595539936325055</v>
      </c>
      <c r="D58" s="148" t="n">
        <v>2.2371097538695643</v>
      </c>
      <c r="E58" s="148" t="n">
        <v>1.9528371879478688</v>
      </c>
      <c r="F58" s="148" t="s">
        <v>857</v>
      </c>
      <c r="G58" s="148" t="n">
        <v>2.2586364939035453</v>
      </c>
      <c r="H58" s="148" t="s">
        <v>857</v>
      </c>
      <c r="I58" s="148" t="n">
        <v>3.2543569986920162</v>
      </c>
      <c r="J58" s="148" t="n">
        <v>5.6971066672086597</v>
      </c>
      <c r="K58" s="148" t="s">
        <v>857</v>
      </c>
      <c r="L58" s="148" t="s">
        <v>857</v>
      </c>
      <c r="M58" s="148" t="n">
        <v>3.21996177215172</v>
      </c>
      <c r="N58" s="148" t="n">
        <v>28.035807712220556</v>
      </c>
    </row>
    <row r="59" ht="15" customHeight="1">
      <c r="A59" s="147" t="s">
        <v>871</v>
      </c>
      <c r="B59" s="148" t="n">
        <v>12.583058226392902</v>
      </c>
      <c r="C59" s="148" t="n">
        <v>49.345895799380152</v>
      </c>
      <c r="D59" s="148" t="n">
        <v>6.604350588714528</v>
      </c>
      <c r="E59" s="148" t="n">
        <v>9.1392126534304143</v>
      </c>
      <c r="F59" s="148" t="s">
        <v>857</v>
      </c>
      <c r="G59" s="148" t="n">
        <v>8.858466672758416</v>
      </c>
      <c r="H59" s="148" t="s">
        <v>857</v>
      </c>
      <c r="I59" s="148" t="n">
        <v>7.9637536461487306</v>
      </c>
      <c r="J59" s="148" t="n">
        <v>18.606668186059245</v>
      </c>
      <c r="K59" s="148" t="s">
        <v>857</v>
      </c>
      <c r="L59" s="148" t="s">
        <v>857</v>
      </c>
      <c r="M59" s="148" t="n">
        <v>14.764765754921655</v>
      </c>
      <c r="N59" s="148" t="n">
        <v>127.86617152780622</v>
      </c>
    </row>
    <row r="60" ht="15" customHeight="1">
      <c r="A60" s="147" t="s">
        <v>872</v>
      </c>
      <c r="B60" s="148" t="n">
        <v>5.2876744430356037</v>
      </c>
      <c r="C60" s="148" t="n">
        <v>9.7871351639337085</v>
      </c>
      <c r="D60" s="148" t="n">
        <v>2.2076185923796907</v>
      </c>
      <c r="E60" s="148" t="n">
        <v>1.9097123936922271</v>
      </c>
      <c r="F60" s="148" t="s">
        <v>857</v>
      </c>
      <c r="G60" s="148" t="n">
        <v>4.9211458829968233</v>
      </c>
      <c r="H60" s="148" t="s">
        <v>857</v>
      </c>
      <c r="I60" s="148" t="n">
        <v>3.7474999764396886</v>
      </c>
      <c r="J60" s="148" t="n">
        <v>4.3816314919935921</v>
      </c>
      <c r="K60" s="148" t="s">
        <v>857</v>
      </c>
      <c r="L60" s="148" t="s">
        <v>857</v>
      </c>
      <c r="M60" s="148" t="n">
        <v>2.4672627232787003</v>
      </c>
      <c r="N60" s="148" t="n">
        <v>34.709680667750028</v>
      </c>
    </row>
    <row r="61" ht="15" customHeight="1">
      <c r="A61" s="144" t="s">
        <v>873</v>
      </c>
      <c r="B61" s="145" t="n">
        <v>69.455463398725911</v>
      </c>
      <c r="C61" s="145" t="n">
        <v>317.09526380791192</v>
      </c>
      <c r="D61" s="145" t="n">
        <v>47.59537768984741</v>
      </c>
      <c r="E61" s="145" t="n">
        <v>76.910504522525102</v>
      </c>
      <c r="F61" s="145" t="s">
        <v>857</v>
      </c>
      <c r="G61" s="145" t="n">
        <v>77.877528397331531</v>
      </c>
      <c r="H61" s="145" t="s">
        <v>857</v>
      </c>
      <c r="I61" s="145" t="n">
        <v>61.518793628339218</v>
      </c>
      <c r="J61" s="145" t="n">
        <v>116.5903970460802</v>
      </c>
      <c r="K61" s="145" t="s">
        <v>857</v>
      </c>
      <c r="L61" s="145" t="s">
        <v>857</v>
      </c>
      <c r="M61" s="145" t="n">
        <v>73.775763091930543</v>
      </c>
      <c r="N61" s="145" t="n">
        <v>840.81909158269491</v>
      </c>
    </row>
    <row r="62" ht="15" customHeight="1">
      <c r="A62" s="149" t="s">
        <v>874</v>
      </c>
      <c r="B62" s="14" t="n">
        <v>77.651508418087943</v>
      </c>
      <c r="C62" s="14" t="n">
        <v>321.87618794646932</v>
      </c>
      <c r="D62" s="14" t="n">
        <v>56.098079079102583</v>
      </c>
      <c r="E62" s="14" t="n">
        <v>84.34721586156607</v>
      </c>
      <c r="F62" s="14" t="s">
        <v>857</v>
      </c>
      <c r="G62" s="14" t="n">
        <v>82.707453557845014</v>
      </c>
      <c r="H62" s="14" t="s">
        <v>857</v>
      </c>
      <c r="I62" s="14" t="n">
        <v>74.19622053825627</v>
      </c>
      <c r="J62" s="14" t="n">
        <v>136.91567375067294</v>
      </c>
      <c r="K62" s="14" t="s">
        <v>857</v>
      </c>
      <c r="L62" s="14" t="s">
        <v>857</v>
      </c>
      <c r="M62" s="14" t="n">
        <v>84.797824823662182</v>
      </c>
      <c r="N62" s="14" t="n">
        <v>918.59016397566188</v>
      </c>
    </row>
    <row r="63" ht="15" customHeight="1">
      <c r="A63" s="123"/>
      <c r="B63" s="124"/>
      <c r="C63" s="124"/>
      <c r="D63" s="124"/>
      <c r="E63" s="124"/>
      <c r="F63" s="124"/>
      <c r="G63" s="124"/>
      <c r="H63" s="124"/>
      <c r="I63" s="124"/>
      <c r="J63" s="124"/>
      <c r="K63" s="124"/>
      <c r="L63" s="124"/>
      <c r="M63" s="124"/>
      <c r="N63" s="124"/>
    </row>
    <row r="64" ht="15" customHeight="1">
      <c r="A64" s="140" t="n">
        <v>2014</v>
      </c>
      <c r="B64" s="140"/>
      <c r="C64" s="140"/>
      <c r="D64" s="140"/>
      <c r="E64" s="140"/>
      <c r="F64" s="140"/>
      <c r="G64" s="140"/>
      <c r="H64" s="140"/>
      <c r="I64" s="140"/>
      <c r="J64" s="140"/>
      <c r="K64" s="140"/>
      <c r="L64" s="140"/>
      <c r="M64" s="140"/>
      <c r="N64" s="140"/>
    </row>
    <row r="65" ht="15" customHeight="1">
      <c r="A65" s="125" t="s">
        <v>856</v>
      </c>
      <c r="B65" s="146" t="n">
        <v>56.157551004492433</v>
      </c>
      <c r="C65" s="146" t="n">
        <v>280.37840478327985</v>
      </c>
      <c r="D65" s="146" t="n">
        <v>48.633650626622938</v>
      </c>
      <c r="E65" s="146" t="n">
        <v>65.542844707932105</v>
      </c>
      <c r="F65" s="146" t="s">
        <v>857</v>
      </c>
      <c r="G65" s="146" t="n">
        <v>64.606417350217313</v>
      </c>
      <c r="H65" s="146" t="s">
        <v>857</v>
      </c>
      <c r="I65" s="146" t="n">
        <v>64.787347959626828</v>
      </c>
      <c r="J65" s="146" t="n">
        <v>112.89587676721443</v>
      </c>
      <c r="K65" s="146" t="s">
        <v>857</v>
      </c>
      <c r="L65" s="146" t="s">
        <v>857</v>
      </c>
      <c r="M65" s="146" t="n">
        <v>65.570805798775041</v>
      </c>
      <c r="N65" s="146" t="n">
        <v>758.57289899815942</v>
      </c>
    </row>
    <row r="66" ht="15" customHeight="1">
      <c r="A66" s="144" t="s">
        <v>858</v>
      </c>
      <c r="B66" s="145" t="n">
        <v>46.956936424374767</v>
      </c>
      <c r="C66" s="145" t="n">
        <v>276.27837547774425</v>
      </c>
      <c r="D66" s="145" t="n">
        <v>38.586835756053596</v>
      </c>
      <c r="E66" s="145" t="n">
        <v>57.963348703499058</v>
      </c>
      <c r="F66" s="145" t="s">
        <v>857</v>
      </c>
      <c r="G66" s="145" t="n">
        <v>59.057883264916853</v>
      </c>
      <c r="H66" s="145" t="s">
        <v>857</v>
      </c>
      <c r="I66" s="145" t="n">
        <v>52.676670028531014</v>
      </c>
      <c r="J66" s="145" t="n">
        <v>91.945429895660638</v>
      </c>
      <c r="K66" s="145" t="s">
        <v>857</v>
      </c>
      <c r="L66" s="145" t="s">
        <v>857</v>
      </c>
      <c r="M66" s="145" t="n">
        <v>53.732500418512217</v>
      </c>
      <c r="N66" s="145" t="n">
        <v>677.19797996929196</v>
      </c>
    </row>
    <row r="67" ht="15" customHeight="1">
      <c r="A67" s="147" t="s">
        <v>859</v>
      </c>
      <c r="B67" s="148" t="n">
        <v>20.351241894480857</v>
      </c>
      <c r="C67" s="148" t="n">
        <v>90.117367226267646</v>
      </c>
      <c r="D67" s="148" t="n">
        <v>12.467926392943987</v>
      </c>
      <c r="E67" s="148" t="n">
        <v>22.209396378137356</v>
      </c>
      <c r="F67" s="148" t="s">
        <v>857</v>
      </c>
      <c r="G67" s="148" t="n">
        <v>20.290699086839307</v>
      </c>
      <c r="H67" s="148" t="s">
        <v>857</v>
      </c>
      <c r="I67" s="148" t="n">
        <v>20.223674540674118</v>
      </c>
      <c r="J67" s="148" t="n">
        <v>35.340275629411728</v>
      </c>
      <c r="K67" s="148" t="s">
        <v>857</v>
      </c>
      <c r="L67" s="148" t="s">
        <v>857</v>
      </c>
      <c r="M67" s="148" t="n">
        <v>22.637259344893483</v>
      </c>
      <c r="N67" s="148" t="n">
        <v>243.63784049364889</v>
      </c>
    </row>
    <row r="68" ht="15" customHeight="1">
      <c r="A68" s="147" t="s">
        <v>860</v>
      </c>
      <c r="B68" s="148" t="n">
        <v>1.3312274090936143</v>
      </c>
      <c r="C68" s="148" t="n">
        <v>10.500536536648045</v>
      </c>
      <c r="D68" s="148" t="n">
        <v>1.5027742701961448</v>
      </c>
      <c r="E68" s="148" t="n">
        <v>2.0304766185631946</v>
      </c>
      <c r="F68" s="148" t="s">
        <v>857</v>
      </c>
      <c r="G68" s="148" t="n">
        <v>2.882435178831813</v>
      </c>
      <c r="H68" s="148" t="s">
        <v>857</v>
      </c>
      <c r="I68" s="148" t="n">
        <v>2.4126784015803389</v>
      </c>
      <c r="J68" s="148" t="n">
        <v>3.8114892254229953</v>
      </c>
      <c r="K68" s="148" t="s">
        <v>857</v>
      </c>
      <c r="L68" s="148" t="s">
        <v>857</v>
      </c>
      <c r="M68" s="148" t="n">
        <v>2.2179010977669167</v>
      </c>
      <c r="N68" s="148" t="n">
        <v>26.689518738103022</v>
      </c>
    </row>
    <row r="69" ht="15" customHeight="1">
      <c r="A69" s="147" t="s">
        <v>861</v>
      </c>
      <c r="B69" s="148" t="n">
        <v>2.4798709949178885</v>
      </c>
      <c r="C69" s="148" t="n">
        <v>10.45584409587482</v>
      </c>
      <c r="D69" s="148" t="n">
        <v>2.2290866440020545</v>
      </c>
      <c r="E69" s="148" t="n">
        <v>2.0272756508581544</v>
      </c>
      <c r="F69" s="148" t="s">
        <v>857</v>
      </c>
      <c r="G69" s="148" t="n">
        <v>3.1787003383134627</v>
      </c>
      <c r="H69" s="148" t="s">
        <v>857</v>
      </c>
      <c r="I69" s="148" t="n">
        <v>3.2456995505432249</v>
      </c>
      <c r="J69" s="148" t="n">
        <v>5.0958560635717349</v>
      </c>
      <c r="K69" s="148" t="s">
        <v>857</v>
      </c>
      <c r="L69" s="148" t="s">
        <v>857</v>
      </c>
      <c r="M69" s="148" t="n">
        <v>2.472432310189312</v>
      </c>
      <c r="N69" s="148" t="n">
        <v>31.184765648270606</v>
      </c>
    </row>
    <row r="70" ht="15" customHeight="1">
      <c r="A70" s="147" t="s">
        <v>862</v>
      </c>
      <c r="B70" s="148" t="n">
        <v>5.676545997690579</v>
      </c>
      <c r="C70" s="148" t="n">
        <v>32.036950931840352</v>
      </c>
      <c r="D70" s="148" t="n">
        <v>4.2313264306379663</v>
      </c>
      <c r="E70" s="148" t="n">
        <v>6.7236110471075854</v>
      </c>
      <c r="F70" s="148" t="s">
        <v>857</v>
      </c>
      <c r="G70" s="148" t="n">
        <v>5.8058035313493495</v>
      </c>
      <c r="H70" s="148" t="s">
        <v>857</v>
      </c>
      <c r="I70" s="148" t="n">
        <v>5.6582298372379389</v>
      </c>
      <c r="J70" s="148" t="n">
        <v>13.271729852430479</v>
      </c>
      <c r="K70" s="148" t="s">
        <v>857</v>
      </c>
      <c r="L70" s="148" t="s">
        <v>857</v>
      </c>
      <c r="M70" s="148" t="n">
        <v>6.3292361954948388</v>
      </c>
      <c r="N70" s="148" t="n">
        <v>79.733433823789198</v>
      </c>
    </row>
    <row r="71" ht="15" customHeight="1">
      <c r="A71" s="147" t="s">
        <v>863</v>
      </c>
      <c r="B71" s="148" t="n">
        <v>5.5524853326381383</v>
      </c>
      <c r="C71" s="148" t="n">
        <v>33.641928914011579</v>
      </c>
      <c r="D71" s="148" t="n">
        <v>5.3422503651943236</v>
      </c>
      <c r="E71" s="148" t="n">
        <v>6.8855063882261218</v>
      </c>
      <c r="F71" s="148" t="s">
        <v>857</v>
      </c>
      <c r="G71" s="148" t="n">
        <v>7.5296467044408741</v>
      </c>
      <c r="H71" s="148" t="s">
        <v>857</v>
      </c>
      <c r="I71" s="148" t="n">
        <v>5.5760785790686533</v>
      </c>
      <c r="J71" s="148" t="n">
        <v>8.7469636429070263</v>
      </c>
      <c r="K71" s="148" t="s">
        <v>857</v>
      </c>
      <c r="L71" s="148" t="s">
        <v>857</v>
      </c>
      <c r="M71" s="148" t="n">
        <v>5.7994914020517552</v>
      </c>
      <c r="N71" s="148" t="n">
        <v>79.07435132853827</v>
      </c>
    </row>
    <row r="72" ht="15" customHeight="1">
      <c r="A72" s="147" t="s">
        <v>864</v>
      </c>
      <c r="B72" s="148" t="n">
        <v>4.676760222667097</v>
      </c>
      <c r="C72" s="148" t="n">
        <v>28.927385652710385</v>
      </c>
      <c r="D72" s="148" t="n">
        <v>4.4895227040294756</v>
      </c>
      <c r="E72" s="148" t="n">
        <v>6.9895452673475917</v>
      </c>
      <c r="F72" s="148" t="s">
        <v>857</v>
      </c>
      <c r="G72" s="148" t="n">
        <v>6.2759409824027736</v>
      </c>
      <c r="H72" s="148" t="s">
        <v>857</v>
      </c>
      <c r="I72" s="148" t="n">
        <v>4.362855783991777</v>
      </c>
      <c r="J72" s="148" t="n">
        <v>9.7090045097249984</v>
      </c>
      <c r="K72" s="148" t="s">
        <v>857</v>
      </c>
      <c r="L72" s="148" t="s">
        <v>857</v>
      </c>
      <c r="M72" s="148" t="n">
        <v>5.3190832558498675</v>
      </c>
      <c r="N72" s="148" t="n">
        <v>70.750098378723777</v>
      </c>
    </row>
    <row r="73" ht="15" customHeight="1">
      <c r="A73" s="147" t="s">
        <v>865</v>
      </c>
      <c r="B73" s="148" t="n">
        <v>0.60635799978074234</v>
      </c>
      <c r="C73" s="148" t="n">
        <v>17.797904148437006</v>
      </c>
      <c r="D73" s="148" t="n">
        <v>1.1466327146525919</v>
      </c>
      <c r="E73" s="148" t="n">
        <v>2.2047186338868356</v>
      </c>
      <c r="F73" s="148" t="s">
        <v>857</v>
      </c>
      <c r="G73" s="148" t="n">
        <v>2.3274986905311761</v>
      </c>
      <c r="H73" s="148" t="s">
        <v>857</v>
      </c>
      <c r="I73" s="148" t="n">
        <v>0.90462509992972684</v>
      </c>
      <c r="J73" s="148" t="n">
        <v>1.8241538612287147</v>
      </c>
      <c r="K73" s="148" t="s">
        <v>857</v>
      </c>
      <c r="L73" s="148" t="s">
        <v>857</v>
      </c>
      <c r="M73" s="148" t="n">
        <v>0.57550677810330442</v>
      </c>
      <c r="N73" s="148" t="n">
        <v>27.387397926550108</v>
      </c>
    </row>
    <row r="74" ht="15" customHeight="1">
      <c r="A74" s="147" t="s">
        <v>866</v>
      </c>
      <c r="B74" s="148" t="n">
        <v>6.2824465731059087</v>
      </c>
      <c r="C74" s="148" t="n">
        <v>52.800457971954025</v>
      </c>
      <c r="D74" s="148" t="n">
        <v>7.1773162343969572</v>
      </c>
      <c r="E74" s="148" t="n">
        <v>8.8928187193722081</v>
      </c>
      <c r="F74" s="148" t="s">
        <v>857</v>
      </c>
      <c r="G74" s="148" t="n">
        <v>10.767158752208069</v>
      </c>
      <c r="H74" s="148" t="s">
        <v>857</v>
      </c>
      <c r="I74" s="148" t="n">
        <v>10.292828235505274</v>
      </c>
      <c r="J74" s="148" t="n">
        <v>14.145957110963097</v>
      </c>
      <c r="K74" s="148" t="s">
        <v>857</v>
      </c>
      <c r="L74" s="148" t="s">
        <v>857</v>
      </c>
      <c r="M74" s="148" t="n">
        <v>8.3815900341627358</v>
      </c>
      <c r="N74" s="148" t="n">
        <v>118.74057363166817</v>
      </c>
    </row>
    <row r="75" ht="15" customHeight="1">
      <c r="A75" s="144" t="s">
        <v>867</v>
      </c>
      <c r="B75" s="145" t="n">
        <v>9.2006145801176462</v>
      </c>
      <c r="C75" s="145" t="n">
        <v>4.1000293055355366</v>
      </c>
      <c r="D75" s="145" t="n">
        <v>10.046814870569362</v>
      </c>
      <c r="E75" s="145" t="n">
        <v>7.5794960044332047</v>
      </c>
      <c r="F75" s="145" t="s">
        <v>857</v>
      </c>
      <c r="G75" s="145" t="n">
        <v>5.5485340853004121</v>
      </c>
      <c r="H75" s="145" t="s">
        <v>857</v>
      </c>
      <c r="I75" s="145" t="n">
        <v>12.110677931095758</v>
      </c>
      <c r="J75" s="145" t="n">
        <v>20.95044687155394</v>
      </c>
      <c r="K75" s="145" t="s">
        <v>857</v>
      </c>
      <c r="L75" s="145" t="s">
        <v>857</v>
      </c>
      <c r="M75" s="145" t="n">
        <v>11.838305380262884</v>
      </c>
      <c r="N75" s="145" t="n">
        <v>81.374919028868717</v>
      </c>
    </row>
    <row r="76" ht="15" customHeight="1">
      <c r="A76" s="144" t="s">
        <v>868</v>
      </c>
      <c r="B76" s="145" t="n">
        <v>24.760380391065414</v>
      </c>
      <c r="C76" s="145" t="n">
        <v>84.43916747872575</v>
      </c>
      <c r="D76" s="145" t="n">
        <v>14.54551331239055</v>
      </c>
      <c r="E76" s="145" t="n">
        <v>17.413782847399833</v>
      </c>
      <c r="F76" s="145" t="s">
        <v>857</v>
      </c>
      <c r="G76" s="145" t="n">
        <v>26.085675589546227</v>
      </c>
      <c r="H76" s="145" t="s">
        <v>857</v>
      </c>
      <c r="I76" s="145" t="n">
        <v>25.186451279197176</v>
      </c>
      <c r="J76" s="145" t="n">
        <v>31.01058502393057</v>
      </c>
      <c r="K76" s="145" t="s">
        <v>857</v>
      </c>
      <c r="L76" s="145" t="s">
        <v>857</v>
      </c>
      <c r="M76" s="145" t="n">
        <v>27.638819128559302</v>
      </c>
      <c r="N76" s="145" t="n">
        <v>251.08037505081433</v>
      </c>
    </row>
    <row r="77" ht="15" customHeight="1">
      <c r="A77" s="147" t="s">
        <v>869</v>
      </c>
      <c r="B77" s="148" t="n">
        <v>5.6421382568372573</v>
      </c>
      <c r="C77" s="148" t="n">
        <v>0.14005437343639041</v>
      </c>
      <c r="D77" s="148" t="n">
        <v>2.5089468040973828</v>
      </c>
      <c r="E77" s="148" t="n">
        <v>1.6505398506263911</v>
      </c>
      <c r="F77" s="148" t="s">
        <v>857</v>
      </c>
      <c r="G77" s="148" t="n">
        <v>0.66622876522991414</v>
      </c>
      <c r="H77" s="148" t="s">
        <v>857</v>
      </c>
      <c r="I77" s="148" t="n">
        <v>1.7945301880155584</v>
      </c>
      <c r="J77" s="148" t="n">
        <v>3.2816166662897435</v>
      </c>
      <c r="K77" s="148" t="s">
        <v>857</v>
      </c>
      <c r="L77" s="148" t="s">
        <v>857</v>
      </c>
      <c r="M77" s="148" t="n">
        <v>2.8053816156736309</v>
      </c>
      <c r="N77" s="148" t="n">
        <v>18.489436520206162</v>
      </c>
    </row>
    <row r="78" ht="15" customHeight="1">
      <c r="A78" s="147" t="s">
        <v>870</v>
      </c>
      <c r="B78" s="148" t="n">
        <v>2.4347282039811797</v>
      </c>
      <c r="C78" s="148" t="n">
        <v>11.262667858906376</v>
      </c>
      <c r="D78" s="148" t="n">
        <v>2.7685907228421542</v>
      </c>
      <c r="E78" s="148" t="n">
        <v>1.6482080498803819</v>
      </c>
      <c r="F78" s="148" t="s">
        <v>857</v>
      </c>
      <c r="G78" s="148" t="n">
        <v>5.5336015998379731</v>
      </c>
      <c r="H78" s="148" t="s">
        <v>857</v>
      </c>
      <c r="I78" s="148" t="n">
        <v>3.8085789818848665</v>
      </c>
      <c r="J78" s="148" t="n">
        <v>6.6287245126365617</v>
      </c>
      <c r="K78" s="148" t="s">
        <v>857</v>
      </c>
      <c r="L78" s="148" t="s">
        <v>857</v>
      </c>
      <c r="M78" s="148" t="n">
        <v>3.583885225088014</v>
      </c>
      <c r="N78" s="148" t="n">
        <v>37.668985155057307</v>
      </c>
    </row>
    <row r="79" ht="15" customHeight="1">
      <c r="A79" s="147" t="s">
        <v>871</v>
      </c>
      <c r="B79" s="148" t="n">
        <v>13.088428124390736</v>
      </c>
      <c r="C79" s="148" t="n">
        <v>58.799054883258414</v>
      </c>
      <c r="D79" s="148" t="n">
        <v>8.2374100406196469</v>
      </c>
      <c r="E79" s="148" t="n">
        <v>11.688935394858342</v>
      </c>
      <c r="F79" s="148" t="s">
        <v>857</v>
      </c>
      <c r="G79" s="148" t="n">
        <v>15.798101645261072</v>
      </c>
      <c r="H79" s="148" t="s">
        <v>857</v>
      </c>
      <c r="I79" s="148" t="n">
        <v>14.802957208858452</v>
      </c>
      <c r="J79" s="148" t="n">
        <v>17.807590099788033</v>
      </c>
      <c r="K79" s="148" t="s">
        <v>857</v>
      </c>
      <c r="L79" s="148" t="s">
        <v>857</v>
      </c>
      <c r="M79" s="148" t="n">
        <v>16.238969596278018</v>
      </c>
      <c r="N79" s="148" t="n">
        <v>156.46144699331268</v>
      </c>
    </row>
    <row r="80" ht="15" customHeight="1">
      <c r="A80" s="147" t="s">
        <v>872</v>
      </c>
      <c r="B80" s="148" t="n">
        <v>3.5950858058562232</v>
      </c>
      <c r="C80" s="148" t="n">
        <v>14.237390363124526</v>
      </c>
      <c r="D80" s="148" t="n">
        <v>1.0305657448313674</v>
      </c>
      <c r="E80" s="148" t="n">
        <v>2.4260995520346769</v>
      </c>
      <c r="F80" s="148" t="s">
        <v>857</v>
      </c>
      <c r="G80" s="148" t="n">
        <v>4.0877435792172587</v>
      </c>
      <c r="H80" s="148" t="s">
        <v>857</v>
      </c>
      <c r="I80" s="148" t="n">
        <v>4.7803849004382855</v>
      </c>
      <c r="J80" s="148" t="n">
        <v>3.2926537452161315</v>
      </c>
      <c r="K80" s="148" t="s">
        <v>857</v>
      </c>
      <c r="L80" s="148" t="s">
        <v>857</v>
      </c>
      <c r="M80" s="148" t="n">
        <v>5.0105826915196294</v>
      </c>
      <c r="N80" s="148" t="n">
        <v>38.46050638223813</v>
      </c>
    </row>
    <row r="81" ht="15" customHeight="1">
      <c r="A81" s="144" t="s">
        <v>873</v>
      </c>
      <c r="B81" s="145" t="n">
        <v>71.717316815440213</v>
      </c>
      <c r="C81" s="145" t="n">
        <v>360.71754295647031</v>
      </c>
      <c r="D81" s="145" t="n">
        <v>53.132349068443979</v>
      </c>
      <c r="E81" s="145" t="n">
        <v>75.377131550898866</v>
      </c>
      <c r="F81" s="145" t="s">
        <v>857</v>
      </c>
      <c r="G81" s="145" t="n">
        <v>85.143558854463052</v>
      </c>
      <c r="H81" s="145" t="s">
        <v>857</v>
      </c>
      <c r="I81" s="145" t="n">
        <v>77.863121307728221</v>
      </c>
      <c r="J81" s="145" t="n">
        <v>122.95601491959114</v>
      </c>
      <c r="K81" s="145" t="s">
        <v>857</v>
      </c>
      <c r="L81" s="145" t="s">
        <v>857</v>
      </c>
      <c r="M81" s="145" t="n">
        <v>81.371319547071408</v>
      </c>
      <c r="N81" s="145" t="n">
        <v>928.27835502010635</v>
      </c>
    </row>
    <row r="82" ht="15" customHeight="1">
      <c r="A82" s="149" t="s">
        <v>874</v>
      </c>
      <c r="B82" s="14" t="n">
        <v>80.917931395557872</v>
      </c>
      <c r="C82" s="14" t="n">
        <v>364.81757226200608</v>
      </c>
      <c r="D82" s="14" t="n">
        <v>63.179163939013385</v>
      </c>
      <c r="E82" s="14" t="n">
        <v>82.956627555331949</v>
      </c>
      <c r="F82" s="14" t="s">
        <v>857</v>
      </c>
      <c r="G82" s="14" t="n">
        <v>90.692092939763555</v>
      </c>
      <c r="H82" s="14" t="s">
        <v>857</v>
      </c>
      <c r="I82" s="14" t="n">
        <v>89.973799238823943</v>
      </c>
      <c r="J82" s="14" t="n">
        <v>143.90646179114557</v>
      </c>
      <c r="K82" s="14" t="s">
        <v>857</v>
      </c>
      <c r="L82" s="14" t="s">
        <v>857</v>
      </c>
      <c r="M82" s="14" t="n">
        <v>93.209624927334502</v>
      </c>
      <c r="N82" s="14" t="n">
        <v>1009.6532740489704</v>
      </c>
    </row>
    <row r="83" ht="15" customHeight="1">
      <c r="A83" s="123"/>
      <c r="B83" s="124"/>
      <c r="C83" s="124"/>
      <c r="D83" s="124"/>
      <c r="E83" s="124"/>
      <c r="F83" s="124"/>
      <c r="G83" s="124"/>
      <c r="H83" s="124"/>
      <c r="I83" s="124"/>
      <c r="J83" s="124"/>
      <c r="K83" s="124"/>
      <c r="L83" s="124"/>
      <c r="M83" s="124"/>
      <c r="N83" s="124"/>
    </row>
    <row r="84" ht="15" customHeight="1">
      <c r="A84" s="140" t="n">
        <v>2015</v>
      </c>
      <c r="B84" s="140"/>
      <c r="C84" s="140"/>
      <c r="D84" s="140"/>
      <c r="E84" s="140"/>
      <c r="F84" s="140"/>
      <c r="G84" s="140"/>
      <c r="H84" s="140"/>
      <c r="I84" s="140"/>
      <c r="J84" s="140"/>
      <c r="K84" s="140"/>
      <c r="L84" s="140"/>
      <c r="M84" s="140"/>
      <c r="N84" s="140"/>
    </row>
    <row r="85" ht="15" customHeight="1">
      <c r="A85" s="125" t="s">
        <v>856</v>
      </c>
      <c r="B85" s="146" t="n">
        <v>58.241581819175977</v>
      </c>
      <c r="C85" s="146" t="n">
        <v>283.14358275772003</v>
      </c>
      <c r="D85" s="146" t="n">
        <v>43.392495954477916</v>
      </c>
      <c r="E85" s="146" t="n">
        <v>67.758488562313673</v>
      </c>
      <c r="F85" s="146" t="s">
        <v>857</v>
      </c>
      <c r="G85" s="146" t="n">
        <v>67.574315806942465</v>
      </c>
      <c r="H85" s="146" t="s">
        <v>857</v>
      </c>
      <c r="I85" s="146" t="n">
        <v>69.291414541886738</v>
      </c>
      <c r="J85" s="146" t="n">
        <v>110.22031537730039</v>
      </c>
      <c r="K85" s="146" t="s">
        <v>857</v>
      </c>
      <c r="L85" s="146" t="s">
        <v>857</v>
      </c>
      <c r="M85" s="146" t="n">
        <v>72.879611116906588</v>
      </c>
      <c r="N85" s="146" t="n">
        <v>772.50180593672667</v>
      </c>
    </row>
    <row r="86" ht="15" customHeight="1">
      <c r="A86" s="144" t="s">
        <v>858</v>
      </c>
      <c r="B86" s="145" t="n">
        <v>50.853753517850649</v>
      </c>
      <c r="C86" s="145" t="n">
        <v>279.26215464751874</v>
      </c>
      <c r="D86" s="145" t="n">
        <v>34.411469301153673</v>
      </c>
      <c r="E86" s="145" t="n">
        <v>60.064514383823649</v>
      </c>
      <c r="F86" s="145" t="s">
        <v>857</v>
      </c>
      <c r="G86" s="145" t="n">
        <v>61.909167429639503</v>
      </c>
      <c r="H86" s="145" t="s">
        <v>857</v>
      </c>
      <c r="I86" s="145" t="n">
        <v>57.303964482905286</v>
      </c>
      <c r="J86" s="145" t="n">
        <v>92.524546888511566</v>
      </c>
      <c r="K86" s="145" t="s">
        <v>857</v>
      </c>
      <c r="L86" s="145" t="s">
        <v>857</v>
      </c>
      <c r="M86" s="145" t="n">
        <v>59.8480878414179</v>
      </c>
      <c r="N86" s="145" t="n">
        <v>696.17765849281852</v>
      </c>
    </row>
    <row r="87" ht="15" customHeight="1">
      <c r="A87" s="147" t="s">
        <v>859</v>
      </c>
      <c r="B87" s="148" t="n">
        <v>20.800862037518876</v>
      </c>
      <c r="C87" s="148" t="n">
        <v>93.330513428722242</v>
      </c>
      <c r="D87" s="148" t="n">
        <v>12.777488426372352</v>
      </c>
      <c r="E87" s="148" t="n">
        <v>22.52758977829987</v>
      </c>
      <c r="F87" s="148" t="s">
        <v>857</v>
      </c>
      <c r="G87" s="148" t="n">
        <v>20.596916426946091</v>
      </c>
      <c r="H87" s="148" t="s">
        <v>857</v>
      </c>
      <c r="I87" s="148" t="n">
        <v>21.100158660989838</v>
      </c>
      <c r="J87" s="148" t="n">
        <v>35.666470175828316</v>
      </c>
      <c r="K87" s="148" t="s">
        <v>857</v>
      </c>
      <c r="L87" s="148" t="s">
        <v>857</v>
      </c>
      <c r="M87" s="148" t="n">
        <v>24.849549657031801</v>
      </c>
      <c r="N87" s="148" t="n">
        <v>251.64954859170959</v>
      </c>
    </row>
    <row r="88" ht="15" customHeight="1">
      <c r="A88" s="147" t="s">
        <v>860</v>
      </c>
      <c r="B88" s="148" t="n">
        <v>1.6830390902989092</v>
      </c>
      <c r="C88" s="148" t="n">
        <v>11.015664592497233</v>
      </c>
      <c r="D88" s="148" t="n">
        <v>1.4105019622119119</v>
      </c>
      <c r="E88" s="148" t="n">
        <v>2.894909332712698</v>
      </c>
      <c r="F88" s="148" t="s">
        <v>857</v>
      </c>
      <c r="G88" s="148" t="n">
        <v>3.3904189963457374</v>
      </c>
      <c r="H88" s="148" t="s">
        <v>857</v>
      </c>
      <c r="I88" s="148" t="n">
        <v>2.7349797986929083</v>
      </c>
      <c r="J88" s="148" t="n">
        <v>3.8976283227905468</v>
      </c>
      <c r="K88" s="148" t="s">
        <v>857</v>
      </c>
      <c r="L88" s="148" t="s">
        <v>857</v>
      </c>
      <c r="M88" s="148" t="n">
        <v>2.598923269313731</v>
      </c>
      <c r="N88" s="148" t="n">
        <v>29.626065364863688</v>
      </c>
    </row>
    <row r="89" ht="15" customHeight="1">
      <c r="A89" s="147" t="s">
        <v>861</v>
      </c>
      <c r="B89" s="148" t="n">
        <v>2.7615205712668458</v>
      </c>
      <c r="C89" s="148" t="n">
        <v>13.261698691168949</v>
      </c>
      <c r="D89" s="148" t="n">
        <v>1.6220169395469535</v>
      </c>
      <c r="E89" s="148" t="n">
        <v>2.806626283732784</v>
      </c>
      <c r="F89" s="148" t="s">
        <v>857</v>
      </c>
      <c r="G89" s="148" t="n">
        <v>2.6574417410335136</v>
      </c>
      <c r="H89" s="148" t="s">
        <v>857</v>
      </c>
      <c r="I89" s="148" t="n">
        <v>2.9681585092832772</v>
      </c>
      <c r="J89" s="148" t="n">
        <v>5.1887331297806316</v>
      </c>
      <c r="K89" s="148" t="s">
        <v>857</v>
      </c>
      <c r="L89" s="148" t="s">
        <v>857</v>
      </c>
      <c r="M89" s="148" t="n">
        <v>2.8139563093052828</v>
      </c>
      <c r="N89" s="148" t="n">
        <v>34.080152175118251</v>
      </c>
    </row>
    <row r="90" ht="15" customHeight="1">
      <c r="A90" s="147" t="s">
        <v>862</v>
      </c>
      <c r="B90" s="148" t="n">
        <v>8.012625214158458</v>
      </c>
      <c r="C90" s="148" t="n">
        <v>30.655734915376314</v>
      </c>
      <c r="D90" s="148" t="n">
        <v>3.7617776754780521</v>
      </c>
      <c r="E90" s="148" t="n">
        <v>6.3684394054447688</v>
      </c>
      <c r="F90" s="148" t="s">
        <v>857</v>
      </c>
      <c r="G90" s="148" t="n">
        <v>6.436304987831277</v>
      </c>
      <c r="H90" s="148" t="s">
        <v>857</v>
      </c>
      <c r="I90" s="148" t="n">
        <v>7.2269496506958282</v>
      </c>
      <c r="J90" s="148" t="n">
        <v>13.932639390358547</v>
      </c>
      <c r="K90" s="148" t="s">
        <v>857</v>
      </c>
      <c r="L90" s="148" t="s">
        <v>857</v>
      </c>
      <c r="M90" s="148" t="n">
        <v>8.200450682068734</v>
      </c>
      <c r="N90" s="148" t="n">
        <v>84.594921921411824</v>
      </c>
    </row>
    <row r="91" ht="15" customHeight="1">
      <c r="A91" s="147" t="s">
        <v>863</v>
      </c>
      <c r="B91" s="148" t="n">
        <v>5.3069421722572043</v>
      </c>
      <c r="C91" s="148" t="n">
        <v>33.885840414272408</v>
      </c>
      <c r="D91" s="148" t="n">
        <v>5.7851031083738649</v>
      </c>
      <c r="E91" s="148" t="n">
        <v>8.2650909699292079</v>
      </c>
      <c r="F91" s="148" t="s">
        <v>857</v>
      </c>
      <c r="G91" s="148" t="n">
        <v>8.9480704201018924</v>
      </c>
      <c r="H91" s="148" t="s">
        <v>857</v>
      </c>
      <c r="I91" s="148" t="n">
        <v>6.4824518806572762</v>
      </c>
      <c r="J91" s="148" t="n">
        <v>9.6101339187992441</v>
      </c>
      <c r="K91" s="148" t="s">
        <v>857</v>
      </c>
      <c r="L91" s="148" t="s">
        <v>857</v>
      </c>
      <c r="M91" s="148" t="n">
        <v>6.5544283337735099</v>
      </c>
      <c r="N91" s="148" t="n">
        <v>84.838061218164555</v>
      </c>
    </row>
    <row r="92" ht="15" customHeight="1">
      <c r="A92" s="147" t="s">
        <v>864</v>
      </c>
      <c r="B92" s="148" t="n">
        <v>5.2890031212834732</v>
      </c>
      <c r="C92" s="148" t="n">
        <v>34.597311187243015</v>
      </c>
      <c r="D92" s="148" t="n">
        <v>3.6832670167676356</v>
      </c>
      <c r="E92" s="148" t="n">
        <v>5.6092946171744673</v>
      </c>
      <c r="F92" s="148" t="s">
        <v>857</v>
      </c>
      <c r="G92" s="148" t="n">
        <v>6.8591496568909136</v>
      </c>
      <c r="H92" s="148" t="s">
        <v>857</v>
      </c>
      <c r="I92" s="148" t="n">
        <v>5.6897652485859984</v>
      </c>
      <c r="J92" s="148" t="n">
        <v>9.4589916866971055</v>
      </c>
      <c r="K92" s="148" t="s">
        <v>857</v>
      </c>
      <c r="L92" s="148" t="s">
        <v>857</v>
      </c>
      <c r="M92" s="148" t="n">
        <v>6.8324918751056485</v>
      </c>
      <c r="N92" s="148" t="n">
        <v>78.019274409748121</v>
      </c>
    </row>
    <row r="93" ht="15" customHeight="1">
      <c r="A93" s="147" t="s">
        <v>865</v>
      </c>
      <c r="B93" s="148" t="n">
        <v>0.95511793515734777</v>
      </c>
      <c r="C93" s="148" t="n">
        <v>14.344289251297784</v>
      </c>
      <c r="D93" s="148" t="n">
        <v>0.47131831647847</v>
      </c>
      <c r="E93" s="148" t="n">
        <v>1.2537983936193229</v>
      </c>
      <c r="F93" s="148" t="s">
        <v>857</v>
      </c>
      <c r="G93" s="148" t="n">
        <v>2.311620579946549</v>
      </c>
      <c r="H93" s="148" t="s">
        <v>857</v>
      </c>
      <c r="I93" s="148" t="n">
        <v>1.4035941551460245</v>
      </c>
      <c r="J93" s="148" t="n">
        <v>2.0240231156108832</v>
      </c>
      <c r="K93" s="148" t="s">
        <v>857</v>
      </c>
      <c r="L93" s="148" t="s">
        <v>857</v>
      </c>
      <c r="M93" s="148" t="n">
        <v>0.59599952825573277</v>
      </c>
      <c r="N93" s="148" t="n">
        <v>23.359761275512081</v>
      </c>
    </row>
    <row r="94" ht="15" customHeight="1">
      <c r="A94" s="147" t="s">
        <v>866</v>
      </c>
      <c r="B94" s="148" t="n">
        <v>6.0446433759094944</v>
      </c>
      <c r="C94" s="148" t="n">
        <v>48.171102166940898</v>
      </c>
      <c r="D94" s="148" t="n">
        <v>4.8999958559244465</v>
      </c>
      <c r="E94" s="148" t="n">
        <v>10.338765602910563</v>
      </c>
      <c r="F94" s="148" t="s">
        <v>857</v>
      </c>
      <c r="G94" s="148" t="n">
        <v>10.709244620543529</v>
      </c>
      <c r="H94" s="148" t="s">
        <v>857</v>
      </c>
      <c r="I94" s="148" t="n">
        <v>9.6979065788541945</v>
      </c>
      <c r="J94" s="148" t="n">
        <v>12.745927148646052</v>
      </c>
      <c r="K94" s="148" t="s">
        <v>857</v>
      </c>
      <c r="L94" s="148" t="s">
        <v>857</v>
      </c>
      <c r="M94" s="148" t="n">
        <v>7.4022881865635641</v>
      </c>
      <c r="N94" s="148" t="n">
        <v>110.00987353629317</v>
      </c>
    </row>
    <row r="95" ht="15" customHeight="1">
      <c r="A95" s="144" t="s">
        <v>867</v>
      </c>
      <c r="B95" s="145" t="n">
        <v>7.3878283013253041</v>
      </c>
      <c r="C95" s="145" t="n">
        <v>3.8814281102013162</v>
      </c>
      <c r="D95" s="145" t="n">
        <v>8.9810266533242142</v>
      </c>
      <c r="E95" s="145" t="n">
        <v>7.6939741784899587</v>
      </c>
      <c r="F95" s="145" t="s">
        <v>857</v>
      </c>
      <c r="G95" s="145" t="n">
        <v>5.6651483773030469</v>
      </c>
      <c r="H95" s="145" t="s">
        <v>857</v>
      </c>
      <c r="I95" s="145" t="n">
        <v>11.987450058981343</v>
      </c>
      <c r="J95" s="145" t="n">
        <v>17.695768488788971</v>
      </c>
      <c r="K95" s="145" t="s">
        <v>857</v>
      </c>
      <c r="L95" s="145" t="s">
        <v>857</v>
      </c>
      <c r="M95" s="145" t="n">
        <v>13.031523275488752</v>
      </c>
      <c r="N95" s="145" t="n">
        <v>76.324147443902689</v>
      </c>
    </row>
    <row r="96" ht="15" customHeight="1">
      <c r="A96" s="144" t="s">
        <v>868</v>
      </c>
      <c r="B96" s="145" t="n">
        <v>36.910143503016322</v>
      </c>
      <c r="C96" s="145" t="n">
        <v>90.666918201372667</v>
      </c>
      <c r="D96" s="145" t="n">
        <v>15.748432956725656</v>
      </c>
      <c r="E96" s="145" t="n">
        <v>22.807999122890106</v>
      </c>
      <c r="F96" s="145" t="s">
        <v>857</v>
      </c>
      <c r="G96" s="145" t="n">
        <v>19.057806033320247</v>
      </c>
      <c r="H96" s="145" t="s">
        <v>857</v>
      </c>
      <c r="I96" s="145" t="n">
        <v>30.001466485052866</v>
      </c>
      <c r="J96" s="145" t="n">
        <v>42.698623099210408</v>
      </c>
      <c r="K96" s="145" t="s">
        <v>857</v>
      </c>
      <c r="L96" s="145" t="s">
        <v>857</v>
      </c>
      <c r="M96" s="145" t="n">
        <v>29.129851072473674</v>
      </c>
      <c r="N96" s="145" t="n">
        <v>287.02124047406255</v>
      </c>
    </row>
    <row r="97" ht="15" customHeight="1">
      <c r="A97" s="147" t="s">
        <v>869</v>
      </c>
      <c r="B97" s="148" t="n">
        <v>8.5149520854077529</v>
      </c>
      <c r="C97" s="148" t="n">
        <v>0.15877501359490881</v>
      </c>
      <c r="D97" s="148" t="n">
        <v>2.9754284756655061</v>
      </c>
      <c r="E97" s="148" t="n">
        <v>2.2499102548869874</v>
      </c>
      <c r="F97" s="148" t="s">
        <v>857</v>
      </c>
      <c r="G97" s="148" t="n">
        <v>0.71162937839581142</v>
      </c>
      <c r="H97" s="148" t="s">
        <v>857</v>
      </c>
      <c r="I97" s="148" t="n">
        <v>2.3344381483035259</v>
      </c>
      <c r="J97" s="148" t="n">
        <v>3.2551788280255112</v>
      </c>
      <c r="K97" s="148" t="s">
        <v>857</v>
      </c>
      <c r="L97" s="148" t="s">
        <v>857</v>
      </c>
      <c r="M97" s="148" t="n">
        <v>3.5338564106132573</v>
      </c>
      <c r="N97" s="148" t="n">
        <v>23.734168594893294</v>
      </c>
    </row>
    <row r="98" ht="15" customHeight="1">
      <c r="A98" s="147" t="s">
        <v>870</v>
      </c>
      <c r="B98" s="148" t="n">
        <v>2.8934006150063518</v>
      </c>
      <c r="C98" s="148" t="n">
        <v>13.550051349715529</v>
      </c>
      <c r="D98" s="148" t="n">
        <v>2.8653721612259826</v>
      </c>
      <c r="E98" s="148" t="n">
        <v>3.0090632031328437</v>
      </c>
      <c r="F98" s="148" t="s">
        <v>857</v>
      </c>
      <c r="G98" s="148" t="n">
        <v>3.2814690687986685</v>
      </c>
      <c r="H98" s="148" t="s">
        <v>857</v>
      </c>
      <c r="I98" s="148" t="n">
        <v>6.1128225016878304</v>
      </c>
      <c r="J98" s="148" t="n">
        <v>5.7210522504078156</v>
      </c>
      <c r="K98" s="148" t="s">
        <v>857</v>
      </c>
      <c r="L98" s="148" t="s">
        <v>857</v>
      </c>
      <c r="M98" s="148" t="n">
        <v>4.0026750228800543</v>
      </c>
      <c r="N98" s="148" t="n">
        <v>41.435906172854963</v>
      </c>
    </row>
    <row r="99" ht="15" customHeight="1">
      <c r="A99" s="147" t="s">
        <v>871</v>
      </c>
      <c r="B99" s="148" t="n">
        <v>21.467300458871321</v>
      </c>
      <c r="C99" s="148" t="n">
        <v>68.885124515618202</v>
      </c>
      <c r="D99" s="148" t="n">
        <v>8.8512389188820162</v>
      </c>
      <c r="E99" s="148" t="n">
        <v>15.377080214426032</v>
      </c>
      <c r="F99" s="148" t="s">
        <v>857</v>
      </c>
      <c r="G99" s="148" t="n">
        <v>14.103139555966852</v>
      </c>
      <c r="H99" s="148" t="s">
        <v>857</v>
      </c>
      <c r="I99" s="148" t="n">
        <v>16.836644546667586</v>
      </c>
      <c r="J99" s="148" t="n">
        <v>27.770395121692097</v>
      </c>
      <c r="K99" s="148" t="s">
        <v>857</v>
      </c>
      <c r="L99" s="148" t="s">
        <v>857</v>
      </c>
      <c r="M99" s="148" t="n">
        <v>16.772239924521251</v>
      </c>
      <c r="N99" s="148" t="n">
        <v>190.06316325664554</v>
      </c>
    </row>
    <row r="100" ht="15" customHeight="1">
      <c r="A100" s="147" t="s">
        <v>872</v>
      </c>
      <c r="B100" s="148" t="n">
        <v>4.0344903437308623</v>
      </c>
      <c r="C100" s="148" t="n">
        <v>8.0729673224440575</v>
      </c>
      <c r="D100" s="148" t="n">
        <v>1.0563934009521614</v>
      </c>
      <c r="E100" s="148" t="n">
        <v>2.1719454504442313</v>
      </c>
      <c r="F100" s="148" t="s">
        <v>857</v>
      </c>
      <c r="G100" s="148" t="n">
        <v>0.96156803015892678</v>
      </c>
      <c r="H100" s="148" t="s">
        <v>857</v>
      </c>
      <c r="I100" s="148" t="n">
        <v>4.7175612883939486</v>
      </c>
      <c r="J100" s="148" t="n">
        <v>5.9519968990850662</v>
      </c>
      <c r="K100" s="148" t="s">
        <v>857</v>
      </c>
      <c r="L100" s="148" t="s">
        <v>857</v>
      </c>
      <c r="M100" s="148" t="n">
        <v>4.8210797144591453</v>
      </c>
      <c r="N100" s="148" t="n">
        <v>31.788002449668415</v>
      </c>
    </row>
    <row r="101" ht="15" customHeight="1">
      <c r="A101" s="144" t="s">
        <v>873</v>
      </c>
      <c r="B101" s="145" t="n">
        <v>87.763897020866949</v>
      </c>
      <c r="C101" s="145" t="n">
        <v>369.92907284889145</v>
      </c>
      <c r="D101" s="145" t="n">
        <v>50.159902257879331</v>
      </c>
      <c r="E101" s="145" t="n">
        <v>82.872513506713688</v>
      </c>
      <c r="F101" s="145" t="s">
        <v>857</v>
      </c>
      <c r="G101" s="145" t="n">
        <v>80.966973462959814</v>
      </c>
      <c r="H101" s="145" t="s">
        <v>857</v>
      </c>
      <c r="I101" s="145" t="n">
        <v>87.305430967958301</v>
      </c>
      <c r="J101" s="145" t="n">
        <v>135.223169987722</v>
      </c>
      <c r="K101" s="145" t="s">
        <v>857</v>
      </c>
      <c r="L101" s="145" t="s">
        <v>857</v>
      </c>
      <c r="M101" s="145" t="n">
        <v>88.977938913891563</v>
      </c>
      <c r="N101" s="145" t="n">
        <v>983.19889896688414</v>
      </c>
    </row>
    <row r="102" ht="15" customHeight="1">
      <c r="A102" s="149" t="s">
        <v>874</v>
      </c>
      <c r="B102" s="14" t="n">
        <v>95.151725322192306</v>
      </c>
      <c r="C102" s="14" t="n">
        <v>373.81050095909285</v>
      </c>
      <c r="D102" s="14" t="n">
        <v>59.140928911203609</v>
      </c>
      <c r="E102" s="14" t="n">
        <v>90.566487685203612</v>
      </c>
      <c r="F102" s="14" t="s">
        <v>857</v>
      </c>
      <c r="G102" s="14" t="n">
        <v>86.632121840262727</v>
      </c>
      <c r="H102" s="14" t="s">
        <v>857</v>
      </c>
      <c r="I102" s="14" t="n">
        <v>99.292881026939611</v>
      </c>
      <c r="J102" s="14" t="n">
        <v>152.91893847651087</v>
      </c>
      <c r="K102" s="14" t="s">
        <v>857</v>
      </c>
      <c r="L102" s="14" t="s">
        <v>857</v>
      </c>
      <c r="M102" s="14" t="n">
        <v>102.00946218938029</v>
      </c>
      <c r="N102" s="14" t="n">
        <v>1059.5230464107858</v>
      </c>
    </row>
    <row r="103" ht="15" customHeight="1">
      <c r="A103" s="123"/>
      <c r="B103" s="124"/>
      <c r="C103" s="124"/>
      <c r="D103" s="124"/>
      <c r="E103" s="124"/>
      <c r="F103" s="124"/>
      <c r="G103" s="124"/>
      <c r="H103" s="124"/>
      <c r="I103" s="124"/>
      <c r="J103" s="124"/>
      <c r="K103" s="124"/>
      <c r="L103" s="124"/>
      <c r="M103" s="124"/>
      <c r="N103" s="124"/>
    </row>
    <row r="104" ht="15" customHeight="1">
      <c r="A104" s="140" t="n">
        <v>2016</v>
      </c>
      <c r="B104" s="140"/>
      <c r="C104" s="140"/>
      <c r="D104" s="140"/>
      <c r="E104" s="140"/>
      <c r="F104" s="140"/>
      <c r="G104" s="140"/>
      <c r="H104" s="140"/>
      <c r="I104" s="140"/>
      <c r="J104" s="140"/>
      <c r="K104" s="140"/>
      <c r="L104" s="140"/>
      <c r="M104" s="140"/>
      <c r="N104" s="140"/>
    </row>
    <row r="105" ht="15" customHeight="1">
      <c r="A105" s="125" t="s">
        <v>856</v>
      </c>
      <c r="B105" s="146" t="n">
        <v>58.987083969008999</v>
      </c>
      <c r="C105" s="146" t="n">
        <v>312.37227328938974</v>
      </c>
      <c r="D105" s="146" t="n">
        <v>44.525287053159744</v>
      </c>
      <c r="E105" s="146" t="n">
        <v>70.09011480309556</v>
      </c>
      <c r="F105" s="146" t="s">
        <v>857</v>
      </c>
      <c r="G105" s="146" t="n">
        <v>67.909431821273813</v>
      </c>
      <c r="H105" s="146" t="s">
        <v>857</v>
      </c>
      <c r="I105" s="146" t="n">
        <v>69.049601901175137</v>
      </c>
      <c r="J105" s="146" t="n">
        <v>114.83289823445935</v>
      </c>
      <c r="K105" s="146" t="s">
        <v>857</v>
      </c>
      <c r="L105" s="146" t="s">
        <v>857</v>
      </c>
      <c r="M105" s="146" t="n">
        <v>65.718465672713663</v>
      </c>
      <c r="N105" s="146" t="n">
        <v>803.4851567442754</v>
      </c>
    </row>
    <row r="106" ht="15" customHeight="1">
      <c r="A106" s="144" t="s">
        <v>858</v>
      </c>
      <c r="B106" s="145" t="n">
        <v>50.253243867644294</v>
      </c>
      <c r="C106" s="145" t="n">
        <v>307.69867956873486</v>
      </c>
      <c r="D106" s="145" t="n">
        <v>36.485017690248391</v>
      </c>
      <c r="E106" s="145" t="n">
        <v>62.253230392121758</v>
      </c>
      <c r="F106" s="145" t="s">
        <v>857</v>
      </c>
      <c r="G106" s="145" t="n">
        <v>62.51927668494568</v>
      </c>
      <c r="H106" s="145" t="s">
        <v>857</v>
      </c>
      <c r="I106" s="145" t="n">
        <v>56.675382826841087</v>
      </c>
      <c r="J106" s="145" t="n">
        <v>96.237921439063214</v>
      </c>
      <c r="K106" s="145" t="s">
        <v>857</v>
      </c>
      <c r="L106" s="145" t="s">
        <v>857</v>
      </c>
      <c r="M106" s="145" t="n">
        <v>53.983063028196085</v>
      </c>
      <c r="N106" s="145" t="n">
        <v>726.10581549779431</v>
      </c>
    </row>
    <row r="107" ht="15" customHeight="1">
      <c r="A107" s="147" t="s">
        <v>859</v>
      </c>
      <c r="B107" s="148" t="n">
        <v>21.1540095133943</v>
      </c>
      <c r="C107" s="148" t="n">
        <v>96.289995549603063</v>
      </c>
      <c r="D107" s="148" t="n">
        <v>11.888358981710242</v>
      </c>
      <c r="E107" s="148" t="n">
        <v>22.892491468750194</v>
      </c>
      <c r="F107" s="148" t="s">
        <v>857</v>
      </c>
      <c r="G107" s="148" t="n">
        <v>20.891259853623438</v>
      </c>
      <c r="H107" s="148" t="s">
        <v>857</v>
      </c>
      <c r="I107" s="148" t="n">
        <v>22.673489306862376</v>
      </c>
      <c r="J107" s="148" t="n">
        <v>36.550405572365882</v>
      </c>
      <c r="K107" s="148" t="s">
        <v>857</v>
      </c>
      <c r="L107" s="148" t="s">
        <v>857</v>
      </c>
      <c r="M107" s="148" t="n">
        <v>23.964462976821384</v>
      </c>
      <c r="N107" s="148" t="n">
        <v>256.30447322313074</v>
      </c>
    </row>
    <row r="108" ht="15" customHeight="1">
      <c r="A108" s="147" t="s">
        <v>860</v>
      </c>
      <c r="B108" s="148" t="n">
        <v>1.8025845358868438</v>
      </c>
      <c r="C108" s="148" t="n">
        <v>11.746142199022152</v>
      </c>
      <c r="D108" s="148" t="n">
        <v>1.2880970825892826</v>
      </c>
      <c r="E108" s="148" t="n">
        <v>2.7413744587151987</v>
      </c>
      <c r="F108" s="148" t="s">
        <v>857</v>
      </c>
      <c r="G108" s="148" t="n">
        <v>2.9353543356576446</v>
      </c>
      <c r="H108" s="148" t="s">
        <v>857</v>
      </c>
      <c r="I108" s="148" t="n">
        <v>2.7209505054255043</v>
      </c>
      <c r="J108" s="148" t="n">
        <v>4.278097610762055</v>
      </c>
      <c r="K108" s="148" t="s">
        <v>857</v>
      </c>
      <c r="L108" s="148" t="s">
        <v>857</v>
      </c>
      <c r="M108" s="148" t="n">
        <v>2.2072349790719685</v>
      </c>
      <c r="N108" s="148" t="n">
        <v>29.71983570713066</v>
      </c>
    </row>
    <row r="109" ht="15" customHeight="1">
      <c r="A109" s="147" t="s">
        <v>861</v>
      </c>
      <c r="B109" s="148" t="n">
        <v>2.5469718035304747</v>
      </c>
      <c r="C109" s="148" t="n">
        <v>11.090047166245945</v>
      </c>
      <c r="D109" s="148" t="n">
        <v>1.7044349491369202</v>
      </c>
      <c r="E109" s="148" t="n">
        <v>3.6306016877007674</v>
      </c>
      <c r="F109" s="148" t="s">
        <v>857</v>
      </c>
      <c r="G109" s="148" t="n">
        <v>2.890019984497783</v>
      </c>
      <c r="H109" s="148" t="s">
        <v>857</v>
      </c>
      <c r="I109" s="148" t="n">
        <v>2.2386120310481581</v>
      </c>
      <c r="J109" s="148" t="n">
        <v>4.177201695660357</v>
      </c>
      <c r="K109" s="148" t="s">
        <v>857</v>
      </c>
      <c r="L109" s="148" t="s">
        <v>857</v>
      </c>
      <c r="M109" s="148" t="n">
        <v>2.4388504598428669</v>
      </c>
      <c r="N109" s="148" t="n">
        <v>30.716739777663239</v>
      </c>
    </row>
    <row r="110" ht="15" customHeight="1">
      <c r="A110" s="147" t="s">
        <v>862</v>
      </c>
      <c r="B110" s="148" t="n">
        <v>7.1521016612497554</v>
      </c>
      <c r="C110" s="148" t="n">
        <v>44.591931082712883</v>
      </c>
      <c r="D110" s="148" t="n">
        <v>5.4274355076063374</v>
      </c>
      <c r="E110" s="148" t="n">
        <v>7.7490097694872553</v>
      </c>
      <c r="F110" s="148" t="s">
        <v>857</v>
      </c>
      <c r="G110" s="148" t="n">
        <v>8.8890711478666162</v>
      </c>
      <c r="H110" s="148" t="s">
        <v>857</v>
      </c>
      <c r="I110" s="148" t="n">
        <v>7.3557575675559272</v>
      </c>
      <c r="J110" s="148" t="n">
        <v>15.626293768989257</v>
      </c>
      <c r="K110" s="148" t="s">
        <v>857</v>
      </c>
      <c r="L110" s="148" t="s">
        <v>857</v>
      </c>
      <c r="M110" s="148" t="n">
        <v>7.2584222509476852</v>
      </c>
      <c r="N110" s="148" t="n">
        <v>104.05002275641571</v>
      </c>
    </row>
    <row r="111" ht="15" customHeight="1">
      <c r="A111" s="147" t="s">
        <v>863</v>
      </c>
      <c r="B111" s="148" t="n">
        <v>5.6466512940208586</v>
      </c>
      <c r="C111" s="148" t="n">
        <v>39.382702669341725</v>
      </c>
      <c r="D111" s="148" t="n">
        <v>5.335710249457561</v>
      </c>
      <c r="E111" s="148" t="n">
        <v>6.533911316341678</v>
      </c>
      <c r="F111" s="148" t="s">
        <v>857</v>
      </c>
      <c r="G111" s="148" t="n">
        <v>10.557224055928117</v>
      </c>
      <c r="H111" s="148" t="s">
        <v>857</v>
      </c>
      <c r="I111" s="148" t="n">
        <v>6.384788304372794</v>
      </c>
      <c r="J111" s="148" t="n">
        <v>10.343715002426954</v>
      </c>
      <c r="K111" s="148" t="s">
        <v>857</v>
      </c>
      <c r="L111" s="148" t="s">
        <v>857</v>
      </c>
      <c r="M111" s="148" t="n">
        <v>6.6603370914307778</v>
      </c>
      <c r="N111" s="148" t="n">
        <v>90.845039983320575</v>
      </c>
    </row>
    <row r="112" ht="15" customHeight="1">
      <c r="A112" s="147" t="s">
        <v>864</v>
      </c>
      <c r="B112" s="148" t="n">
        <v>4.9093200386837985</v>
      </c>
      <c r="C112" s="148" t="n">
        <v>32.911484094018782</v>
      </c>
      <c r="D112" s="148" t="n">
        <v>5.5651243135892576</v>
      </c>
      <c r="E112" s="148" t="n">
        <v>7.1406350987690947</v>
      </c>
      <c r="F112" s="148" t="s">
        <v>857</v>
      </c>
      <c r="G112" s="148" t="n">
        <v>5.0023413660457816</v>
      </c>
      <c r="H112" s="148" t="s">
        <v>857</v>
      </c>
      <c r="I112" s="148" t="n">
        <v>5.0917806358869369</v>
      </c>
      <c r="J112" s="148" t="n">
        <v>9.7473188207846295</v>
      </c>
      <c r="K112" s="148" t="s">
        <v>857</v>
      </c>
      <c r="L112" s="148" t="s">
        <v>857</v>
      </c>
      <c r="M112" s="148" t="n">
        <v>5.0753863129360663</v>
      </c>
      <c r="N112" s="148" t="n">
        <v>75.443390680714202</v>
      </c>
    </row>
    <row r="113" ht="15" customHeight="1">
      <c r="A113" s="147" t="s">
        <v>865</v>
      </c>
      <c r="B113" s="148" t="n">
        <v>0.75898057836387478</v>
      </c>
      <c r="C113" s="148" t="n">
        <v>18.417747197850641</v>
      </c>
      <c r="D113" s="148" t="n">
        <v>0.67588149776129947</v>
      </c>
      <c r="E113" s="148" t="n">
        <v>1.3181016552689171</v>
      </c>
      <c r="F113" s="148" t="s">
        <v>857</v>
      </c>
      <c r="G113" s="148" t="n">
        <v>2.2573654214677723</v>
      </c>
      <c r="H113" s="148" t="s">
        <v>857</v>
      </c>
      <c r="I113" s="148" t="n">
        <v>1.2351055256270456</v>
      </c>
      <c r="J113" s="148" t="n">
        <v>1.8798089778808014</v>
      </c>
      <c r="K113" s="148" t="s">
        <v>857</v>
      </c>
      <c r="L113" s="148" t="s">
        <v>857</v>
      </c>
      <c r="M113" s="148" t="n">
        <v>0.70052390037827972</v>
      </c>
      <c r="N113" s="148" t="n">
        <v>27.243514754598628</v>
      </c>
    </row>
    <row r="114" ht="15" customHeight="1">
      <c r="A114" s="147" t="s">
        <v>866</v>
      </c>
      <c r="B114" s="148" t="n">
        <v>6.2826244425143623</v>
      </c>
      <c r="C114" s="148" t="n">
        <v>53.268629609939858</v>
      </c>
      <c r="D114" s="148" t="n">
        <v>4.5999751083975173</v>
      </c>
      <c r="E114" s="148" t="n">
        <v>10.247104937088682</v>
      </c>
      <c r="F114" s="148" t="s">
        <v>857</v>
      </c>
      <c r="G114" s="148" t="n">
        <v>9.0966405198585427</v>
      </c>
      <c r="H114" s="148" t="s">
        <v>857</v>
      </c>
      <c r="I114" s="148" t="n">
        <v>8.9748989500623058</v>
      </c>
      <c r="J114" s="148" t="n">
        <v>13.635079990193441</v>
      </c>
      <c r="K114" s="148" t="s">
        <v>857</v>
      </c>
      <c r="L114" s="148" t="s">
        <v>857</v>
      </c>
      <c r="M114" s="148" t="n">
        <v>5.6778450567671124</v>
      </c>
      <c r="N114" s="148" t="n">
        <v>111.78279861482176</v>
      </c>
    </row>
    <row r="115" ht="15" customHeight="1">
      <c r="A115" s="144" t="s">
        <v>867</v>
      </c>
      <c r="B115" s="145" t="n">
        <v>8.7338401013647378</v>
      </c>
      <c r="C115" s="145" t="n">
        <v>4.673593720654786</v>
      </c>
      <c r="D115" s="145" t="n">
        <v>8.0402693629113866</v>
      </c>
      <c r="E115" s="145" t="n">
        <v>7.8368844109739531</v>
      </c>
      <c r="F115" s="145" t="s">
        <v>857</v>
      </c>
      <c r="G115" s="145" t="n">
        <v>5.3901551363280609</v>
      </c>
      <c r="H115" s="145" t="s">
        <v>857</v>
      </c>
      <c r="I115" s="145" t="n">
        <v>12.374219074334173</v>
      </c>
      <c r="J115" s="145" t="n">
        <v>18.594976795396136</v>
      </c>
      <c r="K115" s="145" t="s">
        <v>857</v>
      </c>
      <c r="L115" s="145" t="s">
        <v>857</v>
      </c>
      <c r="M115" s="145" t="n">
        <v>11.73540264451767</v>
      </c>
      <c r="N115" s="145" t="n">
        <v>77.379341246481061</v>
      </c>
    </row>
    <row r="116" ht="15" customHeight="1">
      <c r="A116" s="144" t="s">
        <v>868</v>
      </c>
      <c r="B116" s="145" t="n">
        <v>34.448198457112305</v>
      </c>
      <c r="C116" s="145" t="n">
        <v>107.21440473519674</v>
      </c>
      <c r="D116" s="145" t="n">
        <v>18.308783226461305</v>
      </c>
      <c r="E116" s="145" t="n">
        <v>26.349889699077529</v>
      </c>
      <c r="F116" s="145" t="s">
        <v>857</v>
      </c>
      <c r="G116" s="145" t="n">
        <v>27.038858860352892</v>
      </c>
      <c r="H116" s="145" t="s">
        <v>857</v>
      </c>
      <c r="I116" s="145" t="n">
        <v>32.326799916538292</v>
      </c>
      <c r="J116" s="145" t="n">
        <v>39.286944531132477</v>
      </c>
      <c r="K116" s="145" t="s">
        <v>857</v>
      </c>
      <c r="L116" s="145" t="s">
        <v>857</v>
      </c>
      <c r="M116" s="145" t="n">
        <v>21.695687476175532</v>
      </c>
      <c r="N116" s="145" t="n">
        <v>306.66956690204762</v>
      </c>
    </row>
    <row r="117" ht="15" customHeight="1">
      <c r="A117" s="147" t="s">
        <v>869</v>
      </c>
      <c r="B117" s="148" t="n">
        <v>9.0618541173503324</v>
      </c>
      <c r="C117" s="148" t="n">
        <v>0.15823206174435406</v>
      </c>
      <c r="D117" s="148" t="n">
        <v>3.1834814033531629</v>
      </c>
      <c r="E117" s="148" t="n">
        <v>2.0099278853689992</v>
      </c>
      <c r="F117" s="148" t="s">
        <v>857</v>
      </c>
      <c r="G117" s="148" t="n">
        <v>0.83034457099645198</v>
      </c>
      <c r="H117" s="148" t="s">
        <v>857</v>
      </c>
      <c r="I117" s="148" t="n">
        <v>3.1248326514023219</v>
      </c>
      <c r="J117" s="148" t="n">
        <v>4.0553257230823956</v>
      </c>
      <c r="K117" s="148" t="s">
        <v>857</v>
      </c>
      <c r="L117" s="148" t="s">
        <v>857</v>
      </c>
      <c r="M117" s="148" t="n">
        <v>3.4761092796086435</v>
      </c>
      <c r="N117" s="148" t="n">
        <v>25.90010769290663</v>
      </c>
    </row>
    <row r="118" ht="15" customHeight="1">
      <c r="A118" s="147" t="s">
        <v>870</v>
      </c>
      <c r="B118" s="148" t="n">
        <v>2.5156757048940528</v>
      </c>
      <c r="C118" s="148" t="n">
        <v>15.692719697814647</v>
      </c>
      <c r="D118" s="148" t="n">
        <v>1.5703126242338217</v>
      </c>
      <c r="E118" s="148" t="n">
        <v>3.2487604901057776</v>
      </c>
      <c r="F118" s="148" t="s">
        <v>857</v>
      </c>
      <c r="G118" s="148" t="n">
        <v>3.722081995967367</v>
      </c>
      <c r="H118" s="148" t="s">
        <v>857</v>
      </c>
      <c r="I118" s="148" t="n">
        <v>5.5022834705671331</v>
      </c>
      <c r="J118" s="148" t="n">
        <v>6.0471750898034848</v>
      </c>
      <c r="K118" s="148" t="s">
        <v>857</v>
      </c>
      <c r="L118" s="148" t="s">
        <v>857</v>
      </c>
      <c r="M118" s="148" t="n">
        <v>4.3047544324833691</v>
      </c>
      <c r="N118" s="148" t="n">
        <v>42.603763505869637</v>
      </c>
    </row>
    <row r="119" ht="15" customHeight="1">
      <c r="A119" s="147" t="s">
        <v>871</v>
      </c>
      <c r="B119" s="148" t="n">
        <v>20.841359488368806</v>
      </c>
      <c r="C119" s="148" t="n">
        <v>77.519665567566832</v>
      </c>
      <c r="D119" s="148" t="n">
        <v>10.222524657372862</v>
      </c>
      <c r="E119" s="148" t="n">
        <v>13.60602664173827</v>
      </c>
      <c r="F119" s="148" t="s">
        <v>857</v>
      </c>
      <c r="G119" s="148" t="n">
        <v>21.520281370872105</v>
      </c>
      <c r="H119" s="148" t="s">
        <v>857</v>
      </c>
      <c r="I119" s="148" t="n">
        <v>19.964817724771223</v>
      </c>
      <c r="J119" s="148" t="n">
        <v>25.97779835397343</v>
      </c>
      <c r="K119" s="148" t="s">
        <v>857</v>
      </c>
      <c r="L119" s="148" t="s">
        <v>857</v>
      </c>
      <c r="M119" s="148" t="n">
        <v>11.946149896212921</v>
      </c>
      <c r="N119" s="148" t="n">
        <v>201.59862370087671</v>
      </c>
    </row>
    <row r="120" ht="15" customHeight="1">
      <c r="A120" s="147" t="s">
        <v>872</v>
      </c>
      <c r="B120" s="148" t="n">
        <v>2.0293091464991591</v>
      </c>
      <c r="C120" s="148" t="n">
        <v>13.843787408070876</v>
      </c>
      <c r="D120" s="148" t="n">
        <v>3.332464541501468</v>
      </c>
      <c r="E120" s="148" t="n">
        <v>7.4851746818644589</v>
      </c>
      <c r="F120" s="148" t="s">
        <v>857</v>
      </c>
      <c r="G120" s="148" t="n">
        <v>0.9661509225169963</v>
      </c>
      <c r="H120" s="148" t="s">
        <v>857</v>
      </c>
      <c r="I120" s="148" t="n">
        <v>3.7348660697976706</v>
      </c>
      <c r="J120" s="148" t="n">
        <v>3.2066453642731285</v>
      </c>
      <c r="K120" s="148" t="s">
        <v>857</v>
      </c>
      <c r="L120" s="148" t="s">
        <v>857</v>
      </c>
      <c r="M120" s="148" t="n">
        <v>1.9686738678706668</v>
      </c>
      <c r="N120" s="148" t="n">
        <v>36.567072002394383</v>
      </c>
    </row>
    <row r="121" ht="15" customHeight="1">
      <c r="A121" s="144" t="s">
        <v>873</v>
      </c>
      <c r="B121" s="145" t="n">
        <v>84.70144232475667</v>
      </c>
      <c r="C121" s="145" t="n">
        <v>414.91308430393184</v>
      </c>
      <c r="D121" s="145" t="n">
        <v>54.793800916709706</v>
      </c>
      <c r="E121" s="145" t="n">
        <v>88.60312009119923</v>
      </c>
      <c r="F121" s="145" t="s">
        <v>857</v>
      </c>
      <c r="G121" s="145" t="n">
        <v>89.558135545298597</v>
      </c>
      <c r="H121" s="145" t="s">
        <v>857</v>
      </c>
      <c r="I121" s="145" t="n">
        <v>89.002182743379379</v>
      </c>
      <c r="J121" s="145" t="n">
        <v>135.52486597019589</v>
      </c>
      <c r="K121" s="145" t="s">
        <v>857</v>
      </c>
      <c r="L121" s="145" t="s">
        <v>857</v>
      </c>
      <c r="M121" s="145" t="n">
        <v>75.67875050437172</v>
      </c>
      <c r="N121" s="145" t="n">
        <v>1032.7753823998435</v>
      </c>
    </row>
    <row r="122" ht="15" customHeight="1">
      <c r="A122" s="149" t="s">
        <v>874</v>
      </c>
      <c r="B122" s="14" t="n">
        <v>93.435282426121333</v>
      </c>
      <c r="C122" s="14" t="n">
        <v>419.5866780245866</v>
      </c>
      <c r="D122" s="14" t="n">
        <v>62.834070279621095</v>
      </c>
      <c r="E122" s="14" t="n">
        <v>96.440004502173238</v>
      </c>
      <c r="F122" s="14" t="s">
        <v>857</v>
      </c>
      <c r="G122" s="14" t="n">
        <v>94.948290681626602</v>
      </c>
      <c r="H122" s="14" t="s">
        <v>857</v>
      </c>
      <c r="I122" s="14" t="n">
        <v>101.37640181771354</v>
      </c>
      <c r="J122" s="14" t="n">
        <v>154.11984276559201</v>
      </c>
      <c r="K122" s="14" t="s">
        <v>857</v>
      </c>
      <c r="L122" s="14" t="s">
        <v>857</v>
      </c>
      <c r="M122" s="14" t="n">
        <v>87.414153148889284</v>
      </c>
      <c r="N122" s="14" t="n">
        <v>1110.1547236463207</v>
      </c>
    </row>
    <row r="123" ht="15" customHeight="1">
      <c r="A123" s="123"/>
      <c r="B123" s="124"/>
      <c r="C123" s="124"/>
      <c r="D123" s="124"/>
      <c r="E123" s="124"/>
      <c r="F123" s="124"/>
      <c r="G123" s="124"/>
      <c r="H123" s="124"/>
      <c r="I123" s="124"/>
      <c r="J123" s="124"/>
      <c r="K123" s="124"/>
      <c r="L123" s="124"/>
      <c r="M123" s="124"/>
      <c r="N123" s="124"/>
    </row>
    <row r="124" ht="15" customHeight="1">
      <c r="A124" s="140" t="n">
        <v>2017</v>
      </c>
      <c r="B124" s="140"/>
      <c r="C124" s="140"/>
      <c r="D124" s="140"/>
      <c r="E124" s="140"/>
      <c r="F124" s="140"/>
      <c r="G124" s="140"/>
      <c r="H124" s="140"/>
      <c r="I124" s="140"/>
      <c r="J124" s="140"/>
      <c r="K124" s="140"/>
      <c r="L124" s="140"/>
      <c r="M124" s="140"/>
      <c r="N124" s="140"/>
    </row>
    <row r="125" ht="15" customHeight="1">
      <c r="A125" s="125" t="s">
        <v>856</v>
      </c>
      <c r="B125" s="146" t="n">
        <v>61.99853584269642</v>
      </c>
      <c r="C125" s="146" t="n">
        <v>323.05577476279444</v>
      </c>
      <c r="D125" s="146" t="n">
        <v>53.364581410515356</v>
      </c>
      <c r="E125" s="146" t="n">
        <v>84.326010833518197</v>
      </c>
      <c r="F125" s="146" t="s">
        <v>857</v>
      </c>
      <c r="G125" s="146" t="n">
        <v>71.39745020899332</v>
      </c>
      <c r="H125" s="146" t="s">
        <v>857</v>
      </c>
      <c r="I125" s="146" t="n">
        <v>69.978382910326019</v>
      </c>
      <c r="J125" s="146" t="n">
        <v>121.97971134783789</v>
      </c>
      <c r="K125" s="146" t="s">
        <v>857</v>
      </c>
      <c r="L125" s="146" t="s">
        <v>857</v>
      </c>
      <c r="M125" s="146" t="n">
        <v>73.494776785910631</v>
      </c>
      <c r="N125" s="146" t="n">
        <v>859.59522410259444</v>
      </c>
    </row>
    <row r="126" ht="15" customHeight="1">
      <c r="A126" s="144" t="s">
        <v>858</v>
      </c>
      <c r="B126" s="145" t="n">
        <v>53.333416823354561</v>
      </c>
      <c r="C126" s="145" t="n">
        <v>318.0505669721972</v>
      </c>
      <c r="D126" s="145" t="n">
        <v>44.90157466105655</v>
      </c>
      <c r="E126" s="145" t="n">
        <v>77.407486057992656</v>
      </c>
      <c r="F126" s="145" t="s">
        <v>857</v>
      </c>
      <c r="G126" s="145" t="n">
        <v>64.89609319595391</v>
      </c>
      <c r="H126" s="145" t="s">
        <v>857</v>
      </c>
      <c r="I126" s="145" t="n">
        <v>58.733677702462316</v>
      </c>
      <c r="J126" s="145" t="n">
        <v>104.27900643683778</v>
      </c>
      <c r="K126" s="145" t="s">
        <v>857</v>
      </c>
      <c r="L126" s="145" t="s">
        <v>857</v>
      </c>
      <c r="M126" s="145" t="n">
        <v>62.835602486689382</v>
      </c>
      <c r="N126" s="145" t="n">
        <v>784.43742433654711</v>
      </c>
    </row>
    <row r="127" ht="15" customHeight="1">
      <c r="A127" s="147" t="s">
        <v>859</v>
      </c>
      <c r="B127" s="148" t="n">
        <v>21.086148577009137</v>
      </c>
      <c r="C127" s="148" t="n">
        <v>104.26286041096812</v>
      </c>
      <c r="D127" s="148" t="n">
        <v>16.615565802376015</v>
      </c>
      <c r="E127" s="148" t="n">
        <v>27.74415302984556</v>
      </c>
      <c r="F127" s="148" t="s">
        <v>857</v>
      </c>
      <c r="G127" s="148" t="n">
        <v>22.329046889295714</v>
      </c>
      <c r="H127" s="148" t="s">
        <v>857</v>
      </c>
      <c r="I127" s="148" t="n">
        <v>24.011869282662239</v>
      </c>
      <c r="J127" s="148" t="n">
        <v>37.5533849410945</v>
      </c>
      <c r="K127" s="148" t="s">
        <v>857</v>
      </c>
      <c r="L127" s="148" t="s">
        <v>857</v>
      </c>
      <c r="M127" s="148" t="n">
        <v>26.81280616592332</v>
      </c>
      <c r="N127" s="148" t="n">
        <v>280.41583509917615</v>
      </c>
    </row>
    <row r="128" ht="15" customHeight="1">
      <c r="A128" s="147" t="s">
        <v>860</v>
      </c>
      <c r="B128" s="148" t="n">
        <v>1.9762005077446576</v>
      </c>
      <c r="C128" s="148" t="n">
        <v>14.602368161249801</v>
      </c>
      <c r="D128" s="148" t="n">
        <v>1.9513534398619337</v>
      </c>
      <c r="E128" s="148" t="n">
        <v>3.1568640433807378</v>
      </c>
      <c r="F128" s="148" t="s">
        <v>857</v>
      </c>
      <c r="G128" s="148" t="n">
        <v>3.7289561326993312</v>
      </c>
      <c r="H128" s="148" t="s">
        <v>857</v>
      </c>
      <c r="I128" s="148" t="n">
        <v>3.134601213333128</v>
      </c>
      <c r="J128" s="148" t="n">
        <v>4.2615773022811885</v>
      </c>
      <c r="K128" s="148" t="s">
        <v>857</v>
      </c>
      <c r="L128" s="148" t="s">
        <v>857</v>
      </c>
      <c r="M128" s="148" t="n">
        <v>2.7810110248778286</v>
      </c>
      <c r="N128" s="148" t="n">
        <v>35.592931825428607</v>
      </c>
    </row>
    <row r="129" ht="15" customHeight="1">
      <c r="A129" s="147" t="s">
        <v>861</v>
      </c>
      <c r="B129" s="148" t="n">
        <v>2.3832297399880318</v>
      </c>
      <c r="C129" s="148" t="n">
        <v>13.270141191979041</v>
      </c>
      <c r="D129" s="148" t="n">
        <v>2.0770974010437309</v>
      </c>
      <c r="E129" s="148" t="n">
        <v>2.9584028301083189</v>
      </c>
      <c r="F129" s="148" t="s">
        <v>857</v>
      </c>
      <c r="G129" s="148" t="n">
        <v>2.3274385533922692</v>
      </c>
      <c r="H129" s="148" t="s">
        <v>857</v>
      </c>
      <c r="I129" s="148" t="n">
        <v>2.5828385898432296</v>
      </c>
      <c r="J129" s="148" t="n">
        <v>5.1144112813438118</v>
      </c>
      <c r="K129" s="148" t="s">
        <v>857</v>
      </c>
      <c r="L129" s="148" t="s">
        <v>857</v>
      </c>
      <c r="M129" s="148" t="n">
        <v>3.2608532248051687</v>
      </c>
      <c r="N129" s="148" t="n">
        <v>33.974412812503537</v>
      </c>
    </row>
    <row r="130" ht="15" customHeight="1">
      <c r="A130" s="147" t="s">
        <v>862</v>
      </c>
      <c r="B130" s="148" t="n">
        <v>8.360542623890387</v>
      </c>
      <c r="C130" s="148" t="n">
        <v>36.430331409048456</v>
      </c>
      <c r="D130" s="148" t="n">
        <v>6.1167292917944556</v>
      </c>
      <c r="E130" s="148" t="n">
        <v>10.684916496722156</v>
      </c>
      <c r="F130" s="148" t="s">
        <v>857</v>
      </c>
      <c r="G130" s="148" t="n">
        <v>7.9807026394533791</v>
      </c>
      <c r="H130" s="148" t="s">
        <v>857</v>
      </c>
      <c r="I130" s="148" t="n">
        <v>6.7490736544095347</v>
      </c>
      <c r="J130" s="148" t="n">
        <v>21.003630701198578</v>
      </c>
      <c r="K130" s="148" t="s">
        <v>857</v>
      </c>
      <c r="L130" s="148" t="s">
        <v>857</v>
      </c>
      <c r="M130" s="148" t="n">
        <v>8.3318817049421607</v>
      </c>
      <c r="N130" s="148" t="n">
        <v>105.65780852145907</v>
      </c>
    </row>
    <row r="131" ht="15" customHeight="1">
      <c r="A131" s="147" t="s">
        <v>863</v>
      </c>
      <c r="B131" s="148" t="n">
        <v>6.5478141080691339</v>
      </c>
      <c r="C131" s="148" t="n">
        <v>42.026651220181797</v>
      </c>
      <c r="D131" s="148" t="n">
        <v>5.8402476922070052</v>
      </c>
      <c r="E131" s="148" t="n">
        <v>10.579775768428508</v>
      </c>
      <c r="F131" s="148" t="s">
        <v>857</v>
      </c>
      <c r="G131" s="148" t="n">
        <v>9.1636265070270593</v>
      </c>
      <c r="H131" s="148" t="s">
        <v>857</v>
      </c>
      <c r="I131" s="148" t="n">
        <v>7.5340331914699368</v>
      </c>
      <c r="J131" s="148" t="n">
        <v>11.650539101125236</v>
      </c>
      <c r="K131" s="148" t="s">
        <v>857</v>
      </c>
      <c r="L131" s="148" t="s">
        <v>857</v>
      </c>
      <c r="M131" s="148" t="n">
        <v>8.355027185970048</v>
      </c>
      <c r="N131" s="148" t="n">
        <v>101.69771477447881</v>
      </c>
    </row>
    <row r="132" ht="15" customHeight="1">
      <c r="A132" s="147" t="s">
        <v>864</v>
      </c>
      <c r="B132" s="148" t="n">
        <v>6.5458092012272635</v>
      </c>
      <c r="C132" s="148" t="n">
        <v>37.167558250988236</v>
      </c>
      <c r="D132" s="148" t="n">
        <v>4.6024536971494667</v>
      </c>
      <c r="E132" s="148" t="n">
        <v>9.7673367103215991</v>
      </c>
      <c r="F132" s="148" t="s">
        <v>857</v>
      </c>
      <c r="G132" s="148" t="n">
        <v>6.6195026919353479</v>
      </c>
      <c r="H132" s="148" t="s">
        <v>857</v>
      </c>
      <c r="I132" s="148" t="n">
        <v>5.3191272217761654</v>
      </c>
      <c r="J132" s="148" t="n">
        <v>10.552791339709875</v>
      </c>
      <c r="K132" s="148" t="s">
        <v>857</v>
      </c>
      <c r="L132" s="148" t="s">
        <v>857</v>
      </c>
      <c r="M132" s="148" t="n">
        <v>5.9224157127456873</v>
      </c>
      <c r="N132" s="148" t="n">
        <v>86.496994825854074</v>
      </c>
    </row>
    <row r="133" ht="15" customHeight="1">
      <c r="A133" s="147" t="s">
        <v>865</v>
      </c>
      <c r="B133" s="148" t="n">
        <v>0.59140399199040738</v>
      </c>
      <c r="C133" s="148" t="n">
        <v>17.202230602979022</v>
      </c>
      <c r="D133" s="148" t="n">
        <v>1.3768962111625671</v>
      </c>
      <c r="E133" s="148" t="n">
        <v>1.954785349627177</v>
      </c>
      <c r="F133" s="148" t="s">
        <v>857</v>
      </c>
      <c r="G133" s="148" t="n">
        <v>2.3063591695798236</v>
      </c>
      <c r="H133" s="148" t="s">
        <v>857</v>
      </c>
      <c r="I133" s="148" t="n">
        <v>0.96548188865534434</v>
      </c>
      <c r="J133" s="148" t="n">
        <v>1.3905616257451372</v>
      </c>
      <c r="K133" s="148" t="s">
        <v>857</v>
      </c>
      <c r="L133" s="148" t="s">
        <v>857</v>
      </c>
      <c r="M133" s="148" t="n">
        <v>0.76075069234593717</v>
      </c>
      <c r="N133" s="148" t="n">
        <v>26.548469532085427</v>
      </c>
    </row>
    <row r="134" ht="15" customHeight="1">
      <c r="A134" s="147" t="s">
        <v>866</v>
      </c>
      <c r="B134" s="148" t="n">
        <v>5.8422680734354593</v>
      </c>
      <c r="C134" s="148" t="n">
        <v>53.088425724803635</v>
      </c>
      <c r="D134" s="148" t="n">
        <v>6.3212311254613578</v>
      </c>
      <c r="E134" s="148" t="n">
        <v>10.561251829558579</v>
      </c>
      <c r="F134" s="148" t="s">
        <v>857</v>
      </c>
      <c r="G134" s="148" t="n">
        <v>10.440460612571027</v>
      </c>
      <c r="H134" s="148" t="s">
        <v>857</v>
      </c>
      <c r="I134" s="148" t="n">
        <v>8.4366526603126477</v>
      </c>
      <c r="J134" s="148" t="n">
        <v>12.752110144339584</v>
      </c>
      <c r="K134" s="148" t="s">
        <v>857</v>
      </c>
      <c r="L134" s="148" t="s">
        <v>857</v>
      </c>
      <c r="M134" s="148" t="n">
        <v>6.6108567750790614</v>
      </c>
      <c r="N134" s="148" t="n">
        <v>114.05325694556142</v>
      </c>
    </row>
    <row r="135" ht="15" customHeight="1">
      <c r="A135" s="144" t="s">
        <v>867</v>
      </c>
      <c r="B135" s="145" t="n">
        <v>8.6651190193418799</v>
      </c>
      <c r="C135" s="145" t="n">
        <v>5.0052077905967263</v>
      </c>
      <c r="D135" s="145" t="n">
        <v>8.4630067494588079</v>
      </c>
      <c r="E135" s="145" t="n">
        <v>6.918524775525662</v>
      </c>
      <c r="F135" s="145" t="s">
        <v>857</v>
      </c>
      <c r="G135" s="145" t="n">
        <v>6.5013570130393603</v>
      </c>
      <c r="H135" s="145" t="s">
        <v>857</v>
      </c>
      <c r="I135" s="145" t="n">
        <v>11.24470520786385</v>
      </c>
      <c r="J135" s="145" t="n">
        <v>17.700704911000081</v>
      </c>
      <c r="K135" s="145" t="s">
        <v>857</v>
      </c>
      <c r="L135" s="145" t="s">
        <v>857</v>
      </c>
      <c r="M135" s="145" t="n">
        <v>10.659174299221425</v>
      </c>
      <c r="N135" s="145" t="n">
        <v>75.157799766047731</v>
      </c>
    </row>
    <row r="136" ht="15" customHeight="1">
      <c r="A136" s="144" t="s">
        <v>868</v>
      </c>
      <c r="B136" s="145" t="n">
        <v>23.214286918199381</v>
      </c>
      <c r="C136" s="145" t="n">
        <v>102.82825572610987</v>
      </c>
      <c r="D136" s="145" t="n">
        <v>19.634264121671045</v>
      </c>
      <c r="E136" s="145" t="n">
        <v>27.022182858726474</v>
      </c>
      <c r="F136" s="145" t="s">
        <v>857</v>
      </c>
      <c r="G136" s="145" t="n">
        <v>26.48711025940834</v>
      </c>
      <c r="H136" s="145" t="s">
        <v>857</v>
      </c>
      <c r="I136" s="145" t="n">
        <v>25.888965694798802</v>
      </c>
      <c r="J136" s="145" t="n">
        <v>50.605970906836696</v>
      </c>
      <c r="K136" s="145" t="s">
        <v>857</v>
      </c>
      <c r="L136" s="145" t="s">
        <v>857</v>
      </c>
      <c r="M136" s="145" t="n">
        <v>27.772126431021988</v>
      </c>
      <c r="N136" s="145" t="n">
        <v>303.45316291677159</v>
      </c>
    </row>
    <row r="137" ht="15" customHeight="1">
      <c r="A137" s="147" t="s">
        <v>869</v>
      </c>
      <c r="B137" s="148" t="n">
        <v>6.4077876988868736</v>
      </c>
      <c r="C137" s="148" t="n">
        <v>0.58129311790466298</v>
      </c>
      <c r="D137" s="148" t="n">
        <v>2.0458088476015717</v>
      </c>
      <c r="E137" s="148" t="n">
        <v>1.7296785733362834</v>
      </c>
      <c r="F137" s="148" t="s">
        <v>857</v>
      </c>
      <c r="G137" s="148" t="n">
        <v>0.98670584298578923</v>
      </c>
      <c r="H137" s="148" t="s">
        <v>857</v>
      </c>
      <c r="I137" s="148" t="n">
        <v>2.4670905559374501</v>
      </c>
      <c r="J137" s="148" t="n">
        <v>3.3637523452318732</v>
      </c>
      <c r="K137" s="148" t="s">
        <v>857</v>
      </c>
      <c r="L137" s="148" t="s">
        <v>857</v>
      </c>
      <c r="M137" s="148" t="n">
        <v>4.0275933481006643</v>
      </c>
      <c r="N137" s="148" t="n">
        <v>21.609710329985127</v>
      </c>
    </row>
    <row r="138" ht="15" customHeight="1">
      <c r="A138" s="147" t="s">
        <v>870</v>
      </c>
      <c r="B138" s="148" t="n">
        <v>2.0110845372708646</v>
      </c>
      <c r="C138" s="148" t="n">
        <v>15.209815309219342</v>
      </c>
      <c r="D138" s="148" t="n">
        <v>2.0501683992614734</v>
      </c>
      <c r="E138" s="148" t="n">
        <v>2.2340073456319152</v>
      </c>
      <c r="F138" s="148" t="s">
        <v>857</v>
      </c>
      <c r="G138" s="148" t="n">
        <v>2.9332091771227504</v>
      </c>
      <c r="H138" s="148" t="s">
        <v>857</v>
      </c>
      <c r="I138" s="148" t="n">
        <v>5.3766685332209265</v>
      </c>
      <c r="J138" s="148" t="n">
        <v>8.772374406893416</v>
      </c>
      <c r="K138" s="148" t="s">
        <v>857</v>
      </c>
      <c r="L138" s="148" t="s">
        <v>857</v>
      </c>
      <c r="M138" s="148" t="n">
        <v>4.4647925720081343</v>
      </c>
      <c r="N138" s="148" t="n">
        <v>43.052120280628934</v>
      </c>
    </row>
    <row r="139" ht="15" customHeight="1">
      <c r="A139" s="147" t="s">
        <v>871</v>
      </c>
      <c r="B139" s="148" t="n">
        <v>11.933557673650576</v>
      </c>
      <c r="C139" s="148" t="n">
        <v>79.387972897257569</v>
      </c>
      <c r="D139" s="148" t="n">
        <v>11.720114164234154</v>
      </c>
      <c r="E139" s="148" t="n">
        <v>19.193781773132322</v>
      </c>
      <c r="F139" s="148" t="s">
        <v>857</v>
      </c>
      <c r="G139" s="148" t="n">
        <v>19.688493426804865</v>
      </c>
      <c r="H139" s="148" t="s">
        <v>857</v>
      </c>
      <c r="I139" s="148" t="n">
        <v>15.733574527042386</v>
      </c>
      <c r="J139" s="148" t="n">
        <v>32.377348657160439</v>
      </c>
      <c r="K139" s="148" t="s">
        <v>857</v>
      </c>
      <c r="L139" s="148" t="s">
        <v>857</v>
      </c>
      <c r="M139" s="148" t="n">
        <v>14.96149531551425</v>
      </c>
      <c r="N139" s="148" t="n">
        <v>204.99633843479643</v>
      </c>
    </row>
    <row r="140" ht="15" customHeight="1">
      <c r="A140" s="147" t="s">
        <v>872</v>
      </c>
      <c r="B140" s="148" t="n">
        <v>2.8618570083910613</v>
      </c>
      <c r="C140" s="148" t="n">
        <v>7.6491744017283114</v>
      </c>
      <c r="D140" s="148" t="n">
        <v>3.8181727105738315</v>
      </c>
      <c r="E140" s="148" t="n">
        <v>3.8647151666259769</v>
      </c>
      <c r="F140" s="148" t="s">
        <v>857</v>
      </c>
      <c r="G140" s="148" t="n">
        <v>2.8787018124949135</v>
      </c>
      <c r="H140" s="148" t="s">
        <v>857</v>
      </c>
      <c r="I140" s="148" t="n">
        <v>2.3116320785980218</v>
      </c>
      <c r="J140" s="148" t="n">
        <v>6.0924954975509618</v>
      </c>
      <c r="K140" s="148" t="s">
        <v>857</v>
      </c>
      <c r="L140" s="148" t="s">
        <v>857</v>
      </c>
      <c r="M140" s="148" t="n">
        <v>4.3182451953989647</v>
      </c>
      <c r="N140" s="148" t="n">
        <v>33.794993871362067</v>
      </c>
    </row>
    <row r="141" ht="15" customHeight="1">
      <c r="A141" s="144" t="s">
        <v>873</v>
      </c>
      <c r="B141" s="145" t="n">
        <v>76.547703741553775</v>
      </c>
      <c r="C141" s="145" t="n">
        <v>420.87882269830783</v>
      </c>
      <c r="D141" s="145" t="n">
        <v>64.535838782727652</v>
      </c>
      <c r="E141" s="145" t="n">
        <v>104.42966891671932</v>
      </c>
      <c r="F141" s="145" t="s">
        <v>857</v>
      </c>
      <c r="G141" s="145" t="n">
        <v>91.383203455362306</v>
      </c>
      <c r="H141" s="145" t="s">
        <v>857</v>
      </c>
      <c r="I141" s="145" t="n">
        <v>84.622643397260944</v>
      </c>
      <c r="J141" s="145" t="n">
        <v>154.88497734367465</v>
      </c>
      <c r="K141" s="145" t="s">
        <v>857</v>
      </c>
      <c r="L141" s="145" t="s">
        <v>857</v>
      </c>
      <c r="M141" s="145" t="n">
        <v>90.607728917711128</v>
      </c>
      <c r="N141" s="145" t="n">
        <v>1087.8905872533153</v>
      </c>
    </row>
    <row r="142" ht="15" customHeight="1">
      <c r="A142" s="149" t="s">
        <v>874</v>
      </c>
      <c r="B142" s="14" t="n">
        <v>85.212822760895719</v>
      </c>
      <c r="C142" s="14" t="n">
        <v>425.88403048890495</v>
      </c>
      <c r="D142" s="14" t="n">
        <v>72.998845532186422</v>
      </c>
      <c r="E142" s="14" t="n">
        <v>111.34819369224471</v>
      </c>
      <c r="F142" s="14" t="s">
        <v>857</v>
      </c>
      <c r="G142" s="14" t="n">
        <v>97.884560468401673</v>
      </c>
      <c r="H142" s="14" t="s">
        <v>857</v>
      </c>
      <c r="I142" s="14" t="n">
        <v>95.867348605124917</v>
      </c>
      <c r="J142" s="14" t="n">
        <v>172.58568225467459</v>
      </c>
      <c r="K142" s="14" t="s">
        <v>857</v>
      </c>
      <c r="L142" s="14" t="s">
        <v>857</v>
      </c>
      <c r="M142" s="14" t="n">
        <v>101.26690321693249</v>
      </c>
      <c r="N142" s="14" t="n">
        <v>1163.04838701937</v>
      </c>
    </row>
    <row r="143" ht="15" customHeight="1">
      <c r="A143" s="123"/>
      <c r="B143" s="124"/>
      <c r="C143" s="124"/>
      <c r="D143" s="124"/>
      <c r="E143" s="124"/>
      <c r="F143" s="124"/>
      <c r="G143" s="124"/>
      <c r="H143" s="124"/>
      <c r="I143" s="124"/>
      <c r="J143" s="124"/>
      <c r="K143" s="124"/>
      <c r="L143" s="124"/>
      <c r="M143" s="124"/>
      <c r="N143" s="124"/>
    </row>
    <row r="144" ht="15" customHeight="1">
      <c r="A144" s="140" t="n">
        <v>2018</v>
      </c>
      <c r="B144" s="140"/>
      <c r="C144" s="140"/>
      <c r="D144" s="140"/>
      <c r="E144" s="140"/>
      <c r="F144" s="140"/>
      <c r="G144" s="140"/>
      <c r="H144" s="140"/>
      <c r="I144" s="140"/>
      <c r="J144" s="140"/>
      <c r="K144" s="140"/>
      <c r="L144" s="140"/>
      <c r="M144" s="140"/>
      <c r="N144" s="140"/>
    </row>
    <row r="145" ht="15" customHeight="1">
      <c r="A145" s="125" t="s">
        <v>856</v>
      </c>
      <c r="B145" s="146" t="n">
        <v>72.420811516190994</v>
      </c>
      <c r="C145" s="146" t="n">
        <v>313.54818724587045</v>
      </c>
      <c r="D145" s="146" t="n">
        <v>58.642482946930684</v>
      </c>
      <c r="E145" s="146" t="n">
        <v>86.209165565347377</v>
      </c>
      <c r="F145" s="146" t="s">
        <v>857</v>
      </c>
      <c r="G145" s="146" t="n">
        <v>73.589038982282901</v>
      </c>
      <c r="H145" s="146" t="s">
        <v>857</v>
      </c>
      <c r="I145" s="146" t="n">
        <v>62.183337999332011</v>
      </c>
      <c r="J145" s="146" t="n">
        <v>116.29981459517391</v>
      </c>
      <c r="K145" s="146" t="s">
        <v>857</v>
      </c>
      <c r="L145" s="146" t="s">
        <v>857</v>
      </c>
      <c r="M145" s="146" t="n">
        <v>71.647344362758005</v>
      </c>
      <c r="N145" s="146" t="n">
        <v>854.54018321388605</v>
      </c>
    </row>
    <row r="146" ht="15" customHeight="1">
      <c r="A146" s="144" t="s">
        <v>858</v>
      </c>
      <c r="B146" s="145" t="n">
        <v>61.819963930987868</v>
      </c>
      <c r="C146" s="145" t="n">
        <v>309.36743992323778</v>
      </c>
      <c r="D146" s="145" t="n">
        <v>50.288425639461479</v>
      </c>
      <c r="E146" s="145" t="n">
        <v>77.719202094693486</v>
      </c>
      <c r="F146" s="145" t="s">
        <v>857</v>
      </c>
      <c r="G146" s="145" t="n">
        <v>67.480843533417044</v>
      </c>
      <c r="H146" s="145" t="s">
        <v>857</v>
      </c>
      <c r="I146" s="145" t="n">
        <v>51.489400123048071</v>
      </c>
      <c r="J146" s="145" t="n">
        <v>98.475540659542716</v>
      </c>
      <c r="K146" s="145" t="s">
        <v>857</v>
      </c>
      <c r="L146" s="145" t="s">
        <v>857</v>
      </c>
      <c r="M146" s="145" t="n">
        <v>61.61402689585848</v>
      </c>
      <c r="N146" s="145" t="n">
        <v>778.25484280024671</v>
      </c>
    </row>
    <row r="147" ht="15" customHeight="1">
      <c r="A147" s="147" t="s">
        <v>859</v>
      </c>
      <c r="B147" s="148" t="n">
        <v>22.933422645662766</v>
      </c>
      <c r="C147" s="148" t="n">
        <v>103.78925862397705</v>
      </c>
      <c r="D147" s="148" t="n">
        <v>20.687580338296947</v>
      </c>
      <c r="E147" s="148" t="n">
        <v>31.505862833644574</v>
      </c>
      <c r="F147" s="148" t="s">
        <v>857</v>
      </c>
      <c r="G147" s="148" t="n">
        <v>24.909340987269754</v>
      </c>
      <c r="H147" s="148" t="s">
        <v>857</v>
      </c>
      <c r="I147" s="148" t="n">
        <v>22.699223627026445</v>
      </c>
      <c r="J147" s="148" t="n">
        <v>38.313995659682334</v>
      </c>
      <c r="K147" s="148" t="s">
        <v>857</v>
      </c>
      <c r="L147" s="148" t="s">
        <v>857</v>
      </c>
      <c r="M147" s="148" t="n">
        <v>26.414290276586176</v>
      </c>
      <c r="N147" s="148" t="n">
        <v>291.25297499214605</v>
      </c>
    </row>
    <row r="148" ht="15" customHeight="1">
      <c r="A148" s="147" t="s">
        <v>860</v>
      </c>
      <c r="B148" s="148" t="n">
        <v>2.1764701012081873</v>
      </c>
      <c r="C148" s="148" t="n">
        <v>13.686371655654908</v>
      </c>
      <c r="D148" s="148" t="n">
        <v>2.1740828029368089</v>
      </c>
      <c r="E148" s="148" t="n">
        <v>3.1254792800216809</v>
      </c>
      <c r="F148" s="148" t="s">
        <v>857</v>
      </c>
      <c r="G148" s="148" t="n">
        <v>3.6274547022292372</v>
      </c>
      <c r="H148" s="148" t="s">
        <v>857</v>
      </c>
      <c r="I148" s="148" t="n">
        <v>2.6061376355527242</v>
      </c>
      <c r="J148" s="148" t="n">
        <v>4.0068824126286531</v>
      </c>
      <c r="K148" s="148" t="s">
        <v>857</v>
      </c>
      <c r="L148" s="148" t="s">
        <v>857</v>
      </c>
      <c r="M148" s="148" t="n">
        <v>2.8613149500629516</v>
      </c>
      <c r="N148" s="148" t="n">
        <v>34.264193540295153</v>
      </c>
    </row>
    <row r="149" ht="15" customHeight="1">
      <c r="A149" s="147" t="s">
        <v>861</v>
      </c>
      <c r="B149" s="148" t="n">
        <v>2.5167366626464198</v>
      </c>
      <c r="C149" s="148" t="n">
        <v>12.224156003872233</v>
      </c>
      <c r="D149" s="148" t="n">
        <v>2.3339519216578988</v>
      </c>
      <c r="E149" s="148" t="n">
        <v>3.3222063353736031</v>
      </c>
      <c r="F149" s="148" t="s">
        <v>857</v>
      </c>
      <c r="G149" s="148" t="n">
        <v>2.3080907526611165</v>
      </c>
      <c r="H149" s="148" t="s">
        <v>857</v>
      </c>
      <c r="I149" s="148" t="n">
        <v>1.9913239176061082</v>
      </c>
      <c r="J149" s="148" t="n">
        <v>4.6055017281383996</v>
      </c>
      <c r="K149" s="148" t="s">
        <v>857</v>
      </c>
      <c r="L149" s="148" t="s">
        <v>857</v>
      </c>
      <c r="M149" s="148" t="n">
        <v>2.4043292203969862</v>
      </c>
      <c r="N149" s="148" t="n">
        <v>31.706296542352753</v>
      </c>
    </row>
    <row r="150" ht="15" customHeight="1">
      <c r="A150" s="147" t="s">
        <v>862</v>
      </c>
      <c r="B150" s="148" t="n">
        <v>10.248315850026319</v>
      </c>
      <c r="C150" s="148" t="n">
        <v>32.158280012731929</v>
      </c>
      <c r="D150" s="148" t="n">
        <v>6.2602155163000734</v>
      </c>
      <c r="E150" s="148" t="n">
        <v>9.2436985588966376</v>
      </c>
      <c r="F150" s="148" t="s">
        <v>857</v>
      </c>
      <c r="G150" s="148" t="n">
        <v>8.3974476940006255</v>
      </c>
      <c r="H150" s="148" t="s">
        <v>857</v>
      </c>
      <c r="I150" s="148" t="n">
        <v>7.6367622547709137</v>
      </c>
      <c r="J150" s="148" t="n">
        <v>15.422803582847598</v>
      </c>
      <c r="K150" s="148" t="s">
        <v>857</v>
      </c>
      <c r="L150" s="148" t="s">
        <v>857</v>
      </c>
      <c r="M150" s="148" t="n">
        <v>7.576113102510071</v>
      </c>
      <c r="N150" s="148" t="n">
        <v>96.943636572084159</v>
      </c>
    </row>
    <row r="151" ht="15" customHeight="1">
      <c r="A151" s="147" t="s">
        <v>863</v>
      </c>
      <c r="B151" s="148" t="n">
        <v>8.681111483952705</v>
      </c>
      <c r="C151" s="148" t="n">
        <v>43.764121042215301</v>
      </c>
      <c r="D151" s="148" t="n">
        <v>6.1505212854758966</v>
      </c>
      <c r="E151" s="148" t="n">
        <v>9.0684484036004402</v>
      </c>
      <c r="F151" s="148" t="s">
        <v>857</v>
      </c>
      <c r="G151" s="148" t="n">
        <v>9.358950785134919</v>
      </c>
      <c r="H151" s="148" t="s">
        <v>857</v>
      </c>
      <c r="I151" s="148" t="n">
        <v>5.2653098761286419</v>
      </c>
      <c r="J151" s="148" t="n">
        <v>11.022186996898293</v>
      </c>
      <c r="K151" s="148" t="s">
        <v>857</v>
      </c>
      <c r="L151" s="148" t="s">
        <v>857</v>
      </c>
      <c r="M151" s="148" t="n">
        <v>7.9067877813005598</v>
      </c>
      <c r="N151" s="148" t="n">
        <v>101.21743765470674</v>
      </c>
    </row>
    <row r="152" ht="15" customHeight="1">
      <c r="A152" s="147" t="s">
        <v>864</v>
      </c>
      <c r="B152" s="148" t="n">
        <v>6.4775294825686158</v>
      </c>
      <c r="C152" s="148" t="n">
        <v>34.434071514997051</v>
      </c>
      <c r="D152" s="148" t="n">
        <v>5.127853510193777</v>
      </c>
      <c r="E152" s="148" t="n">
        <v>9.4443864324981153</v>
      </c>
      <c r="F152" s="148" t="s">
        <v>857</v>
      </c>
      <c r="G152" s="148" t="n">
        <v>6.9884018972299113</v>
      </c>
      <c r="H152" s="148" t="s">
        <v>857</v>
      </c>
      <c r="I152" s="148" t="n">
        <v>4.2553506353862387</v>
      </c>
      <c r="J152" s="148" t="n">
        <v>9.9810811779080222</v>
      </c>
      <c r="K152" s="148" t="s">
        <v>857</v>
      </c>
      <c r="L152" s="148" t="s">
        <v>857</v>
      </c>
      <c r="M152" s="148" t="n">
        <v>6.5929458208327612</v>
      </c>
      <c r="N152" s="148" t="n">
        <v>83.301620471614513</v>
      </c>
    </row>
    <row r="153" ht="15" customHeight="1">
      <c r="A153" s="147" t="s">
        <v>865</v>
      </c>
      <c r="B153" s="148" t="n">
        <v>1.4177897494570413</v>
      </c>
      <c r="C153" s="148" t="n">
        <v>15.998552833424885</v>
      </c>
      <c r="D153" s="148" t="n">
        <v>1.2224230856424969</v>
      </c>
      <c r="E153" s="148" t="n">
        <v>1.8218628354797362</v>
      </c>
      <c r="F153" s="148" t="s">
        <v>857</v>
      </c>
      <c r="G153" s="148" t="n">
        <v>2.9052442207870479</v>
      </c>
      <c r="H153" s="148" t="s">
        <v>857</v>
      </c>
      <c r="I153" s="148" t="n">
        <v>0.90140197717030857</v>
      </c>
      <c r="J153" s="148" t="n">
        <v>1.7796068175252278</v>
      </c>
      <c r="K153" s="148" t="s">
        <v>857</v>
      </c>
      <c r="L153" s="148" t="s">
        <v>857</v>
      </c>
      <c r="M153" s="148" t="n">
        <v>0.62200282579739885</v>
      </c>
      <c r="N153" s="148" t="n">
        <v>26.668884345284145</v>
      </c>
    </row>
    <row r="154" ht="15" customHeight="1">
      <c r="A154" s="147" t="s">
        <v>866</v>
      </c>
      <c r="B154" s="148" t="n">
        <v>7.3685879554658165</v>
      </c>
      <c r="C154" s="148" t="n">
        <v>53.31262823636434</v>
      </c>
      <c r="D154" s="148" t="n">
        <v>6.3317971789575802</v>
      </c>
      <c r="E154" s="148" t="n">
        <v>10.187257415178703</v>
      </c>
      <c r="F154" s="148" t="s">
        <v>857</v>
      </c>
      <c r="G154" s="148" t="n">
        <v>8.9859124941044417</v>
      </c>
      <c r="H154" s="148" t="s">
        <v>857</v>
      </c>
      <c r="I154" s="148" t="n">
        <v>6.1338901994066859</v>
      </c>
      <c r="J154" s="148" t="n">
        <v>13.343482283914216</v>
      </c>
      <c r="K154" s="148" t="s">
        <v>857</v>
      </c>
      <c r="L154" s="148" t="s">
        <v>857</v>
      </c>
      <c r="M154" s="148" t="n">
        <v>7.2362429183715884</v>
      </c>
      <c r="N154" s="148" t="n">
        <v>112.89979868176339</v>
      </c>
    </row>
    <row r="155" ht="15" customHeight="1">
      <c r="A155" s="144" t="s">
        <v>867</v>
      </c>
      <c r="B155" s="145" t="n">
        <v>10.600847585203116</v>
      </c>
      <c r="C155" s="145" t="n">
        <v>4.1807473226327287</v>
      </c>
      <c r="D155" s="145" t="n">
        <v>8.3540573074692066</v>
      </c>
      <c r="E155" s="145" t="n">
        <v>8.4899634706538922</v>
      </c>
      <c r="F155" s="145" t="s">
        <v>857</v>
      </c>
      <c r="G155" s="145" t="n">
        <v>6.1081954488658594</v>
      </c>
      <c r="H155" s="145" t="s">
        <v>857</v>
      </c>
      <c r="I155" s="145" t="n">
        <v>10.693937876283929</v>
      </c>
      <c r="J155" s="145" t="n">
        <v>17.824273935631144</v>
      </c>
      <c r="K155" s="145" t="s">
        <v>857</v>
      </c>
      <c r="L155" s="145" t="s">
        <v>857</v>
      </c>
      <c r="M155" s="145" t="n">
        <v>10.033317466899506</v>
      </c>
      <c r="N155" s="145" t="n">
        <v>76.285340413639403</v>
      </c>
    </row>
    <row r="156" ht="15" customHeight="1">
      <c r="A156" s="144" t="s">
        <v>868</v>
      </c>
      <c r="B156" s="145" t="n">
        <v>35.77457653522238</v>
      </c>
      <c r="C156" s="145" t="n">
        <v>112.09388566277059</v>
      </c>
      <c r="D156" s="145" t="n">
        <v>22.030249614309948</v>
      </c>
      <c r="E156" s="145" t="n">
        <v>17.893921640520734</v>
      </c>
      <c r="F156" s="145" t="s">
        <v>857</v>
      </c>
      <c r="G156" s="145" t="n">
        <v>25.104971018620805</v>
      </c>
      <c r="H156" s="145" t="s">
        <v>857</v>
      </c>
      <c r="I156" s="145" t="n">
        <v>22.971950457628882</v>
      </c>
      <c r="J156" s="145" t="n">
        <v>47.665453681993355</v>
      </c>
      <c r="K156" s="145" t="s">
        <v>857</v>
      </c>
      <c r="L156" s="145" t="s">
        <v>857</v>
      </c>
      <c r="M156" s="145" t="n">
        <v>26.455269419281006</v>
      </c>
      <c r="N156" s="145" t="n">
        <v>309.99027803034772</v>
      </c>
    </row>
    <row r="157" ht="15" customHeight="1">
      <c r="A157" s="147" t="s">
        <v>869</v>
      </c>
      <c r="B157" s="148" t="n">
        <v>8.0686562723452244</v>
      </c>
      <c r="C157" s="148" t="n">
        <v>0.58354700992838549</v>
      </c>
      <c r="D157" s="148" t="n">
        <v>1.6914893175341295</v>
      </c>
      <c r="E157" s="148" t="n">
        <v>1.7121296252975462</v>
      </c>
      <c r="F157" s="148" t="s">
        <v>857</v>
      </c>
      <c r="G157" s="148" t="n">
        <v>0.99452865487670905</v>
      </c>
      <c r="H157" s="148" t="s">
        <v>857</v>
      </c>
      <c r="I157" s="148" t="n">
        <v>2.814367575881958</v>
      </c>
      <c r="J157" s="148" t="n">
        <v>3.1214845230272927</v>
      </c>
      <c r="K157" s="148" t="s">
        <v>857</v>
      </c>
      <c r="L157" s="148" t="s">
        <v>857</v>
      </c>
      <c r="M157" s="148" t="n">
        <v>4.5624988723011013</v>
      </c>
      <c r="N157" s="148" t="n">
        <v>23.548701851192348</v>
      </c>
    </row>
    <row r="158" ht="15" customHeight="1">
      <c r="A158" s="147" t="s">
        <v>870</v>
      </c>
      <c r="B158" s="148" t="n">
        <v>3.2913615160509737</v>
      </c>
      <c r="C158" s="148" t="n">
        <v>9.5887920215403248</v>
      </c>
      <c r="D158" s="148" t="n">
        <v>2.6595243245697029</v>
      </c>
      <c r="E158" s="148" t="n">
        <v>1.7861596061909992</v>
      </c>
      <c r="F158" s="148" t="s">
        <v>857</v>
      </c>
      <c r="G158" s="148" t="n">
        <v>3.4939141129735312</v>
      </c>
      <c r="H158" s="148" t="s">
        <v>857</v>
      </c>
      <c r="I158" s="148" t="n">
        <v>4.5162330497741703</v>
      </c>
      <c r="J158" s="148" t="n">
        <v>6.91551613187917</v>
      </c>
      <c r="K158" s="148" t="s">
        <v>857</v>
      </c>
      <c r="L158" s="148" t="s">
        <v>857</v>
      </c>
      <c r="M158" s="148" t="n">
        <v>3.5348150584926605</v>
      </c>
      <c r="N158" s="148" t="n">
        <v>35.786315821471533</v>
      </c>
    </row>
    <row r="159" ht="15" customHeight="1">
      <c r="A159" s="147" t="s">
        <v>871</v>
      </c>
      <c r="B159" s="148" t="n">
        <v>17.09308514030965</v>
      </c>
      <c r="C159" s="148" t="n">
        <v>90.054348447916638</v>
      </c>
      <c r="D159" s="148" t="n">
        <v>14.807127881482442</v>
      </c>
      <c r="E159" s="148" t="n">
        <v>13.360373238736473</v>
      </c>
      <c r="F159" s="148" t="s">
        <v>857</v>
      </c>
      <c r="G159" s="148" t="n">
        <v>18.275171729354859</v>
      </c>
      <c r="H159" s="148" t="s">
        <v>857</v>
      </c>
      <c r="I159" s="148" t="n">
        <v>11.909968722848257</v>
      </c>
      <c r="J159" s="148" t="n">
        <v>32.480002558837889</v>
      </c>
      <c r="K159" s="148" t="s">
        <v>857</v>
      </c>
      <c r="L159" s="148" t="s">
        <v>857</v>
      </c>
      <c r="M159" s="148" t="n">
        <v>16.058527166526794</v>
      </c>
      <c r="N159" s="148" t="n">
        <v>214.03860488601299</v>
      </c>
    </row>
    <row r="160" ht="15" customHeight="1">
      <c r="A160" s="147" t="s">
        <v>872</v>
      </c>
      <c r="B160" s="148" t="n">
        <v>7.3214736065165198</v>
      </c>
      <c r="C160" s="148" t="n">
        <v>11.867198183385216</v>
      </c>
      <c r="D160" s="148" t="n">
        <v>2.8721080907236733</v>
      </c>
      <c r="E160" s="148" t="n">
        <v>1.0352591702957152</v>
      </c>
      <c r="F160" s="148" t="s">
        <v>857</v>
      </c>
      <c r="G160" s="148" t="n">
        <v>2.3413565214157104</v>
      </c>
      <c r="H160" s="148" t="s">
        <v>857</v>
      </c>
      <c r="I160" s="148" t="n">
        <v>3.7313811091245017</v>
      </c>
      <c r="J160" s="148" t="n">
        <v>5.1484504682490035</v>
      </c>
      <c r="K160" s="148" t="s">
        <v>857</v>
      </c>
      <c r="L160" s="148" t="s">
        <v>857</v>
      </c>
      <c r="M160" s="148" t="n">
        <v>2.2994283219604492</v>
      </c>
      <c r="N160" s="148" t="n">
        <v>36.616655471670789</v>
      </c>
    </row>
    <row r="161" ht="15" customHeight="1">
      <c r="A161" s="144" t="s">
        <v>873</v>
      </c>
      <c r="B161" s="145" t="n">
        <v>97.594540466210248</v>
      </c>
      <c r="C161" s="145" t="n">
        <v>421.46132558600829</v>
      </c>
      <c r="D161" s="145" t="n">
        <v>72.318675253771445</v>
      </c>
      <c r="E161" s="145" t="n">
        <v>95.613123735214188</v>
      </c>
      <c r="F161" s="145" t="s">
        <v>857</v>
      </c>
      <c r="G161" s="145" t="n">
        <v>92.58581455203786</v>
      </c>
      <c r="H161" s="145" t="s">
        <v>857</v>
      </c>
      <c r="I161" s="145" t="n">
        <v>74.46135058067695</v>
      </c>
      <c r="J161" s="145" t="n">
        <v>146.14099434153607</v>
      </c>
      <c r="K161" s="145" t="s">
        <v>857</v>
      </c>
      <c r="L161" s="145" t="s">
        <v>857</v>
      </c>
      <c r="M161" s="145" t="n">
        <v>88.069296315139553</v>
      </c>
      <c r="N161" s="145" t="n">
        <v>1088.2451208305945</v>
      </c>
    </row>
    <row r="162" ht="15" customHeight="1">
      <c r="A162" s="149" t="s">
        <v>874</v>
      </c>
      <c r="B162" s="14" t="n">
        <v>108.19538805141337</v>
      </c>
      <c r="C162" s="14" t="n">
        <v>425.64207290864101</v>
      </c>
      <c r="D162" s="14" t="n">
        <v>80.672732561240622</v>
      </c>
      <c r="E162" s="14" t="n">
        <v>104.10308720586811</v>
      </c>
      <c r="F162" s="14" t="s">
        <v>857</v>
      </c>
      <c r="G162" s="14" t="n">
        <v>98.694010000903717</v>
      </c>
      <c r="H162" s="14" t="s">
        <v>857</v>
      </c>
      <c r="I162" s="14" t="n">
        <v>85.155288456960889</v>
      </c>
      <c r="J162" s="14" t="n">
        <v>163.96526827716727</v>
      </c>
      <c r="K162" s="14" t="s">
        <v>857</v>
      </c>
      <c r="L162" s="14" t="s">
        <v>857</v>
      </c>
      <c r="M162" s="14" t="n">
        <v>98.102613782038986</v>
      </c>
      <c r="N162" s="14" t="n">
        <v>1164.5304612442339</v>
      </c>
    </row>
    <row r="163" ht="15" customHeight="1">
      <c r="A163" s="123"/>
      <c r="B163" s="124"/>
      <c r="C163" s="124"/>
      <c r="D163" s="124"/>
      <c r="E163" s="124"/>
      <c r="F163" s="124"/>
      <c r="G163" s="124"/>
      <c r="H163" s="124"/>
      <c r="I163" s="124"/>
      <c r="J163" s="124"/>
      <c r="K163" s="124"/>
      <c r="L163" s="124"/>
      <c r="M163" s="124"/>
      <c r="N163" s="124"/>
    </row>
    <row r="164" ht="15" customHeight="1">
      <c r="A164" s="140" t="n">
        <v>2019</v>
      </c>
      <c r="B164" s="140"/>
      <c r="C164" s="140"/>
      <c r="D164" s="140"/>
      <c r="E164" s="140"/>
      <c r="F164" s="140"/>
      <c r="G164" s="140"/>
      <c r="H164" s="140"/>
      <c r="I164" s="140"/>
      <c r="J164" s="140"/>
      <c r="K164" s="140"/>
      <c r="L164" s="140"/>
      <c r="M164" s="140"/>
      <c r="N164" s="140"/>
    </row>
    <row r="165" ht="15" customHeight="1">
      <c r="A165" s="125" t="s">
        <v>856</v>
      </c>
      <c r="B165" s="146" t="n">
        <v>74.020942321819575</v>
      </c>
      <c r="C165" s="146" t="n">
        <v>325.82269858380306</v>
      </c>
      <c r="D165" s="146" t="n">
        <v>59.732112947320154</v>
      </c>
      <c r="E165" s="146" t="n">
        <v>91.810672196125978</v>
      </c>
      <c r="F165" s="146" t="n">
        <v>37.79847999913509</v>
      </c>
      <c r="G165" s="146" t="n">
        <v>79.667698120830622</v>
      </c>
      <c r="H165" s="146" t="n">
        <v>20.005321984595881</v>
      </c>
      <c r="I165" s="146" t="n">
        <v>67.242975455728057</v>
      </c>
      <c r="J165" s="146" t="n">
        <v>123.04865925424545</v>
      </c>
      <c r="K165" s="146" t="n">
        <v>19.43576578420997</v>
      </c>
      <c r="L165" s="146" t="n">
        <v>7.9980938485285744</v>
      </c>
      <c r="M165" s="146" t="s">
        <v>875</v>
      </c>
      <c r="N165" s="146" t="n">
        <v>906.58342049634246</v>
      </c>
    </row>
    <row r="166" ht="15" customHeight="1">
      <c r="A166" s="144" t="s">
        <v>858</v>
      </c>
      <c r="B166" s="145" t="n">
        <v>64.698802528751273</v>
      </c>
      <c r="C166" s="145" t="n">
        <v>322.18525282126654</v>
      </c>
      <c r="D166" s="145" t="n">
        <v>50.788500229179654</v>
      </c>
      <c r="E166" s="145" t="n">
        <v>84.190731419363559</v>
      </c>
      <c r="F166" s="145" t="n">
        <v>32.611027659072398</v>
      </c>
      <c r="G166" s="145" t="n">
        <v>74.650136123658555</v>
      </c>
      <c r="H166" s="145" t="n">
        <v>16.467363490396256</v>
      </c>
      <c r="I166" s="145" t="n">
        <v>56.645575460648253</v>
      </c>
      <c r="J166" s="145" t="n">
        <v>105.42417677433512</v>
      </c>
      <c r="K166" s="145" t="n">
        <v>17.95111760183342</v>
      </c>
      <c r="L166" s="145" t="n">
        <v>6.0931672872571143</v>
      </c>
      <c r="M166" s="145" t="s">
        <v>875</v>
      </c>
      <c r="N166" s="145" t="n">
        <v>831.70585139576201</v>
      </c>
    </row>
    <row r="167" ht="15" customHeight="1">
      <c r="A167" s="147" t="s">
        <v>859</v>
      </c>
      <c r="B167" s="148" t="n">
        <v>27.402556903413728</v>
      </c>
      <c r="C167" s="148" t="n">
        <v>110.41838240548913</v>
      </c>
      <c r="D167" s="148" t="n">
        <v>21.672056553037752</v>
      </c>
      <c r="E167" s="148" t="n">
        <v>33.322181343423495</v>
      </c>
      <c r="F167" s="148" t="n">
        <v>12.697062795203117</v>
      </c>
      <c r="G167" s="148" t="n">
        <v>26.964097460842726</v>
      </c>
      <c r="H167" s="148" t="n">
        <v>8.40582879402508</v>
      </c>
      <c r="I167" s="148" t="n">
        <v>26.26646028439232</v>
      </c>
      <c r="J167" s="148" t="n">
        <v>37.956863193098776</v>
      </c>
      <c r="K167" s="148" t="n">
        <v>7.1365063808993119</v>
      </c>
      <c r="L167" s="148" t="n">
        <v>2.2811104426904425</v>
      </c>
      <c r="M167" s="148" t="s">
        <v>875</v>
      </c>
      <c r="N167" s="148" t="n">
        <v>314.52310655651593</v>
      </c>
    </row>
    <row r="168" ht="15" customHeight="1">
      <c r="A168" s="147" t="s">
        <v>860</v>
      </c>
      <c r="B168" s="148" t="n">
        <v>2.117661732531865</v>
      </c>
      <c r="C168" s="148" t="n">
        <v>14.038203479838055</v>
      </c>
      <c r="D168" s="148" t="n">
        <v>2.2558555946629846</v>
      </c>
      <c r="E168" s="148" t="n">
        <v>3.0505328925429422</v>
      </c>
      <c r="F168" s="148" t="n">
        <v>1.7269146360813779</v>
      </c>
      <c r="G168" s="148" t="n">
        <v>3.3245361377538041</v>
      </c>
      <c r="H168" s="148" t="n">
        <v>0.5598892861576078</v>
      </c>
      <c r="I168" s="148" t="n">
        <v>2.7872243405710857</v>
      </c>
      <c r="J168" s="148" t="n">
        <v>3.791207087316931</v>
      </c>
      <c r="K168" s="148" t="n">
        <v>0.78360736302560174</v>
      </c>
      <c r="L168" s="148" t="n">
        <v>0.25133312493308385</v>
      </c>
      <c r="M168" s="148" t="s">
        <v>875</v>
      </c>
      <c r="N168" s="148" t="n">
        <v>34.686965675415337</v>
      </c>
    </row>
    <row r="169" ht="15" customHeight="1">
      <c r="A169" s="147" t="s">
        <v>861</v>
      </c>
      <c r="B169" s="148" t="n">
        <v>2.7418410956764512</v>
      </c>
      <c r="C169" s="148" t="n">
        <v>9.6262817325749825</v>
      </c>
      <c r="D169" s="148" t="n">
        <v>1.9065826977830762</v>
      </c>
      <c r="E169" s="148" t="n">
        <v>3.3904462007940785</v>
      </c>
      <c r="F169" s="148" t="n">
        <v>1.2976271280580887</v>
      </c>
      <c r="G169" s="148" t="n">
        <v>2.1437897550455962</v>
      </c>
      <c r="H169" s="148" t="n">
        <v>0.7085087923313268</v>
      </c>
      <c r="I169" s="148" t="n">
        <v>1.8166533644784009</v>
      </c>
      <c r="J169" s="148" t="n">
        <v>5.141608950869589</v>
      </c>
      <c r="K169" s="148" t="n">
        <v>0.74672238773307487</v>
      </c>
      <c r="L169" s="148" t="n">
        <v>0.24221777765508479</v>
      </c>
      <c r="M169" s="148" t="s">
        <v>875</v>
      </c>
      <c r="N169" s="148" t="n">
        <v>29.762279882999749</v>
      </c>
    </row>
    <row r="170" ht="15" customHeight="1">
      <c r="A170" s="147" t="s">
        <v>862</v>
      </c>
      <c r="B170" s="148" t="n">
        <v>10.191344000144577</v>
      </c>
      <c r="C170" s="148" t="n">
        <v>29.051324037100219</v>
      </c>
      <c r="D170" s="148" t="n">
        <v>6.2568458101903275</v>
      </c>
      <c r="E170" s="148" t="n">
        <v>8.9457556785139829</v>
      </c>
      <c r="F170" s="148" t="n">
        <v>4.2093771652173997</v>
      </c>
      <c r="G170" s="148" t="n">
        <v>9.0183106964899693</v>
      </c>
      <c r="H170" s="148" t="n">
        <v>1.6210703997692526</v>
      </c>
      <c r="I170" s="148" t="n">
        <v>7.1541088036884304</v>
      </c>
      <c r="J170" s="148" t="n">
        <v>18.531757364898809</v>
      </c>
      <c r="K170" s="148" t="n">
        <v>1.9155066423657736</v>
      </c>
      <c r="L170" s="148" t="n">
        <v>1.3874801821810563</v>
      </c>
      <c r="M170" s="148" t="s">
        <v>875</v>
      </c>
      <c r="N170" s="148" t="n">
        <v>98.282880780559765</v>
      </c>
    </row>
    <row r="171" ht="15" customHeight="1">
      <c r="A171" s="147" t="s">
        <v>863</v>
      </c>
      <c r="B171" s="148" t="n">
        <v>6.9876206082929988</v>
      </c>
      <c r="C171" s="148" t="n">
        <v>48.290084389761134</v>
      </c>
      <c r="D171" s="148" t="n">
        <v>5.8817009651378935</v>
      </c>
      <c r="E171" s="148" t="n">
        <v>9.3958897027466133</v>
      </c>
      <c r="F171" s="148" t="n">
        <v>4.6393341427248167</v>
      </c>
      <c r="G171" s="148" t="n">
        <v>10.070310487683065</v>
      </c>
      <c r="H171" s="148" t="n">
        <v>1.7538215079716359</v>
      </c>
      <c r="I171" s="148" t="n">
        <v>5.8265078539862305</v>
      </c>
      <c r="J171" s="148" t="n">
        <v>10.750319231568042</v>
      </c>
      <c r="K171" s="148" t="n">
        <v>2.7167452605134392</v>
      </c>
      <c r="L171" s="148" t="n">
        <v>0.76965802817870821</v>
      </c>
      <c r="M171" s="148" t="s">
        <v>875</v>
      </c>
      <c r="N171" s="148" t="n">
        <v>107.0819921785646</v>
      </c>
    </row>
    <row r="172" ht="15" customHeight="1">
      <c r="A172" s="147" t="s">
        <v>864</v>
      </c>
      <c r="B172" s="148" t="n">
        <v>6.8696025585104667</v>
      </c>
      <c r="C172" s="148" t="n">
        <v>41.006049685355393</v>
      </c>
      <c r="D172" s="148" t="n">
        <v>4.4050110722565359</v>
      </c>
      <c r="E172" s="148" t="n">
        <v>11.111066519438923</v>
      </c>
      <c r="F172" s="148" t="n">
        <v>3.9470167765533524</v>
      </c>
      <c r="G172" s="148" t="n">
        <v>10.215641748582847</v>
      </c>
      <c r="H172" s="148" t="n">
        <v>1.4845515464551748</v>
      </c>
      <c r="I172" s="148" t="n">
        <v>5.0217760731773309</v>
      </c>
      <c r="J172" s="148" t="n">
        <v>12.823594468401248</v>
      </c>
      <c r="K172" s="148" t="n">
        <v>2.4814135723922632</v>
      </c>
      <c r="L172" s="148" t="n">
        <v>0.48034934725467288</v>
      </c>
      <c r="M172" s="148" t="s">
        <v>875</v>
      </c>
      <c r="N172" s="148" t="n">
        <v>99.846073368378228</v>
      </c>
    </row>
    <row r="173" ht="15" customHeight="1">
      <c r="A173" s="147" t="s">
        <v>865</v>
      </c>
      <c r="B173" s="148" t="n">
        <v>0.47764494268290203</v>
      </c>
      <c r="C173" s="148" t="n">
        <v>12.675491003300984</v>
      </c>
      <c r="D173" s="148" t="n">
        <v>1.0962535944328311</v>
      </c>
      <c r="E173" s="148" t="n">
        <v>1.9393922640101113</v>
      </c>
      <c r="F173" s="148" t="n">
        <v>0.24304363239606222</v>
      </c>
      <c r="G173" s="148" t="n">
        <v>2.8718456650505071</v>
      </c>
      <c r="H173" s="148" t="n">
        <v>7.8005658658345536E-2</v>
      </c>
      <c r="I173" s="148" t="n">
        <v>0.81897343586222338</v>
      </c>
      <c r="J173" s="148" t="n">
        <v>2.5917101343409223</v>
      </c>
      <c r="K173" s="148" t="n">
        <v>0.22592210135650631</v>
      </c>
      <c r="L173" s="148" t="n">
        <v>2.6523155164718624E-2</v>
      </c>
      <c r="M173" s="148" t="s">
        <v>875</v>
      </c>
      <c r="N173" s="148" t="n">
        <v>23.044805587256111</v>
      </c>
    </row>
    <row r="174" ht="15" customHeight="1">
      <c r="A174" s="147" t="s">
        <v>866</v>
      </c>
      <c r="B174" s="148" t="n">
        <v>7.9105306874982775</v>
      </c>
      <c r="C174" s="148" t="n">
        <v>57.079436087846666</v>
      </c>
      <c r="D174" s="148" t="n">
        <v>7.314193941678246</v>
      </c>
      <c r="E174" s="148" t="n">
        <v>13.035466817893402</v>
      </c>
      <c r="F174" s="148" t="n">
        <v>3.8506513828381808</v>
      </c>
      <c r="G174" s="148" t="n">
        <v>10.041604172210018</v>
      </c>
      <c r="H174" s="148" t="n">
        <v>1.8556875050278303</v>
      </c>
      <c r="I174" s="148" t="n">
        <v>6.9538713044922194</v>
      </c>
      <c r="J174" s="148" t="n">
        <v>13.837116343840787</v>
      </c>
      <c r="K174" s="148" t="n">
        <v>1.9446938935474551</v>
      </c>
      <c r="L174" s="148" t="n">
        <v>0.65449522919934811</v>
      </c>
      <c r="M174" s="148" t="s">
        <v>875</v>
      </c>
      <c r="N174" s="148" t="n">
        <v>124.47774736607242</v>
      </c>
    </row>
    <row r="175" ht="15" customHeight="1">
      <c r="A175" s="144" t="s">
        <v>867</v>
      </c>
      <c r="B175" s="145" t="n">
        <v>9.3221397930682972</v>
      </c>
      <c r="C175" s="145" t="n">
        <v>3.6374457625364327</v>
      </c>
      <c r="D175" s="145" t="n">
        <v>8.9436127181405283</v>
      </c>
      <c r="E175" s="145" t="n">
        <v>7.6199407767624221</v>
      </c>
      <c r="F175" s="145" t="n">
        <v>5.1874523400627073</v>
      </c>
      <c r="G175" s="145" t="n">
        <v>5.0175619971720948</v>
      </c>
      <c r="H175" s="145" t="n">
        <v>3.5379584941996214</v>
      </c>
      <c r="I175" s="145" t="n">
        <v>10.597399995079819</v>
      </c>
      <c r="J175" s="145" t="n">
        <v>17.624482479910299</v>
      </c>
      <c r="K175" s="145" t="n">
        <v>1.4846481823765425</v>
      </c>
      <c r="L175" s="145" t="n">
        <v>1.9049265612714579</v>
      </c>
      <c r="M175" s="145" t="s">
        <v>875</v>
      </c>
      <c r="N175" s="145" t="n">
        <v>74.877569100580246</v>
      </c>
    </row>
    <row r="176" ht="15" customHeight="1">
      <c r="A176" s="144" t="s">
        <v>868</v>
      </c>
      <c r="B176" s="145" t="n">
        <v>32.513260289508821</v>
      </c>
      <c r="C176" s="145" t="n">
        <v>99.057070496414156</v>
      </c>
      <c r="D176" s="145" t="n">
        <v>20.045988303460948</v>
      </c>
      <c r="E176" s="145" t="n">
        <v>22.977077290471392</v>
      </c>
      <c r="F176" s="145" t="n">
        <v>20.381406652720131</v>
      </c>
      <c r="G176" s="145" t="n">
        <v>26.533651200752267</v>
      </c>
      <c r="H176" s="145" t="n">
        <v>4.4915190257167819</v>
      </c>
      <c r="I176" s="145" t="n">
        <v>24.840016325632728</v>
      </c>
      <c r="J176" s="145" t="n">
        <v>54.145390785012566</v>
      </c>
      <c r="K176" s="145" t="n">
        <v>5.6214390755443562</v>
      </c>
      <c r="L176" s="145" t="n">
        <v>2.9506784040543241</v>
      </c>
      <c r="M176" s="145" t="s">
        <v>875</v>
      </c>
      <c r="N176" s="145" t="n">
        <v>313.55749784928861</v>
      </c>
    </row>
    <row r="177" ht="15" customHeight="1">
      <c r="A177" s="147" t="s">
        <v>869</v>
      </c>
      <c r="B177" s="148" t="n">
        <v>9.4224887048988339</v>
      </c>
      <c r="C177" s="148" t="n">
        <v>0.45308244447835283</v>
      </c>
      <c r="D177" s="148" t="n">
        <v>1.7733017671704607</v>
      </c>
      <c r="E177" s="148" t="n">
        <v>2.0044062828521727</v>
      </c>
      <c r="F177" s="148" t="n">
        <v>2.7575882288901008</v>
      </c>
      <c r="G177" s="148" t="n">
        <v>0.94907665767415372</v>
      </c>
      <c r="H177" s="148" t="n">
        <v>0.69995581728426615</v>
      </c>
      <c r="I177" s="148" t="n">
        <v>2.7031890439885449</v>
      </c>
      <c r="J177" s="148" t="n">
        <v>3.6028730733960472</v>
      </c>
      <c r="K177" s="148" t="n">
        <v>0.36650246165657047</v>
      </c>
      <c r="L177" s="148" t="n">
        <v>0.19886063775300983</v>
      </c>
      <c r="M177" s="148" t="s">
        <v>875</v>
      </c>
      <c r="N177" s="148" t="n">
        <v>24.931325120042509</v>
      </c>
    </row>
    <row r="178" ht="15" customHeight="1">
      <c r="A178" s="147" t="s">
        <v>870</v>
      </c>
      <c r="B178" s="148" t="n">
        <v>3.3734520964241033</v>
      </c>
      <c r="C178" s="148" t="n">
        <v>9.3414915704498274</v>
      </c>
      <c r="D178" s="148" t="n">
        <v>2.7128036127382917</v>
      </c>
      <c r="E178" s="148" t="n">
        <v>1.8712642865168254</v>
      </c>
      <c r="F178" s="148" t="n">
        <v>3.4297740491835276</v>
      </c>
      <c r="G178" s="148" t="n">
        <v>3.200415613361359</v>
      </c>
      <c r="H178" s="148" t="n">
        <v>0.74193035392570494</v>
      </c>
      <c r="I178" s="148" t="n">
        <v>4.6162640812861122</v>
      </c>
      <c r="J178" s="148" t="n">
        <v>6.9186285713602693</v>
      </c>
      <c r="K178" s="148" t="n">
        <v>0.77972175868097937</v>
      </c>
      <c r="L178" s="148" t="n">
        <v>0.47212465020593003</v>
      </c>
      <c r="M178" s="148" t="s">
        <v>875</v>
      </c>
      <c r="N178" s="148" t="n">
        <v>37.457870644132932</v>
      </c>
    </row>
    <row r="179" ht="15" customHeight="1">
      <c r="A179" s="147" t="s">
        <v>871</v>
      </c>
      <c r="B179" s="148" t="n">
        <v>16.205058638516746</v>
      </c>
      <c r="C179" s="148" t="n">
        <v>82.868699284779865</v>
      </c>
      <c r="D179" s="148" t="n">
        <v>13.463093497946423</v>
      </c>
      <c r="E179" s="148" t="n">
        <v>15.294946421531675</v>
      </c>
      <c r="F179" s="148" t="n">
        <v>12.417762243634542</v>
      </c>
      <c r="G179" s="148" t="n">
        <v>18.431500969912211</v>
      </c>
      <c r="H179" s="148" t="n">
        <v>2.7701059370676671</v>
      </c>
      <c r="I179" s="148" t="n">
        <v>14.901987160526275</v>
      </c>
      <c r="J179" s="148" t="n">
        <v>36.994387533912658</v>
      </c>
      <c r="K179" s="148" t="n">
        <v>3.8468063475240077</v>
      </c>
      <c r="L179" s="148" t="n">
        <v>1.4437231917147639</v>
      </c>
      <c r="M179" s="148" t="s">
        <v>875</v>
      </c>
      <c r="N179" s="148" t="n">
        <v>218.63807122706683</v>
      </c>
    </row>
    <row r="180" ht="15" customHeight="1">
      <c r="A180" s="147" t="s">
        <v>872</v>
      </c>
      <c r="B180" s="148" t="n">
        <v>3.512260849669139</v>
      </c>
      <c r="C180" s="148" t="n">
        <v>6.3937971967061369</v>
      </c>
      <c r="D180" s="148" t="n">
        <v>2.0967894256057744</v>
      </c>
      <c r="E180" s="148" t="n">
        <v>3.8064602995707189</v>
      </c>
      <c r="F180" s="148" t="n">
        <v>1.7762821310119628</v>
      </c>
      <c r="G180" s="148" t="n">
        <v>3.9526579598045348</v>
      </c>
      <c r="H180" s="148" t="n">
        <v>0.27952691743914282</v>
      </c>
      <c r="I180" s="148" t="n">
        <v>2.6185760398317979</v>
      </c>
      <c r="J180" s="148" t="n">
        <v>6.6295016063435881</v>
      </c>
      <c r="K180" s="148" t="n">
        <v>0.62840850768280032</v>
      </c>
      <c r="L180" s="148" t="n">
        <v>0.83596992438062023</v>
      </c>
      <c r="M180" s="148" t="s">
        <v>875</v>
      </c>
      <c r="N180" s="148" t="n">
        <v>32.53023085804621</v>
      </c>
    </row>
    <row r="181" ht="15" customHeight="1">
      <c r="A181" s="144" t="s">
        <v>873</v>
      </c>
      <c r="B181" s="145" t="n">
        <v>97.212062818260065</v>
      </c>
      <c r="C181" s="145" t="n">
        <v>421.24232331768076</v>
      </c>
      <c r="D181" s="145" t="n">
        <v>70.834488532640592</v>
      </c>
      <c r="E181" s="145" t="n">
        <v>107.16780870983494</v>
      </c>
      <c r="F181" s="145" t="n">
        <v>52.992434311792529</v>
      </c>
      <c r="G181" s="145" t="n">
        <v>101.18378732441083</v>
      </c>
      <c r="H181" s="145" t="n">
        <v>20.958882516113043</v>
      </c>
      <c r="I181" s="145" t="n">
        <v>81.485591786280963</v>
      </c>
      <c r="J181" s="145" t="n">
        <v>159.56956755934766</v>
      </c>
      <c r="K181" s="145" t="n">
        <v>23.572556677377779</v>
      </c>
      <c r="L181" s="145" t="n">
        <v>9.0438456913114393</v>
      </c>
      <c r="M181" s="145" t="s">
        <v>875</v>
      </c>
      <c r="N181" s="145" t="n">
        <v>1145.2633492450509</v>
      </c>
    </row>
    <row r="182" ht="15" customHeight="1">
      <c r="A182" s="149" t="s">
        <v>874</v>
      </c>
      <c r="B182" s="14" t="n">
        <v>106.53420261132841</v>
      </c>
      <c r="C182" s="14" t="n">
        <v>424.87976908021716</v>
      </c>
      <c r="D182" s="14" t="n">
        <v>79.778101250781106</v>
      </c>
      <c r="E182" s="14" t="n">
        <v>114.78774948659736</v>
      </c>
      <c r="F182" s="14" t="n">
        <v>58.179886651855234</v>
      </c>
      <c r="G182" s="14" t="n">
        <v>106.2013493215829</v>
      </c>
      <c r="H182" s="14" t="n">
        <v>24.496841010312654</v>
      </c>
      <c r="I182" s="14" t="n">
        <v>92.082991781360803</v>
      </c>
      <c r="J182" s="14" t="n">
        <v>177.19405003925797</v>
      </c>
      <c r="K182" s="14" t="n">
        <v>25.057204859754322</v>
      </c>
      <c r="L182" s="14" t="n">
        <v>10.948772252582897</v>
      </c>
      <c r="M182" s="14" t="s">
        <v>875</v>
      </c>
      <c r="N182" s="14" t="n">
        <v>1220.1409183456306</v>
      </c>
    </row>
    <row r="183" ht="15" customHeight="1">
      <c r="A183" s="144"/>
      <c r="B183" s="145"/>
      <c r="C183" s="145"/>
      <c r="D183" s="145"/>
      <c r="E183" s="145"/>
      <c r="F183" s="145"/>
      <c r="G183" s="145"/>
      <c r="H183" s="145"/>
      <c r="I183" s="145"/>
      <c r="J183" s="145"/>
      <c r="K183" s="145"/>
      <c r="L183" s="145"/>
      <c r="M183" s="145"/>
      <c r="N183" s="145"/>
    </row>
    <row r="184" ht="15" customHeight="1">
      <c r="A184" s="135" t="n">
        <v>2020</v>
      </c>
      <c r="B184" s="135"/>
      <c r="C184" s="135"/>
      <c r="D184" s="135"/>
      <c r="E184" s="135"/>
      <c r="F184" s="135"/>
      <c r="G184" s="135"/>
      <c r="H184" s="135"/>
      <c r="I184" s="135"/>
      <c r="J184" s="135"/>
      <c r="K184" s="135"/>
      <c r="L184" s="135"/>
      <c r="M184" s="135"/>
      <c r="N184" s="135"/>
    </row>
    <row r="185" ht="15" customHeight="1">
      <c r="A185" s="144" t="s">
        <v>856</v>
      </c>
      <c r="B185" s="145" t="n">
        <v>76.325125768334871</v>
      </c>
      <c r="C185" s="145" t="n">
        <v>303.63546128715814</v>
      </c>
      <c r="D185" s="145" t="n">
        <v>62.148581854701668</v>
      </c>
      <c r="E185" s="145" t="n">
        <v>82.722759036742502</v>
      </c>
      <c r="F185" s="145" t="n">
        <v>37.584911314852555</v>
      </c>
      <c r="G185" s="145" t="n">
        <v>70.127125400540905</v>
      </c>
      <c r="H185" s="145" t="n">
        <v>20.192909938747608</v>
      </c>
      <c r="I185" s="145" t="n">
        <v>67.845335770367043</v>
      </c>
      <c r="J185" s="145" t="n">
        <v>121.91461051385363</v>
      </c>
      <c r="K185" s="145" t="n">
        <v>20.68756852859622</v>
      </c>
      <c r="L185" s="145" t="n">
        <v>7.0169432331509443</v>
      </c>
      <c r="M185" s="145" t="s">
        <v>875</v>
      </c>
      <c r="N185" s="15" t="n">
        <v>870.20133264704612</v>
      </c>
    </row>
    <row r="186" ht="15" customHeight="1">
      <c r="A186" s="144" t="s">
        <v>858</v>
      </c>
      <c r="B186" s="145" t="n">
        <v>67.196186692279582</v>
      </c>
      <c r="C186" s="145" t="n">
        <v>300.17159950208639</v>
      </c>
      <c r="D186" s="145" t="n">
        <v>52.602866151973394</v>
      </c>
      <c r="E186" s="145" t="n">
        <v>75.078633920257786</v>
      </c>
      <c r="F186" s="145" t="n">
        <v>30.938060670622693</v>
      </c>
      <c r="G186" s="145" t="n">
        <v>64.32427681017603</v>
      </c>
      <c r="H186" s="145" t="n">
        <v>15.595148437179974</v>
      </c>
      <c r="I186" s="145" t="n">
        <v>56.950209963226392</v>
      </c>
      <c r="J186" s="145" t="n">
        <v>103.53625669720748</v>
      </c>
      <c r="K186" s="145" t="n">
        <v>19.072738653793404</v>
      </c>
      <c r="L186" s="145" t="n">
        <v>5.1917814958513544</v>
      </c>
      <c r="M186" s="145" t="s">
        <v>875</v>
      </c>
      <c r="N186" s="15" t="n">
        <v>790.65775899465461</v>
      </c>
    </row>
    <row r="187" ht="15" customHeight="1">
      <c r="A187" s="147" t="s">
        <v>859</v>
      </c>
      <c r="B187" s="148" t="n">
        <v>31.851827710418007</v>
      </c>
      <c r="C187" s="148" t="n">
        <v>116.12440429021753</v>
      </c>
      <c r="D187" s="148" t="n">
        <v>24.970028116281508</v>
      </c>
      <c r="E187" s="148" t="n">
        <v>33.856170966807504</v>
      </c>
      <c r="F187" s="148" t="n">
        <v>12.545865123812842</v>
      </c>
      <c r="G187" s="148" t="n">
        <v>27.109678813348296</v>
      </c>
      <c r="H187" s="148" t="n">
        <v>8.3239970405353212</v>
      </c>
      <c r="I187" s="148" t="n">
        <v>27.274904549774693</v>
      </c>
      <c r="J187" s="148" t="n">
        <v>40.30057854852943</v>
      </c>
      <c r="K187" s="148" t="n">
        <v>8.6959796025898974</v>
      </c>
      <c r="L187" s="148" t="n">
        <v>2.005599809673912</v>
      </c>
      <c r="M187" s="148" t="s">
        <v>875</v>
      </c>
      <c r="N187" s="126" t="n">
        <v>333.059034571989</v>
      </c>
    </row>
    <row r="188" ht="15" customHeight="1">
      <c r="A188" s="147" t="s">
        <v>860</v>
      </c>
      <c r="B188" s="148" t="n">
        <v>1.5379086679083507</v>
      </c>
      <c r="C188" s="148" t="n">
        <v>12.458409254069009</v>
      </c>
      <c r="D188" s="148" t="n">
        <v>1.9583250093129476</v>
      </c>
      <c r="E188" s="148" t="n">
        <v>2.7048332471637035</v>
      </c>
      <c r="F188" s="148" t="n">
        <v>1.532171235537529</v>
      </c>
      <c r="G188" s="148" t="n">
        <v>2.2071511569226585</v>
      </c>
      <c r="H188" s="148" t="n">
        <v>0.38352453409131365</v>
      </c>
      <c r="I188" s="148" t="n">
        <v>2.727139871068319</v>
      </c>
      <c r="J188" s="148" t="n">
        <v>3.0265102881774912</v>
      </c>
      <c r="K188" s="148" t="n">
        <v>0.75860170975112917</v>
      </c>
      <c r="L188" s="148" t="n">
        <v>0.13543940758132939</v>
      </c>
      <c r="M188" s="148" t="s">
        <v>875</v>
      </c>
      <c r="N188" s="126" t="n">
        <v>29.430014381583781</v>
      </c>
    </row>
    <row r="189" ht="15" customHeight="1">
      <c r="A189" s="147" t="s">
        <v>861</v>
      </c>
      <c r="B189" s="148" t="n">
        <v>2.0028095374379293</v>
      </c>
      <c r="C189" s="148" t="n">
        <v>9.36827761223668</v>
      </c>
      <c r="D189" s="148" t="n">
        <v>1.9471695454351456</v>
      </c>
      <c r="E189" s="148" t="n">
        <v>2.778856150834748</v>
      </c>
      <c r="F189" s="148" t="n">
        <v>1.1933947238389413</v>
      </c>
      <c r="G189" s="148" t="n">
        <v>1.7257407862885117</v>
      </c>
      <c r="H189" s="148" t="n">
        <v>0.52540622008419913</v>
      </c>
      <c r="I189" s="148" t="n">
        <v>2.2607347184618041</v>
      </c>
      <c r="J189" s="148" t="n">
        <v>4.7540844725077314</v>
      </c>
      <c r="K189" s="148" t="n">
        <v>0.64261999143056392</v>
      </c>
      <c r="L189" s="148" t="n">
        <v>0.16826063976394415</v>
      </c>
      <c r="M189" s="148" t="s">
        <v>875</v>
      </c>
      <c r="N189" s="126" t="n">
        <v>27.367354398320199</v>
      </c>
    </row>
    <row r="190" ht="15" customHeight="1">
      <c r="A190" s="147" t="s">
        <v>862</v>
      </c>
      <c r="B190" s="148" t="n">
        <v>10.820709735067368</v>
      </c>
      <c r="C190" s="148" t="n">
        <v>31.295513431318156</v>
      </c>
      <c r="D190" s="148" t="n">
        <v>6.062345696548209</v>
      </c>
      <c r="E190" s="148" t="n">
        <v>7.3516787554293321</v>
      </c>
      <c r="F190" s="148" t="n">
        <v>3.6331097587069574</v>
      </c>
      <c r="G190" s="148" t="n">
        <v>7.1423361163152048</v>
      </c>
      <c r="H190" s="148" t="n">
        <v>2.016999362040202</v>
      </c>
      <c r="I190" s="148" t="n">
        <v>6.133536097524007</v>
      </c>
      <c r="J190" s="148" t="n">
        <v>16.998317098063151</v>
      </c>
      <c r="K190" s="148" t="n">
        <v>2.0440979016644798</v>
      </c>
      <c r="L190" s="148" t="n">
        <v>1.1983401754021645</v>
      </c>
      <c r="M190" s="148" t="s">
        <v>875</v>
      </c>
      <c r="N190" s="126" t="n">
        <v>94.696984128079208</v>
      </c>
    </row>
    <row r="191" ht="15" customHeight="1">
      <c r="A191" s="147" t="s">
        <v>863</v>
      </c>
      <c r="B191" s="148" t="n">
        <v>7.2649678068429395</v>
      </c>
      <c r="C191" s="148" t="n">
        <v>48.338598150805446</v>
      </c>
      <c r="D191" s="148" t="n">
        <v>6.3646641030297912</v>
      </c>
      <c r="E191" s="148" t="n">
        <v>9.7209199441569361</v>
      </c>
      <c r="F191" s="148" t="n">
        <v>4.6903914484232336</v>
      </c>
      <c r="G191" s="148" t="n">
        <v>8.8730669212535851</v>
      </c>
      <c r="H191" s="148" t="n">
        <v>1.8127670202045461</v>
      </c>
      <c r="I191" s="148" t="n">
        <v>6.5019478910116186</v>
      </c>
      <c r="J191" s="148" t="n">
        <v>10.609665622792146</v>
      </c>
      <c r="K191" s="148" t="n">
        <v>3.0860540157683052</v>
      </c>
      <c r="L191" s="148" t="n">
        <v>0.71532544390503883</v>
      </c>
      <c r="M191" s="148" t="s">
        <v>875</v>
      </c>
      <c r="N191" s="126" t="n">
        <v>107.97836836819359</v>
      </c>
    </row>
    <row r="192" ht="15" customHeight="1">
      <c r="A192" s="147" t="s">
        <v>864</v>
      </c>
      <c r="B192" s="148" t="n">
        <v>5.7450069353536701</v>
      </c>
      <c r="C192" s="148" t="n">
        <v>29.186381279219606</v>
      </c>
      <c r="D192" s="148" t="n">
        <v>4.1953166501913</v>
      </c>
      <c r="E192" s="148" t="n">
        <v>6.9605445929442906</v>
      </c>
      <c r="F192" s="148" t="n">
        <v>3.6086313117339217</v>
      </c>
      <c r="G192" s="148" t="n">
        <v>6.5531755019933611</v>
      </c>
      <c r="H192" s="148" t="n">
        <v>1.0659778138455824</v>
      </c>
      <c r="I192" s="148" t="n">
        <v>5.0569192807782342</v>
      </c>
      <c r="J192" s="148" t="n">
        <v>12.879136680311065</v>
      </c>
      <c r="K192" s="148" t="n">
        <v>1.7335998739428891</v>
      </c>
      <c r="L192" s="148" t="n">
        <v>0.44572117688343815</v>
      </c>
      <c r="M192" s="148" t="s">
        <v>875</v>
      </c>
      <c r="N192" s="126" t="n">
        <v>77.430411097197364</v>
      </c>
    </row>
    <row r="193" ht="15" customHeight="1">
      <c r="A193" s="147" t="s">
        <v>865</v>
      </c>
      <c r="B193" s="148" t="n">
        <v>0.61708314781824747</v>
      </c>
      <c r="C193" s="148" t="n">
        <v>8.5851427788747152</v>
      </c>
      <c r="D193" s="148" t="n">
        <v>1.3145924043095907</v>
      </c>
      <c r="E193" s="148" t="n">
        <v>0.8588733061803181</v>
      </c>
      <c r="F193" s="148" t="n">
        <v>0.20600894735654196</v>
      </c>
      <c r="G193" s="148" t="n">
        <v>1.6841784891942344</v>
      </c>
      <c r="H193" s="148" t="n">
        <v>4.6824390338261926E-2</v>
      </c>
      <c r="I193" s="148" t="n">
        <v>0.72954803164672866</v>
      </c>
      <c r="J193" s="148" t="n">
        <v>1.8088372004496258</v>
      </c>
      <c r="K193" s="148" t="n">
        <v>0.18655121436564126</v>
      </c>
      <c r="L193" s="148" t="n">
        <v>1.141884041150411E-2</v>
      </c>
      <c r="M193" s="148" t="s">
        <v>875</v>
      </c>
      <c r="N193" s="126" t="n">
        <v>16.049058750945406</v>
      </c>
    </row>
    <row r="194" ht="15" customHeight="1">
      <c r="A194" s="147" t="s">
        <v>866</v>
      </c>
      <c r="B194" s="148" t="n">
        <v>7.355873151433066</v>
      </c>
      <c r="C194" s="148" t="n">
        <v>44.81487270534538</v>
      </c>
      <c r="D194" s="148" t="n">
        <v>5.7904246268649056</v>
      </c>
      <c r="E194" s="148" t="n">
        <v>10.846756956740963</v>
      </c>
      <c r="F194" s="148" t="n">
        <v>3.5284881212127241</v>
      </c>
      <c r="G194" s="148" t="n">
        <v>9.0289490248601876</v>
      </c>
      <c r="H194" s="148" t="n">
        <v>1.4196520560405472</v>
      </c>
      <c r="I194" s="148" t="n">
        <v>6.2654795229609954</v>
      </c>
      <c r="J194" s="148" t="n">
        <v>13.159126786376795</v>
      </c>
      <c r="K194" s="148" t="n">
        <v>1.9252343442804978</v>
      </c>
      <c r="L194" s="148" t="n">
        <v>0.51167600223002419</v>
      </c>
      <c r="M194" s="148" t="s">
        <v>875</v>
      </c>
      <c r="N194" s="126" t="n">
        <v>104.64653329834606</v>
      </c>
    </row>
    <row r="195" ht="15" customHeight="1">
      <c r="A195" s="144" t="s">
        <v>867</v>
      </c>
      <c r="B195" s="145" t="n">
        <v>9.1289390760552802</v>
      </c>
      <c r="C195" s="145" t="n">
        <v>3.4638617850716558</v>
      </c>
      <c r="D195" s="145" t="n">
        <v>9.5457157027282609</v>
      </c>
      <c r="E195" s="145" t="n">
        <v>7.6441251164847053</v>
      </c>
      <c r="F195" s="145" t="n">
        <v>6.6468506442298665</v>
      </c>
      <c r="G195" s="145" t="n">
        <v>5.8028485903648725</v>
      </c>
      <c r="H195" s="145" t="n">
        <v>4.5977615015676285</v>
      </c>
      <c r="I195" s="145" t="n">
        <v>10.89512580714065</v>
      </c>
      <c r="J195" s="145" t="n">
        <v>18.378353816646175</v>
      </c>
      <c r="K195" s="145" t="n">
        <v>1.6148298748028167</v>
      </c>
      <c r="L195" s="145" t="n">
        <v>1.8251617372995887</v>
      </c>
      <c r="M195" s="145" t="s">
        <v>875</v>
      </c>
      <c r="N195" s="15" t="n">
        <v>79.543573652391487</v>
      </c>
    </row>
    <row r="196" ht="15" customHeight="1">
      <c r="A196" s="144" t="s">
        <v>868</v>
      </c>
      <c r="B196" s="145" t="n">
        <v>25.493267252221425</v>
      </c>
      <c r="C196" s="145" t="n">
        <v>82.703058810963938</v>
      </c>
      <c r="D196" s="145" t="n">
        <v>14.932481485450742</v>
      </c>
      <c r="E196" s="145" t="n">
        <v>20.878583609626773</v>
      </c>
      <c r="F196" s="145" t="n">
        <v>18.490708581252772</v>
      </c>
      <c r="G196" s="145" t="n">
        <v>19.506374979960125</v>
      </c>
      <c r="H196" s="145" t="n">
        <v>3.9257967313385009</v>
      </c>
      <c r="I196" s="145" t="n">
        <v>24.09090984620412</v>
      </c>
      <c r="J196" s="145" t="n">
        <v>39.699504695306146</v>
      </c>
      <c r="K196" s="145" t="n">
        <v>4.4349930106137601</v>
      </c>
      <c r="L196" s="145" t="n">
        <v>2.9264056714316369</v>
      </c>
      <c r="M196" s="145" t="s">
        <v>875</v>
      </c>
      <c r="N196" s="15" t="n">
        <v>257.08208467436992</v>
      </c>
    </row>
    <row r="197" ht="15" customHeight="1">
      <c r="A197" s="147" t="s">
        <v>869</v>
      </c>
      <c r="B197" s="148" t="n">
        <v>7.4796367046877545</v>
      </c>
      <c r="C197" s="148" t="n">
        <v>0.22956938237508143</v>
      </c>
      <c r="D197" s="148" t="n">
        <v>2.1331769726791383</v>
      </c>
      <c r="E197" s="148" t="n">
        <v>1.7577025895970664</v>
      </c>
      <c r="F197" s="148" t="n">
        <v>3.3359790019611086</v>
      </c>
      <c r="G197" s="148" t="n">
        <v>0.94976792792256681</v>
      </c>
      <c r="H197" s="148" t="n">
        <v>0.78933278288777664</v>
      </c>
      <c r="I197" s="148" t="n">
        <v>3.5815728874448141</v>
      </c>
      <c r="J197" s="148" t="n">
        <v>3.60244320443344</v>
      </c>
      <c r="K197" s="148" t="n">
        <v>0.39092559199968974</v>
      </c>
      <c r="L197" s="148" t="n">
        <v>0.210348591120402</v>
      </c>
      <c r="M197" s="148" t="s">
        <v>875</v>
      </c>
      <c r="N197" s="126" t="n">
        <v>24.46045563710884</v>
      </c>
    </row>
    <row r="198" ht="15" customHeight="1">
      <c r="A198" s="147" t="s">
        <v>870</v>
      </c>
      <c r="B198" s="148" t="n">
        <v>2.1665510248781836</v>
      </c>
      <c r="C198" s="148" t="n">
        <v>7.8342566684468586</v>
      </c>
      <c r="D198" s="148" t="n">
        <v>1.5978188838322958</v>
      </c>
      <c r="E198" s="148" t="n">
        <v>1.3417294872004193</v>
      </c>
      <c r="F198" s="148" t="n">
        <v>2.7351058634586334</v>
      </c>
      <c r="G198" s="148" t="n">
        <v>1.3770142930857339</v>
      </c>
      <c r="H198" s="148" t="n">
        <v>0.44194705071512863</v>
      </c>
      <c r="I198" s="148" t="n">
        <v>3.6167634269383755</v>
      </c>
      <c r="J198" s="148" t="n">
        <v>5.1235236177113856</v>
      </c>
      <c r="K198" s="148" t="n">
        <v>0.50336393250338241</v>
      </c>
      <c r="L198" s="148" t="n">
        <v>0.39759494647814442</v>
      </c>
      <c r="M198" s="148" t="s">
        <v>875</v>
      </c>
      <c r="N198" s="126" t="n">
        <v>27.135669195248546</v>
      </c>
    </row>
    <row r="199" ht="15" customHeight="1">
      <c r="A199" s="147" t="s">
        <v>871</v>
      </c>
      <c r="B199" s="148" t="n">
        <v>13.040566727963764</v>
      </c>
      <c r="C199" s="148" t="n">
        <v>71.747111755706797</v>
      </c>
      <c r="D199" s="148" t="n">
        <v>9.7942305592969241</v>
      </c>
      <c r="E199" s="148" t="n">
        <v>15.169174303176881</v>
      </c>
      <c r="F199" s="148" t="n">
        <v>10.496483106678644</v>
      </c>
      <c r="G199" s="148" t="n">
        <v>15.877917019905091</v>
      </c>
      <c r="H199" s="148" t="n">
        <v>2.4470894118893942</v>
      </c>
      <c r="I199" s="148" t="n">
        <v>13.261250144564313</v>
      </c>
      <c r="J199" s="148" t="n">
        <v>27.628094794286099</v>
      </c>
      <c r="K199" s="148" t="n">
        <v>3.2405453790791836</v>
      </c>
      <c r="L199" s="148" t="n">
        <v>1.8123610298107469</v>
      </c>
      <c r="M199" s="148" t="s">
        <v>875</v>
      </c>
      <c r="N199" s="126" t="n">
        <v>184.51482423235785</v>
      </c>
    </row>
    <row r="200" ht="15" customHeight="1">
      <c r="A200" s="147" t="s">
        <v>872</v>
      </c>
      <c r="B200" s="148" t="n">
        <v>2.8065127946917223</v>
      </c>
      <c r="C200" s="148" t="n">
        <v>2.892121004435221</v>
      </c>
      <c r="D200" s="148" t="n">
        <v>1.4072550696423847</v>
      </c>
      <c r="E200" s="148" t="n">
        <v>2.6099772296524044</v>
      </c>
      <c r="F200" s="148" t="n">
        <v>1.923140609154383</v>
      </c>
      <c r="G200" s="148" t="n">
        <v>1.3016757390467326</v>
      </c>
      <c r="H200" s="148" t="n">
        <v>0.24742748584620153</v>
      </c>
      <c r="I200" s="148" t="n">
        <v>3.6313233872566228</v>
      </c>
      <c r="J200" s="148" t="n">
        <v>3.3454430788752232</v>
      </c>
      <c r="K200" s="148" t="n">
        <v>0.30015810703150425</v>
      </c>
      <c r="L200" s="148" t="n">
        <v>0.50610110402234398</v>
      </c>
      <c r="M200" s="148" t="s">
        <v>875</v>
      </c>
      <c r="N200" s="126" t="n">
        <v>20.971135609654745</v>
      </c>
    </row>
    <row r="201" ht="15" customHeight="1">
      <c r="A201" s="144" t="s">
        <v>873</v>
      </c>
      <c r="B201" s="145" t="n">
        <v>92.689453944500997</v>
      </c>
      <c r="C201" s="145" t="n">
        <v>382.87465831305036</v>
      </c>
      <c r="D201" s="145" t="n">
        <v>67.535347637424124</v>
      </c>
      <c r="E201" s="145" t="n">
        <v>95.957217529884559</v>
      </c>
      <c r="F201" s="145" t="n">
        <v>49.428769251875451</v>
      </c>
      <c r="G201" s="145" t="n">
        <v>83.830651790136173</v>
      </c>
      <c r="H201" s="145" t="n">
        <v>19.520945168518477</v>
      </c>
      <c r="I201" s="145" t="n">
        <v>81.041119809430526</v>
      </c>
      <c r="J201" s="145" t="n">
        <v>143.23576139251358</v>
      </c>
      <c r="K201" s="145" t="n">
        <v>23.50773166440716</v>
      </c>
      <c r="L201" s="145" t="n">
        <v>8.1181871672829935</v>
      </c>
      <c r="M201" s="145" t="s">
        <v>875</v>
      </c>
      <c r="N201" s="15" t="n">
        <v>1047.7398436690244</v>
      </c>
    </row>
    <row r="202" ht="15" customHeight="1">
      <c r="A202" s="149" t="s">
        <v>874</v>
      </c>
      <c r="B202" s="14" t="n">
        <v>101.81839302055631</v>
      </c>
      <c r="C202" s="14" t="n">
        <v>386.33852009812205</v>
      </c>
      <c r="D202" s="14" t="n">
        <v>77.081063340152411</v>
      </c>
      <c r="E202" s="14" t="n">
        <v>103.60134264636929</v>
      </c>
      <c r="F202" s="14" t="n">
        <v>56.075619896105316</v>
      </c>
      <c r="G202" s="14" t="n">
        <v>89.633500380501047</v>
      </c>
      <c r="H202" s="14" t="n">
        <v>24.118706670086098</v>
      </c>
      <c r="I202" s="14" t="n">
        <v>91.936245616571142</v>
      </c>
      <c r="J202" s="14" t="n">
        <v>161.61411520915976</v>
      </c>
      <c r="K202" s="14" t="n">
        <v>25.122561539209975</v>
      </c>
      <c r="L202" s="14" t="n">
        <v>9.9433489045825816</v>
      </c>
      <c r="M202" s="14" t="s">
        <v>875</v>
      </c>
      <c r="N202" s="127" t="n">
        <v>1127.2834173214164</v>
      </c>
    </row>
    <row r="203" ht="15" customHeight="1">
      <c r="A203" s="144"/>
      <c r="B203" s="145"/>
      <c r="C203" s="145"/>
      <c r="D203" s="145"/>
      <c r="E203" s="145"/>
      <c r="F203" s="145"/>
      <c r="G203" s="145"/>
      <c r="H203" s="145"/>
      <c r="I203" s="145"/>
      <c r="J203" s="145"/>
      <c r="K203" s="145"/>
      <c r="L203" s="145"/>
      <c r="M203" s="145"/>
      <c r="N203" s="15"/>
    </row>
    <row r="204" ht="15" customHeight="1">
      <c r="A204" s="135" t="n">
        <v>2021</v>
      </c>
      <c r="B204" s="135"/>
      <c r="C204" s="135"/>
      <c r="D204" s="135"/>
      <c r="E204" s="135"/>
      <c r="F204" s="135"/>
      <c r="G204" s="135"/>
      <c r="H204" s="135"/>
      <c r="I204" s="135"/>
      <c r="J204" s="135"/>
      <c r="K204" s="135"/>
      <c r="L204" s="135"/>
      <c r="M204" s="135"/>
      <c r="N204" s="135"/>
    </row>
    <row r="205" ht="15" customHeight="1">
      <c r="A205" s="144" t="s">
        <v>856</v>
      </c>
      <c r="B205" s="145" t="n">
        <v>92.529870754257317</v>
      </c>
      <c r="C205" s="145" t="n">
        <v>331.90081662816209</v>
      </c>
      <c r="D205" s="145" t="n">
        <v>73.57645385111509</v>
      </c>
      <c r="E205" s="145" t="n">
        <v>97.028816618432316</v>
      </c>
      <c r="F205" s="145" t="n">
        <v>41.155421010721703</v>
      </c>
      <c r="G205" s="145" t="n">
        <v>77.337950690395019</v>
      </c>
      <c r="H205" s="145" t="n">
        <v>22.659865070646486</v>
      </c>
      <c r="I205" s="145" t="n">
        <v>77.964041572329961</v>
      </c>
      <c r="J205" s="145" t="n">
        <v>144.7768815178714</v>
      </c>
      <c r="K205" s="145" t="n">
        <v>24.429118134843307</v>
      </c>
      <c r="L205" s="145" t="n">
        <v>8.2642907667687666</v>
      </c>
      <c r="M205" s="145" t="s">
        <v>875</v>
      </c>
      <c r="N205" s="15" t="n">
        <v>991.62352661554314</v>
      </c>
    </row>
    <row r="206" ht="15" customHeight="1">
      <c r="A206" s="144" t="s">
        <v>858</v>
      </c>
      <c r="B206" s="145" t="n">
        <v>82.299281963320411</v>
      </c>
      <c r="C206" s="145" t="n">
        <v>328.25788199716686</v>
      </c>
      <c r="D206" s="145" t="n">
        <v>62.029327206302767</v>
      </c>
      <c r="E206" s="145" t="n">
        <v>89.621941598598866</v>
      </c>
      <c r="F206" s="145" t="n">
        <v>34.790404480716518</v>
      </c>
      <c r="G206" s="145" t="n">
        <v>70.519164358051981</v>
      </c>
      <c r="H206" s="145" t="n">
        <v>18.037845624275057</v>
      </c>
      <c r="I206" s="145" t="n">
        <v>65.056176253382603</v>
      </c>
      <c r="J206" s="145" t="n">
        <v>124.00878901894883</v>
      </c>
      <c r="K206" s="145" t="n">
        <v>22.508180521997556</v>
      </c>
      <c r="L206" s="145" t="n">
        <v>6.2570670081672777</v>
      </c>
      <c r="M206" s="145" t="s">
        <v>875</v>
      </c>
      <c r="N206" s="15" t="n">
        <v>903.38606003092877</v>
      </c>
    </row>
    <row r="207" ht="15" customHeight="1">
      <c r="A207" s="147" t="s">
        <v>859</v>
      </c>
      <c r="B207" s="148" t="n">
        <v>39.237478807211474</v>
      </c>
      <c r="C207" s="148" t="n">
        <v>134.35714308069825</v>
      </c>
      <c r="D207" s="148" t="n">
        <v>29.722643929557719</v>
      </c>
      <c r="E207" s="148" t="n">
        <v>39.527980506497123</v>
      </c>
      <c r="F207" s="148" t="n">
        <v>14.313351620947422</v>
      </c>
      <c r="G207" s="148" t="n">
        <v>30.809302076072928</v>
      </c>
      <c r="H207" s="148" t="n">
        <v>9.7230222439766454</v>
      </c>
      <c r="I207" s="148" t="n">
        <v>33.015656998225161</v>
      </c>
      <c r="J207" s="148" t="n">
        <v>50.180111919328752</v>
      </c>
      <c r="K207" s="148" t="n">
        <v>10.905248028509641</v>
      </c>
      <c r="L207" s="148" t="n">
        <v>2.7242420610403237</v>
      </c>
      <c r="M207" s="148" t="s">
        <v>875</v>
      </c>
      <c r="N207" s="126" t="n">
        <v>394.51618127206541</v>
      </c>
    </row>
    <row r="208" ht="15" customHeight="1">
      <c r="A208" s="147" t="s">
        <v>860</v>
      </c>
      <c r="B208" s="148" t="n">
        <v>1.5268093742357889</v>
      </c>
      <c r="C208" s="148" t="n">
        <v>13.055543344758098</v>
      </c>
      <c r="D208" s="148" t="n">
        <v>2.1413678889300032</v>
      </c>
      <c r="E208" s="148" t="n">
        <v>3.388659710747818</v>
      </c>
      <c r="F208" s="148" t="n">
        <v>1.4644443511126837</v>
      </c>
      <c r="G208" s="148" t="n">
        <v>2.4579830596453345</v>
      </c>
      <c r="H208" s="148" t="n">
        <v>0.47079022384630836</v>
      </c>
      <c r="I208" s="148" t="n">
        <v>2.8966857328160609</v>
      </c>
      <c r="J208" s="148" t="n">
        <v>3.5730427206548061</v>
      </c>
      <c r="K208" s="148" t="n">
        <v>0.81041627508574887</v>
      </c>
      <c r="L208" s="148" t="n">
        <v>0.16693853545506793</v>
      </c>
      <c r="M208" s="148" t="s">
        <v>875</v>
      </c>
      <c r="N208" s="126" t="n">
        <v>31.952681217287711</v>
      </c>
    </row>
    <row r="209" ht="15" customHeight="1">
      <c r="A209" s="147" t="s">
        <v>861</v>
      </c>
      <c r="B209" s="148" t="n">
        <v>2.571739465893057</v>
      </c>
      <c r="C209" s="148" t="n">
        <v>9.3473467275892776</v>
      </c>
      <c r="D209" s="148" t="n">
        <v>2.3714505516206676</v>
      </c>
      <c r="E209" s="148" t="n">
        <v>4.6915320363507549</v>
      </c>
      <c r="F209" s="148" t="n">
        <v>1.6329274507608027</v>
      </c>
      <c r="G209" s="148" t="n">
        <v>1.9135424655087998</v>
      </c>
      <c r="H209" s="148" t="n">
        <v>0.65987319307791115</v>
      </c>
      <c r="I209" s="148" t="n">
        <v>2.2634487176200975</v>
      </c>
      <c r="J209" s="148" t="n">
        <v>4.5502985520645343</v>
      </c>
      <c r="K209" s="148" t="n">
        <v>0.84721218928549635</v>
      </c>
      <c r="L209" s="148" t="n">
        <v>0.25586425539943591</v>
      </c>
      <c r="M209" s="148" t="s">
        <v>875</v>
      </c>
      <c r="N209" s="126" t="n">
        <v>31.105235605170829</v>
      </c>
    </row>
    <row r="210" ht="15" customHeight="1">
      <c r="A210" s="147" t="s">
        <v>862</v>
      </c>
      <c r="B210" s="148" t="n">
        <v>11.543252735654196</v>
      </c>
      <c r="C210" s="148" t="n">
        <v>31.378616139813229</v>
      </c>
      <c r="D210" s="148" t="n">
        <v>7.3173588446903235</v>
      </c>
      <c r="E210" s="148" t="n">
        <v>9.7652404418485013</v>
      </c>
      <c r="F210" s="148" t="n">
        <v>4.1167798077491131</v>
      </c>
      <c r="G210" s="148" t="n">
        <v>8.7221884631805437</v>
      </c>
      <c r="H210" s="148" t="n">
        <v>1.8466104475262959</v>
      </c>
      <c r="I210" s="148" t="n">
        <v>7.1224347303517659</v>
      </c>
      <c r="J210" s="148" t="n">
        <v>19.934095171587625</v>
      </c>
      <c r="K210" s="148" t="n">
        <v>2.5425319085269922</v>
      </c>
      <c r="L210" s="148" t="n">
        <v>1.2031939540937444</v>
      </c>
      <c r="M210" s="148" t="s">
        <v>875</v>
      </c>
      <c r="N210" s="126" t="n">
        <v>105.49230264502233</v>
      </c>
    </row>
    <row r="211" ht="15" customHeight="1">
      <c r="A211" s="147" t="s">
        <v>863</v>
      </c>
      <c r="B211" s="148" t="n">
        <v>9.0491759158674121</v>
      </c>
      <c r="C211" s="148" t="n">
        <v>48.573060849098297</v>
      </c>
      <c r="D211" s="148" t="n">
        <v>6.9913144505944125</v>
      </c>
      <c r="E211" s="148" t="n">
        <v>10.874628745789497</v>
      </c>
      <c r="F211" s="148" t="n">
        <v>4.2693028681914571</v>
      </c>
      <c r="G211" s="148" t="n">
        <v>8.9601763050700907</v>
      </c>
      <c r="H211" s="148" t="n">
        <v>2.0928796105478971</v>
      </c>
      <c r="I211" s="148" t="n">
        <v>7.6743859310587643</v>
      </c>
      <c r="J211" s="148" t="n">
        <v>11.924464344635769</v>
      </c>
      <c r="K211" s="148" t="n">
        <v>3.2109644318020423</v>
      </c>
      <c r="L211" s="148" t="n">
        <v>0.7443865796399699</v>
      </c>
      <c r="M211" s="148" t="s">
        <v>875</v>
      </c>
      <c r="N211" s="126" t="n">
        <v>114.3647400322956</v>
      </c>
    </row>
    <row r="212" ht="15" customHeight="1">
      <c r="A212" s="147" t="s">
        <v>864</v>
      </c>
      <c r="B212" s="148" t="n">
        <v>10.669204871064816</v>
      </c>
      <c r="C212" s="148" t="n">
        <v>36.881619631596649</v>
      </c>
      <c r="D212" s="148" t="n">
        <v>5.0521513349665854</v>
      </c>
      <c r="E212" s="148" t="n">
        <v>8.4021375333280037</v>
      </c>
      <c r="F212" s="148" t="n">
        <v>4.7429989405451147</v>
      </c>
      <c r="G212" s="148" t="n">
        <v>7.7125484195599556</v>
      </c>
      <c r="H212" s="148" t="n">
        <v>1.5657798261260487</v>
      </c>
      <c r="I212" s="148" t="n">
        <v>4.9005639407884045</v>
      </c>
      <c r="J212" s="148" t="n">
        <v>16.062084678231884</v>
      </c>
      <c r="K212" s="148" t="n">
        <v>1.8005247439166321</v>
      </c>
      <c r="L212" s="148" t="n">
        <v>0.57034988042574564</v>
      </c>
      <c r="M212" s="148" t="s">
        <v>875</v>
      </c>
      <c r="N212" s="126" t="n">
        <v>98.359963800549835</v>
      </c>
    </row>
    <row r="213" ht="15" customHeight="1">
      <c r="A213" s="147" t="s">
        <v>865</v>
      </c>
      <c r="B213" s="148" t="n">
        <v>1.0168379660415652</v>
      </c>
      <c r="C213" s="148" t="n">
        <v>8.4675479232076007</v>
      </c>
      <c r="D213" s="148" t="n">
        <v>1.5960634949925741</v>
      </c>
      <c r="E213" s="148" t="n">
        <v>1.0087309897715249</v>
      </c>
      <c r="F213" s="148" t="n">
        <v>0.35894965209452312</v>
      </c>
      <c r="G213" s="148" t="n">
        <v>2.1034724118436179</v>
      </c>
      <c r="H213" s="148" t="n">
        <v>5.9436979069391875E-2</v>
      </c>
      <c r="I213" s="148" t="n">
        <v>0.5720188793690999</v>
      </c>
      <c r="J213" s="148" t="n">
        <v>2.6965809486719761</v>
      </c>
      <c r="K213" s="148" t="n">
        <v>0.28522847329902651</v>
      </c>
      <c r="L213" s="148" t="n">
        <v>2.3288831477165223E-2</v>
      </c>
      <c r="M213" s="148" t="s">
        <v>875</v>
      </c>
      <c r="N213" s="126" t="n">
        <v>18.18815654983807</v>
      </c>
    </row>
    <row r="214" ht="15" customHeight="1">
      <c r="A214" s="147" t="s">
        <v>866</v>
      </c>
      <c r="B214" s="148" t="n">
        <v>6.6847828273521044</v>
      </c>
      <c r="C214" s="148" t="n">
        <v>46.197004300405482</v>
      </c>
      <c r="D214" s="148" t="n">
        <v>6.8369767109504833</v>
      </c>
      <c r="E214" s="148" t="n">
        <v>11.963031634265652</v>
      </c>
      <c r="F214" s="148" t="n">
        <v>3.8916497893153941</v>
      </c>
      <c r="G214" s="148" t="n">
        <v>7.8399511571707308</v>
      </c>
      <c r="H214" s="148" t="n">
        <v>1.6194531001045609</v>
      </c>
      <c r="I214" s="148" t="n">
        <v>6.6109813231532319</v>
      </c>
      <c r="J214" s="148" t="n">
        <v>15.088110683773481</v>
      </c>
      <c r="K214" s="148" t="n">
        <v>2.1060544715719773</v>
      </c>
      <c r="L214" s="148" t="n">
        <v>0.56880291063582566</v>
      </c>
      <c r="M214" s="148" t="s">
        <v>875</v>
      </c>
      <c r="N214" s="126" t="n">
        <v>109.40679890869893</v>
      </c>
    </row>
    <row r="215" ht="15" customHeight="1">
      <c r="A215" s="144" t="s">
        <v>867</v>
      </c>
      <c r="B215" s="145" t="n">
        <v>10.230588790936917</v>
      </c>
      <c r="C215" s="145" t="n">
        <v>3.6429346309951698</v>
      </c>
      <c r="D215" s="145" t="n">
        <v>11.547126644812327</v>
      </c>
      <c r="E215" s="145" t="n">
        <v>7.4068750198334481</v>
      </c>
      <c r="F215" s="145" t="n">
        <v>6.365016530005188</v>
      </c>
      <c r="G215" s="145" t="n">
        <v>6.8187863323430209</v>
      </c>
      <c r="H215" s="145" t="n">
        <v>4.6220194463714224</v>
      </c>
      <c r="I215" s="145" t="n">
        <v>12.907865318947376</v>
      </c>
      <c r="J215" s="145" t="n">
        <v>20.768092498922595</v>
      </c>
      <c r="K215" s="145" t="n">
        <v>1.9209376128457427</v>
      </c>
      <c r="L215" s="145" t="n">
        <v>2.0072237586014894</v>
      </c>
      <c r="M215" s="145" t="s">
        <v>875</v>
      </c>
      <c r="N215" s="15" t="n">
        <v>88.237466584614708</v>
      </c>
    </row>
    <row r="216" ht="15" customHeight="1">
      <c r="A216" s="144" t="s">
        <v>868</v>
      </c>
      <c r="B216" s="145" t="n">
        <v>36.695226347428637</v>
      </c>
      <c r="C216" s="145" t="n">
        <v>90.783131857029701</v>
      </c>
      <c r="D216" s="145" t="n">
        <v>17.937248012924194</v>
      </c>
      <c r="E216" s="145" t="n">
        <v>25.070716352643334</v>
      </c>
      <c r="F216" s="145" t="n">
        <v>20.034930031624661</v>
      </c>
      <c r="G216" s="145" t="n">
        <v>24.446919914021812</v>
      </c>
      <c r="H216" s="145" t="n">
        <v>4.6339396674830118</v>
      </c>
      <c r="I216" s="145" t="n">
        <v>22.716713947664896</v>
      </c>
      <c r="J216" s="145" t="n">
        <v>46.89078374919638</v>
      </c>
      <c r="K216" s="145" t="n">
        <v>6.0371054673296616</v>
      </c>
      <c r="L216" s="145" t="n">
        <v>2.6677549068088529</v>
      </c>
      <c r="M216" s="145" t="s">
        <v>875</v>
      </c>
      <c r="N216" s="15" t="n">
        <v>297.91447025415516</v>
      </c>
    </row>
    <row r="217" ht="15" customHeight="1">
      <c r="A217" s="147" t="s">
        <v>869</v>
      </c>
      <c r="B217" s="148" t="n">
        <v>17.633678462882994</v>
      </c>
      <c r="C217" s="148" t="n">
        <v>0.18174807286580405</v>
      </c>
      <c r="D217" s="148" t="n">
        <v>2.4500182086410525</v>
      </c>
      <c r="E217" s="148" t="n">
        <v>2.7553098978296919</v>
      </c>
      <c r="F217" s="148" t="n">
        <v>2.7944768668424604</v>
      </c>
      <c r="G217" s="148" t="n">
        <v>1.0064333727404275</v>
      </c>
      <c r="H217" s="148" t="n">
        <v>0.69934100155576062</v>
      </c>
      <c r="I217" s="148" t="n">
        <v>3.2714818919588722</v>
      </c>
      <c r="J217" s="148" t="n">
        <v>4.3764403887634273</v>
      </c>
      <c r="K217" s="148" t="n">
        <v>0.43222852627309161</v>
      </c>
      <c r="L217" s="148" t="n">
        <v>0.24743717280213035</v>
      </c>
      <c r="M217" s="148" t="s">
        <v>875</v>
      </c>
      <c r="N217" s="126" t="n">
        <v>35.848593863155713</v>
      </c>
    </row>
    <row r="218" ht="15" customHeight="1">
      <c r="A218" s="147" t="s">
        <v>870</v>
      </c>
      <c r="B218" s="148" t="n">
        <v>1.5332624611282346</v>
      </c>
      <c r="C218" s="148" t="n">
        <v>10.689876462584939</v>
      </c>
      <c r="D218" s="148" t="n">
        <v>1.3131218211174012</v>
      </c>
      <c r="E218" s="148" t="n">
        <v>1.4547206554158527</v>
      </c>
      <c r="F218" s="148" t="n">
        <v>2.114236829292933</v>
      </c>
      <c r="G218" s="148" t="n">
        <v>0.98306567648569754</v>
      </c>
      <c r="H218" s="148" t="n">
        <v>0.37431478733698531</v>
      </c>
      <c r="I218" s="148" t="n">
        <v>2.9777435687573752</v>
      </c>
      <c r="J218" s="148" t="n">
        <v>5.1391235753707889</v>
      </c>
      <c r="K218" s="148" t="n">
        <v>0.49517810371271764</v>
      </c>
      <c r="L218" s="148" t="n">
        <v>0.33029453675254183</v>
      </c>
      <c r="M218" s="148" t="s">
        <v>875</v>
      </c>
      <c r="N218" s="126" t="n">
        <v>27.404938477955469</v>
      </c>
    </row>
    <row r="219" ht="15" customHeight="1">
      <c r="A219" s="147" t="s">
        <v>871</v>
      </c>
      <c r="B219" s="148" t="n">
        <v>15.545781418120065</v>
      </c>
      <c r="C219" s="148" t="n">
        <v>68.620374483647666</v>
      </c>
      <c r="D219" s="148" t="n">
        <v>11.778329533166247</v>
      </c>
      <c r="E219" s="148" t="n">
        <v>17.871323077229821</v>
      </c>
      <c r="F219" s="148" t="n">
        <v>13.027837648686729</v>
      </c>
      <c r="G219" s="148" t="n">
        <v>17.886450634705866</v>
      </c>
      <c r="H219" s="148" t="n">
        <v>3.2223882213090262</v>
      </c>
      <c r="I219" s="148" t="n">
        <v>15.186197517648059</v>
      </c>
      <c r="J219" s="148" t="n">
        <v>32.585306098281862</v>
      </c>
      <c r="K219" s="148" t="n">
        <v>4.2761948588129686</v>
      </c>
      <c r="L219" s="148" t="n">
        <v>1.8508052847107253</v>
      </c>
      <c r="M219" s="148" t="s">
        <v>875</v>
      </c>
      <c r="N219" s="126" t="n">
        <v>201.85098877631907</v>
      </c>
    </row>
    <row r="220" ht="15" customHeight="1">
      <c r="A220" s="147" t="s">
        <v>872</v>
      </c>
      <c r="B220" s="148" t="n">
        <v>1.9825040052973431</v>
      </c>
      <c r="C220" s="148" t="n">
        <v>11.291132837931315</v>
      </c>
      <c r="D220" s="148" t="n">
        <v>2.3957784499994914</v>
      </c>
      <c r="E220" s="148" t="n">
        <v>2.9893627221679688</v>
      </c>
      <c r="F220" s="148" t="n">
        <v>2.0983786868025467</v>
      </c>
      <c r="G220" s="148" t="n">
        <v>4.5709702300898236</v>
      </c>
      <c r="H220" s="148" t="n">
        <v>0.33789565728123988</v>
      </c>
      <c r="I220" s="148" t="n">
        <v>1.2812909693005883</v>
      </c>
      <c r="J220" s="148" t="n">
        <v>4.7899136867802934</v>
      </c>
      <c r="K220" s="148" t="n">
        <v>0.83350397853088376</v>
      </c>
      <c r="L220" s="148" t="n">
        <v>0.23921791254345579</v>
      </c>
      <c r="M220" s="148" t="s">
        <v>875</v>
      </c>
      <c r="N220" s="126" t="n">
        <v>32.809949136724946</v>
      </c>
    </row>
    <row r="221" ht="15" customHeight="1">
      <c r="A221" s="144" t="s">
        <v>873</v>
      </c>
      <c r="B221" s="145" t="n">
        <v>118.99450831074907</v>
      </c>
      <c r="C221" s="145" t="n">
        <v>419.04101385419665</v>
      </c>
      <c r="D221" s="145" t="n">
        <v>79.966575219226954</v>
      </c>
      <c r="E221" s="145" t="n">
        <v>114.6926579512422</v>
      </c>
      <c r="F221" s="145" t="n">
        <v>54.825334512341186</v>
      </c>
      <c r="G221" s="145" t="n">
        <v>94.966084272073815</v>
      </c>
      <c r="H221" s="145" t="n">
        <v>22.67178529175807</v>
      </c>
      <c r="I221" s="145" t="n">
        <v>87.772890201047474</v>
      </c>
      <c r="J221" s="145" t="n">
        <v>170.89957276814516</v>
      </c>
      <c r="K221" s="145" t="n">
        <v>28.545285989327216</v>
      </c>
      <c r="L221" s="145" t="n">
        <v>8.9248219149761319</v>
      </c>
      <c r="M221" s="145" t="s">
        <v>875</v>
      </c>
      <c r="N221" s="15" t="n">
        <v>1201.3005302850836</v>
      </c>
    </row>
    <row r="222" ht="15" customHeight="1">
      <c r="A222" s="149" t="s">
        <v>874</v>
      </c>
      <c r="B222" s="14" t="n">
        <v>129.22509710168598</v>
      </c>
      <c r="C222" s="14" t="n">
        <v>422.68394848519182</v>
      </c>
      <c r="D222" s="14" t="n">
        <v>91.513701864039305</v>
      </c>
      <c r="E222" s="14" t="n">
        <v>122.09953297107567</v>
      </c>
      <c r="F222" s="14" t="n">
        <v>61.190351042346364</v>
      </c>
      <c r="G222" s="14" t="n">
        <v>101.78487060441684</v>
      </c>
      <c r="H222" s="14" t="n">
        <v>27.293804738129491</v>
      </c>
      <c r="I222" s="14" t="n">
        <v>100.68075551999489</v>
      </c>
      <c r="J222" s="14" t="n">
        <v>191.66766526706775</v>
      </c>
      <c r="K222" s="14" t="n">
        <v>30.466223602172956</v>
      </c>
      <c r="L222" s="14" t="n">
        <v>10.932045673577621</v>
      </c>
      <c r="M222" s="14" t="s">
        <v>875</v>
      </c>
      <c r="N222" s="127" t="n">
        <v>1289.5379968696984</v>
      </c>
    </row>
    <row r="223" ht="15" customHeight="1">
      <c r="A223" s="144"/>
      <c r="B223" s="145"/>
      <c r="C223" s="145"/>
      <c r="D223" s="145"/>
      <c r="E223" s="145"/>
      <c r="F223" s="145"/>
      <c r="G223" s="145"/>
      <c r="H223" s="145"/>
      <c r="I223" s="145"/>
      <c r="J223" s="145"/>
      <c r="K223" s="145"/>
      <c r="L223" s="145"/>
      <c r="M223" s="145"/>
      <c r="N223" s="15"/>
    </row>
    <row r="224" ht="15" customHeight="1">
      <c r="A224" s="134" t="n">
        <v>2022</v>
      </c>
      <c r="B224" s="134"/>
      <c r="C224" s="134"/>
      <c r="D224" s="134"/>
      <c r="E224" s="134"/>
      <c r="F224" s="134"/>
      <c r="G224" s="134"/>
      <c r="H224" s="134"/>
      <c r="I224" s="134"/>
      <c r="J224" s="134"/>
      <c r="K224" s="134"/>
      <c r="L224" s="134"/>
      <c r="M224" s="134"/>
      <c r="N224" s="134"/>
    </row>
    <row r="225" ht="15" customHeight="1">
      <c r="A225" s="144" t="s">
        <v>856</v>
      </c>
      <c r="B225" s="145" t="n">
        <v>111.0123202775675</v>
      </c>
      <c r="C225" s="145" t="n">
        <v>433.11228682828579</v>
      </c>
      <c r="D225" s="145" t="n">
        <v>81.983943065366205</v>
      </c>
      <c r="E225" s="145" t="n">
        <v>106.62398941301923</v>
      </c>
      <c r="F225" s="145" t="n">
        <v>49.384147971962243</v>
      </c>
      <c r="G225" s="145" t="n">
        <v>100.26482229934375</v>
      </c>
      <c r="H225" s="145" t="n">
        <v>26.803259770510646</v>
      </c>
      <c r="I225" s="145" t="n">
        <v>92.973453961360136</v>
      </c>
      <c r="J225" s="145" t="n">
        <v>163.73623247514021</v>
      </c>
      <c r="K225" s="145" t="n">
        <v>28.266251643494172</v>
      </c>
      <c r="L225" s="145" t="n">
        <v>10.16752684978594</v>
      </c>
      <c r="M225" s="145" t="s">
        <v>875</v>
      </c>
      <c r="N225" s="15" t="n">
        <v>1204.3282345558398</v>
      </c>
    </row>
    <row r="226" ht="15" customHeight="1">
      <c r="A226" s="144" t="s">
        <v>858</v>
      </c>
      <c r="B226" s="145" t="n">
        <v>99.58223667597268</v>
      </c>
      <c r="C226" s="145" t="n">
        <v>429.62056094951356</v>
      </c>
      <c r="D226" s="145" t="n">
        <v>71.721086299536424</v>
      </c>
      <c r="E226" s="145" t="n">
        <v>100.11669203832005</v>
      </c>
      <c r="F226" s="145" t="n">
        <v>42.770240225277767</v>
      </c>
      <c r="G226" s="145" t="n">
        <v>93.804055637440797</v>
      </c>
      <c r="H226" s="145" t="n">
        <v>22.073543435489384</v>
      </c>
      <c r="I226" s="145" t="n">
        <v>77.900635634404523</v>
      </c>
      <c r="J226" s="145" t="n">
        <v>137.97266098392328</v>
      </c>
      <c r="K226" s="145" t="n">
        <v>26.0057153070554</v>
      </c>
      <c r="L226" s="145" t="n">
        <v>7.9255027953540687</v>
      </c>
      <c r="M226" s="145" t="s">
        <v>875</v>
      </c>
      <c r="N226" s="15" t="n">
        <v>1109.4929299822873</v>
      </c>
    </row>
    <row r="227" ht="15" customHeight="1">
      <c r="A227" s="147" t="s">
        <v>859</v>
      </c>
      <c r="B227" s="148" t="n">
        <v>45.608924050422516</v>
      </c>
      <c r="C227" s="148" t="n">
        <v>168.65017777382548</v>
      </c>
      <c r="D227" s="148" t="n">
        <v>32.320368266540392</v>
      </c>
      <c r="E227" s="148" t="n">
        <v>43.432847211497247</v>
      </c>
      <c r="F227" s="148" t="n">
        <v>16.027655986190972</v>
      </c>
      <c r="G227" s="148" t="n">
        <v>36.952324044870274</v>
      </c>
      <c r="H227" s="148" t="n">
        <v>11.510403262185783</v>
      </c>
      <c r="I227" s="148" t="n">
        <v>38.762508542060516</v>
      </c>
      <c r="J227" s="148" t="n">
        <v>54.769674804148245</v>
      </c>
      <c r="K227" s="148" t="n">
        <v>11.963713414472272</v>
      </c>
      <c r="L227" s="148" t="n">
        <v>3.2443634392388088</v>
      </c>
      <c r="M227" s="148" t="s">
        <v>875</v>
      </c>
      <c r="N227" s="126" t="n">
        <v>463.24296079545212</v>
      </c>
    </row>
    <row r="228" ht="15" customHeight="1">
      <c r="A228" s="147" t="s">
        <v>860</v>
      </c>
      <c r="B228" s="148" t="n">
        <v>2.7647407323996736</v>
      </c>
      <c r="C228" s="148" t="n">
        <v>17.50639141931152</v>
      </c>
      <c r="D228" s="148" t="n">
        <v>2.5211786232630415</v>
      </c>
      <c r="E228" s="148" t="n">
        <v>3.60302206180332</v>
      </c>
      <c r="F228" s="148" t="n">
        <v>2.1436465206508641</v>
      </c>
      <c r="G228" s="148" t="n">
        <v>4.2895426253704985</v>
      </c>
      <c r="H228" s="148" t="n">
        <v>0.5804755620065053</v>
      </c>
      <c r="I228" s="148" t="n">
        <v>3.5190856627553311</v>
      </c>
      <c r="J228" s="148" t="n">
        <v>4.6279355530064894</v>
      </c>
      <c r="K228" s="148" t="n">
        <v>1.162159804678599</v>
      </c>
      <c r="L228" s="148" t="n">
        <v>0.26093470928875606</v>
      </c>
      <c r="M228" s="148" t="s">
        <v>875</v>
      </c>
      <c r="N228" s="126" t="n">
        <v>42.979113274534583</v>
      </c>
    </row>
    <row r="229" ht="15" customHeight="1">
      <c r="A229" s="147" t="s">
        <v>861</v>
      </c>
      <c r="B229" s="148" t="n">
        <v>3.0490093549262585</v>
      </c>
      <c r="C229" s="148" t="n">
        <v>12.847321099715538</v>
      </c>
      <c r="D229" s="148" t="n">
        <v>2.6695418848950063</v>
      </c>
      <c r="E229" s="148" t="n">
        <v>4.7023657262386207</v>
      </c>
      <c r="F229" s="148" t="n">
        <v>1.6535292027687012</v>
      </c>
      <c r="G229" s="148" t="n">
        <v>3.3625287838461864</v>
      </c>
      <c r="H229" s="148" t="n">
        <v>0.66377499767338854</v>
      </c>
      <c r="I229" s="148" t="n">
        <v>2.7008196023009297</v>
      </c>
      <c r="J229" s="148" t="n">
        <v>4.7420646294990005</v>
      </c>
      <c r="K229" s="148" t="n">
        <v>1.2582783917002962</v>
      </c>
      <c r="L229" s="148" t="n">
        <v>0.2998365243066381</v>
      </c>
      <c r="M229" s="148" t="s">
        <v>875</v>
      </c>
      <c r="N229" s="126" t="n">
        <v>37.949070197870746</v>
      </c>
    </row>
    <row r="230" ht="15" customHeight="1">
      <c r="A230" s="147" t="s">
        <v>862</v>
      </c>
      <c r="B230" s="148" t="n">
        <v>13.460867040935835</v>
      </c>
      <c r="C230" s="148" t="n">
        <v>45.879505112584425</v>
      </c>
      <c r="D230" s="148" t="n">
        <v>7.8087389058507268</v>
      </c>
      <c r="E230" s="148" t="n">
        <v>11.986077850602468</v>
      </c>
      <c r="F230" s="148" t="n">
        <v>5.4053726912342723</v>
      </c>
      <c r="G230" s="148" t="n">
        <v>10.904892190021259</v>
      </c>
      <c r="H230" s="148" t="n">
        <v>2.7184580786986032</v>
      </c>
      <c r="I230" s="148" t="n">
        <v>7.5393064036579123</v>
      </c>
      <c r="J230" s="148" t="n">
        <v>23.196909285335288</v>
      </c>
      <c r="K230" s="148" t="n">
        <v>2.6015288192753676</v>
      </c>
      <c r="L230" s="148" t="n">
        <v>1.4912468007853028</v>
      </c>
      <c r="M230" s="148" t="s">
        <v>875</v>
      </c>
      <c r="N230" s="126" t="n">
        <v>132.99290317898135</v>
      </c>
    </row>
    <row r="231" ht="15" customHeight="1">
      <c r="A231" s="147" t="s">
        <v>863</v>
      </c>
      <c r="B231" s="148" t="n">
        <v>9.3720851270483649</v>
      </c>
      <c r="C231" s="148" t="n">
        <v>57.366551399449719</v>
      </c>
      <c r="D231" s="148" t="n">
        <v>7.6358265060207247</v>
      </c>
      <c r="E231" s="148" t="n">
        <v>11.266611890634358</v>
      </c>
      <c r="F231" s="148" t="n">
        <v>5.4499104411321238</v>
      </c>
      <c r="G231" s="148" t="n">
        <v>12.344891463439943</v>
      </c>
      <c r="H231" s="148" t="n">
        <v>2.3724936786254247</v>
      </c>
      <c r="I231" s="148" t="n">
        <v>8.016765560688274</v>
      </c>
      <c r="J231" s="148" t="n">
        <v>12.070478452402266</v>
      </c>
      <c r="K231" s="148" t="n">
        <v>3.8035621747910819</v>
      </c>
      <c r="L231" s="148" t="n">
        <v>0.89147123033369391</v>
      </c>
      <c r="M231" s="148" t="s">
        <v>875</v>
      </c>
      <c r="N231" s="126" t="n">
        <v>130.59064792456638</v>
      </c>
    </row>
    <row r="232" ht="15" customHeight="1">
      <c r="A232" s="147" t="s">
        <v>864</v>
      </c>
      <c r="B232" s="148" t="n">
        <v>14.5414636762683</v>
      </c>
      <c r="C232" s="148" t="n">
        <v>49.999595128685542</v>
      </c>
      <c r="D232" s="148" t="n">
        <v>8.0967130853007916</v>
      </c>
      <c r="E232" s="148" t="n">
        <v>10.556367666133861</v>
      </c>
      <c r="F232" s="148" t="n">
        <v>6.4797130281859081</v>
      </c>
      <c r="G232" s="148" t="n">
        <v>9.7531621590176041</v>
      </c>
      <c r="H232" s="148" t="n">
        <v>2.0348036635162137</v>
      </c>
      <c r="I232" s="148" t="n">
        <v>7.9533185209378496</v>
      </c>
      <c r="J232" s="148" t="n">
        <v>18.718079113320698</v>
      </c>
      <c r="K232" s="148" t="n">
        <v>2.4483181605204822</v>
      </c>
      <c r="L232" s="148" t="n">
        <v>0.86093367311843572</v>
      </c>
      <c r="M232" s="148" t="s">
        <v>875</v>
      </c>
      <c r="N232" s="126" t="n">
        <v>131.4424678750062</v>
      </c>
    </row>
    <row r="233" ht="15" customHeight="1">
      <c r="A233" s="147" t="s">
        <v>865</v>
      </c>
      <c r="B233" s="148" t="n">
        <v>1.3077555787569686</v>
      </c>
      <c r="C233" s="148" t="n">
        <v>12.600126262049354</v>
      </c>
      <c r="D233" s="148" t="n">
        <v>1.9927598457043967</v>
      </c>
      <c r="E233" s="148" t="n">
        <v>1.5046691736628215</v>
      </c>
      <c r="F233" s="148" t="n">
        <v>0.58218725679715466</v>
      </c>
      <c r="G233" s="148" t="n">
        <v>3.2426758786010734</v>
      </c>
      <c r="H233" s="148" t="n">
        <v>0.12865768807093306</v>
      </c>
      <c r="I233" s="148" t="n">
        <v>1.2697184948310851</v>
      </c>
      <c r="J233" s="148" t="n">
        <v>3.1818923841451006</v>
      </c>
      <c r="K233" s="148" t="n">
        <v>0.19457348774592084</v>
      </c>
      <c r="L233" s="148" t="n">
        <v>6.2855011931260432E-2</v>
      </c>
      <c r="M233" s="148" t="s">
        <v>875</v>
      </c>
      <c r="N233" s="126" t="n">
        <v>26.067871062296085</v>
      </c>
    </row>
    <row r="234" ht="15" customHeight="1">
      <c r="A234" s="147" t="s">
        <v>866</v>
      </c>
      <c r="B234" s="148" t="n">
        <v>9.4773911152147789</v>
      </c>
      <c r="C234" s="148" t="n">
        <v>64.770892753891971</v>
      </c>
      <c r="D234" s="148" t="n">
        <v>8.6759591819613515</v>
      </c>
      <c r="E234" s="148" t="n">
        <v>13.064730457747393</v>
      </c>
      <c r="F234" s="148" t="n">
        <v>5.0282250983177743</v>
      </c>
      <c r="G234" s="148" t="n">
        <v>12.954038492273956</v>
      </c>
      <c r="H234" s="148" t="n">
        <v>2.0644765047125326</v>
      </c>
      <c r="I234" s="148" t="n">
        <v>8.1391128471726084</v>
      </c>
      <c r="J234" s="148" t="n">
        <v>16.665626762066172</v>
      </c>
      <c r="K234" s="148" t="n">
        <v>2.5735810538713788</v>
      </c>
      <c r="L234" s="148" t="n">
        <v>0.81386140635117343</v>
      </c>
      <c r="M234" s="148" t="s">
        <v>875</v>
      </c>
      <c r="N234" s="126" t="n">
        <v>144.22789567358117</v>
      </c>
      <c r="P234" s="130" t="n">
        <f>N238/N225</f>
        <v>3.3941664661736405E-2</v>
      </c>
    </row>
    <row r="235" ht="15" customHeight="1">
      <c r="A235" s="144" t="s">
        <v>867</v>
      </c>
      <c r="B235" s="145" t="n">
        <v>11.43008360159479</v>
      </c>
      <c r="C235" s="145" t="n">
        <v>3.4917258787721575</v>
      </c>
      <c r="D235" s="145" t="n">
        <v>10.262856765829778</v>
      </c>
      <c r="E235" s="145" t="n">
        <v>6.5072973746991174</v>
      </c>
      <c r="F235" s="145" t="n">
        <v>6.6139077466844727</v>
      </c>
      <c r="G235" s="145" t="n">
        <v>6.4607666619029533</v>
      </c>
      <c r="H235" s="145" t="n">
        <v>4.7297163350212621</v>
      </c>
      <c r="I235" s="145" t="n">
        <v>15.072818326955636</v>
      </c>
      <c r="J235" s="145" t="n">
        <v>25.763571491216958</v>
      </c>
      <c r="K235" s="145" t="n">
        <v>2.2605363364387761</v>
      </c>
      <c r="L235" s="145" t="n">
        <v>2.2420240544318735</v>
      </c>
      <c r="M235" s="145" t="s">
        <v>875</v>
      </c>
      <c r="N235" s="15" t="n">
        <v>94.835304573547361</v>
      </c>
      <c r="P235" s="130" t="n">
        <f>N239/N225</f>
        <v>0.1915769603095841</v>
      </c>
    </row>
    <row r="236" ht="15" customHeight="1">
      <c r="A236" s="144" t="s">
        <v>868</v>
      </c>
      <c r="B236" s="145" t="n">
        <v>55.348379665799463</v>
      </c>
      <c r="C236" s="145" t="n">
        <v>75.507164496810915</v>
      </c>
      <c r="D236" s="145" t="n">
        <v>22.433086505804699</v>
      </c>
      <c r="E236" s="145" t="n">
        <v>32.087194696070597</v>
      </c>
      <c r="F236" s="145" t="n">
        <v>31.170179695798229</v>
      </c>
      <c r="G236" s="145" t="n">
        <v>31.321922627141319</v>
      </c>
      <c r="H236" s="145" t="n">
        <v>6.1512408620643617</v>
      </c>
      <c r="I236" s="145" t="n">
        <v>26.76057079426003</v>
      </c>
      <c r="J236" s="145" t="n">
        <v>55.933515946164448</v>
      </c>
      <c r="K236" s="145" t="n">
        <v>7.5597048036816927</v>
      </c>
      <c r="L236" s="145" t="n">
        <v>3.3242983479223245</v>
      </c>
      <c r="M236" s="145" t="s">
        <v>875</v>
      </c>
      <c r="N236" s="15" t="n">
        <v>347.59725844151825</v>
      </c>
    </row>
    <row r="237" ht="15" customHeight="1">
      <c r="A237" s="147" t="s">
        <v>869</v>
      </c>
      <c r="B237" s="148" t="n">
        <v>19.677913430843358</v>
      </c>
      <c r="C237" s="148" t="n">
        <v>0.23673215140279136</v>
      </c>
      <c r="D237" s="148" t="n">
        <v>3.3225724816640221</v>
      </c>
      <c r="E237" s="148" t="n">
        <v>3.0349819164278666</v>
      </c>
      <c r="F237" s="148" t="n">
        <v>3.9053527296091715</v>
      </c>
      <c r="G237" s="148" t="n">
        <v>1.508218394515991</v>
      </c>
      <c r="H237" s="148" t="n">
        <v>0.84495794151814774</v>
      </c>
      <c r="I237" s="148" t="n">
        <v>4.2241668120740261</v>
      </c>
      <c r="J237" s="148" t="n">
        <v>6.1320886424306229</v>
      </c>
      <c r="K237" s="148" t="n">
        <v>0.43516759398714699</v>
      </c>
      <c r="L237" s="148" t="n">
        <v>0.41173192280530935</v>
      </c>
      <c r="M237" s="148" t="s">
        <v>875</v>
      </c>
      <c r="N237" s="126" t="n">
        <v>43.73388401727852</v>
      </c>
    </row>
    <row r="238" ht="15" customHeight="1">
      <c r="A238" s="147" t="s">
        <v>870</v>
      </c>
      <c r="B238" s="148" t="n">
        <v>4.725732316792806</v>
      </c>
      <c r="C238" s="148" t="n">
        <v>9.3469068877919508</v>
      </c>
      <c r="D238" s="148" t="n">
        <v>2.0519862468338013</v>
      </c>
      <c r="E238" s="148" t="n">
        <v>2.4798684048411053</v>
      </c>
      <c r="F238" s="148" t="n">
        <v>5.4705558712107347</v>
      </c>
      <c r="G238" s="148" t="n">
        <v>2.3485292572123213</v>
      </c>
      <c r="H238" s="148" t="n">
        <v>0.71877306987762424</v>
      </c>
      <c r="I238" s="148" t="n">
        <v>4.5783068334725696</v>
      </c>
      <c r="J238" s="148" t="n">
        <v>7.9889208968887333</v>
      </c>
      <c r="K238" s="148" t="n">
        <v>0.69763996672439565</v>
      </c>
      <c r="L238" s="148" t="n">
        <v>0.46968532830921805</v>
      </c>
      <c r="M238" s="148" t="s">
        <v>875</v>
      </c>
      <c r="N238" s="126" t="n">
        <v>40.876905079955343</v>
      </c>
    </row>
    <row r="239" ht="15" customHeight="1">
      <c r="A239" s="147" t="s">
        <v>871</v>
      </c>
      <c r="B239" s="148" t="n">
        <v>23.628470530057275</v>
      </c>
      <c r="C239" s="148" t="n">
        <v>58.948013126480106</v>
      </c>
      <c r="D239" s="148" t="n">
        <v>15.102848413926443</v>
      </c>
      <c r="E239" s="148" t="n">
        <v>24.72203705490621</v>
      </c>
      <c r="F239" s="148" t="n">
        <v>19.506393178869882</v>
      </c>
      <c r="G239" s="148" t="n">
        <v>25.705891512354533</v>
      </c>
      <c r="H239" s="148" t="n">
        <v>4.3004535258528387</v>
      </c>
      <c r="I239" s="148" t="n">
        <v>16.848281427790322</v>
      </c>
      <c r="J239" s="148" t="n">
        <v>34.390174207008357</v>
      </c>
      <c r="K239" s="148" t="n">
        <v>5.6762236359081282</v>
      </c>
      <c r="L239" s="148" t="n">
        <v>1.8927557780620254</v>
      </c>
      <c r="M239" s="148" t="s">
        <v>875</v>
      </c>
      <c r="N239" s="126" t="n">
        <v>230.72154239121562</v>
      </c>
      <c r="P239" s="130" t="n">
        <f>(N239-'[1]HH Income'!N203)/N225</f>
        <v>0.10396852818030268</v>
      </c>
    </row>
    <row r="240" ht="15" customHeight="1">
      <c r="A240" s="147" t="s">
        <v>872</v>
      </c>
      <c r="B240" s="148" t="n">
        <v>7.3162633881060275</v>
      </c>
      <c r="C240" s="148" t="n">
        <v>6.9755123311360672</v>
      </c>
      <c r="D240" s="148" t="n">
        <v>1.9556793633804319</v>
      </c>
      <c r="E240" s="148" t="n">
        <v>1.8503073198954263</v>
      </c>
      <c r="F240" s="148" t="n">
        <v>2.2878779161084495</v>
      </c>
      <c r="G240" s="148" t="n">
        <v>1.7592834630584719</v>
      </c>
      <c r="H240" s="148" t="n">
        <v>0.28705632481575011</v>
      </c>
      <c r="I240" s="148" t="n">
        <v>1.1098157209231057</v>
      </c>
      <c r="J240" s="148" t="n">
        <v>7.4223321998367311</v>
      </c>
      <c r="K240" s="148" t="n">
        <v>0.7506736070620218</v>
      </c>
      <c r="L240" s="148" t="n">
        <v>0.55012531874577197</v>
      </c>
      <c r="M240" s="148" t="s">
        <v>875</v>
      </c>
      <c r="N240" s="126" t="n">
        <v>32.264926953068262</v>
      </c>
    </row>
    <row r="241" ht="15" customHeight="1">
      <c r="A241" s="144" t="s">
        <v>873</v>
      </c>
      <c r="B241" s="145" t="n">
        <v>154.93061634177224</v>
      </c>
      <c r="C241" s="145" t="n">
        <v>505.12772544632458</v>
      </c>
      <c r="D241" s="145" t="n">
        <v>94.154172805341105</v>
      </c>
      <c r="E241" s="145" t="n">
        <v>132.20388673439069</v>
      </c>
      <c r="F241" s="145" t="n">
        <v>73.940419921076014</v>
      </c>
      <c r="G241" s="145" t="n">
        <v>125.1259782645821</v>
      </c>
      <c r="H241" s="145" t="n">
        <v>28.224784297553747</v>
      </c>
      <c r="I241" s="145" t="n">
        <v>104.66120642866456</v>
      </c>
      <c r="J241" s="145" t="n">
        <v>193.90617693008772</v>
      </c>
      <c r="K241" s="145" t="n">
        <v>33.565420110737101</v>
      </c>
      <c r="L241" s="145" t="n">
        <v>11.249801143276393</v>
      </c>
      <c r="M241" s="145" t="s">
        <v>875</v>
      </c>
      <c r="N241" s="15" t="n">
        <v>1457.0901884238033</v>
      </c>
    </row>
    <row r="242" ht="15" customHeight="1">
      <c r="A242" s="149" t="s">
        <v>874</v>
      </c>
      <c r="B242" s="14" t="n">
        <v>166.36069994336694</v>
      </c>
      <c r="C242" s="14" t="n">
        <v>508.61945132509669</v>
      </c>
      <c r="D242" s="14" t="n">
        <v>104.41702957117093</v>
      </c>
      <c r="E242" s="14" t="n">
        <v>138.71118410908983</v>
      </c>
      <c r="F242" s="14" t="n">
        <v>80.554327667760475</v>
      </c>
      <c r="G242" s="14" t="n">
        <v>131.58674492648507</v>
      </c>
      <c r="H242" s="14" t="n">
        <v>32.954500632575005</v>
      </c>
      <c r="I242" s="14" t="n">
        <v>119.73402475562018</v>
      </c>
      <c r="J242" s="14" t="n">
        <v>219.66974842130466</v>
      </c>
      <c r="K242" s="14" t="n">
        <v>35.825956447175869</v>
      </c>
      <c r="L242" s="14" t="n">
        <v>13.491825197708268</v>
      </c>
      <c r="M242" s="14" t="s">
        <v>875</v>
      </c>
      <c r="N242" s="127" t="n">
        <v>1551.9254929973563</v>
      </c>
    </row>
    <row r="243" ht="15" customHeight="1">
      <c r="A243" s="144"/>
      <c r="B243" s="145"/>
      <c r="C243" s="145"/>
      <c r="D243" s="145"/>
      <c r="E243" s="145"/>
      <c r="F243" s="145"/>
      <c r="G243" s="145"/>
      <c r="H243" s="145"/>
      <c r="I243" s="145"/>
      <c r="J243" s="145"/>
      <c r="K243" s="145"/>
      <c r="L243" s="145"/>
      <c r="M243" s="145"/>
      <c r="N243" s="15"/>
    </row>
    <row r="244" ht="15" customHeight="1">
      <c r="A244" s="135" t="n">
        <v>2023</v>
      </c>
      <c r="B244" s="135"/>
      <c r="C244" s="135"/>
      <c r="D244" s="135"/>
      <c r="E244" s="135"/>
      <c r="F244" s="135"/>
      <c r="G244" s="135"/>
      <c r="H244" s="135"/>
      <c r="I244" s="135"/>
      <c r="J244" s="135"/>
      <c r="K244" s="135"/>
      <c r="L244" s="135"/>
      <c r="M244" s="135"/>
      <c r="N244" s="135"/>
    </row>
    <row r="245" ht="15" customHeight="1">
      <c r="A245" s="144" t="s">
        <v>856</v>
      </c>
      <c r="B245" s="145" t="n">
        <v>121.18324317766192</v>
      </c>
      <c r="C245" s="145" t="n">
        <v>552.94688630101189</v>
      </c>
      <c r="D245" s="145" t="n">
        <v>85.213563744588825</v>
      </c>
      <c r="E245" s="145" t="n">
        <v>125.78887084899884</v>
      </c>
      <c r="F245" s="145" t="n">
        <v>49.985092946685043</v>
      </c>
      <c r="G245" s="145" t="n">
        <v>123.93527974552534</v>
      </c>
      <c r="H245" s="145" t="n">
        <v>25.717895300968877</v>
      </c>
      <c r="I245" s="145" t="n">
        <v>101.69242592389989</v>
      </c>
      <c r="J245" s="145" t="n">
        <v>182.28573772132529</v>
      </c>
      <c r="K245" s="145" t="n">
        <v>29.566875770597623</v>
      </c>
      <c r="L245" s="145" t="n">
        <v>10.104111176965347</v>
      </c>
      <c r="M245" s="145" t="s">
        <v>875</v>
      </c>
      <c r="N245" s="15" t="n">
        <v>1408.4199826582292</v>
      </c>
    </row>
    <row r="246" ht="15" customHeight="1">
      <c r="A246" s="144" t="s">
        <v>858</v>
      </c>
      <c r="B246" s="145" t="n">
        <v>108.90823722804789</v>
      </c>
      <c r="C246" s="145" t="n">
        <v>548.06703935407302</v>
      </c>
      <c r="D246" s="145" t="n">
        <v>74.33515652316251</v>
      </c>
      <c r="E246" s="145" t="n">
        <v>116.38322652710453</v>
      </c>
      <c r="F246" s="145" t="n">
        <v>43.519822612587504</v>
      </c>
      <c r="G246" s="145" t="n">
        <v>114.44791720551478</v>
      </c>
      <c r="H246" s="145" t="n">
        <v>21.732266570514561</v>
      </c>
      <c r="I246" s="145" t="n">
        <v>85.246480545800836</v>
      </c>
      <c r="J246" s="145" t="n">
        <v>154.7355895217006</v>
      </c>
      <c r="K246" s="145" t="n">
        <v>27.45031254767725</v>
      </c>
      <c r="L246" s="145" t="n">
        <v>7.9925500694495861</v>
      </c>
      <c r="M246" s="145" t="s">
        <v>875</v>
      </c>
      <c r="N246" s="15" t="n">
        <v>1302.8185987056329</v>
      </c>
    </row>
    <row r="247" ht="15" customHeight="1">
      <c r="A247" s="147" t="s">
        <v>859</v>
      </c>
      <c r="B247" s="148" t="n">
        <v>45.668558323390521</v>
      </c>
      <c r="C247" s="148" t="n">
        <v>201.7385331083338</v>
      </c>
      <c r="D247" s="148" t="n">
        <v>33.023532776170399</v>
      </c>
      <c r="E247" s="148" t="n">
        <v>49.38141332813791</v>
      </c>
      <c r="F247" s="148" t="n">
        <v>14.67533927007501</v>
      </c>
      <c r="G247" s="148" t="n">
        <v>40.144734194800989</v>
      </c>
      <c r="H247" s="148" t="n">
        <v>10.654883997690792</v>
      </c>
      <c r="I247" s="148" t="n">
        <v>39.648537743218611</v>
      </c>
      <c r="J247" s="148" t="n">
        <v>54.558116183612817</v>
      </c>
      <c r="K247" s="148" t="n">
        <v>11.894815743715951</v>
      </c>
      <c r="L247" s="148" t="n">
        <v>2.6708720336375662</v>
      </c>
      <c r="M247" s="148" t="s">
        <v>875</v>
      </c>
      <c r="N247" s="126" t="n">
        <v>504.05933670278432</v>
      </c>
    </row>
    <row r="248" ht="15" customHeight="1">
      <c r="A248" s="147" t="s">
        <v>860</v>
      </c>
      <c r="B248" s="148" t="n">
        <v>4.9172902835852286</v>
      </c>
      <c r="C248" s="148" t="n">
        <v>29.061359606831868</v>
      </c>
      <c r="D248" s="148" t="n">
        <v>3.0419377558314005</v>
      </c>
      <c r="E248" s="148" t="n">
        <v>7.0366661819814027</v>
      </c>
      <c r="F248" s="148" t="n">
        <v>2.8193276643486027</v>
      </c>
      <c r="G248" s="148" t="n">
        <v>5.9455457170842498</v>
      </c>
      <c r="H248" s="148" t="n">
        <v>0.79318136014811191</v>
      </c>
      <c r="I248" s="148" t="n">
        <v>4.0187117908185321</v>
      </c>
      <c r="J248" s="148" t="n">
        <v>6.0345575553181972</v>
      </c>
      <c r="K248" s="148" t="n">
        <v>1.3852272667204537</v>
      </c>
      <c r="L248" s="148" t="n">
        <v>0.31163973846689857</v>
      </c>
      <c r="M248" s="148" t="s">
        <v>875</v>
      </c>
      <c r="N248" s="126" t="n">
        <v>65.365444921134952</v>
      </c>
    </row>
    <row r="249" ht="15" customHeight="1">
      <c r="A249" s="147" t="s">
        <v>861</v>
      </c>
      <c r="B249" s="148" t="n">
        <v>6.3874809250441027</v>
      </c>
      <c r="C249" s="148" t="n">
        <v>22.861745280705701</v>
      </c>
      <c r="D249" s="148" t="n">
        <v>3.9547574320810353</v>
      </c>
      <c r="E249" s="148" t="n">
        <v>6.4807338741557281</v>
      </c>
      <c r="F249" s="148" t="n">
        <v>2.7406917091665979</v>
      </c>
      <c r="G249" s="148" t="n">
        <v>4.4824460378552722</v>
      </c>
      <c r="H249" s="148" t="n">
        <v>1.1082708336495311</v>
      </c>
      <c r="I249" s="148" t="n">
        <v>4.7673200478335529</v>
      </c>
      <c r="J249" s="148" t="n">
        <v>8.3191487815054526</v>
      </c>
      <c r="K249" s="148" t="n">
        <v>1.166600828422711</v>
      </c>
      <c r="L249" s="148" t="n">
        <v>0.4098846342800288</v>
      </c>
      <c r="M249" s="148" t="s">
        <v>875</v>
      </c>
      <c r="N249" s="126" t="n">
        <v>62.679080384699731</v>
      </c>
    </row>
    <row r="250" ht="15" customHeight="1">
      <c r="A250" s="147" t="s">
        <v>862</v>
      </c>
      <c r="B250" s="148" t="n">
        <v>13.548803064446513</v>
      </c>
      <c r="C250" s="148" t="n">
        <v>47.030985863665457</v>
      </c>
      <c r="D250" s="148" t="n">
        <v>7.4070214865762996</v>
      </c>
      <c r="E250" s="148" t="n">
        <v>11.073201488586422</v>
      </c>
      <c r="F250" s="148" t="n">
        <v>6.2438965805365241</v>
      </c>
      <c r="G250" s="148" t="n">
        <v>16.143445278161465</v>
      </c>
      <c r="H250" s="148" t="n">
        <v>2.2930456075096126</v>
      </c>
      <c r="I250" s="148" t="n">
        <v>9.3265934807751965</v>
      </c>
      <c r="J250" s="148" t="n">
        <v>25.356216799514769</v>
      </c>
      <c r="K250" s="148" t="n">
        <v>2.6003483964557641</v>
      </c>
      <c r="L250" s="148" t="n">
        <v>1.4766966664683818</v>
      </c>
      <c r="M250" s="148" t="s">
        <v>875</v>
      </c>
      <c r="N250" s="126" t="n">
        <v>142.50025471269643</v>
      </c>
    </row>
    <row r="251" ht="15" customHeight="1">
      <c r="A251" s="147" t="s">
        <v>863</v>
      </c>
      <c r="B251" s="148" t="n">
        <v>11.484108576086133</v>
      </c>
      <c r="C251" s="148" t="n">
        <v>70.042896103859647</v>
      </c>
      <c r="D251" s="148" t="n">
        <v>7.793778544015832</v>
      </c>
      <c r="E251" s="148" t="n">
        <v>13.242351161392541</v>
      </c>
      <c r="F251" s="148" t="n">
        <v>5.7515845987852066</v>
      </c>
      <c r="G251" s="148" t="n">
        <v>13.998822644036697</v>
      </c>
      <c r="H251" s="148" t="n">
        <v>2.3099843089522927</v>
      </c>
      <c r="I251" s="148" t="n">
        <v>8.6478002727993015</v>
      </c>
      <c r="J251" s="148" t="n">
        <v>16.530978820458529</v>
      </c>
      <c r="K251" s="148" t="n">
        <v>4.6413654056158702</v>
      </c>
      <c r="L251" s="148" t="n">
        <v>1.0491288913353685</v>
      </c>
      <c r="M251" s="148" t="s">
        <v>875</v>
      </c>
      <c r="N251" s="126" t="n">
        <v>155.49279932733742</v>
      </c>
    </row>
    <row r="252" ht="15" customHeight="1">
      <c r="A252" s="147" t="s">
        <v>864</v>
      </c>
      <c r="B252" s="148" t="n">
        <v>12.740648318075079</v>
      </c>
      <c r="C252" s="148" t="n">
        <v>61.075613075888441</v>
      </c>
      <c r="D252" s="148" t="n">
        <v>7.6688970947942066</v>
      </c>
      <c r="E252" s="148" t="n">
        <v>10.423825896176742</v>
      </c>
      <c r="F252" s="148" t="n">
        <v>5.5849269053207653</v>
      </c>
      <c r="G252" s="148" t="n">
        <v>13.656265191521376</v>
      </c>
      <c r="H252" s="148" t="n">
        <v>2.1029241540465988</v>
      </c>
      <c r="I252" s="148" t="n">
        <v>7.6347178205880581</v>
      </c>
      <c r="J252" s="148" t="n">
        <v>20.626532860455388</v>
      </c>
      <c r="K252" s="148" t="n">
        <v>2.7840281118194707</v>
      </c>
      <c r="L252" s="148" t="n">
        <v>1.0786380742203467</v>
      </c>
      <c r="M252" s="148" t="s">
        <v>875</v>
      </c>
      <c r="N252" s="126" t="n">
        <v>145.37701750290645</v>
      </c>
    </row>
    <row r="253" ht="15" customHeight="1">
      <c r="A253" s="147" t="s">
        <v>865</v>
      </c>
      <c r="B253" s="148" t="n">
        <v>1.0459654304599764</v>
      </c>
      <c r="C253" s="148" t="n">
        <v>23.314315708613083</v>
      </c>
      <c r="D253" s="148" t="n">
        <v>1.3509698384234112</v>
      </c>
      <c r="E253" s="148" t="n">
        <v>1.933405433629354</v>
      </c>
      <c r="F253" s="148" t="n">
        <v>0.29225881794611613</v>
      </c>
      <c r="G253" s="148" t="n">
        <v>4.8826800709889726</v>
      </c>
      <c r="H253" s="148" t="n">
        <v>0.13540559219360351</v>
      </c>
      <c r="I253" s="148" t="n">
        <v>1.2046981836509703</v>
      </c>
      <c r="J253" s="148" t="n">
        <v>2.8783517640889489</v>
      </c>
      <c r="K253" s="148" t="n">
        <v>0.1204351992588043</v>
      </c>
      <c r="L253" s="148" t="n">
        <v>5.1871855169932042E-2</v>
      </c>
      <c r="M253" s="148" t="s">
        <v>875</v>
      </c>
      <c r="N253" s="126" t="n">
        <v>37.210357894423154</v>
      </c>
    </row>
    <row r="254" ht="15" customHeight="1">
      <c r="A254" s="147" t="s">
        <v>866</v>
      </c>
      <c r="B254" s="148" t="n">
        <v>13.115382306960344</v>
      </c>
      <c r="C254" s="148" t="n">
        <v>92.941590606174984</v>
      </c>
      <c r="D254" s="148" t="n">
        <v>10.094261595269938</v>
      </c>
      <c r="E254" s="148" t="n">
        <v>16.811629163044429</v>
      </c>
      <c r="F254" s="148" t="n">
        <v>5.4117970664086785</v>
      </c>
      <c r="G254" s="148" t="n">
        <v>15.193978071065764</v>
      </c>
      <c r="H254" s="148" t="n">
        <v>2.3345707163240239</v>
      </c>
      <c r="I254" s="148" t="n">
        <v>9.9981012061165924</v>
      </c>
      <c r="J254" s="148" t="n">
        <v>20.431686756746466</v>
      </c>
      <c r="K254" s="148" t="n">
        <v>2.8574915956682165</v>
      </c>
      <c r="L254" s="148" t="n">
        <v>0.94381817587106431</v>
      </c>
      <c r="M254" s="148" t="s">
        <v>875</v>
      </c>
      <c r="N254" s="126" t="n">
        <v>190.13430725965057</v>
      </c>
    </row>
    <row r="255" ht="15" customHeight="1">
      <c r="A255" s="144" t="s">
        <v>867</v>
      </c>
      <c r="B255" s="145" t="n">
        <v>12.275005949614025</v>
      </c>
      <c r="C255" s="145" t="n">
        <v>4.8798469469388852</v>
      </c>
      <c r="D255" s="145" t="n">
        <v>10.878407221426295</v>
      </c>
      <c r="E255" s="145" t="n">
        <v>9.4056443218943127</v>
      </c>
      <c r="F255" s="145" t="n">
        <v>6.4652703340975419</v>
      </c>
      <c r="G255" s="145" t="n">
        <v>9.4873625400105261</v>
      </c>
      <c r="H255" s="145" t="n">
        <v>3.9856287304543119</v>
      </c>
      <c r="I255" s="145" t="n">
        <v>16.445945378099072</v>
      </c>
      <c r="J255" s="145" t="n">
        <v>27.550148199624729</v>
      </c>
      <c r="K255" s="145" t="n">
        <v>2.1165632229203792</v>
      </c>
      <c r="L255" s="145" t="n">
        <v>2.1115611075157621</v>
      </c>
      <c r="M255" s="145" t="s">
        <v>875</v>
      </c>
      <c r="N255" s="15" t="n">
        <v>105.60138395259585</v>
      </c>
    </row>
    <row r="256" ht="15" customHeight="1">
      <c r="A256" s="144" t="s">
        <v>868</v>
      </c>
      <c r="B256" s="145" t="n">
        <v>56.291786366434728</v>
      </c>
      <c r="C256" s="145" t="n">
        <v>135.67059854537965</v>
      </c>
      <c r="D256" s="145" t="n">
        <v>31.3684830284284</v>
      </c>
      <c r="E256" s="145" t="n">
        <v>37.684707020932528</v>
      </c>
      <c r="F256" s="145" t="n">
        <v>31.593596003588356</v>
      </c>
      <c r="G256" s="145" t="n">
        <v>40.567275984044393</v>
      </c>
      <c r="H256" s="145" t="n">
        <v>8.4914957783107763</v>
      </c>
      <c r="I256" s="145" t="n">
        <v>30.717895297223407</v>
      </c>
      <c r="J256" s="145" t="n">
        <v>61.483100725799552</v>
      </c>
      <c r="K256" s="145" t="n">
        <v>8.4964640593579634</v>
      </c>
      <c r="L256" s="145" t="n">
        <v>4.3473099231427508</v>
      </c>
      <c r="M256" s="145" t="s">
        <v>875</v>
      </c>
      <c r="N256" s="15" t="n">
        <v>446.71271273264239</v>
      </c>
    </row>
    <row r="257" ht="15" customHeight="1">
      <c r="A257" s="147" t="s">
        <v>869</v>
      </c>
      <c r="B257" s="148" t="n">
        <v>15.703003321474709</v>
      </c>
      <c r="C257" s="148" t="n">
        <v>0.22124567459106448</v>
      </c>
      <c r="D257" s="148" t="n">
        <v>3.2516721724179591</v>
      </c>
      <c r="E257" s="148" t="n">
        <v>4.1138975643997187</v>
      </c>
      <c r="F257" s="148" t="n">
        <v>4.3855598939997353</v>
      </c>
      <c r="G257" s="148" t="n">
        <v>1.9151354547475181</v>
      </c>
      <c r="H257" s="148" t="n">
        <v>1.1276716810048419</v>
      </c>
      <c r="I257" s="148" t="n">
        <v>5.9203571448046368</v>
      </c>
      <c r="J257" s="148" t="n">
        <v>6.2333173952484131</v>
      </c>
      <c r="K257" s="148" t="n">
        <v>0.45982203695297241</v>
      </c>
      <c r="L257" s="148" t="n">
        <v>0.4292186193637848</v>
      </c>
      <c r="M257" s="148" t="s">
        <v>875</v>
      </c>
      <c r="N257" s="126" t="n">
        <v>43.760900959005355</v>
      </c>
    </row>
    <row r="258" ht="15" customHeight="1">
      <c r="A258" s="147" t="s">
        <v>870</v>
      </c>
      <c r="B258" s="148" t="n">
        <v>6.0900357467091855</v>
      </c>
      <c r="C258" s="148" t="n">
        <v>17.239538731180829</v>
      </c>
      <c r="D258" s="148" t="n">
        <v>2.8193730113360091</v>
      </c>
      <c r="E258" s="148" t="n">
        <v>3.8937144823786429</v>
      </c>
      <c r="F258" s="148" t="n">
        <v>5.0339711966400138</v>
      </c>
      <c r="G258" s="148" t="n">
        <v>3.2517483010889685</v>
      </c>
      <c r="H258" s="148" t="n">
        <v>1.3958102871195475</v>
      </c>
      <c r="I258" s="148" t="n">
        <v>4.8372603284428921</v>
      </c>
      <c r="J258" s="148" t="n">
        <v>10.327018411532084</v>
      </c>
      <c r="K258" s="148" t="n">
        <v>0.71430339300028489</v>
      </c>
      <c r="L258" s="148" t="n">
        <v>0.70483600937906887</v>
      </c>
      <c r="M258" s="148" t="s">
        <v>875</v>
      </c>
      <c r="N258" s="126" t="n">
        <v>56.307609898807527</v>
      </c>
    </row>
    <row r="259" ht="15" customHeight="1">
      <c r="A259" s="147" t="s">
        <v>871</v>
      </c>
      <c r="B259" s="148" t="n">
        <v>29.68003870778147</v>
      </c>
      <c r="C259" s="148" t="n">
        <v>107.30443034118652</v>
      </c>
      <c r="D259" s="148" t="n">
        <v>20.347593539768223</v>
      </c>
      <c r="E259" s="148" t="n">
        <v>28.283899228144332</v>
      </c>
      <c r="F259" s="148" t="n">
        <v>19.294083447062814</v>
      </c>
      <c r="G259" s="148" t="n">
        <v>30.92545862725067</v>
      </c>
      <c r="H259" s="148" t="n">
        <v>5.2482080322640732</v>
      </c>
      <c r="I259" s="148" t="n">
        <v>18.461050804457347</v>
      </c>
      <c r="J259" s="148" t="n">
        <v>35.065128704488124</v>
      </c>
      <c r="K259" s="148" t="n">
        <v>5.6663751595751437</v>
      </c>
      <c r="L259" s="148" t="n">
        <v>2.3511110560269359</v>
      </c>
      <c r="M259" s="148" t="s">
        <v>875</v>
      </c>
      <c r="N259" s="126" t="n">
        <v>302.62737764800556</v>
      </c>
    </row>
    <row r="260" ht="15" customHeight="1">
      <c r="A260" s="147" t="s">
        <v>872</v>
      </c>
      <c r="B260" s="148" t="n">
        <v>4.8187085904693605</v>
      </c>
      <c r="C260" s="148" t="n">
        <v>10.905383798421223</v>
      </c>
      <c r="D260" s="148" t="n">
        <v>4.9498443049062102</v>
      </c>
      <c r="E260" s="148" t="n">
        <v>1.3931957460098268</v>
      </c>
      <c r="F260" s="148" t="n">
        <v>2.8799814658857983</v>
      </c>
      <c r="G260" s="148" t="n">
        <v>4.4749336009572334</v>
      </c>
      <c r="H260" s="148" t="n">
        <v>0.71980577792231226</v>
      </c>
      <c r="I260" s="148" t="n">
        <v>1.4992270195185344</v>
      </c>
      <c r="J260" s="148" t="n">
        <v>9.8576362145309471</v>
      </c>
      <c r="K260" s="148" t="n">
        <v>1.6559634698295596</v>
      </c>
      <c r="L260" s="148" t="n">
        <v>0.8621442383729615</v>
      </c>
      <c r="M260" s="148" t="s">
        <v>875</v>
      </c>
      <c r="N260" s="126" t="n">
        <v>44.016824226823964</v>
      </c>
    </row>
    <row r="261" ht="15" customHeight="1">
      <c r="A261" s="144" t="s">
        <v>873</v>
      </c>
      <c r="B261" s="145" t="n">
        <v>165.20002359448259</v>
      </c>
      <c r="C261" s="145" t="n">
        <v>683.73763789945258</v>
      </c>
      <c r="D261" s="145" t="n">
        <v>105.70363955159094</v>
      </c>
      <c r="E261" s="145" t="n">
        <v>154.06793354803708</v>
      </c>
      <c r="F261" s="145" t="n">
        <v>75.113418616175878</v>
      </c>
      <c r="G261" s="145" t="n">
        <v>155.0151931895592</v>
      </c>
      <c r="H261" s="145" t="n">
        <v>30.223762348825336</v>
      </c>
      <c r="I261" s="145" t="n">
        <v>115.96437584302423</v>
      </c>
      <c r="J261" s="145" t="n">
        <v>216.21869024750018</v>
      </c>
      <c r="K261" s="145" t="n">
        <v>35.946776607035204</v>
      </c>
      <c r="L261" s="145" t="n">
        <v>12.339859992592338</v>
      </c>
      <c r="M261" s="145" t="s">
        <v>875</v>
      </c>
      <c r="N261" s="15" t="n">
        <v>1749.531311438275</v>
      </c>
    </row>
    <row r="262" ht="15" customHeight="1">
      <c r="A262" s="149" t="s">
        <v>874</v>
      </c>
      <c r="B262" s="14" t="n">
        <v>177.47502954409666</v>
      </c>
      <c r="C262" s="14" t="n">
        <v>688.61748484639156</v>
      </c>
      <c r="D262" s="14" t="n">
        <v>116.58204677301718</v>
      </c>
      <c r="E262" s="14" t="n">
        <v>163.47357786993138</v>
      </c>
      <c r="F262" s="14" t="n">
        <v>81.578688950273389</v>
      </c>
      <c r="G262" s="14" t="n">
        <v>164.50255572956971</v>
      </c>
      <c r="H262" s="14" t="n">
        <v>34.209391079279648</v>
      </c>
      <c r="I262" s="14" t="n">
        <v>132.4103212211233</v>
      </c>
      <c r="J262" s="14" t="n">
        <v>243.76883844712492</v>
      </c>
      <c r="K262" s="14" t="n">
        <v>38.063339829955588</v>
      </c>
      <c r="L262" s="14" t="n">
        <v>14.451421100108098</v>
      </c>
      <c r="M262" s="14" t="s">
        <v>875</v>
      </c>
      <c r="N262" s="127" t="n">
        <v>1855.1326953908713</v>
      </c>
    </row>
    <row r="263" ht="15" customHeight="1">
      <c r="A263" s="136" t="s">
        <v>876</v>
      </c>
      <c r="B263" s="136"/>
      <c r="C263" s="136"/>
      <c r="D263" s="136"/>
      <c r="E263" s="136"/>
      <c r="F263" s="136"/>
      <c r="G263" s="136"/>
      <c r="H263" s="136"/>
      <c r="I263" s="136"/>
      <c r="J263" s="136"/>
      <c r="K263" s="136"/>
      <c r="L263" s="136"/>
      <c r="M263" s="136"/>
      <c r="N263" s="136"/>
    </row>
    <row r="264" ht="15" customHeight="1">
      <c r="A264" s="137" t="s">
        <v>877</v>
      </c>
      <c r="B264" s="137"/>
      <c r="C264" s="137"/>
      <c r="D264" s="137"/>
      <c r="E264" s="137"/>
      <c r="F264" s="137"/>
      <c r="G264" s="137"/>
      <c r="H264" s="137"/>
      <c r="I264" s="137"/>
      <c r="J264" s="137"/>
      <c r="K264" s="137"/>
      <c r="L264" s="137"/>
      <c r="M264" s="137"/>
      <c r="N264" s="137"/>
    </row>
    <row r="265" ht="15" customHeight="1">
      <c r="A265" s="137" t="s">
        <v>878</v>
      </c>
      <c r="B265" s="137"/>
      <c r="C265" s="137"/>
      <c r="D265" s="137"/>
      <c r="E265" s="137"/>
      <c r="F265" s="137"/>
      <c r="G265" s="137"/>
      <c r="H265" s="137"/>
      <c r="I265" s="137"/>
      <c r="J265" s="137"/>
      <c r="K265" s="137"/>
      <c r="L265" s="137"/>
      <c r="M265" s="137"/>
      <c r="N265" s="137"/>
    </row>
    <row r="266" ht="15" customHeight="1">
      <c r="A266" s="137" t="s">
        <v>879</v>
      </c>
      <c r="B266" s="137"/>
      <c r="C266" s="137"/>
      <c r="D266" s="137"/>
      <c r="E266" s="137"/>
      <c r="F266" s="137"/>
      <c r="G266" s="137"/>
      <c r="H266" s="137"/>
      <c r="I266" s="137"/>
      <c r="J266" s="137"/>
      <c r="K266" s="137"/>
      <c r="L266" s="137"/>
      <c r="M266" s="137"/>
      <c r="N266" s="137"/>
    </row>
    <row r="267" ht="15" customHeight="1">
      <c r="A267" s="131" t="s">
        <v>880</v>
      </c>
      <c r="B267" s="131"/>
      <c r="C267" s="131"/>
      <c r="D267" s="131"/>
      <c r="E267" s="131"/>
      <c r="F267" s="131"/>
      <c r="G267" s="131"/>
      <c r="H267" s="131"/>
      <c r="I267" s="131"/>
      <c r="J267" s="131"/>
      <c r="K267" s="131"/>
      <c r="L267" s="131"/>
      <c r="M267" s="131"/>
      <c r="N267" s="131"/>
    </row>
    <row r="268" ht="15" customHeight="1">
      <c r="A268" s="132" t="s">
        <v>881</v>
      </c>
      <c r="B268" s="132"/>
      <c r="C268" s="132"/>
      <c r="D268" s="132"/>
      <c r="E268" s="132"/>
      <c r="F268" s="132"/>
      <c r="G268" s="132"/>
      <c r="H268" s="132"/>
      <c r="I268" s="132"/>
      <c r="J268" s="132"/>
      <c r="K268" s="132"/>
      <c r="L268" s="132"/>
      <c r="M268" s="132"/>
      <c r="N268" s="132"/>
    </row>
    <row r="269" ht="30" customHeight="1">
      <c r="A269" s="133" t="s">
        <v>882</v>
      </c>
      <c r="B269" s="133"/>
      <c r="C269" s="133"/>
      <c r="D269" s="133"/>
      <c r="E269" s="133"/>
      <c r="F269" s="133"/>
      <c r="G269" s="133"/>
      <c r="H269" s="133"/>
      <c r="I269" s="133"/>
      <c r="J269" s="133"/>
      <c r="K269" s="133"/>
      <c r="L269" s="133"/>
      <c r="M269" s="133"/>
      <c r="N269" s="133"/>
      <c r="O269" s="128"/>
      <c r="P269" s="128"/>
      <c r="Q269" s="128"/>
      <c r="R269" s="128"/>
      <c r="S269" s="128"/>
      <c r="T269" s="128"/>
      <c r="U269" s="128"/>
    </row>
    <row r="270" ht="15" customHeight="1">
      <c r="A270" s="133"/>
      <c r="B270" s="133"/>
      <c r="C270" s="133"/>
      <c r="D270" s="133"/>
      <c r="E270" s="133"/>
      <c r="F270" s="133"/>
      <c r="G270" s="133"/>
      <c r="H270" s="133"/>
      <c r="I270" s="133"/>
      <c r="J270" s="133"/>
      <c r="K270" s="133"/>
      <c r="L270" s="133"/>
      <c r="M270" s="133"/>
      <c r="N270" s="133"/>
    </row>
  </sheetData>
  <mergeCells count="21">
    <mergeCell ref="A204:N204"/>
    <mergeCell ref="A2:N2"/>
    <mergeCell ref="A4:N4"/>
    <mergeCell ref="A24:N24"/>
    <mergeCell ref="A44:N44"/>
    <mergeCell ref="A64:N64"/>
    <mergeCell ref="A84:N84"/>
    <mergeCell ref="A104:N104"/>
    <mergeCell ref="A124:N124"/>
    <mergeCell ref="A144:N144"/>
    <mergeCell ref="A164:N164"/>
    <mergeCell ref="A184:N184"/>
    <mergeCell ref="A267:N267"/>
    <mergeCell ref="A268:N268"/>
    <mergeCell ref="A269:N269"/>
    <mergeCell ref="A224:N224"/>
    <mergeCell ref="A244:N244"/>
    <mergeCell ref="A263:N263"/>
    <mergeCell ref="A264:N264"/>
    <mergeCell ref="A265:N265"/>
    <mergeCell ref="A266:N266"/>
  </mergeCells>
  <hyperlinks>
    <hyperlink ref="A1" r:id="rId1h"/>
  </hyperlinks>
  <pageMargins left="0.7" right="0.7" top="0.75" bottom="0.75" header="0.3" footer="0.3"/>
  <pageSetup paperSize="9" orientation="portrait" horizontalDpi="300" verticalDpi="300"/>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tabColor theme="7"/>
  </sheetPr>
  <dimension ref="A1"/>
  <sheetViews>
    <sheetView workbookViewId="0">
      <selection activeCell="G202" sqref="G202"/>
    </sheetView>
  </sheetViews>
  <sheetFormatPr defaultRowHeight="15.0" baseColWidth="10"/>
  <cols>
    <col min="1" max="1" width="45.7109375" hidden="0" customWidth="1"/>
    <col min="2" max="2" width="14.5703125" hidden="0" customWidth="1"/>
    <col min="3" max="3" width="14.5703125" hidden="0" customWidth="1"/>
    <col min="4" max="4" width="14.5703125" hidden="0" customWidth="1"/>
    <col min="5" max="5" width="14.5703125" hidden="0" customWidth="1"/>
    <col min="6" max="6" width="14.5703125" hidden="0" customWidth="1"/>
    <col min="7" max="7" width="14.5703125" hidden="0" customWidth="1"/>
    <col min="8" max="8" width="14.5703125" hidden="0" customWidth="1"/>
    <col min="9" max="9" width="14.5703125" hidden="0" customWidth="1"/>
    <col min="10" max="10" width="14.5703125" hidden="0" customWidth="1"/>
    <col min="11" max="11" width="14.5703125" hidden="0" customWidth="1"/>
    <col min="12" max="12" width="14.5703125" hidden="0" customWidth="1"/>
    <col min="13" max="13" width="14.5703125" hidden="0" customWidth="1"/>
    <col min="14" max="14" width="14.5703125" hidden="0" customWidth="1"/>
    <col min="257" max="257" width="45.7109375" hidden="0" customWidth="1"/>
    <col min="258" max="258" width="14.5703125" hidden="0" customWidth="1"/>
    <col min="259" max="259" width="14.5703125" hidden="0" customWidth="1"/>
    <col min="260" max="260" width="14.5703125" hidden="0" customWidth="1"/>
    <col min="261" max="261" width="14.5703125" hidden="0" customWidth="1"/>
    <col min="262" max="262" width="14.5703125" hidden="0" customWidth="1"/>
    <col min="263" max="263" width="14.5703125" hidden="0" customWidth="1"/>
    <col min="264" max="264" width="14.5703125" hidden="0" customWidth="1"/>
    <col min="265" max="265" width="14.5703125" hidden="0" customWidth="1"/>
    <col min="266" max="266" width="14.5703125" hidden="0" customWidth="1"/>
    <col min="267" max="267" width="14.5703125" hidden="0" customWidth="1"/>
    <col min="268" max="268" width="14.5703125" hidden="0" customWidth="1"/>
    <col min="269" max="269" width="14.5703125" hidden="0" customWidth="1"/>
    <col min="270" max="270" width="14.5703125" hidden="0" customWidth="1"/>
    <col min="513" max="513" width="45.7109375" hidden="0" customWidth="1"/>
    <col min="514" max="514" width="14.5703125" hidden="0" customWidth="1"/>
    <col min="515" max="515" width="14.5703125" hidden="0" customWidth="1"/>
    <col min="516" max="516" width="14.5703125" hidden="0" customWidth="1"/>
    <col min="517" max="517" width="14.5703125" hidden="0" customWidth="1"/>
    <col min="518" max="518" width="14.5703125" hidden="0" customWidth="1"/>
    <col min="519" max="519" width="14.5703125" hidden="0" customWidth="1"/>
    <col min="520" max="520" width="14.5703125" hidden="0" customWidth="1"/>
    <col min="521" max="521" width="14.5703125" hidden="0" customWidth="1"/>
    <col min="522" max="522" width="14.5703125" hidden="0" customWidth="1"/>
    <col min="523" max="523" width="14.5703125" hidden="0" customWidth="1"/>
    <col min="524" max="524" width="14.5703125" hidden="0" customWidth="1"/>
    <col min="525" max="525" width="14.5703125" hidden="0" customWidth="1"/>
    <col min="526" max="526" width="14.5703125" hidden="0" customWidth="1"/>
    <col min="769" max="769" width="45.7109375" hidden="0" customWidth="1"/>
    <col min="770" max="770" width="14.5703125" hidden="0" customWidth="1"/>
    <col min="771" max="771" width="14.5703125" hidden="0" customWidth="1"/>
    <col min="772" max="772" width="14.5703125" hidden="0" customWidth="1"/>
    <col min="773" max="773" width="14.5703125" hidden="0" customWidth="1"/>
    <col min="774" max="774" width="14.5703125" hidden="0" customWidth="1"/>
    <col min="775" max="775" width="14.5703125" hidden="0" customWidth="1"/>
    <col min="776" max="776" width="14.5703125" hidden="0" customWidth="1"/>
    <col min="777" max="777" width="14.5703125" hidden="0" customWidth="1"/>
    <col min="778" max="778" width="14.5703125" hidden="0" customWidth="1"/>
    <col min="779" max="779" width="14.5703125" hidden="0" customWidth="1"/>
    <col min="780" max="780" width="14.5703125" hidden="0" customWidth="1"/>
    <col min="781" max="781" width="14.5703125" hidden="0" customWidth="1"/>
    <col min="782" max="782" width="14.5703125" hidden="0" customWidth="1"/>
    <col min="1025" max="1025" width="45.7109375" hidden="0" customWidth="1"/>
    <col min="1026" max="1026" width="14.5703125" hidden="0" customWidth="1"/>
    <col min="1027" max="1027" width="14.5703125" hidden="0" customWidth="1"/>
    <col min="1028" max="1028" width="14.5703125" hidden="0" customWidth="1"/>
    <col min="1029" max="1029" width="14.5703125" hidden="0" customWidth="1"/>
    <col min="1030" max="1030" width="14.5703125" hidden="0" customWidth="1"/>
    <col min="1031" max="1031" width="14.5703125" hidden="0" customWidth="1"/>
    <col min="1032" max="1032" width="14.5703125" hidden="0" customWidth="1"/>
    <col min="1033" max="1033" width="14.5703125" hidden="0" customWidth="1"/>
    <col min="1034" max="1034" width="14.5703125" hidden="0" customWidth="1"/>
    <col min="1035" max="1035" width="14.5703125" hidden="0" customWidth="1"/>
    <col min="1036" max="1036" width="14.5703125" hidden="0" customWidth="1"/>
    <col min="1037" max="1037" width="14.5703125" hidden="0" customWidth="1"/>
    <col min="1038" max="1038" width="14.5703125" hidden="0" customWidth="1"/>
    <col min="1281" max="1281" width="45.7109375" hidden="0" customWidth="1"/>
    <col min="1282" max="1282" width="14.5703125" hidden="0" customWidth="1"/>
    <col min="1283" max="1283" width="14.5703125" hidden="0" customWidth="1"/>
    <col min="1284" max="1284" width="14.5703125" hidden="0" customWidth="1"/>
    <col min="1285" max="1285" width="14.5703125" hidden="0" customWidth="1"/>
    <col min="1286" max="1286" width="14.5703125" hidden="0" customWidth="1"/>
    <col min="1287" max="1287" width="14.5703125" hidden="0" customWidth="1"/>
    <col min="1288" max="1288" width="14.5703125" hidden="0" customWidth="1"/>
    <col min="1289" max="1289" width="14.5703125" hidden="0" customWidth="1"/>
    <col min="1290" max="1290" width="14.5703125" hidden="0" customWidth="1"/>
    <col min="1291" max="1291" width="14.5703125" hidden="0" customWidth="1"/>
    <col min="1292" max="1292" width="14.5703125" hidden="0" customWidth="1"/>
    <col min="1293" max="1293" width="14.5703125" hidden="0" customWidth="1"/>
    <col min="1294" max="1294" width="14.5703125" hidden="0" customWidth="1"/>
    <col min="1537" max="1537" width="45.7109375" hidden="0" customWidth="1"/>
    <col min="1538" max="1538" width="14.5703125" hidden="0" customWidth="1"/>
    <col min="1539" max="1539" width="14.5703125" hidden="0" customWidth="1"/>
    <col min="1540" max="1540" width="14.5703125" hidden="0" customWidth="1"/>
    <col min="1541" max="1541" width="14.5703125" hidden="0" customWidth="1"/>
    <col min="1542" max="1542" width="14.5703125" hidden="0" customWidth="1"/>
    <col min="1543" max="1543" width="14.5703125" hidden="0" customWidth="1"/>
    <col min="1544" max="1544" width="14.5703125" hidden="0" customWidth="1"/>
    <col min="1545" max="1545" width="14.5703125" hidden="0" customWidth="1"/>
    <col min="1546" max="1546" width="14.5703125" hidden="0" customWidth="1"/>
    <col min="1547" max="1547" width="14.5703125" hidden="0" customWidth="1"/>
    <col min="1548" max="1548" width="14.5703125" hidden="0" customWidth="1"/>
    <col min="1549" max="1549" width="14.5703125" hidden="0" customWidth="1"/>
    <col min="1550" max="1550" width="14.5703125" hidden="0" customWidth="1"/>
    <col min="1793" max="1793" width="45.7109375" hidden="0" customWidth="1"/>
    <col min="1794" max="1794" width="14.5703125" hidden="0" customWidth="1"/>
    <col min="1795" max="1795" width="14.5703125" hidden="0" customWidth="1"/>
    <col min="1796" max="1796" width="14.5703125" hidden="0" customWidth="1"/>
    <col min="1797" max="1797" width="14.5703125" hidden="0" customWidth="1"/>
    <col min="1798" max="1798" width="14.5703125" hidden="0" customWidth="1"/>
    <col min="1799" max="1799" width="14.5703125" hidden="0" customWidth="1"/>
    <col min="1800" max="1800" width="14.5703125" hidden="0" customWidth="1"/>
    <col min="1801" max="1801" width="14.5703125" hidden="0" customWidth="1"/>
    <col min="1802" max="1802" width="14.5703125" hidden="0" customWidth="1"/>
    <col min="1803" max="1803" width="14.5703125" hidden="0" customWidth="1"/>
    <col min="1804" max="1804" width="14.5703125" hidden="0" customWidth="1"/>
    <col min="1805" max="1805" width="14.5703125" hidden="0" customWidth="1"/>
    <col min="1806" max="1806" width="14.5703125" hidden="0" customWidth="1"/>
    <col min="2049" max="2049" width="45.7109375" hidden="0" customWidth="1"/>
    <col min="2050" max="2050" width="14.5703125" hidden="0" customWidth="1"/>
    <col min="2051" max="2051" width="14.5703125" hidden="0" customWidth="1"/>
    <col min="2052" max="2052" width="14.5703125" hidden="0" customWidth="1"/>
    <col min="2053" max="2053" width="14.5703125" hidden="0" customWidth="1"/>
    <col min="2054" max="2054" width="14.5703125" hidden="0" customWidth="1"/>
    <col min="2055" max="2055" width="14.5703125" hidden="0" customWidth="1"/>
    <col min="2056" max="2056" width="14.5703125" hidden="0" customWidth="1"/>
    <col min="2057" max="2057" width="14.5703125" hidden="0" customWidth="1"/>
    <col min="2058" max="2058" width="14.5703125" hidden="0" customWidth="1"/>
    <col min="2059" max="2059" width="14.5703125" hidden="0" customWidth="1"/>
    <col min="2060" max="2060" width="14.5703125" hidden="0" customWidth="1"/>
    <col min="2061" max="2061" width="14.5703125" hidden="0" customWidth="1"/>
    <col min="2062" max="2062" width="14.5703125" hidden="0" customWidth="1"/>
    <col min="2305" max="2305" width="45.7109375" hidden="0" customWidth="1"/>
    <col min="2306" max="2306" width="14.5703125" hidden="0" customWidth="1"/>
    <col min="2307" max="2307" width="14.5703125" hidden="0" customWidth="1"/>
    <col min="2308" max="2308" width="14.5703125" hidden="0" customWidth="1"/>
    <col min="2309" max="2309" width="14.5703125" hidden="0" customWidth="1"/>
    <col min="2310" max="2310" width="14.5703125" hidden="0" customWidth="1"/>
    <col min="2311" max="2311" width="14.5703125" hidden="0" customWidth="1"/>
    <col min="2312" max="2312" width="14.5703125" hidden="0" customWidth="1"/>
    <col min="2313" max="2313" width="14.5703125" hidden="0" customWidth="1"/>
    <col min="2314" max="2314" width="14.5703125" hidden="0" customWidth="1"/>
    <col min="2315" max="2315" width="14.5703125" hidden="0" customWidth="1"/>
    <col min="2316" max="2316" width="14.5703125" hidden="0" customWidth="1"/>
    <col min="2317" max="2317" width="14.5703125" hidden="0" customWidth="1"/>
    <col min="2318" max="2318" width="14.5703125" hidden="0" customWidth="1"/>
    <col min="2561" max="2561" width="45.7109375" hidden="0" customWidth="1"/>
    <col min="2562" max="2562" width="14.5703125" hidden="0" customWidth="1"/>
    <col min="2563" max="2563" width="14.5703125" hidden="0" customWidth="1"/>
    <col min="2564" max="2564" width="14.5703125" hidden="0" customWidth="1"/>
    <col min="2565" max="2565" width="14.5703125" hidden="0" customWidth="1"/>
    <col min="2566" max="2566" width="14.5703125" hidden="0" customWidth="1"/>
    <col min="2567" max="2567" width="14.5703125" hidden="0" customWidth="1"/>
    <col min="2568" max="2568" width="14.5703125" hidden="0" customWidth="1"/>
    <col min="2569" max="2569" width="14.5703125" hidden="0" customWidth="1"/>
    <col min="2570" max="2570" width="14.5703125" hidden="0" customWidth="1"/>
    <col min="2571" max="2571" width="14.5703125" hidden="0" customWidth="1"/>
    <col min="2572" max="2572" width="14.5703125" hidden="0" customWidth="1"/>
    <col min="2573" max="2573" width="14.5703125" hidden="0" customWidth="1"/>
    <col min="2574" max="2574" width="14.5703125" hidden="0" customWidth="1"/>
    <col min="2817" max="2817" width="45.7109375" hidden="0" customWidth="1"/>
    <col min="2818" max="2818" width="14.5703125" hidden="0" customWidth="1"/>
    <col min="2819" max="2819" width="14.5703125" hidden="0" customWidth="1"/>
    <col min="2820" max="2820" width="14.5703125" hidden="0" customWidth="1"/>
    <col min="2821" max="2821" width="14.5703125" hidden="0" customWidth="1"/>
    <col min="2822" max="2822" width="14.5703125" hidden="0" customWidth="1"/>
    <col min="2823" max="2823" width="14.5703125" hidden="0" customWidth="1"/>
    <col min="2824" max="2824" width="14.5703125" hidden="0" customWidth="1"/>
    <col min="2825" max="2825" width="14.5703125" hidden="0" customWidth="1"/>
    <col min="2826" max="2826" width="14.5703125" hidden="0" customWidth="1"/>
    <col min="2827" max="2827" width="14.5703125" hidden="0" customWidth="1"/>
    <col min="2828" max="2828" width="14.5703125" hidden="0" customWidth="1"/>
    <col min="2829" max="2829" width="14.5703125" hidden="0" customWidth="1"/>
    <col min="2830" max="2830" width="14.5703125" hidden="0" customWidth="1"/>
    <col min="3073" max="3073" width="45.7109375" hidden="0" customWidth="1"/>
    <col min="3074" max="3074" width="14.5703125" hidden="0" customWidth="1"/>
    <col min="3075" max="3075" width="14.5703125" hidden="0" customWidth="1"/>
    <col min="3076" max="3076" width="14.5703125" hidden="0" customWidth="1"/>
    <col min="3077" max="3077" width="14.5703125" hidden="0" customWidth="1"/>
    <col min="3078" max="3078" width="14.5703125" hidden="0" customWidth="1"/>
    <col min="3079" max="3079" width="14.5703125" hidden="0" customWidth="1"/>
    <col min="3080" max="3080" width="14.5703125" hidden="0" customWidth="1"/>
    <col min="3081" max="3081" width="14.5703125" hidden="0" customWidth="1"/>
    <col min="3082" max="3082" width="14.5703125" hidden="0" customWidth="1"/>
    <col min="3083" max="3083" width="14.5703125" hidden="0" customWidth="1"/>
    <col min="3084" max="3084" width="14.5703125" hidden="0" customWidth="1"/>
    <col min="3085" max="3085" width="14.5703125" hidden="0" customWidth="1"/>
    <col min="3086" max="3086" width="14.5703125" hidden="0" customWidth="1"/>
    <col min="3329" max="3329" width="45.7109375" hidden="0" customWidth="1"/>
    <col min="3330" max="3330" width="14.5703125" hidden="0" customWidth="1"/>
    <col min="3331" max="3331" width="14.5703125" hidden="0" customWidth="1"/>
    <col min="3332" max="3332" width="14.5703125" hidden="0" customWidth="1"/>
    <col min="3333" max="3333" width="14.5703125" hidden="0" customWidth="1"/>
    <col min="3334" max="3334" width="14.5703125" hidden="0" customWidth="1"/>
    <col min="3335" max="3335" width="14.5703125" hidden="0" customWidth="1"/>
    <col min="3336" max="3336" width="14.5703125" hidden="0" customWidth="1"/>
    <col min="3337" max="3337" width="14.5703125" hidden="0" customWidth="1"/>
    <col min="3338" max="3338" width="14.5703125" hidden="0" customWidth="1"/>
    <col min="3339" max="3339" width="14.5703125" hidden="0" customWidth="1"/>
    <col min="3340" max="3340" width="14.5703125" hidden="0" customWidth="1"/>
    <col min="3341" max="3341" width="14.5703125" hidden="0" customWidth="1"/>
    <col min="3342" max="3342" width="14.5703125" hidden="0" customWidth="1"/>
    <col min="3585" max="3585" width="45.7109375" hidden="0" customWidth="1"/>
    <col min="3586" max="3586" width="14.5703125" hidden="0" customWidth="1"/>
    <col min="3587" max="3587" width="14.5703125" hidden="0" customWidth="1"/>
    <col min="3588" max="3588" width="14.5703125" hidden="0" customWidth="1"/>
    <col min="3589" max="3589" width="14.5703125" hidden="0" customWidth="1"/>
    <col min="3590" max="3590" width="14.5703125" hidden="0" customWidth="1"/>
    <col min="3591" max="3591" width="14.5703125" hidden="0" customWidth="1"/>
    <col min="3592" max="3592" width="14.5703125" hidden="0" customWidth="1"/>
    <col min="3593" max="3593" width="14.5703125" hidden="0" customWidth="1"/>
    <col min="3594" max="3594" width="14.5703125" hidden="0" customWidth="1"/>
    <col min="3595" max="3595" width="14.5703125" hidden="0" customWidth="1"/>
    <col min="3596" max="3596" width="14.5703125" hidden="0" customWidth="1"/>
    <col min="3597" max="3597" width="14.5703125" hidden="0" customWidth="1"/>
    <col min="3598" max="3598" width="14.5703125" hidden="0" customWidth="1"/>
    <col min="3841" max="3841" width="45.7109375" hidden="0" customWidth="1"/>
    <col min="3842" max="3842" width="14.5703125" hidden="0" customWidth="1"/>
    <col min="3843" max="3843" width="14.5703125" hidden="0" customWidth="1"/>
    <col min="3844" max="3844" width="14.5703125" hidden="0" customWidth="1"/>
    <col min="3845" max="3845" width="14.5703125" hidden="0" customWidth="1"/>
    <col min="3846" max="3846" width="14.5703125" hidden="0" customWidth="1"/>
    <col min="3847" max="3847" width="14.5703125" hidden="0" customWidth="1"/>
    <col min="3848" max="3848" width="14.5703125" hidden="0" customWidth="1"/>
    <col min="3849" max="3849" width="14.5703125" hidden="0" customWidth="1"/>
    <col min="3850" max="3850" width="14.5703125" hidden="0" customWidth="1"/>
    <col min="3851" max="3851" width="14.5703125" hidden="0" customWidth="1"/>
    <col min="3852" max="3852" width="14.5703125" hidden="0" customWidth="1"/>
    <col min="3853" max="3853" width="14.5703125" hidden="0" customWidth="1"/>
    <col min="3854" max="3854" width="14.5703125" hidden="0" customWidth="1"/>
    <col min="4097" max="4097" width="45.7109375" hidden="0" customWidth="1"/>
    <col min="4098" max="4098" width="14.5703125" hidden="0" customWidth="1"/>
    <col min="4099" max="4099" width="14.5703125" hidden="0" customWidth="1"/>
    <col min="4100" max="4100" width="14.5703125" hidden="0" customWidth="1"/>
    <col min="4101" max="4101" width="14.5703125" hidden="0" customWidth="1"/>
    <col min="4102" max="4102" width="14.5703125" hidden="0" customWidth="1"/>
    <col min="4103" max="4103" width="14.5703125" hidden="0" customWidth="1"/>
    <col min="4104" max="4104" width="14.5703125" hidden="0" customWidth="1"/>
    <col min="4105" max="4105" width="14.5703125" hidden="0" customWidth="1"/>
    <col min="4106" max="4106" width="14.5703125" hidden="0" customWidth="1"/>
    <col min="4107" max="4107" width="14.5703125" hidden="0" customWidth="1"/>
    <col min="4108" max="4108" width="14.5703125" hidden="0" customWidth="1"/>
    <col min="4109" max="4109" width="14.5703125" hidden="0" customWidth="1"/>
    <col min="4110" max="4110" width="14.5703125" hidden="0" customWidth="1"/>
    <col min="4353" max="4353" width="45.7109375" hidden="0" customWidth="1"/>
    <col min="4354" max="4354" width="14.5703125" hidden="0" customWidth="1"/>
    <col min="4355" max="4355" width="14.5703125" hidden="0" customWidth="1"/>
    <col min="4356" max="4356" width="14.5703125" hidden="0" customWidth="1"/>
    <col min="4357" max="4357" width="14.5703125" hidden="0" customWidth="1"/>
    <col min="4358" max="4358" width="14.5703125" hidden="0" customWidth="1"/>
    <col min="4359" max="4359" width="14.5703125" hidden="0" customWidth="1"/>
    <col min="4360" max="4360" width="14.5703125" hidden="0" customWidth="1"/>
    <col min="4361" max="4361" width="14.5703125" hidden="0" customWidth="1"/>
    <col min="4362" max="4362" width="14.5703125" hidden="0" customWidth="1"/>
    <col min="4363" max="4363" width="14.5703125" hidden="0" customWidth="1"/>
    <col min="4364" max="4364" width="14.5703125" hidden="0" customWidth="1"/>
    <col min="4365" max="4365" width="14.5703125" hidden="0" customWidth="1"/>
    <col min="4366" max="4366" width="14.5703125" hidden="0" customWidth="1"/>
    <col min="4609" max="4609" width="45.7109375" hidden="0" customWidth="1"/>
    <col min="4610" max="4610" width="14.5703125" hidden="0" customWidth="1"/>
    <col min="4611" max="4611" width="14.5703125" hidden="0" customWidth="1"/>
    <col min="4612" max="4612" width="14.5703125" hidden="0" customWidth="1"/>
    <col min="4613" max="4613" width="14.5703125" hidden="0" customWidth="1"/>
    <col min="4614" max="4614" width="14.5703125" hidden="0" customWidth="1"/>
    <col min="4615" max="4615" width="14.5703125" hidden="0" customWidth="1"/>
    <col min="4616" max="4616" width="14.5703125" hidden="0" customWidth="1"/>
    <col min="4617" max="4617" width="14.5703125" hidden="0" customWidth="1"/>
    <col min="4618" max="4618" width="14.5703125" hidden="0" customWidth="1"/>
    <col min="4619" max="4619" width="14.5703125" hidden="0" customWidth="1"/>
    <col min="4620" max="4620" width="14.5703125" hidden="0" customWidth="1"/>
    <col min="4621" max="4621" width="14.5703125" hidden="0" customWidth="1"/>
    <col min="4622" max="4622" width="14.5703125" hidden="0" customWidth="1"/>
    <col min="4865" max="4865" width="45.7109375" hidden="0" customWidth="1"/>
    <col min="4866" max="4866" width="14.5703125" hidden="0" customWidth="1"/>
    <col min="4867" max="4867" width="14.5703125" hidden="0" customWidth="1"/>
    <col min="4868" max="4868" width="14.5703125" hidden="0" customWidth="1"/>
    <col min="4869" max="4869" width="14.5703125" hidden="0" customWidth="1"/>
    <col min="4870" max="4870" width="14.5703125" hidden="0" customWidth="1"/>
    <col min="4871" max="4871" width="14.5703125" hidden="0" customWidth="1"/>
    <col min="4872" max="4872" width="14.5703125" hidden="0" customWidth="1"/>
    <col min="4873" max="4873" width="14.5703125" hidden="0" customWidth="1"/>
    <col min="4874" max="4874" width="14.5703125" hidden="0" customWidth="1"/>
    <col min="4875" max="4875" width="14.5703125" hidden="0" customWidth="1"/>
    <col min="4876" max="4876" width="14.5703125" hidden="0" customWidth="1"/>
    <col min="4877" max="4877" width="14.5703125" hidden="0" customWidth="1"/>
    <col min="4878" max="4878" width="14.5703125" hidden="0" customWidth="1"/>
    <col min="5121" max="5121" width="45.7109375" hidden="0" customWidth="1"/>
    <col min="5122" max="5122" width="14.5703125" hidden="0" customWidth="1"/>
    <col min="5123" max="5123" width="14.5703125" hidden="0" customWidth="1"/>
    <col min="5124" max="5124" width="14.5703125" hidden="0" customWidth="1"/>
    <col min="5125" max="5125" width="14.5703125" hidden="0" customWidth="1"/>
    <col min="5126" max="5126" width="14.5703125" hidden="0" customWidth="1"/>
    <col min="5127" max="5127" width="14.5703125" hidden="0" customWidth="1"/>
    <col min="5128" max="5128" width="14.5703125" hidden="0" customWidth="1"/>
    <col min="5129" max="5129" width="14.5703125" hidden="0" customWidth="1"/>
    <col min="5130" max="5130" width="14.5703125" hidden="0" customWidth="1"/>
    <col min="5131" max="5131" width="14.5703125" hidden="0" customWidth="1"/>
    <col min="5132" max="5132" width="14.5703125" hidden="0" customWidth="1"/>
    <col min="5133" max="5133" width="14.5703125" hidden="0" customWidth="1"/>
    <col min="5134" max="5134" width="14.5703125" hidden="0" customWidth="1"/>
    <col min="5377" max="5377" width="45.7109375" hidden="0" customWidth="1"/>
    <col min="5378" max="5378" width="14.5703125" hidden="0" customWidth="1"/>
    <col min="5379" max="5379" width="14.5703125" hidden="0" customWidth="1"/>
    <col min="5380" max="5380" width="14.5703125" hidden="0" customWidth="1"/>
    <col min="5381" max="5381" width="14.5703125" hidden="0" customWidth="1"/>
    <col min="5382" max="5382" width="14.5703125" hidden="0" customWidth="1"/>
    <col min="5383" max="5383" width="14.5703125" hidden="0" customWidth="1"/>
    <col min="5384" max="5384" width="14.5703125" hidden="0" customWidth="1"/>
    <col min="5385" max="5385" width="14.5703125" hidden="0" customWidth="1"/>
    <col min="5386" max="5386" width="14.5703125" hidden="0" customWidth="1"/>
    <col min="5387" max="5387" width="14.5703125" hidden="0" customWidth="1"/>
    <col min="5388" max="5388" width="14.5703125" hidden="0" customWidth="1"/>
    <col min="5389" max="5389" width="14.5703125" hidden="0" customWidth="1"/>
    <col min="5390" max="5390" width="14.5703125" hidden="0" customWidth="1"/>
    <col min="5633" max="5633" width="45.7109375" hidden="0" customWidth="1"/>
    <col min="5634" max="5634" width="14.5703125" hidden="0" customWidth="1"/>
    <col min="5635" max="5635" width="14.5703125" hidden="0" customWidth="1"/>
    <col min="5636" max="5636" width="14.5703125" hidden="0" customWidth="1"/>
    <col min="5637" max="5637" width="14.5703125" hidden="0" customWidth="1"/>
    <col min="5638" max="5638" width="14.5703125" hidden="0" customWidth="1"/>
    <col min="5639" max="5639" width="14.5703125" hidden="0" customWidth="1"/>
    <col min="5640" max="5640" width="14.5703125" hidden="0" customWidth="1"/>
    <col min="5641" max="5641" width="14.5703125" hidden="0" customWidth="1"/>
    <col min="5642" max="5642" width="14.5703125" hidden="0" customWidth="1"/>
    <col min="5643" max="5643" width="14.5703125" hidden="0" customWidth="1"/>
    <col min="5644" max="5644" width="14.5703125" hidden="0" customWidth="1"/>
    <col min="5645" max="5645" width="14.5703125" hidden="0" customWidth="1"/>
    <col min="5646" max="5646" width="14.5703125" hidden="0" customWidth="1"/>
    <col min="5889" max="5889" width="45.7109375" hidden="0" customWidth="1"/>
    <col min="5890" max="5890" width="14.5703125" hidden="0" customWidth="1"/>
    <col min="5891" max="5891" width="14.5703125" hidden="0" customWidth="1"/>
    <col min="5892" max="5892" width="14.5703125" hidden="0" customWidth="1"/>
    <col min="5893" max="5893" width="14.5703125" hidden="0" customWidth="1"/>
    <col min="5894" max="5894" width="14.5703125" hidden="0" customWidth="1"/>
    <col min="5895" max="5895" width="14.5703125" hidden="0" customWidth="1"/>
    <col min="5896" max="5896" width="14.5703125" hidden="0" customWidth="1"/>
    <col min="5897" max="5897" width="14.5703125" hidden="0" customWidth="1"/>
    <col min="5898" max="5898" width="14.5703125" hidden="0" customWidth="1"/>
    <col min="5899" max="5899" width="14.5703125" hidden="0" customWidth="1"/>
    <col min="5900" max="5900" width="14.5703125" hidden="0" customWidth="1"/>
    <col min="5901" max="5901" width="14.5703125" hidden="0" customWidth="1"/>
    <col min="5902" max="5902" width="14.5703125" hidden="0" customWidth="1"/>
    <col min="6145" max="6145" width="45.7109375" hidden="0" customWidth="1"/>
    <col min="6146" max="6146" width="14.5703125" hidden="0" customWidth="1"/>
    <col min="6147" max="6147" width="14.5703125" hidden="0" customWidth="1"/>
    <col min="6148" max="6148" width="14.5703125" hidden="0" customWidth="1"/>
    <col min="6149" max="6149" width="14.5703125" hidden="0" customWidth="1"/>
    <col min="6150" max="6150" width="14.5703125" hidden="0" customWidth="1"/>
    <col min="6151" max="6151" width="14.5703125" hidden="0" customWidth="1"/>
    <col min="6152" max="6152" width="14.5703125" hidden="0" customWidth="1"/>
    <col min="6153" max="6153" width="14.5703125" hidden="0" customWidth="1"/>
    <col min="6154" max="6154" width="14.5703125" hidden="0" customWidth="1"/>
    <col min="6155" max="6155" width="14.5703125" hidden="0" customWidth="1"/>
    <col min="6156" max="6156" width="14.5703125" hidden="0" customWidth="1"/>
    <col min="6157" max="6157" width="14.5703125" hidden="0" customWidth="1"/>
    <col min="6158" max="6158" width="14.5703125" hidden="0" customWidth="1"/>
    <col min="6401" max="6401" width="45.7109375" hidden="0" customWidth="1"/>
    <col min="6402" max="6402" width="14.5703125" hidden="0" customWidth="1"/>
    <col min="6403" max="6403" width="14.5703125" hidden="0" customWidth="1"/>
    <col min="6404" max="6404" width="14.5703125" hidden="0" customWidth="1"/>
    <col min="6405" max="6405" width="14.5703125" hidden="0" customWidth="1"/>
    <col min="6406" max="6406" width="14.5703125" hidden="0" customWidth="1"/>
    <col min="6407" max="6407" width="14.5703125" hidden="0" customWidth="1"/>
    <col min="6408" max="6408" width="14.5703125" hidden="0" customWidth="1"/>
    <col min="6409" max="6409" width="14.5703125" hidden="0" customWidth="1"/>
    <col min="6410" max="6410" width="14.5703125" hidden="0" customWidth="1"/>
    <col min="6411" max="6411" width="14.5703125" hidden="0" customWidth="1"/>
    <col min="6412" max="6412" width="14.5703125" hidden="0" customWidth="1"/>
    <col min="6413" max="6413" width="14.5703125" hidden="0" customWidth="1"/>
    <col min="6414" max="6414" width="14.5703125" hidden="0" customWidth="1"/>
    <col min="6657" max="6657" width="45.7109375" hidden="0" customWidth="1"/>
    <col min="6658" max="6658" width="14.5703125" hidden="0" customWidth="1"/>
    <col min="6659" max="6659" width="14.5703125" hidden="0" customWidth="1"/>
    <col min="6660" max="6660" width="14.5703125" hidden="0" customWidth="1"/>
    <col min="6661" max="6661" width="14.5703125" hidden="0" customWidth="1"/>
    <col min="6662" max="6662" width="14.5703125" hidden="0" customWidth="1"/>
    <col min="6663" max="6663" width="14.5703125" hidden="0" customWidth="1"/>
    <col min="6664" max="6664" width="14.5703125" hidden="0" customWidth="1"/>
    <col min="6665" max="6665" width="14.5703125" hidden="0" customWidth="1"/>
    <col min="6666" max="6666" width="14.5703125" hidden="0" customWidth="1"/>
    <col min="6667" max="6667" width="14.5703125" hidden="0" customWidth="1"/>
    <col min="6668" max="6668" width="14.5703125" hidden="0" customWidth="1"/>
    <col min="6669" max="6669" width="14.5703125" hidden="0" customWidth="1"/>
    <col min="6670" max="6670" width="14.5703125" hidden="0" customWidth="1"/>
    <col min="6913" max="6913" width="45.7109375" hidden="0" customWidth="1"/>
    <col min="6914" max="6914" width="14.5703125" hidden="0" customWidth="1"/>
    <col min="6915" max="6915" width="14.5703125" hidden="0" customWidth="1"/>
    <col min="6916" max="6916" width="14.5703125" hidden="0" customWidth="1"/>
    <col min="6917" max="6917" width="14.5703125" hidden="0" customWidth="1"/>
    <col min="6918" max="6918" width="14.5703125" hidden="0" customWidth="1"/>
    <col min="6919" max="6919" width="14.5703125" hidden="0" customWidth="1"/>
    <col min="6920" max="6920" width="14.5703125" hidden="0" customWidth="1"/>
    <col min="6921" max="6921" width="14.5703125" hidden="0" customWidth="1"/>
    <col min="6922" max="6922" width="14.5703125" hidden="0" customWidth="1"/>
    <col min="6923" max="6923" width="14.5703125" hidden="0" customWidth="1"/>
    <col min="6924" max="6924" width="14.5703125" hidden="0" customWidth="1"/>
    <col min="6925" max="6925" width="14.5703125" hidden="0" customWidth="1"/>
    <col min="6926" max="6926" width="14.5703125" hidden="0" customWidth="1"/>
    <col min="7169" max="7169" width="45.7109375" hidden="0" customWidth="1"/>
    <col min="7170" max="7170" width="14.5703125" hidden="0" customWidth="1"/>
    <col min="7171" max="7171" width="14.5703125" hidden="0" customWidth="1"/>
    <col min="7172" max="7172" width="14.5703125" hidden="0" customWidth="1"/>
    <col min="7173" max="7173" width="14.5703125" hidden="0" customWidth="1"/>
    <col min="7174" max="7174" width="14.5703125" hidden="0" customWidth="1"/>
    <col min="7175" max="7175" width="14.5703125" hidden="0" customWidth="1"/>
    <col min="7176" max="7176" width="14.5703125" hidden="0" customWidth="1"/>
    <col min="7177" max="7177" width="14.5703125" hidden="0" customWidth="1"/>
    <col min="7178" max="7178" width="14.5703125" hidden="0" customWidth="1"/>
    <col min="7179" max="7179" width="14.5703125" hidden="0" customWidth="1"/>
    <col min="7180" max="7180" width="14.5703125" hidden="0" customWidth="1"/>
    <col min="7181" max="7181" width="14.5703125" hidden="0" customWidth="1"/>
    <col min="7182" max="7182" width="14.5703125" hidden="0" customWidth="1"/>
    <col min="7425" max="7425" width="45.7109375" hidden="0" customWidth="1"/>
    <col min="7426" max="7426" width="14.5703125" hidden="0" customWidth="1"/>
    <col min="7427" max="7427" width="14.5703125" hidden="0" customWidth="1"/>
    <col min="7428" max="7428" width="14.5703125" hidden="0" customWidth="1"/>
    <col min="7429" max="7429" width="14.5703125" hidden="0" customWidth="1"/>
    <col min="7430" max="7430" width="14.5703125" hidden="0" customWidth="1"/>
    <col min="7431" max="7431" width="14.5703125" hidden="0" customWidth="1"/>
    <col min="7432" max="7432" width="14.5703125" hidden="0" customWidth="1"/>
    <col min="7433" max="7433" width="14.5703125" hidden="0" customWidth="1"/>
    <col min="7434" max="7434" width="14.5703125" hidden="0" customWidth="1"/>
    <col min="7435" max="7435" width="14.5703125" hidden="0" customWidth="1"/>
    <col min="7436" max="7436" width="14.5703125" hidden="0" customWidth="1"/>
    <col min="7437" max="7437" width="14.5703125" hidden="0" customWidth="1"/>
    <col min="7438" max="7438" width="14.5703125" hidden="0" customWidth="1"/>
    <col min="7681" max="7681" width="45.7109375" hidden="0" customWidth="1"/>
    <col min="7682" max="7682" width="14.5703125" hidden="0" customWidth="1"/>
    <col min="7683" max="7683" width="14.5703125" hidden="0" customWidth="1"/>
    <col min="7684" max="7684" width="14.5703125" hidden="0" customWidth="1"/>
    <col min="7685" max="7685" width="14.5703125" hidden="0" customWidth="1"/>
    <col min="7686" max="7686" width="14.5703125" hidden="0" customWidth="1"/>
    <col min="7687" max="7687" width="14.5703125" hidden="0" customWidth="1"/>
    <col min="7688" max="7688" width="14.5703125" hidden="0" customWidth="1"/>
    <col min="7689" max="7689" width="14.5703125" hidden="0" customWidth="1"/>
    <col min="7690" max="7690" width="14.5703125" hidden="0" customWidth="1"/>
    <col min="7691" max="7691" width="14.5703125" hidden="0" customWidth="1"/>
    <col min="7692" max="7692" width="14.5703125" hidden="0" customWidth="1"/>
    <col min="7693" max="7693" width="14.5703125" hidden="0" customWidth="1"/>
    <col min="7694" max="7694" width="14.5703125" hidden="0" customWidth="1"/>
    <col min="7937" max="7937" width="45.7109375" hidden="0" customWidth="1"/>
    <col min="7938" max="7938" width="14.5703125" hidden="0" customWidth="1"/>
    <col min="7939" max="7939" width="14.5703125" hidden="0" customWidth="1"/>
    <col min="7940" max="7940" width="14.5703125" hidden="0" customWidth="1"/>
    <col min="7941" max="7941" width="14.5703125" hidden="0" customWidth="1"/>
    <col min="7942" max="7942" width="14.5703125" hidden="0" customWidth="1"/>
    <col min="7943" max="7943" width="14.5703125" hidden="0" customWidth="1"/>
    <col min="7944" max="7944" width="14.5703125" hidden="0" customWidth="1"/>
    <col min="7945" max="7945" width="14.5703125" hidden="0" customWidth="1"/>
    <col min="7946" max="7946" width="14.5703125" hidden="0" customWidth="1"/>
    <col min="7947" max="7947" width="14.5703125" hidden="0" customWidth="1"/>
    <col min="7948" max="7948" width="14.5703125" hidden="0" customWidth="1"/>
    <col min="7949" max="7949" width="14.5703125" hidden="0" customWidth="1"/>
    <col min="7950" max="7950" width="14.5703125" hidden="0" customWidth="1"/>
    <col min="8193" max="8193" width="45.7109375" hidden="0" customWidth="1"/>
    <col min="8194" max="8194" width="14.5703125" hidden="0" customWidth="1"/>
    <col min="8195" max="8195" width="14.5703125" hidden="0" customWidth="1"/>
    <col min="8196" max="8196" width="14.5703125" hidden="0" customWidth="1"/>
    <col min="8197" max="8197" width="14.5703125" hidden="0" customWidth="1"/>
    <col min="8198" max="8198" width="14.5703125" hidden="0" customWidth="1"/>
    <col min="8199" max="8199" width="14.5703125" hidden="0" customWidth="1"/>
    <col min="8200" max="8200" width="14.5703125" hidden="0" customWidth="1"/>
    <col min="8201" max="8201" width="14.5703125" hidden="0" customWidth="1"/>
    <col min="8202" max="8202" width="14.5703125" hidden="0" customWidth="1"/>
    <col min="8203" max="8203" width="14.5703125" hidden="0" customWidth="1"/>
    <col min="8204" max="8204" width="14.5703125" hidden="0" customWidth="1"/>
    <col min="8205" max="8205" width="14.5703125" hidden="0" customWidth="1"/>
    <col min="8206" max="8206" width="14.5703125" hidden="0" customWidth="1"/>
    <col min="8449" max="8449" width="45.7109375" hidden="0" customWidth="1"/>
    <col min="8450" max="8450" width="14.5703125" hidden="0" customWidth="1"/>
    <col min="8451" max="8451" width="14.5703125" hidden="0" customWidth="1"/>
    <col min="8452" max="8452" width="14.5703125" hidden="0" customWidth="1"/>
    <col min="8453" max="8453" width="14.5703125" hidden="0" customWidth="1"/>
    <col min="8454" max="8454" width="14.5703125" hidden="0" customWidth="1"/>
    <col min="8455" max="8455" width="14.5703125" hidden="0" customWidth="1"/>
    <col min="8456" max="8456" width="14.5703125" hidden="0" customWidth="1"/>
    <col min="8457" max="8457" width="14.5703125" hidden="0" customWidth="1"/>
    <col min="8458" max="8458" width="14.5703125" hidden="0" customWidth="1"/>
    <col min="8459" max="8459" width="14.5703125" hidden="0" customWidth="1"/>
    <col min="8460" max="8460" width="14.5703125" hidden="0" customWidth="1"/>
    <col min="8461" max="8461" width="14.5703125" hidden="0" customWidth="1"/>
    <col min="8462" max="8462" width="14.5703125" hidden="0" customWidth="1"/>
    <col min="8705" max="8705" width="45.7109375" hidden="0" customWidth="1"/>
    <col min="8706" max="8706" width="14.5703125" hidden="0" customWidth="1"/>
    <col min="8707" max="8707" width="14.5703125" hidden="0" customWidth="1"/>
    <col min="8708" max="8708" width="14.5703125" hidden="0" customWidth="1"/>
    <col min="8709" max="8709" width="14.5703125" hidden="0" customWidth="1"/>
    <col min="8710" max="8710" width="14.5703125" hidden="0" customWidth="1"/>
    <col min="8711" max="8711" width="14.5703125" hidden="0" customWidth="1"/>
    <col min="8712" max="8712" width="14.5703125" hidden="0" customWidth="1"/>
    <col min="8713" max="8713" width="14.5703125" hidden="0" customWidth="1"/>
    <col min="8714" max="8714" width="14.5703125" hidden="0" customWidth="1"/>
    <col min="8715" max="8715" width="14.5703125" hidden="0" customWidth="1"/>
    <col min="8716" max="8716" width="14.5703125" hidden="0" customWidth="1"/>
    <col min="8717" max="8717" width="14.5703125" hidden="0" customWidth="1"/>
    <col min="8718" max="8718" width="14.5703125" hidden="0" customWidth="1"/>
    <col min="8961" max="8961" width="45.7109375" hidden="0" customWidth="1"/>
    <col min="8962" max="8962" width="14.5703125" hidden="0" customWidth="1"/>
    <col min="8963" max="8963" width="14.5703125" hidden="0" customWidth="1"/>
    <col min="8964" max="8964" width="14.5703125" hidden="0" customWidth="1"/>
    <col min="8965" max="8965" width="14.5703125" hidden="0" customWidth="1"/>
    <col min="8966" max="8966" width="14.5703125" hidden="0" customWidth="1"/>
    <col min="8967" max="8967" width="14.5703125" hidden="0" customWidth="1"/>
    <col min="8968" max="8968" width="14.5703125" hidden="0" customWidth="1"/>
    <col min="8969" max="8969" width="14.5703125" hidden="0" customWidth="1"/>
    <col min="8970" max="8970" width="14.5703125" hidden="0" customWidth="1"/>
    <col min="8971" max="8971" width="14.5703125" hidden="0" customWidth="1"/>
    <col min="8972" max="8972" width="14.5703125" hidden="0" customWidth="1"/>
    <col min="8973" max="8973" width="14.5703125" hidden="0" customWidth="1"/>
    <col min="8974" max="8974" width="14.5703125" hidden="0" customWidth="1"/>
    <col min="9217" max="9217" width="45.7109375" hidden="0" customWidth="1"/>
    <col min="9218" max="9218" width="14.5703125" hidden="0" customWidth="1"/>
    <col min="9219" max="9219" width="14.5703125" hidden="0" customWidth="1"/>
    <col min="9220" max="9220" width="14.5703125" hidden="0" customWidth="1"/>
    <col min="9221" max="9221" width="14.5703125" hidden="0" customWidth="1"/>
    <col min="9222" max="9222" width="14.5703125" hidden="0" customWidth="1"/>
    <col min="9223" max="9223" width="14.5703125" hidden="0" customWidth="1"/>
    <col min="9224" max="9224" width="14.5703125" hidden="0" customWidth="1"/>
    <col min="9225" max="9225" width="14.5703125" hidden="0" customWidth="1"/>
    <col min="9226" max="9226" width="14.5703125" hidden="0" customWidth="1"/>
    <col min="9227" max="9227" width="14.5703125" hidden="0" customWidth="1"/>
    <col min="9228" max="9228" width="14.5703125" hidden="0" customWidth="1"/>
    <col min="9229" max="9229" width="14.5703125" hidden="0" customWidth="1"/>
    <col min="9230" max="9230" width="14.5703125" hidden="0" customWidth="1"/>
    <col min="9473" max="9473" width="45.7109375" hidden="0" customWidth="1"/>
    <col min="9474" max="9474" width="14.5703125" hidden="0" customWidth="1"/>
    <col min="9475" max="9475" width="14.5703125" hidden="0" customWidth="1"/>
    <col min="9476" max="9476" width="14.5703125" hidden="0" customWidth="1"/>
    <col min="9477" max="9477" width="14.5703125" hidden="0" customWidth="1"/>
    <col min="9478" max="9478" width="14.5703125" hidden="0" customWidth="1"/>
    <col min="9479" max="9479" width="14.5703125" hidden="0" customWidth="1"/>
    <col min="9480" max="9480" width="14.5703125" hidden="0" customWidth="1"/>
    <col min="9481" max="9481" width="14.5703125" hidden="0" customWidth="1"/>
    <col min="9482" max="9482" width="14.5703125" hidden="0" customWidth="1"/>
    <col min="9483" max="9483" width="14.5703125" hidden="0" customWidth="1"/>
    <col min="9484" max="9484" width="14.5703125" hidden="0" customWidth="1"/>
    <col min="9485" max="9485" width="14.5703125" hidden="0" customWidth="1"/>
    <col min="9486" max="9486" width="14.5703125" hidden="0" customWidth="1"/>
    <col min="9729" max="9729" width="45.7109375" hidden="0" customWidth="1"/>
    <col min="9730" max="9730" width="14.5703125" hidden="0" customWidth="1"/>
    <col min="9731" max="9731" width="14.5703125" hidden="0" customWidth="1"/>
    <col min="9732" max="9732" width="14.5703125" hidden="0" customWidth="1"/>
    <col min="9733" max="9733" width="14.5703125" hidden="0" customWidth="1"/>
    <col min="9734" max="9734" width="14.5703125" hidden="0" customWidth="1"/>
    <col min="9735" max="9735" width="14.5703125" hidden="0" customWidth="1"/>
    <col min="9736" max="9736" width="14.5703125" hidden="0" customWidth="1"/>
    <col min="9737" max="9737" width="14.5703125" hidden="0" customWidth="1"/>
    <col min="9738" max="9738" width="14.5703125" hidden="0" customWidth="1"/>
    <col min="9739" max="9739" width="14.5703125" hidden="0" customWidth="1"/>
    <col min="9740" max="9740" width="14.5703125" hidden="0" customWidth="1"/>
    <col min="9741" max="9741" width="14.5703125" hidden="0" customWidth="1"/>
    <col min="9742" max="9742" width="14.5703125" hidden="0" customWidth="1"/>
    <col min="9985" max="9985" width="45.7109375" hidden="0" customWidth="1"/>
    <col min="9986" max="9986" width="14.5703125" hidden="0" customWidth="1"/>
    <col min="9987" max="9987" width="14.5703125" hidden="0" customWidth="1"/>
    <col min="9988" max="9988" width="14.5703125" hidden="0" customWidth="1"/>
    <col min="9989" max="9989" width="14.5703125" hidden="0" customWidth="1"/>
    <col min="9990" max="9990" width="14.5703125" hidden="0" customWidth="1"/>
    <col min="9991" max="9991" width="14.5703125" hidden="0" customWidth="1"/>
    <col min="9992" max="9992" width="14.5703125" hidden="0" customWidth="1"/>
    <col min="9993" max="9993" width="14.5703125" hidden="0" customWidth="1"/>
    <col min="9994" max="9994" width="14.5703125" hidden="0" customWidth="1"/>
    <col min="9995" max="9995" width="14.5703125" hidden="0" customWidth="1"/>
    <col min="9996" max="9996" width="14.5703125" hidden="0" customWidth="1"/>
    <col min="9997" max="9997" width="14.5703125" hidden="0" customWidth="1"/>
    <col min="9998" max="9998" width="14.5703125" hidden="0" customWidth="1"/>
    <col min="10241" max="10241" width="45.7109375" hidden="0" customWidth="1"/>
    <col min="10242" max="10242" width="14.5703125" hidden="0" customWidth="1"/>
    <col min="10243" max="10243" width="14.5703125" hidden="0" customWidth="1"/>
    <col min="10244" max="10244" width="14.5703125" hidden="0" customWidth="1"/>
    <col min="10245" max="10245" width="14.5703125" hidden="0" customWidth="1"/>
    <col min="10246" max="10246" width="14.5703125" hidden="0" customWidth="1"/>
    <col min="10247" max="10247" width="14.5703125" hidden="0" customWidth="1"/>
    <col min="10248" max="10248" width="14.5703125" hidden="0" customWidth="1"/>
    <col min="10249" max="10249" width="14.5703125" hidden="0" customWidth="1"/>
    <col min="10250" max="10250" width="14.5703125" hidden="0" customWidth="1"/>
    <col min="10251" max="10251" width="14.5703125" hidden="0" customWidth="1"/>
    <col min="10252" max="10252" width="14.5703125" hidden="0" customWidth="1"/>
    <col min="10253" max="10253" width="14.5703125" hidden="0" customWidth="1"/>
    <col min="10254" max="10254" width="14.5703125" hidden="0" customWidth="1"/>
    <col min="10497" max="10497" width="45.7109375" hidden="0" customWidth="1"/>
    <col min="10498" max="10498" width="14.5703125" hidden="0" customWidth="1"/>
    <col min="10499" max="10499" width="14.5703125" hidden="0" customWidth="1"/>
    <col min="10500" max="10500" width="14.5703125" hidden="0" customWidth="1"/>
    <col min="10501" max="10501" width="14.5703125" hidden="0" customWidth="1"/>
    <col min="10502" max="10502" width="14.5703125" hidden="0" customWidth="1"/>
    <col min="10503" max="10503" width="14.5703125" hidden="0" customWidth="1"/>
    <col min="10504" max="10504" width="14.5703125" hidden="0" customWidth="1"/>
    <col min="10505" max="10505" width="14.5703125" hidden="0" customWidth="1"/>
    <col min="10506" max="10506" width="14.5703125" hidden="0" customWidth="1"/>
    <col min="10507" max="10507" width="14.5703125" hidden="0" customWidth="1"/>
    <col min="10508" max="10508" width="14.5703125" hidden="0" customWidth="1"/>
    <col min="10509" max="10509" width="14.5703125" hidden="0" customWidth="1"/>
    <col min="10510" max="10510" width="14.5703125" hidden="0" customWidth="1"/>
    <col min="10753" max="10753" width="45.7109375" hidden="0" customWidth="1"/>
    <col min="10754" max="10754" width="14.5703125" hidden="0" customWidth="1"/>
    <col min="10755" max="10755" width="14.5703125" hidden="0" customWidth="1"/>
    <col min="10756" max="10756" width="14.5703125" hidden="0" customWidth="1"/>
    <col min="10757" max="10757" width="14.5703125" hidden="0" customWidth="1"/>
    <col min="10758" max="10758" width="14.5703125" hidden="0" customWidth="1"/>
    <col min="10759" max="10759" width="14.5703125" hidden="0" customWidth="1"/>
    <col min="10760" max="10760" width="14.5703125" hidden="0" customWidth="1"/>
    <col min="10761" max="10761" width="14.5703125" hidden="0" customWidth="1"/>
    <col min="10762" max="10762" width="14.5703125" hidden="0" customWidth="1"/>
    <col min="10763" max="10763" width="14.5703125" hidden="0" customWidth="1"/>
    <col min="10764" max="10764" width="14.5703125" hidden="0" customWidth="1"/>
    <col min="10765" max="10765" width="14.5703125" hidden="0" customWidth="1"/>
    <col min="10766" max="10766" width="14.5703125" hidden="0" customWidth="1"/>
    <col min="11009" max="11009" width="45.7109375" hidden="0" customWidth="1"/>
    <col min="11010" max="11010" width="14.5703125" hidden="0" customWidth="1"/>
    <col min="11011" max="11011" width="14.5703125" hidden="0" customWidth="1"/>
    <col min="11012" max="11012" width="14.5703125" hidden="0" customWidth="1"/>
    <col min="11013" max="11013" width="14.5703125" hidden="0" customWidth="1"/>
    <col min="11014" max="11014" width="14.5703125" hidden="0" customWidth="1"/>
    <col min="11015" max="11015" width="14.5703125" hidden="0" customWidth="1"/>
    <col min="11016" max="11016" width="14.5703125" hidden="0" customWidth="1"/>
    <col min="11017" max="11017" width="14.5703125" hidden="0" customWidth="1"/>
    <col min="11018" max="11018" width="14.5703125" hidden="0" customWidth="1"/>
    <col min="11019" max="11019" width="14.5703125" hidden="0" customWidth="1"/>
    <col min="11020" max="11020" width="14.5703125" hidden="0" customWidth="1"/>
    <col min="11021" max="11021" width="14.5703125" hidden="0" customWidth="1"/>
    <col min="11022" max="11022" width="14.5703125" hidden="0" customWidth="1"/>
    <col min="11265" max="11265" width="45.7109375" hidden="0" customWidth="1"/>
    <col min="11266" max="11266" width="14.5703125" hidden="0" customWidth="1"/>
    <col min="11267" max="11267" width="14.5703125" hidden="0" customWidth="1"/>
    <col min="11268" max="11268" width="14.5703125" hidden="0" customWidth="1"/>
    <col min="11269" max="11269" width="14.5703125" hidden="0" customWidth="1"/>
    <col min="11270" max="11270" width="14.5703125" hidden="0" customWidth="1"/>
    <col min="11271" max="11271" width="14.5703125" hidden="0" customWidth="1"/>
    <col min="11272" max="11272" width="14.5703125" hidden="0" customWidth="1"/>
    <col min="11273" max="11273" width="14.5703125" hidden="0" customWidth="1"/>
    <col min="11274" max="11274" width="14.5703125" hidden="0" customWidth="1"/>
    <col min="11275" max="11275" width="14.5703125" hidden="0" customWidth="1"/>
    <col min="11276" max="11276" width="14.5703125" hidden="0" customWidth="1"/>
    <col min="11277" max="11277" width="14.5703125" hidden="0" customWidth="1"/>
    <col min="11278" max="11278" width="14.5703125" hidden="0" customWidth="1"/>
    <col min="11521" max="11521" width="45.7109375" hidden="0" customWidth="1"/>
    <col min="11522" max="11522" width="14.5703125" hidden="0" customWidth="1"/>
    <col min="11523" max="11523" width="14.5703125" hidden="0" customWidth="1"/>
    <col min="11524" max="11524" width="14.5703125" hidden="0" customWidth="1"/>
    <col min="11525" max="11525" width="14.5703125" hidden="0" customWidth="1"/>
    <col min="11526" max="11526" width="14.5703125" hidden="0" customWidth="1"/>
    <col min="11527" max="11527" width="14.5703125" hidden="0" customWidth="1"/>
    <col min="11528" max="11528" width="14.5703125" hidden="0" customWidth="1"/>
    <col min="11529" max="11529" width="14.5703125" hidden="0" customWidth="1"/>
    <col min="11530" max="11530" width="14.5703125" hidden="0" customWidth="1"/>
    <col min="11531" max="11531" width="14.5703125" hidden="0" customWidth="1"/>
    <col min="11532" max="11532" width="14.5703125" hidden="0" customWidth="1"/>
    <col min="11533" max="11533" width="14.5703125" hidden="0" customWidth="1"/>
    <col min="11534" max="11534" width="14.5703125" hidden="0" customWidth="1"/>
    <col min="11777" max="11777" width="45.7109375" hidden="0" customWidth="1"/>
    <col min="11778" max="11778" width="14.5703125" hidden="0" customWidth="1"/>
    <col min="11779" max="11779" width="14.5703125" hidden="0" customWidth="1"/>
    <col min="11780" max="11780" width="14.5703125" hidden="0" customWidth="1"/>
    <col min="11781" max="11781" width="14.5703125" hidden="0" customWidth="1"/>
    <col min="11782" max="11782" width="14.5703125" hidden="0" customWidth="1"/>
    <col min="11783" max="11783" width="14.5703125" hidden="0" customWidth="1"/>
    <col min="11784" max="11784" width="14.5703125" hidden="0" customWidth="1"/>
    <col min="11785" max="11785" width="14.5703125" hidden="0" customWidth="1"/>
    <col min="11786" max="11786" width="14.5703125" hidden="0" customWidth="1"/>
    <col min="11787" max="11787" width="14.5703125" hidden="0" customWidth="1"/>
    <col min="11788" max="11788" width="14.5703125" hidden="0" customWidth="1"/>
    <col min="11789" max="11789" width="14.5703125" hidden="0" customWidth="1"/>
    <col min="11790" max="11790" width="14.5703125" hidden="0" customWidth="1"/>
    <col min="12033" max="12033" width="45.7109375" hidden="0" customWidth="1"/>
    <col min="12034" max="12034" width="14.5703125" hidden="0" customWidth="1"/>
    <col min="12035" max="12035" width="14.5703125" hidden="0" customWidth="1"/>
    <col min="12036" max="12036" width="14.5703125" hidden="0" customWidth="1"/>
    <col min="12037" max="12037" width="14.5703125" hidden="0" customWidth="1"/>
    <col min="12038" max="12038" width="14.5703125" hidden="0" customWidth="1"/>
    <col min="12039" max="12039" width="14.5703125" hidden="0" customWidth="1"/>
    <col min="12040" max="12040" width="14.5703125" hidden="0" customWidth="1"/>
    <col min="12041" max="12041" width="14.5703125" hidden="0" customWidth="1"/>
    <col min="12042" max="12042" width="14.5703125" hidden="0" customWidth="1"/>
    <col min="12043" max="12043" width="14.5703125" hidden="0" customWidth="1"/>
    <col min="12044" max="12044" width="14.5703125" hidden="0" customWidth="1"/>
    <col min="12045" max="12045" width="14.5703125" hidden="0" customWidth="1"/>
    <col min="12046" max="12046" width="14.5703125" hidden="0" customWidth="1"/>
    <col min="12289" max="12289" width="45.7109375" hidden="0" customWidth="1"/>
    <col min="12290" max="12290" width="14.5703125" hidden="0" customWidth="1"/>
    <col min="12291" max="12291" width="14.5703125" hidden="0" customWidth="1"/>
    <col min="12292" max="12292" width="14.5703125" hidden="0" customWidth="1"/>
    <col min="12293" max="12293" width="14.5703125" hidden="0" customWidth="1"/>
    <col min="12294" max="12294" width="14.5703125" hidden="0" customWidth="1"/>
    <col min="12295" max="12295" width="14.5703125" hidden="0" customWidth="1"/>
    <col min="12296" max="12296" width="14.5703125" hidden="0" customWidth="1"/>
    <col min="12297" max="12297" width="14.5703125" hidden="0" customWidth="1"/>
    <col min="12298" max="12298" width="14.5703125" hidden="0" customWidth="1"/>
    <col min="12299" max="12299" width="14.5703125" hidden="0" customWidth="1"/>
    <col min="12300" max="12300" width="14.5703125" hidden="0" customWidth="1"/>
    <col min="12301" max="12301" width="14.5703125" hidden="0" customWidth="1"/>
    <col min="12302" max="12302" width="14.5703125" hidden="0" customWidth="1"/>
    <col min="12545" max="12545" width="45.7109375" hidden="0" customWidth="1"/>
    <col min="12546" max="12546" width="14.5703125" hidden="0" customWidth="1"/>
    <col min="12547" max="12547" width="14.5703125" hidden="0" customWidth="1"/>
    <col min="12548" max="12548" width="14.5703125" hidden="0" customWidth="1"/>
    <col min="12549" max="12549" width="14.5703125" hidden="0" customWidth="1"/>
    <col min="12550" max="12550" width="14.5703125" hidden="0" customWidth="1"/>
    <col min="12551" max="12551" width="14.5703125" hidden="0" customWidth="1"/>
    <col min="12552" max="12552" width="14.5703125" hidden="0" customWidth="1"/>
    <col min="12553" max="12553" width="14.5703125" hidden="0" customWidth="1"/>
    <col min="12554" max="12554" width="14.5703125" hidden="0" customWidth="1"/>
    <col min="12555" max="12555" width="14.5703125" hidden="0" customWidth="1"/>
    <col min="12556" max="12556" width="14.5703125" hidden="0" customWidth="1"/>
    <col min="12557" max="12557" width="14.5703125" hidden="0" customWidth="1"/>
    <col min="12558" max="12558" width="14.5703125" hidden="0" customWidth="1"/>
    <col min="12801" max="12801" width="45.7109375" hidden="0" customWidth="1"/>
    <col min="12802" max="12802" width="14.5703125" hidden="0" customWidth="1"/>
    <col min="12803" max="12803" width="14.5703125" hidden="0" customWidth="1"/>
    <col min="12804" max="12804" width="14.5703125" hidden="0" customWidth="1"/>
    <col min="12805" max="12805" width="14.5703125" hidden="0" customWidth="1"/>
    <col min="12806" max="12806" width="14.5703125" hidden="0" customWidth="1"/>
    <col min="12807" max="12807" width="14.5703125" hidden="0" customWidth="1"/>
    <col min="12808" max="12808" width="14.5703125" hidden="0" customWidth="1"/>
    <col min="12809" max="12809" width="14.5703125" hidden="0" customWidth="1"/>
    <col min="12810" max="12810" width="14.5703125" hidden="0" customWidth="1"/>
    <col min="12811" max="12811" width="14.5703125" hidden="0" customWidth="1"/>
    <col min="12812" max="12812" width="14.5703125" hidden="0" customWidth="1"/>
    <col min="12813" max="12813" width="14.5703125" hidden="0" customWidth="1"/>
    <col min="12814" max="12814" width="14.5703125" hidden="0" customWidth="1"/>
    <col min="13057" max="13057" width="45.7109375" hidden="0" customWidth="1"/>
    <col min="13058" max="13058" width="14.5703125" hidden="0" customWidth="1"/>
    <col min="13059" max="13059" width="14.5703125" hidden="0" customWidth="1"/>
    <col min="13060" max="13060" width="14.5703125" hidden="0" customWidth="1"/>
    <col min="13061" max="13061" width="14.5703125" hidden="0" customWidth="1"/>
    <col min="13062" max="13062" width="14.5703125" hidden="0" customWidth="1"/>
    <col min="13063" max="13063" width="14.5703125" hidden="0" customWidth="1"/>
    <col min="13064" max="13064" width="14.5703125" hidden="0" customWidth="1"/>
    <col min="13065" max="13065" width="14.5703125" hidden="0" customWidth="1"/>
    <col min="13066" max="13066" width="14.5703125" hidden="0" customWidth="1"/>
    <col min="13067" max="13067" width="14.5703125" hidden="0" customWidth="1"/>
    <col min="13068" max="13068" width="14.5703125" hidden="0" customWidth="1"/>
    <col min="13069" max="13069" width="14.5703125" hidden="0" customWidth="1"/>
    <col min="13070" max="13070" width="14.5703125" hidden="0" customWidth="1"/>
    <col min="13313" max="13313" width="45.7109375" hidden="0" customWidth="1"/>
    <col min="13314" max="13314" width="14.5703125" hidden="0" customWidth="1"/>
    <col min="13315" max="13315" width="14.5703125" hidden="0" customWidth="1"/>
    <col min="13316" max="13316" width="14.5703125" hidden="0" customWidth="1"/>
    <col min="13317" max="13317" width="14.5703125" hidden="0" customWidth="1"/>
    <col min="13318" max="13318" width="14.5703125" hidden="0" customWidth="1"/>
    <col min="13319" max="13319" width="14.5703125" hidden="0" customWidth="1"/>
    <col min="13320" max="13320" width="14.5703125" hidden="0" customWidth="1"/>
    <col min="13321" max="13321" width="14.5703125" hidden="0" customWidth="1"/>
    <col min="13322" max="13322" width="14.5703125" hidden="0" customWidth="1"/>
    <col min="13323" max="13323" width="14.5703125" hidden="0" customWidth="1"/>
    <col min="13324" max="13324" width="14.5703125" hidden="0" customWidth="1"/>
    <col min="13325" max="13325" width="14.5703125" hidden="0" customWidth="1"/>
    <col min="13326" max="13326" width="14.5703125" hidden="0" customWidth="1"/>
    <col min="13569" max="13569" width="45.7109375" hidden="0" customWidth="1"/>
    <col min="13570" max="13570" width="14.5703125" hidden="0" customWidth="1"/>
    <col min="13571" max="13571" width="14.5703125" hidden="0" customWidth="1"/>
    <col min="13572" max="13572" width="14.5703125" hidden="0" customWidth="1"/>
    <col min="13573" max="13573" width="14.5703125" hidden="0" customWidth="1"/>
    <col min="13574" max="13574" width="14.5703125" hidden="0" customWidth="1"/>
    <col min="13575" max="13575" width="14.5703125" hidden="0" customWidth="1"/>
    <col min="13576" max="13576" width="14.5703125" hidden="0" customWidth="1"/>
    <col min="13577" max="13577" width="14.5703125" hidden="0" customWidth="1"/>
    <col min="13578" max="13578" width="14.5703125" hidden="0" customWidth="1"/>
    <col min="13579" max="13579" width="14.5703125" hidden="0" customWidth="1"/>
    <col min="13580" max="13580" width="14.5703125" hidden="0" customWidth="1"/>
    <col min="13581" max="13581" width="14.5703125" hidden="0" customWidth="1"/>
    <col min="13582" max="13582" width="14.5703125" hidden="0" customWidth="1"/>
    <col min="13825" max="13825" width="45.7109375" hidden="0" customWidth="1"/>
    <col min="13826" max="13826" width="14.5703125" hidden="0" customWidth="1"/>
    <col min="13827" max="13827" width="14.5703125" hidden="0" customWidth="1"/>
    <col min="13828" max="13828" width="14.5703125" hidden="0" customWidth="1"/>
    <col min="13829" max="13829" width="14.5703125" hidden="0" customWidth="1"/>
    <col min="13830" max="13830" width="14.5703125" hidden="0" customWidth="1"/>
    <col min="13831" max="13831" width="14.5703125" hidden="0" customWidth="1"/>
    <col min="13832" max="13832" width="14.5703125" hidden="0" customWidth="1"/>
    <col min="13833" max="13833" width="14.5703125" hidden="0" customWidth="1"/>
    <col min="13834" max="13834" width="14.5703125" hidden="0" customWidth="1"/>
    <col min="13835" max="13835" width="14.5703125" hidden="0" customWidth="1"/>
    <col min="13836" max="13836" width="14.5703125" hidden="0" customWidth="1"/>
    <col min="13837" max="13837" width="14.5703125" hidden="0" customWidth="1"/>
    <col min="13838" max="13838" width="14.5703125" hidden="0" customWidth="1"/>
    <col min="14081" max="14081" width="45.7109375" hidden="0" customWidth="1"/>
    <col min="14082" max="14082" width="14.5703125" hidden="0" customWidth="1"/>
    <col min="14083" max="14083" width="14.5703125" hidden="0" customWidth="1"/>
    <col min="14084" max="14084" width="14.5703125" hidden="0" customWidth="1"/>
    <col min="14085" max="14085" width="14.5703125" hidden="0" customWidth="1"/>
    <col min="14086" max="14086" width="14.5703125" hidden="0" customWidth="1"/>
    <col min="14087" max="14087" width="14.5703125" hidden="0" customWidth="1"/>
    <col min="14088" max="14088" width="14.5703125" hidden="0" customWidth="1"/>
    <col min="14089" max="14089" width="14.5703125" hidden="0" customWidth="1"/>
    <col min="14090" max="14090" width="14.5703125" hidden="0" customWidth="1"/>
    <col min="14091" max="14091" width="14.5703125" hidden="0" customWidth="1"/>
    <col min="14092" max="14092" width="14.5703125" hidden="0" customWidth="1"/>
    <col min="14093" max="14093" width="14.5703125" hidden="0" customWidth="1"/>
    <col min="14094" max="14094" width="14.5703125" hidden="0" customWidth="1"/>
    <col min="14337" max="14337" width="45.7109375" hidden="0" customWidth="1"/>
    <col min="14338" max="14338" width="14.5703125" hidden="0" customWidth="1"/>
    <col min="14339" max="14339" width="14.5703125" hidden="0" customWidth="1"/>
    <col min="14340" max="14340" width="14.5703125" hidden="0" customWidth="1"/>
    <col min="14341" max="14341" width="14.5703125" hidden="0" customWidth="1"/>
    <col min="14342" max="14342" width="14.5703125" hidden="0" customWidth="1"/>
    <col min="14343" max="14343" width="14.5703125" hidden="0" customWidth="1"/>
    <col min="14344" max="14344" width="14.5703125" hidden="0" customWidth="1"/>
    <col min="14345" max="14345" width="14.5703125" hidden="0" customWidth="1"/>
    <col min="14346" max="14346" width="14.5703125" hidden="0" customWidth="1"/>
    <col min="14347" max="14347" width="14.5703125" hidden="0" customWidth="1"/>
    <col min="14348" max="14348" width="14.5703125" hidden="0" customWidth="1"/>
    <col min="14349" max="14349" width="14.5703125" hidden="0" customWidth="1"/>
    <col min="14350" max="14350" width="14.5703125" hidden="0" customWidth="1"/>
    <col min="14593" max="14593" width="45.7109375" hidden="0" customWidth="1"/>
    <col min="14594" max="14594" width="14.5703125" hidden="0" customWidth="1"/>
    <col min="14595" max="14595" width="14.5703125" hidden="0" customWidth="1"/>
    <col min="14596" max="14596" width="14.5703125" hidden="0" customWidth="1"/>
    <col min="14597" max="14597" width="14.5703125" hidden="0" customWidth="1"/>
    <col min="14598" max="14598" width="14.5703125" hidden="0" customWidth="1"/>
    <col min="14599" max="14599" width="14.5703125" hidden="0" customWidth="1"/>
    <col min="14600" max="14600" width="14.5703125" hidden="0" customWidth="1"/>
    <col min="14601" max="14601" width="14.5703125" hidden="0" customWidth="1"/>
    <col min="14602" max="14602" width="14.5703125" hidden="0" customWidth="1"/>
    <col min="14603" max="14603" width="14.5703125" hidden="0" customWidth="1"/>
    <col min="14604" max="14604" width="14.5703125" hidden="0" customWidth="1"/>
    <col min="14605" max="14605" width="14.5703125" hidden="0" customWidth="1"/>
    <col min="14606" max="14606" width="14.5703125" hidden="0" customWidth="1"/>
    <col min="14849" max="14849" width="45.7109375" hidden="0" customWidth="1"/>
    <col min="14850" max="14850" width="14.5703125" hidden="0" customWidth="1"/>
    <col min="14851" max="14851" width="14.5703125" hidden="0" customWidth="1"/>
    <col min="14852" max="14852" width="14.5703125" hidden="0" customWidth="1"/>
    <col min="14853" max="14853" width="14.5703125" hidden="0" customWidth="1"/>
    <col min="14854" max="14854" width="14.5703125" hidden="0" customWidth="1"/>
    <col min="14855" max="14855" width="14.5703125" hidden="0" customWidth="1"/>
    <col min="14856" max="14856" width="14.5703125" hidden="0" customWidth="1"/>
    <col min="14857" max="14857" width="14.5703125" hidden="0" customWidth="1"/>
    <col min="14858" max="14858" width="14.5703125" hidden="0" customWidth="1"/>
    <col min="14859" max="14859" width="14.5703125" hidden="0" customWidth="1"/>
    <col min="14860" max="14860" width="14.5703125" hidden="0" customWidth="1"/>
    <col min="14861" max="14861" width="14.5703125" hidden="0" customWidth="1"/>
    <col min="14862" max="14862" width="14.5703125" hidden="0" customWidth="1"/>
    <col min="15105" max="15105" width="45.7109375" hidden="0" customWidth="1"/>
    <col min="15106" max="15106" width="14.5703125" hidden="0" customWidth="1"/>
    <col min="15107" max="15107" width="14.5703125" hidden="0" customWidth="1"/>
    <col min="15108" max="15108" width="14.5703125" hidden="0" customWidth="1"/>
    <col min="15109" max="15109" width="14.5703125" hidden="0" customWidth="1"/>
    <col min="15110" max="15110" width="14.5703125" hidden="0" customWidth="1"/>
    <col min="15111" max="15111" width="14.5703125" hidden="0" customWidth="1"/>
    <col min="15112" max="15112" width="14.5703125" hidden="0" customWidth="1"/>
    <col min="15113" max="15113" width="14.5703125" hidden="0" customWidth="1"/>
    <col min="15114" max="15114" width="14.5703125" hidden="0" customWidth="1"/>
    <col min="15115" max="15115" width="14.5703125" hidden="0" customWidth="1"/>
    <col min="15116" max="15116" width="14.5703125" hidden="0" customWidth="1"/>
    <col min="15117" max="15117" width="14.5703125" hidden="0" customWidth="1"/>
    <col min="15118" max="15118" width="14.5703125" hidden="0" customWidth="1"/>
    <col min="15361" max="15361" width="45.7109375" hidden="0" customWidth="1"/>
    <col min="15362" max="15362" width="14.5703125" hidden="0" customWidth="1"/>
    <col min="15363" max="15363" width="14.5703125" hidden="0" customWidth="1"/>
    <col min="15364" max="15364" width="14.5703125" hidden="0" customWidth="1"/>
    <col min="15365" max="15365" width="14.5703125" hidden="0" customWidth="1"/>
    <col min="15366" max="15366" width="14.5703125" hidden="0" customWidth="1"/>
    <col min="15367" max="15367" width="14.5703125" hidden="0" customWidth="1"/>
    <col min="15368" max="15368" width="14.5703125" hidden="0" customWidth="1"/>
    <col min="15369" max="15369" width="14.5703125" hidden="0" customWidth="1"/>
    <col min="15370" max="15370" width="14.5703125" hidden="0" customWidth="1"/>
    <col min="15371" max="15371" width="14.5703125" hidden="0" customWidth="1"/>
    <col min="15372" max="15372" width="14.5703125" hidden="0" customWidth="1"/>
    <col min="15373" max="15373" width="14.5703125" hidden="0" customWidth="1"/>
    <col min="15374" max="15374" width="14.5703125" hidden="0" customWidth="1"/>
    <col min="15617" max="15617" width="45.7109375" hidden="0" customWidth="1"/>
    <col min="15618" max="15618" width="14.5703125" hidden="0" customWidth="1"/>
    <col min="15619" max="15619" width="14.5703125" hidden="0" customWidth="1"/>
    <col min="15620" max="15620" width="14.5703125" hidden="0" customWidth="1"/>
    <col min="15621" max="15621" width="14.5703125" hidden="0" customWidth="1"/>
    <col min="15622" max="15622" width="14.5703125" hidden="0" customWidth="1"/>
    <col min="15623" max="15623" width="14.5703125" hidden="0" customWidth="1"/>
    <col min="15624" max="15624" width="14.5703125" hidden="0" customWidth="1"/>
    <col min="15625" max="15625" width="14.5703125" hidden="0" customWidth="1"/>
    <col min="15626" max="15626" width="14.5703125" hidden="0" customWidth="1"/>
    <col min="15627" max="15627" width="14.5703125" hidden="0" customWidth="1"/>
    <col min="15628" max="15628" width="14.5703125" hidden="0" customWidth="1"/>
    <col min="15629" max="15629" width="14.5703125" hidden="0" customWidth="1"/>
    <col min="15630" max="15630" width="14.5703125" hidden="0" customWidth="1"/>
    <col min="15873" max="15873" width="45.7109375" hidden="0" customWidth="1"/>
    <col min="15874" max="15874" width="14.5703125" hidden="0" customWidth="1"/>
    <col min="15875" max="15875" width="14.5703125" hidden="0" customWidth="1"/>
    <col min="15876" max="15876" width="14.5703125" hidden="0" customWidth="1"/>
    <col min="15877" max="15877" width="14.5703125" hidden="0" customWidth="1"/>
    <col min="15878" max="15878" width="14.5703125" hidden="0" customWidth="1"/>
    <col min="15879" max="15879" width="14.5703125" hidden="0" customWidth="1"/>
    <col min="15880" max="15880" width="14.5703125" hidden="0" customWidth="1"/>
    <col min="15881" max="15881" width="14.5703125" hidden="0" customWidth="1"/>
    <col min="15882" max="15882" width="14.5703125" hidden="0" customWidth="1"/>
    <col min="15883" max="15883" width="14.5703125" hidden="0" customWidth="1"/>
    <col min="15884" max="15884" width="14.5703125" hidden="0" customWidth="1"/>
    <col min="15885" max="15885" width="14.5703125" hidden="0" customWidth="1"/>
    <col min="15886" max="15886" width="14.5703125" hidden="0" customWidth="1"/>
    <col min="16129" max="16129" width="45.7109375" hidden="0" customWidth="1"/>
    <col min="16130" max="16130" width="14.5703125" hidden="0" customWidth="1"/>
    <col min="16131" max="16131" width="14.5703125" hidden="0" customWidth="1"/>
    <col min="16132" max="16132" width="14.5703125" hidden="0" customWidth="1"/>
    <col min="16133" max="16133" width="14.5703125" hidden="0" customWidth="1"/>
    <col min="16134" max="16134" width="14.5703125" hidden="0" customWidth="1"/>
    <col min="16135" max="16135" width="14.5703125" hidden="0" customWidth="1"/>
    <col min="16136" max="16136" width="14.5703125" hidden="0" customWidth="1"/>
    <col min="16137" max="16137" width="14.5703125" hidden="0" customWidth="1"/>
    <col min="16138" max="16138" width="14.5703125" hidden="0" customWidth="1"/>
    <col min="16139" max="16139" width="14.5703125" hidden="0" customWidth="1"/>
    <col min="16140" max="16140" width="14.5703125" hidden="0" customWidth="1"/>
    <col min="16141" max="16141" width="14.5703125" hidden="0" customWidth="1"/>
    <col min="16142" max="16142" width="14.5703125" hidden="0" customWidth="1"/>
  </cols>
  <sheetData>
    <row r="1">
      <c r="A1" s="130" t="s">
        <v>841</v>
      </c>
    </row>
    <row r="2" ht="32.1" customHeight="1">
      <c r="A2" s="138" t="s">
        <v>883</v>
      </c>
      <c r="B2" s="138"/>
      <c r="C2" s="138"/>
      <c r="D2" s="138"/>
      <c r="E2" s="138"/>
      <c r="F2" s="138"/>
      <c r="G2" s="138"/>
      <c r="H2" s="138"/>
      <c r="I2" s="138"/>
      <c r="J2" s="138"/>
      <c r="K2" s="138"/>
      <c r="L2" s="138"/>
      <c r="M2" s="138"/>
      <c r="N2" s="138"/>
    </row>
    <row r="3" ht="45" customHeight="1">
      <c r="A3" s="150"/>
      <c r="B3" s="142" t="s">
        <v>843</v>
      </c>
      <c r="C3" s="142" t="s">
        <v>844</v>
      </c>
      <c r="D3" s="142" t="s">
        <v>845</v>
      </c>
      <c r="E3" s="142" t="s">
        <v>846</v>
      </c>
      <c r="F3" s="142" t="s">
        <v>847</v>
      </c>
      <c r="G3" s="142" t="s">
        <v>848</v>
      </c>
      <c r="H3" s="142" t="s">
        <v>849</v>
      </c>
      <c r="I3" s="142" t="s">
        <v>850</v>
      </c>
      <c r="J3" s="142" t="s">
        <v>851</v>
      </c>
      <c r="K3" s="142" t="s">
        <v>852</v>
      </c>
      <c r="L3" s="142" t="s">
        <v>853</v>
      </c>
      <c r="M3" s="142" t="s">
        <v>854</v>
      </c>
      <c r="N3" s="143" t="s">
        <v>855</v>
      </c>
    </row>
    <row r="4" ht="15" customHeight="1">
      <c r="A4" s="139" t="n">
        <v>2011</v>
      </c>
      <c r="B4" s="139"/>
      <c r="C4" s="139"/>
      <c r="D4" s="139"/>
      <c r="E4" s="139"/>
      <c r="F4" s="139"/>
      <c r="G4" s="139"/>
      <c r="H4" s="139"/>
      <c r="I4" s="139"/>
      <c r="J4" s="139"/>
      <c r="K4" s="139"/>
      <c r="L4" s="139"/>
      <c r="M4" s="139"/>
      <c r="N4" s="139"/>
    </row>
    <row r="5" ht="15" customHeight="1">
      <c r="A5" s="151" t="s">
        <v>884</v>
      </c>
      <c r="B5" s="145" t="n">
        <v>43.415193688658</v>
      </c>
      <c r="C5" s="145" t="n">
        <v>216.32158723517469</v>
      </c>
      <c r="D5" s="145" t="n">
        <v>44.444931900792142</v>
      </c>
      <c r="E5" s="145" t="n">
        <v>54.391426329619094</v>
      </c>
      <c r="F5" s="145" t="s">
        <v>857</v>
      </c>
      <c r="G5" s="145" t="n">
        <v>49.283528794383685</v>
      </c>
      <c r="H5" s="145" t="s">
        <v>857</v>
      </c>
      <c r="I5" s="145" t="n">
        <v>61.741641638844499</v>
      </c>
      <c r="J5" s="145" t="n">
        <v>106.8949030684019</v>
      </c>
      <c r="K5" s="145" t="s">
        <v>857</v>
      </c>
      <c r="L5" s="145" t="s">
        <v>857</v>
      </c>
      <c r="M5" s="145" t="n">
        <v>59.864338566561486</v>
      </c>
      <c r="N5" s="145" t="n">
        <v>636.35755122243665</v>
      </c>
    </row>
    <row r="6" ht="15" customHeight="1">
      <c r="A6" s="152" t="s">
        <v>885</v>
      </c>
      <c r="B6" s="145" t="n">
        <v>35.697567388007904</v>
      </c>
      <c r="C6" s="145" t="n">
        <v>211.8885080828191</v>
      </c>
      <c r="D6" s="145" t="n">
        <v>34.738021361057577</v>
      </c>
      <c r="E6" s="145" t="n">
        <v>47.296591861493198</v>
      </c>
      <c r="F6" s="145" t="s">
        <v>857</v>
      </c>
      <c r="G6" s="145" t="n">
        <v>43.334330725262092</v>
      </c>
      <c r="H6" s="145" t="s">
        <v>857</v>
      </c>
      <c r="I6" s="145" t="n">
        <v>47.79074386162862</v>
      </c>
      <c r="J6" s="145" t="n">
        <v>83.254782825601822</v>
      </c>
      <c r="K6" s="145" t="s">
        <v>857</v>
      </c>
      <c r="L6" s="145" t="s">
        <v>857</v>
      </c>
      <c r="M6" s="145" t="n">
        <v>45.326933557122359</v>
      </c>
      <c r="N6" s="145" t="n">
        <v>549.32747966299121</v>
      </c>
    </row>
    <row r="7" ht="15" customHeight="1">
      <c r="A7" s="153" t="s">
        <v>768</v>
      </c>
      <c r="B7" s="148" t="n">
        <v>9.1386193164635401</v>
      </c>
      <c r="C7" s="148" t="n">
        <v>118.69418966580342</v>
      </c>
      <c r="D7" s="148" t="n">
        <v>11.367177566401686</v>
      </c>
      <c r="E7" s="148" t="n">
        <v>24.206304939866268</v>
      </c>
      <c r="F7" s="148" t="s">
        <v>857</v>
      </c>
      <c r="G7" s="148" t="n">
        <v>21.717650119631269</v>
      </c>
      <c r="H7" s="148" t="s">
        <v>857</v>
      </c>
      <c r="I7" s="148" t="n">
        <v>14.340985535649493</v>
      </c>
      <c r="J7" s="148" t="n">
        <v>27.415590530193679</v>
      </c>
      <c r="K7" s="148" t="s">
        <v>857</v>
      </c>
      <c r="L7" s="148" t="s">
        <v>857</v>
      </c>
      <c r="M7" s="148" t="n">
        <v>13.8325538158988</v>
      </c>
      <c r="N7" s="148" t="n">
        <v>240.71307148990843</v>
      </c>
    </row>
    <row r="8" ht="15" customHeight="1">
      <c r="A8" s="153" t="s">
        <v>886</v>
      </c>
      <c r="B8" s="148" t="n">
        <v>3.7118561173633355</v>
      </c>
      <c r="C8" s="148" t="n">
        <v>24.042106206382616</v>
      </c>
      <c r="D8" s="148" t="n">
        <v>3.0526324579830528</v>
      </c>
      <c r="E8" s="148" t="n">
        <v>3.2110435983137346</v>
      </c>
      <c r="F8" s="148" t="s">
        <v>857</v>
      </c>
      <c r="G8" s="148" t="n">
        <v>8.4652033823583679</v>
      </c>
      <c r="H8" s="148" t="s">
        <v>857</v>
      </c>
      <c r="I8" s="148" t="n">
        <v>4.0150472194491238</v>
      </c>
      <c r="J8" s="148" t="n">
        <v>10.226121157688473</v>
      </c>
      <c r="K8" s="148" t="s">
        <v>857</v>
      </c>
      <c r="L8" s="148" t="s">
        <v>857</v>
      </c>
      <c r="M8" s="148" t="n">
        <v>3.1948367844173853</v>
      </c>
      <c r="N8" s="148" t="n">
        <v>59.918846923956124</v>
      </c>
    </row>
    <row r="9" ht="15" customHeight="1">
      <c r="A9" s="153" t="s">
        <v>887</v>
      </c>
      <c r="B9" s="148" t="n">
        <v>6.911270078249343</v>
      </c>
      <c r="C9" s="148" t="n">
        <v>0.22411266016650366</v>
      </c>
      <c r="D9" s="148" t="n">
        <v>5.7185882620059374</v>
      </c>
      <c r="E9" s="148" t="n">
        <v>5.4386028165757256</v>
      </c>
      <c r="F9" s="148" t="s">
        <v>857</v>
      </c>
      <c r="G9" s="148" t="n">
        <v>1.3410144985600998</v>
      </c>
      <c r="H9" s="148" t="s">
        <v>857</v>
      </c>
      <c r="I9" s="148" t="n">
        <v>6.2825256018841138</v>
      </c>
      <c r="J9" s="148" t="n">
        <v>7.3102936595529862</v>
      </c>
      <c r="K9" s="148" t="s">
        <v>857</v>
      </c>
      <c r="L9" s="148" t="s">
        <v>857</v>
      </c>
      <c r="M9" s="148" t="n">
        <v>9.6716357754544386</v>
      </c>
      <c r="N9" s="148" t="n">
        <v>42.898043352449235</v>
      </c>
    </row>
    <row r="10" ht="15" customHeight="1">
      <c r="A10" s="153" t="s">
        <v>888</v>
      </c>
      <c r="B10" s="148" t="n">
        <v>0.14185997765412164</v>
      </c>
      <c r="C10" s="148" t="n">
        <v>4.8085467022358914</v>
      </c>
      <c r="D10" s="148" t="n">
        <v>0.18987185991262134</v>
      </c>
      <c r="E10" s="148" t="n">
        <v>0</v>
      </c>
      <c r="F10" s="148" t="s">
        <v>857</v>
      </c>
      <c r="G10" s="148" t="n">
        <v>0.33724331285743048</v>
      </c>
      <c r="H10" s="148" t="s">
        <v>857</v>
      </c>
      <c r="I10" s="148" t="n">
        <v>0</v>
      </c>
      <c r="J10" s="148" t="n">
        <v>0.21249074166881271</v>
      </c>
      <c r="K10" s="148" t="s">
        <v>857</v>
      </c>
      <c r="L10" s="148" t="s">
        <v>857</v>
      </c>
      <c r="M10" s="148" t="n">
        <v>0.83174947690002443</v>
      </c>
      <c r="N10" s="148" t="n">
        <v>6.5217620712289035</v>
      </c>
    </row>
    <row r="11" ht="15" customHeight="1">
      <c r="A11" s="153" t="s">
        <v>513</v>
      </c>
      <c r="B11" s="148" t="n">
        <v>8.4516242573279854</v>
      </c>
      <c r="C11" s="148" t="n">
        <v>24.511061392000268</v>
      </c>
      <c r="D11" s="148" t="n">
        <v>7.0463300729533005</v>
      </c>
      <c r="E11" s="148" t="n">
        <v>7.4412307340005803</v>
      </c>
      <c r="F11" s="148" t="s">
        <v>857</v>
      </c>
      <c r="G11" s="148" t="n">
        <v>6.1336065578763179</v>
      </c>
      <c r="H11" s="148" t="s">
        <v>857</v>
      </c>
      <c r="I11" s="148" t="n">
        <v>9.1230795664104658</v>
      </c>
      <c r="J11" s="148" t="n">
        <v>17.286575059396792</v>
      </c>
      <c r="K11" s="148" t="s">
        <v>857</v>
      </c>
      <c r="L11" s="148" t="s">
        <v>857</v>
      </c>
      <c r="M11" s="148" t="n">
        <v>9.3960295495533028</v>
      </c>
      <c r="N11" s="148" t="n">
        <v>89.389537189518961</v>
      </c>
    </row>
    <row r="12" ht="15" customHeight="1">
      <c r="A12" s="153" t="s">
        <v>514</v>
      </c>
      <c r="B12" s="148" t="n">
        <v>1.954987986438957</v>
      </c>
      <c r="C12" s="148" t="n">
        <v>8.5496161776135615</v>
      </c>
      <c r="D12" s="148" t="n">
        <v>1.5166241189211032</v>
      </c>
      <c r="E12" s="148" t="n">
        <v>3.434379102641683</v>
      </c>
      <c r="F12" s="148" t="s">
        <v>857</v>
      </c>
      <c r="G12" s="148" t="n">
        <v>2.0089337689815743</v>
      </c>
      <c r="H12" s="148" t="s">
        <v>857</v>
      </c>
      <c r="I12" s="148" t="n">
        <v>3.4280888167653165</v>
      </c>
      <c r="J12" s="148" t="n">
        <v>7.2185895335120609</v>
      </c>
      <c r="K12" s="148" t="s">
        <v>857</v>
      </c>
      <c r="L12" s="148" t="s">
        <v>857</v>
      </c>
      <c r="M12" s="148" t="n">
        <v>2.8337304980266715</v>
      </c>
      <c r="N12" s="148" t="n">
        <v>30.944950002900907</v>
      </c>
    </row>
    <row r="13" ht="15" customHeight="1">
      <c r="A13" s="153" t="s">
        <v>515</v>
      </c>
      <c r="B13" s="148" t="n">
        <v>5.3873496545106239</v>
      </c>
      <c r="C13" s="148" t="n">
        <v>31.058875278616945</v>
      </c>
      <c r="D13" s="148" t="n">
        <v>5.8467970228798789</v>
      </c>
      <c r="E13" s="148" t="n">
        <v>3.5650306700952599</v>
      </c>
      <c r="F13" s="148" t="s">
        <v>857</v>
      </c>
      <c r="G13" s="148" t="n">
        <v>3.3306790849970276</v>
      </c>
      <c r="H13" s="148" t="s">
        <v>857</v>
      </c>
      <c r="I13" s="148" t="n">
        <v>10.601017121470127</v>
      </c>
      <c r="J13" s="148" t="n">
        <v>13.585122143589036</v>
      </c>
      <c r="K13" s="148" t="s">
        <v>857</v>
      </c>
      <c r="L13" s="148" t="s">
        <v>857</v>
      </c>
      <c r="M13" s="148" t="n">
        <v>5.5663976568716391</v>
      </c>
      <c r="N13" s="148" t="n">
        <v>78.941268633030504</v>
      </c>
    </row>
    <row r="14" ht="15" customHeight="1">
      <c r="A14" s="152" t="s">
        <v>889</v>
      </c>
      <c r="B14" s="145" t="n">
        <v>7.7176263006501173</v>
      </c>
      <c r="C14" s="145" t="n">
        <v>4.4330791523558242</v>
      </c>
      <c r="D14" s="145" t="n">
        <v>9.7069105397345812</v>
      </c>
      <c r="E14" s="145" t="n">
        <v>7.0948344681258471</v>
      </c>
      <c r="F14" s="145" t="s">
        <v>857</v>
      </c>
      <c r="G14" s="145" t="n">
        <v>5.9491980691216169</v>
      </c>
      <c r="H14" s="145" t="s">
        <v>857</v>
      </c>
      <c r="I14" s="145" t="n">
        <v>13.950897777215832</v>
      </c>
      <c r="J14" s="145" t="n">
        <v>23.640120242800258</v>
      </c>
      <c r="K14" s="145" t="s">
        <v>857</v>
      </c>
      <c r="L14" s="145" t="s">
        <v>857</v>
      </c>
      <c r="M14" s="145" t="n">
        <v>14.537405009439135</v>
      </c>
      <c r="N14" s="145" t="n">
        <v>87.0300715594434</v>
      </c>
    </row>
    <row r="15" ht="15" customHeight="1">
      <c r="A15" s="152" t="s">
        <v>890</v>
      </c>
      <c r="B15" s="145" t="n">
        <v>8.4530000096697098</v>
      </c>
      <c r="C15" s="145" t="n">
        <v>38.342752107424559</v>
      </c>
      <c r="D15" s="145" t="n">
        <v>8.0111239447533347</v>
      </c>
      <c r="E15" s="145" t="n">
        <v>8.169929700623122</v>
      </c>
      <c r="F15" s="145" t="s">
        <v>857</v>
      </c>
      <c r="G15" s="145" t="n">
        <v>7.6910062693322381</v>
      </c>
      <c r="H15" s="145" t="s">
        <v>857</v>
      </c>
      <c r="I15" s="145" t="n">
        <v>5.7946074907090432</v>
      </c>
      <c r="J15" s="145" t="n">
        <v>19.092405566024411</v>
      </c>
      <c r="K15" s="145" t="s">
        <v>857</v>
      </c>
      <c r="L15" s="145" t="s">
        <v>857</v>
      </c>
      <c r="M15" s="145" t="n">
        <v>13.301469811183404</v>
      </c>
      <c r="N15" s="145" t="n">
        <v>108.85629489972</v>
      </c>
    </row>
    <row r="16" ht="15" customHeight="1">
      <c r="A16" s="153" t="s">
        <v>891</v>
      </c>
      <c r="B16" s="148" t="n">
        <v>0.4644780312538086</v>
      </c>
      <c r="C16" s="148" t="n">
        <v>8.5163167354143585</v>
      </c>
      <c r="D16" s="148" t="n">
        <v>0.80620522283079088</v>
      </c>
      <c r="E16" s="148" t="n">
        <v>0.50541997186024645</v>
      </c>
      <c r="F16" s="148" t="s">
        <v>857</v>
      </c>
      <c r="G16" s="148" t="n">
        <v>0.23239630398145453</v>
      </c>
      <c r="H16" s="148" t="s">
        <v>857</v>
      </c>
      <c r="I16" s="148" t="n">
        <v>1.4174901579433326</v>
      </c>
      <c r="J16" s="148" t="n">
        <v>4.6437607497617908</v>
      </c>
      <c r="K16" s="148" t="s">
        <v>857</v>
      </c>
      <c r="L16" s="148" t="s">
        <v>857</v>
      </c>
      <c r="M16" s="148" t="n">
        <v>2.0883685654615554</v>
      </c>
      <c r="N16" s="148" t="n">
        <v>18.674435738507327</v>
      </c>
    </row>
    <row r="17" ht="15" customHeight="1">
      <c r="A17" s="153" t="s">
        <v>892</v>
      </c>
      <c r="B17" s="148" t="n">
        <v>7.9885219784158963</v>
      </c>
      <c r="C17" s="148" t="n">
        <v>29.826435372010195</v>
      </c>
      <c r="D17" s="148" t="n">
        <v>7.2049187219225512</v>
      </c>
      <c r="E17" s="148" t="n">
        <v>7.6645097287628747</v>
      </c>
      <c r="F17" s="148" t="s">
        <v>857</v>
      </c>
      <c r="G17" s="148" t="n">
        <v>7.4586099653507842</v>
      </c>
      <c r="H17" s="148" t="s">
        <v>857</v>
      </c>
      <c r="I17" s="148" t="n">
        <v>4.3771173327657067</v>
      </c>
      <c r="J17" s="148" t="n">
        <v>14.448644816262611</v>
      </c>
      <c r="K17" s="148" t="s">
        <v>857</v>
      </c>
      <c r="L17" s="148" t="s">
        <v>857</v>
      </c>
      <c r="M17" s="148" t="n">
        <v>11.213101245721848</v>
      </c>
      <c r="N17" s="148" t="n">
        <v>90.1818591612125</v>
      </c>
    </row>
    <row r="18" ht="15" customHeight="1">
      <c r="A18" s="152" t="s">
        <v>893</v>
      </c>
      <c r="B18" s="145" t="n">
        <v>44.150567397677548</v>
      </c>
      <c r="C18" s="145" t="n">
        <v>250.23126019024375</v>
      </c>
      <c r="D18" s="145" t="n">
        <v>42.749145305810963</v>
      </c>
      <c r="E18" s="145" t="n">
        <v>55.466521562116363</v>
      </c>
      <c r="F18" s="145" t="s">
        <v>857</v>
      </c>
      <c r="G18" s="145" t="n">
        <v>51.025336994594326</v>
      </c>
      <c r="H18" s="145" t="s">
        <v>857</v>
      </c>
      <c r="I18" s="145" t="n">
        <v>53.585351352337725</v>
      </c>
      <c r="J18" s="145" t="n">
        <v>102.34718839162632</v>
      </c>
      <c r="K18" s="145" t="s">
        <v>857</v>
      </c>
      <c r="L18" s="145" t="s">
        <v>857</v>
      </c>
      <c r="M18" s="145" t="n">
        <v>58.628403368305818</v>
      </c>
      <c r="N18" s="145" t="n">
        <v>658.18377456271446</v>
      </c>
    </row>
    <row r="19" ht="15" customHeight="1">
      <c r="A19" s="154" t="s">
        <v>894</v>
      </c>
      <c r="B19" s="14" t="n">
        <v>51.868193698327673</v>
      </c>
      <c r="C19" s="14" t="n">
        <v>254.66433934259962</v>
      </c>
      <c r="D19" s="14" t="n">
        <v>52.456055845545528</v>
      </c>
      <c r="E19" s="14" t="n">
        <v>62.56135603024223</v>
      </c>
      <c r="F19" s="14" t="s">
        <v>857</v>
      </c>
      <c r="G19" s="14" t="n">
        <v>56.974535063715884</v>
      </c>
      <c r="H19" s="14" t="s">
        <v>857</v>
      </c>
      <c r="I19" s="14" t="n">
        <v>67.536249129553525</v>
      </c>
      <c r="J19" s="14" t="n">
        <v>125.9873086344264</v>
      </c>
      <c r="K19" s="14" t="s">
        <v>857</v>
      </c>
      <c r="L19" s="14" t="s">
        <v>857</v>
      </c>
      <c r="M19" s="14" t="n">
        <v>73.165808377744824</v>
      </c>
      <c r="N19" s="14" t="n">
        <v>745.21384612215343</v>
      </c>
    </row>
    <row r="20" ht="15" customHeight="1">
      <c r="A20" s="155"/>
      <c r="B20" s="124"/>
      <c r="C20" s="124"/>
      <c r="D20" s="124"/>
      <c r="E20" s="124"/>
      <c r="F20" s="124"/>
      <c r="G20" s="124"/>
      <c r="H20" s="124"/>
      <c r="I20" s="124"/>
      <c r="J20" s="124"/>
      <c r="K20" s="124"/>
      <c r="L20" s="124"/>
      <c r="M20" s="124"/>
      <c r="N20" s="124"/>
    </row>
    <row r="21" ht="15" customHeight="1">
      <c r="A21" s="135" t="n">
        <v>2012</v>
      </c>
      <c r="B21" s="135"/>
      <c r="C21" s="135"/>
      <c r="D21" s="135"/>
      <c r="E21" s="135"/>
      <c r="F21" s="135"/>
      <c r="G21" s="135"/>
      <c r="H21" s="135"/>
      <c r="I21" s="135"/>
      <c r="J21" s="135"/>
      <c r="K21" s="135"/>
      <c r="L21" s="135"/>
      <c r="M21" s="135"/>
      <c r="N21" s="135"/>
    </row>
    <row r="22" ht="15" customHeight="1">
      <c r="A22" s="151" t="s">
        <v>884</v>
      </c>
      <c r="B22" s="145" t="n">
        <v>56.233168442379181</v>
      </c>
      <c r="C22" s="145" t="n">
        <v>253.81015326923927</v>
      </c>
      <c r="D22" s="145" t="n">
        <v>45.39336654274441</v>
      </c>
      <c r="E22" s="145" t="n">
        <v>58.227603128828399</v>
      </c>
      <c r="F22" s="145" t="s">
        <v>857</v>
      </c>
      <c r="G22" s="145" t="n">
        <v>58.032254854838918</v>
      </c>
      <c r="H22" s="145" t="s">
        <v>857</v>
      </c>
      <c r="I22" s="145" t="n">
        <v>64.269558349499192</v>
      </c>
      <c r="J22" s="145" t="n">
        <v>112.35785520739594</v>
      </c>
      <c r="K22" s="145" t="s">
        <v>857</v>
      </c>
      <c r="L22" s="145" t="s">
        <v>857</v>
      </c>
      <c r="M22" s="145" t="n">
        <v>62.865162509970041</v>
      </c>
      <c r="N22" s="145" t="n">
        <v>711.18912230489195</v>
      </c>
    </row>
    <row r="23" ht="15" customHeight="1">
      <c r="A23" s="152" t="s">
        <v>885</v>
      </c>
      <c r="B23" s="145" t="n">
        <v>47.404104663885271</v>
      </c>
      <c r="C23" s="145" t="n">
        <v>248.10263294475016</v>
      </c>
      <c r="D23" s="145" t="n">
        <v>36.800698526135967</v>
      </c>
      <c r="E23" s="145" t="n">
        <v>51.398538630793759</v>
      </c>
      <c r="F23" s="145" t="s">
        <v>857</v>
      </c>
      <c r="G23" s="145" t="n">
        <v>53.311272593213225</v>
      </c>
      <c r="H23" s="145" t="s">
        <v>857</v>
      </c>
      <c r="I23" s="145" t="n">
        <v>50.210737807044353</v>
      </c>
      <c r="J23" s="145" t="n">
        <v>91.478477388366684</v>
      </c>
      <c r="K23" s="145" t="s">
        <v>857</v>
      </c>
      <c r="L23" s="145" t="s">
        <v>857</v>
      </c>
      <c r="M23" s="145" t="n">
        <v>49.779967660147648</v>
      </c>
      <c r="N23" s="145" t="n">
        <v>628.48643021433566</v>
      </c>
    </row>
    <row r="24" ht="15" customHeight="1">
      <c r="A24" s="153" t="s">
        <v>768</v>
      </c>
      <c r="B24" s="148" t="n">
        <v>10.767681321693725</v>
      </c>
      <c r="C24" s="148" t="n">
        <v>139.04132208296724</v>
      </c>
      <c r="D24" s="148" t="n">
        <v>11.382604630294363</v>
      </c>
      <c r="E24" s="148" t="n">
        <v>26.435646610826463</v>
      </c>
      <c r="F24" s="148" t="s">
        <v>857</v>
      </c>
      <c r="G24" s="148" t="n">
        <v>25.809465508499049</v>
      </c>
      <c r="H24" s="148" t="s">
        <v>857</v>
      </c>
      <c r="I24" s="148" t="n">
        <v>17.15222144209428</v>
      </c>
      <c r="J24" s="148" t="n">
        <v>31.171841236234634</v>
      </c>
      <c r="K24" s="148" t="s">
        <v>857</v>
      </c>
      <c r="L24" s="148" t="s">
        <v>857</v>
      </c>
      <c r="M24" s="148" t="n">
        <v>17.405081920061146</v>
      </c>
      <c r="N24" s="148" t="n">
        <v>279.1658647526707</v>
      </c>
    </row>
    <row r="25" ht="15" customHeight="1">
      <c r="A25" s="153" t="s">
        <v>886</v>
      </c>
      <c r="B25" s="148" t="n">
        <v>5.4486024900438315</v>
      </c>
      <c r="C25" s="148" t="n">
        <v>34.420502098990234</v>
      </c>
      <c r="D25" s="148" t="n">
        <v>3.8039761087538082</v>
      </c>
      <c r="E25" s="148" t="n">
        <v>4.4197298294696177</v>
      </c>
      <c r="F25" s="148" t="s">
        <v>857</v>
      </c>
      <c r="G25" s="148" t="n">
        <v>11.723040869831012</v>
      </c>
      <c r="H25" s="148" t="s">
        <v>857</v>
      </c>
      <c r="I25" s="148" t="n">
        <v>4.0970524888889495</v>
      </c>
      <c r="J25" s="148" t="n">
        <v>9.1337692450293133</v>
      </c>
      <c r="K25" s="148" t="s">
        <v>857</v>
      </c>
      <c r="L25" s="148" t="s">
        <v>857</v>
      </c>
      <c r="M25" s="148" t="n">
        <v>2.6221087956726628</v>
      </c>
      <c r="N25" s="148" t="n">
        <v>75.668781926679557</v>
      </c>
    </row>
    <row r="26" ht="15" customHeight="1">
      <c r="A26" s="153" t="s">
        <v>887</v>
      </c>
      <c r="B26" s="148" t="n">
        <v>7.2057805094621026</v>
      </c>
      <c r="C26" s="148" t="n">
        <v>0.61823463770277232</v>
      </c>
      <c r="D26" s="148" t="n">
        <v>5.2628777538240064</v>
      </c>
      <c r="E26" s="148" t="n">
        <v>5.2899060465918053</v>
      </c>
      <c r="F26" s="148" t="s">
        <v>857</v>
      </c>
      <c r="G26" s="148" t="n">
        <v>1.8223261204795254</v>
      </c>
      <c r="H26" s="148" t="s">
        <v>857</v>
      </c>
      <c r="I26" s="148" t="n">
        <v>5.0809617893121128</v>
      </c>
      <c r="J26" s="148" t="n">
        <v>8.466966955308969</v>
      </c>
      <c r="K26" s="148" t="s">
        <v>857</v>
      </c>
      <c r="L26" s="148" t="s">
        <v>857</v>
      </c>
      <c r="M26" s="148" t="n">
        <v>8.6841088991391207</v>
      </c>
      <c r="N26" s="148" t="n">
        <v>42.431162711820491</v>
      </c>
    </row>
    <row r="27" ht="15" customHeight="1">
      <c r="A27" s="153" t="s">
        <v>888</v>
      </c>
      <c r="B27" s="148" t="n">
        <v>0.24396964306877439</v>
      </c>
      <c r="C27" s="148" t="n">
        <v>2.6093523389286579</v>
      </c>
      <c r="D27" s="148" t="n">
        <v>9.688848447769724E-2</v>
      </c>
      <c r="E27" s="148" t="n">
        <v>0.11338399975413797</v>
      </c>
      <c r="F27" s="148" t="s">
        <v>857</v>
      </c>
      <c r="G27" s="148" t="n">
        <v>1.0688181180842766</v>
      </c>
      <c r="H27" s="148" t="s">
        <v>857</v>
      </c>
      <c r="I27" s="148" t="n">
        <v>0.23034285985602049</v>
      </c>
      <c r="J27" s="148" t="n">
        <v>0.25718632763907612</v>
      </c>
      <c r="K27" s="148" t="s">
        <v>857</v>
      </c>
      <c r="L27" s="148" t="s">
        <v>857</v>
      </c>
      <c r="M27" s="148" t="n">
        <v>0.5113554897413104</v>
      </c>
      <c r="N27" s="148" t="n">
        <v>5.1312972615499515</v>
      </c>
    </row>
    <row r="28" ht="15" customHeight="1">
      <c r="A28" s="153" t="s">
        <v>513</v>
      </c>
      <c r="B28" s="148" t="n">
        <v>10.085170024336485</v>
      </c>
      <c r="C28" s="148" t="n">
        <v>26.397009424336549</v>
      </c>
      <c r="D28" s="148" t="n">
        <v>8.1619040076394676</v>
      </c>
      <c r="E28" s="148" t="n">
        <v>8.4995033190447451</v>
      </c>
      <c r="F28" s="148" t="s">
        <v>857</v>
      </c>
      <c r="G28" s="148" t="n">
        <v>6.6014045459342565</v>
      </c>
      <c r="H28" s="148" t="s">
        <v>857</v>
      </c>
      <c r="I28" s="148" t="n">
        <v>10.001794183324204</v>
      </c>
      <c r="J28" s="148" t="n">
        <v>17.402467319705938</v>
      </c>
      <c r="K28" s="148" t="s">
        <v>857</v>
      </c>
      <c r="L28" s="148" t="s">
        <v>857</v>
      </c>
      <c r="M28" s="148" t="n">
        <v>10.907617057938625</v>
      </c>
      <c r="N28" s="148" t="n">
        <v>98.056869882260642</v>
      </c>
    </row>
    <row r="29" ht="15" customHeight="1">
      <c r="A29" s="153" t="s">
        <v>514</v>
      </c>
      <c r="B29" s="148" t="n">
        <v>2.3469955086949801</v>
      </c>
      <c r="C29" s="148" t="n">
        <v>9.2189859721185989</v>
      </c>
      <c r="D29" s="148" t="n">
        <v>0.99800591425899821</v>
      </c>
      <c r="E29" s="148" t="n">
        <v>2.5541534227993092</v>
      </c>
      <c r="F29" s="148" t="s">
        <v>857</v>
      </c>
      <c r="G29" s="148" t="n">
        <v>0.81270095982769042</v>
      </c>
      <c r="H29" s="148" t="s">
        <v>857</v>
      </c>
      <c r="I29" s="148" t="n">
        <v>2.6506071283675969</v>
      </c>
      <c r="J29" s="148" t="n">
        <v>8.7644186154413291</v>
      </c>
      <c r="K29" s="148" t="s">
        <v>857</v>
      </c>
      <c r="L29" s="148" t="s">
        <v>857</v>
      </c>
      <c r="M29" s="148" t="n">
        <v>2.904390178471135</v>
      </c>
      <c r="N29" s="148" t="n">
        <v>30.25025769997967</v>
      </c>
    </row>
    <row r="30" ht="15" customHeight="1">
      <c r="A30" s="153" t="s">
        <v>515</v>
      </c>
      <c r="B30" s="148" t="n">
        <v>11.305905166585291</v>
      </c>
      <c r="C30" s="148" t="n">
        <v>35.797226389706069</v>
      </c>
      <c r="D30" s="148" t="n">
        <v>7.0944416268875576</v>
      </c>
      <c r="E30" s="148" t="n">
        <v>4.0862154023076274</v>
      </c>
      <c r="F30" s="148" t="s">
        <v>857</v>
      </c>
      <c r="G30" s="148" t="n">
        <v>5.4735164705573851</v>
      </c>
      <c r="H30" s="148" t="s">
        <v>857</v>
      </c>
      <c r="I30" s="148" t="n">
        <v>10.997757915201142</v>
      </c>
      <c r="J30" s="148" t="n">
        <v>16.281827689007471</v>
      </c>
      <c r="K30" s="148" t="s">
        <v>857</v>
      </c>
      <c r="L30" s="148" t="s">
        <v>857</v>
      </c>
      <c r="M30" s="148" t="n">
        <v>6.7453053191236423</v>
      </c>
      <c r="N30" s="148" t="n">
        <v>97.782195979376226</v>
      </c>
    </row>
    <row r="31" ht="15" customHeight="1">
      <c r="A31" s="152" t="s">
        <v>889</v>
      </c>
      <c r="B31" s="145" t="n">
        <v>8.8290637784940156</v>
      </c>
      <c r="C31" s="145" t="n">
        <v>5.7075203244889137</v>
      </c>
      <c r="D31" s="145" t="n">
        <v>8.5926680166084637</v>
      </c>
      <c r="E31" s="145" t="n">
        <v>6.8290644980346764</v>
      </c>
      <c r="F31" s="145" t="s">
        <v>857</v>
      </c>
      <c r="G31" s="145" t="n">
        <v>4.7209822616256618</v>
      </c>
      <c r="H31" s="145" t="s">
        <v>857</v>
      </c>
      <c r="I31" s="145" t="n">
        <v>14.058820542454951</v>
      </c>
      <c r="J31" s="145" t="n">
        <v>20.879377819029429</v>
      </c>
      <c r="K31" s="145" t="s">
        <v>857</v>
      </c>
      <c r="L31" s="145" t="s">
        <v>857</v>
      </c>
      <c r="M31" s="145" t="n">
        <v>13.085194849822342</v>
      </c>
      <c r="N31" s="145" t="n">
        <v>82.702692090558429</v>
      </c>
    </row>
    <row r="32" ht="15" customHeight="1">
      <c r="A32" s="152" t="s">
        <v>890</v>
      </c>
      <c r="B32" s="145" t="n">
        <v>13.135684941353786</v>
      </c>
      <c r="C32" s="145" t="n">
        <v>39.94916585553301</v>
      </c>
      <c r="D32" s="145" t="n">
        <v>7.4038672133412886</v>
      </c>
      <c r="E32" s="145" t="n">
        <v>8.0596969541235186</v>
      </c>
      <c r="F32" s="145" t="s">
        <v>857</v>
      </c>
      <c r="G32" s="145" t="n">
        <v>10.468616891925619</v>
      </c>
      <c r="H32" s="145" t="s">
        <v>857</v>
      </c>
      <c r="I32" s="145" t="n">
        <v>6.6554685680182395</v>
      </c>
      <c r="J32" s="145" t="n">
        <v>22.323401881479398</v>
      </c>
      <c r="K32" s="145" t="s">
        <v>857</v>
      </c>
      <c r="L32" s="145" t="s">
        <v>857</v>
      </c>
      <c r="M32" s="145" t="n">
        <v>11.54644569552555</v>
      </c>
      <c r="N32" s="145" t="n">
        <v>119.54234800130054</v>
      </c>
    </row>
    <row r="33" ht="15" customHeight="1">
      <c r="A33" s="153" t="s">
        <v>891</v>
      </c>
      <c r="B33" s="148" t="n">
        <v>1.1691434901295246</v>
      </c>
      <c r="C33" s="148" t="n">
        <v>14.583256160206297</v>
      </c>
      <c r="D33" s="148" t="n">
        <v>0.52231633287017576</v>
      </c>
      <c r="E33" s="148" t="n">
        <v>1.0570119494830272</v>
      </c>
      <c r="F33" s="148" t="s">
        <v>857</v>
      </c>
      <c r="G33" s="148" t="n">
        <v>4.1741339445351855E-2</v>
      </c>
      <c r="H33" s="148" t="s">
        <v>857</v>
      </c>
      <c r="I33" s="148" t="n">
        <v>0.32117150554705887</v>
      </c>
      <c r="J33" s="148" t="n">
        <v>2.752158734150238</v>
      </c>
      <c r="K33" s="148" t="s">
        <v>857</v>
      </c>
      <c r="L33" s="148" t="s">
        <v>857</v>
      </c>
      <c r="M33" s="148" t="n">
        <v>0.46313799132222289</v>
      </c>
      <c r="N33" s="148" t="n">
        <v>20.909937503153905</v>
      </c>
    </row>
    <row r="34" ht="15" customHeight="1">
      <c r="A34" s="153" t="s">
        <v>892</v>
      </c>
      <c r="B34" s="148" t="n">
        <v>11.966541451224266</v>
      </c>
      <c r="C34" s="148" t="n">
        <v>25.365909695326707</v>
      </c>
      <c r="D34" s="148" t="n">
        <v>6.8815508804711101</v>
      </c>
      <c r="E34" s="148" t="n">
        <v>7.0026850046404876</v>
      </c>
      <c r="F34" s="148" t="s">
        <v>857</v>
      </c>
      <c r="G34" s="148" t="n">
        <v>10.426875552480265</v>
      </c>
      <c r="H34" s="148" t="s">
        <v>857</v>
      </c>
      <c r="I34" s="148" t="n">
        <v>6.3342970624711823</v>
      </c>
      <c r="J34" s="148" t="n">
        <v>19.571243147329149</v>
      </c>
      <c r="K34" s="148" t="s">
        <v>857</v>
      </c>
      <c r="L34" s="148" t="s">
        <v>857</v>
      </c>
      <c r="M34" s="148" t="n">
        <v>11.083307704203337</v>
      </c>
      <c r="N34" s="148" t="n">
        <v>98.632410498146513</v>
      </c>
    </row>
    <row r="35" ht="15" customHeight="1">
      <c r="A35" s="152" t="s">
        <v>893</v>
      </c>
      <c r="B35" s="145" t="n">
        <v>60.539789605239108</v>
      </c>
      <c r="C35" s="145" t="n">
        <v>288.05179880028328</v>
      </c>
      <c r="D35" s="145" t="n">
        <v>44.204565739477204</v>
      </c>
      <c r="E35" s="145" t="n">
        <v>59.458235584917269</v>
      </c>
      <c r="F35" s="145" t="s">
        <v>857</v>
      </c>
      <c r="G35" s="145" t="n">
        <v>63.779889485138838</v>
      </c>
      <c r="H35" s="145" t="s">
        <v>857</v>
      </c>
      <c r="I35" s="145" t="n">
        <v>56.866206375062589</v>
      </c>
      <c r="J35" s="145" t="n">
        <v>113.80187926984622</v>
      </c>
      <c r="K35" s="145" t="s">
        <v>857</v>
      </c>
      <c r="L35" s="145" t="s">
        <v>857</v>
      </c>
      <c r="M35" s="145" t="n">
        <v>61.326413355673331</v>
      </c>
      <c r="N35" s="145" t="n">
        <v>748.02877821563607</v>
      </c>
    </row>
    <row r="36" ht="15" customHeight="1">
      <c r="A36" s="154" t="s">
        <v>894</v>
      </c>
      <c r="B36" s="14" t="n">
        <v>69.368853383732912</v>
      </c>
      <c r="C36" s="14" t="n">
        <v>293.75931912477233</v>
      </c>
      <c r="D36" s="14" t="n">
        <v>52.797233756085724</v>
      </c>
      <c r="E36" s="14" t="n">
        <v>66.28730008295193</v>
      </c>
      <c r="F36" s="14" t="s">
        <v>857</v>
      </c>
      <c r="G36" s="14" t="n">
        <v>68.500871746764432</v>
      </c>
      <c r="H36" s="14" t="s">
        <v>857</v>
      </c>
      <c r="I36" s="14" t="n">
        <v>70.925026917517457</v>
      </c>
      <c r="J36" s="14" t="n">
        <v>134.68125708887547</v>
      </c>
      <c r="K36" s="14" t="s">
        <v>857</v>
      </c>
      <c r="L36" s="14" t="s">
        <v>857</v>
      </c>
      <c r="M36" s="14" t="n">
        <v>74.411608205495412</v>
      </c>
      <c r="N36" s="14" t="n">
        <v>830.73147030619634</v>
      </c>
    </row>
    <row r="37" ht="15" customHeight="1">
      <c r="A37" s="155"/>
      <c r="B37" s="124"/>
      <c r="C37" s="124"/>
      <c r="D37" s="124"/>
      <c r="E37" s="124"/>
      <c r="F37" s="124"/>
      <c r="G37" s="124"/>
      <c r="H37" s="124"/>
      <c r="I37" s="124"/>
      <c r="J37" s="124"/>
      <c r="K37" s="124"/>
      <c r="L37" s="124"/>
      <c r="M37" s="124"/>
      <c r="N37" s="124"/>
    </row>
    <row r="38" ht="15" customHeight="1">
      <c r="A38" s="135" t="n">
        <v>2013</v>
      </c>
      <c r="B38" s="135"/>
      <c r="C38" s="135"/>
      <c r="D38" s="135"/>
      <c r="E38" s="135"/>
      <c r="F38" s="135"/>
      <c r="G38" s="135"/>
      <c r="H38" s="135"/>
      <c r="I38" s="135"/>
      <c r="J38" s="135"/>
      <c r="K38" s="135"/>
      <c r="L38" s="135"/>
      <c r="M38" s="135"/>
      <c r="N38" s="135"/>
    </row>
    <row r="39" ht="15" customHeight="1">
      <c r="A39" s="151" t="s">
        <v>884</v>
      </c>
      <c r="B39" s="145" t="n">
        <v>66.139760743916</v>
      </c>
      <c r="C39" s="145" t="n">
        <v>296.56720776135495</v>
      </c>
      <c r="D39" s="145" t="n">
        <v>53.154584239276872</v>
      </c>
      <c r="E39" s="145" t="n">
        <v>71.771253569356475</v>
      </c>
      <c r="F39" s="145" t="s">
        <v>857</v>
      </c>
      <c r="G39" s="145" t="n">
        <v>67.600589354140865</v>
      </c>
      <c r="H39" s="145" t="s">
        <v>857</v>
      </c>
      <c r="I39" s="145" t="n">
        <v>68.215925257626822</v>
      </c>
      <c r="J39" s="145" t="n">
        <v>122.82942493741555</v>
      </c>
      <c r="K39" s="145" t="s">
        <v>857</v>
      </c>
      <c r="L39" s="145" t="s">
        <v>857</v>
      </c>
      <c r="M39" s="145" t="n">
        <v>67.783803700320234</v>
      </c>
      <c r="N39" s="145" t="n">
        <v>814.06254956340649</v>
      </c>
    </row>
    <row r="40" ht="15" customHeight="1">
      <c r="A40" s="152" t="s">
        <v>885</v>
      </c>
      <c r="B40" s="145" t="n">
        <v>57.943715724553989</v>
      </c>
      <c r="C40" s="145" t="n">
        <v>291.78628362279699</v>
      </c>
      <c r="D40" s="145" t="n">
        <v>44.651882850021678</v>
      </c>
      <c r="E40" s="145" t="n">
        <v>64.334542230315435</v>
      </c>
      <c r="F40" s="145" t="s">
        <v>857</v>
      </c>
      <c r="G40" s="145" t="n">
        <v>62.770664193627269</v>
      </c>
      <c r="H40" s="145" t="s">
        <v>857</v>
      </c>
      <c r="I40" s="145" t="n">
        <v>55.538498347709663</v>
      </c>
      <c r="J40" s="145" t="n">
        <v>102.50414823282313</v>
      </c>
      <c r="K40" s="145" t="s">
        <v>857</v>
      </c>
      <c r="L40" s="145" t="s">
        <v>857</v>
      </c>
      <c r="M40" s="145" t="n">
        <v>56.761741968588815</v>
      </c>
      <c r="N40" s="145" t="n">
        <v>736.29147717043725</v>
      </c>
    </row>
    <row r="41" ht="15" customHeight="1">
      <c r="A41" s="153" t="s">
        <v>768</v>
      </c>
      <c r="B41" s="148" t="n">
        <v>13.635521489306965</v>
      </c>
      <c r="C41" s="148" t="n">
        <v>169.05236064384434</v>
      </c>
      <c r="D41" s="148" t="n">
        <v>16.523059699746945</v>
      </c>
      <c r="E41" s="148" t="n">
        <v>30.411661994334885</v>
      </c>
      <c r="F41" s="148" t="s">
        <v>857</v>
      </c>
      <c r="G41" s="148" t="n">
        <v>29.589971888962879</v>
      </c>
      <c r="H41" s="148" t="s">
        <v>857</v>
      </c>
      <c r="I41" s="148" t="n">
        <v>19.452804513832763</v>
      </c>
      <c r="J41" s="148" t="n">
        <v>33.43644475076313</v>
      </c>
      <c r="K41" s="148" t="s">
        <v>857</v>
      </c>
      <c r="L41" s="148" t="s">
        <v>857</v>
      </c>
      <c r="M41" s="148" t="n">
        <v>18.973129533507823</v>
      </c>
      <c r="N41" s="148" t="n">
        <v>331.07495451430049</v>
      </c>
    </row>
    <row r="42" ht="15" customHeight="1">
      <c r="A42" s="153" t="s">
        <v>886</v>
      </c>
      <c r="B42" s="148" t="n">
        <v>4.9028180992639872</v>
      </c>
      <c r="C42" s="148" t="n">
        <v>35.527313722762173</v>
      </c>
      <c r="D42" s="148" t="n">
        <v>3.9386779205050604</v>
      </c>
      <c r="E42" s="148" t="n">
        <v>5.3518645339166024</v>
      </c>
      <c r="F42" s="148" t="s">
        <v>857</v>
      </c>
      <c r="G42" s="148" t="n">
        <v>10.355847344112007</v>
      </c>
      <c r="H42" s="148" t="s">
        <v>857</v>
      </c>
      <c r="I42" s="148" t="n">
        <v>5.7136270917493732</v>
      </c>
      <c r="J42" s="148" t="n">
        <v>11.618645886220703</v>
      </c>
      <c r="K42" s="148" t="s">
        <v>857</v>
      </c>
      <c r="L42" s="148" t="s">
        <v>857</v>
      </c>
      <c r="M42" s="148" t="n">
        <v>2.8144348969901682</v>
      </c>
      <c r="N42" s="148" t="n">
        <v>80.22322949552003</v>
      </c>
    </row>
    <row r="43" ht="15" customHeight="1">
      <c r="A43" s="153" t="s">
        <v>887</v>
      </c>
      <c r="B43" s="148" t="n">
        <v>8.6540697224053371</v>
      </c>
      <c r="C43" s="148" t="n">
        <v>0.14163184475778354</v>
      </c>
      <c r="D43" s="148" t="n">
        <v>5.9488346523569486</v>
      </c>
      <c r="E43" s="148" t="n">
        <v>4.5570995186771004</v>
      </c>
      <c r="F43" s="148" t="s">
        <v>857</v>
      </c>
      <c r="G43" s="148" t="n">
        <v>2.0070896238826954</v>
      </c>
      <c r="H43" s="148" t="s">
        <v>857</v>
      </c>
      <c r="I43" s="148" t="n">
        <v>5.4666458793977748</v>
      </c>
      <c r="J43" s="148" t="n">
        <v>9.315679935556064</v>
      </c>
      <c r="K43" s="148" t="s">
        <v>857</v>
      </c>
      <c r="L43" s="148" t="s">
        <v>857</v>
      </c>
      <c r="M43" s="148" t="n">
        <v>9.2609451035981767</v>
      </c>
      <c r="N43" s="148" t="n">
        <v>45.351996280631873</v>
      </c>
    </row>
    <row r="44" ht="15" customHeight="1">
      <c r="A44" s="153" t="s">
        <v>888</v>
      </c>
      <c r="B44" s="148" t="n">
        <v>0.40792812193243433</v>
      </c>
      <c r="C44" s="148" t="n">
        <v>5.990922312205881</v>
      </c>
      <c r="D44" s="148" t="n">
        <v>0.54900251150819113</v>
      </c>
      <c r="E44" s="148" t="n">
        <v>0.26198757382595433</v>
      </c>
      <c r="F44" s="148" t="s">
        <v>857</v>
      </c>
      <c r="G44" s="148" t="n">
        <v>0.94925008927635302</v>
      </c>
      <c r="H44" s="148" t="s">
        <v>857</v>
      </c>
      <c r="I44" s="148" t="n">
        <v>0.16106091857523991</v>
      </c>
      <c r="J44" s="148" t="n">
        <v>0.29524593068333616</v>
      </c>
      <c r="K44" s="148" t="s">
        <v>857</v>
      </c>
      <c r="L44" s="148" t="s">
        <v>857</v>
      </c>
      <c r="M44" s="148" t="n">
        <v>0.23072594773557761</v>
      </c>
      <c r="N44" s="148" t="n">
        <v>8.8461234057429614</v>
      </c>
    </row>
    <row r="45" ht="15" customHeight="1">
      <c r="A45" s="153" t="s">
        <v>513</v>
      </c>
      <c r="B45" s="148" t="n">
        <v>13.401218940783579</v>
      </c>
      <c r="C45" s="148" t="n">
        <v>27.795813735031153</v>
      </c>
      <c r="D45" s="148" t="n">
        <v>10.464286645394647</v>
      </c>
      <c r="E45" s="148" t="n">
        <v>12.647237502976422</v>
      </c>
      <c r="F45" s="148" t="s">
        <v>857</v>
      </c>
      <c r="G45" s="148" t="n">
        <v>8.8748122068160864</v>
      </c>
      <c r="H45" s="148" t="s">
        <v>857</v>
      </c>
      <c r="I45" s="148" t="n">
        <v>12.293813469587359</v>
      </c>
      <c r="J45" s="148" t="n">
        <v>24.366728280361659</v>
      </c>
      <c r="K45" s="148" t="s">
        <v>857</v>
      </c>
      <c r="L45" s="148" t="s">
        <v>857</v>
      </c>
      <c r="M45" s="148" t="n">
        <v>14.806544793320571</v>
      </c>
      <c r="N45" s="148" t="n">
        <v>124.6504555742714</v>
      </c>
    </row>
    <row r="46" ht="15" customHeight="1">
      <c r="A46" s="153" t="s">
        <v>514</v>
      </c>
      <c r="B46" s="148" t="n">
        <v>3.0423621528703482</v>
      </c>
      <c r="C46" s="148" t="n">
        <v>13.64025104772703</v>
      </c>
      <c r="D46" s="148" t="n">
        <v>0.63221585238448685</v>
      </c>
      <c r="E46" s="148" t="n">
        <v>3.5039014298858557</v>
      </c>
      <c r="F46" s="148" t="s">
        <v>857</v>
      </c>
      <c r="G46" s="148" t="n">
        <v>0.78895586314773358</v>
      </c>
      <c r="H46" s="148" t="s">
        <v>857</v>
      </c>
      <c r="I46" s="148" t="n">
        <v>3.7620076072683659</v>
      </c>
      <c r="J46" s="148" t="n">
        <v>7.7419967482491261</v>
      </c>
      <c r="K46" s="148" t="s">
        <v>857</v>
      </c>
      <c r="L46" s="148" t="s">
        <v>857</v>
      </c>
      <c r="M46" s="148" t="n">
        <v>3.8211144763437659</v>
      </c>
      <c r="N46" s="148" t="n">
        <v>36.932805177876681</v>
      </c>
    </row>
    <row r="47" ht="15" customHeight="1">
      <c r="A47" s="153" t="s">
        <v>515</v>
      </c>
      <c r="B47" s="148" t="n">
        <v>13.899797197991367</v>
      </c>
      <c r="C47" s="148" t="n">
        <v>39.637990316468226</v>
      </c>
      <c r="D47" s="148" t="n">
        <v>6.5958055681253969</v>
      </c>
      <c r="E47" s="148" t="n">
        <v>7.600789676698696</v>
      </c>
      <c r="F47" s="148" t="s">
        <v>857</v>
      </c>
      <c r="G47" s="148" t="n">
        <v>10.204737177429566</v>
      </c>
      <c r="H47" s="148" t="s">
        <v>857</v>
      </c>
      <c r="I47" s="148" t="n">
        <v>8.6885388672988491</v>
      </c>
      <c r="J47" s="148" t="n">
        <v>15.729406700989099</v>
      </c>
      <c r="K47" s="148" t="s">
        <v>857</v>
      </c>
      <c r="L47" s="148" t="s">
        <v>857</v>
      </c>
      <c r="M47" s="148" t="n">
        <v>6.8548472170927388</v>
      </c>
      <c r="N47" s="148" t="n">
        <v>109.21191272209369</v>
      </c>
    </row>
    <row r="48" ht="15" customHeight="1">
      <c r="A48" s="152" t="s">
        <v>889</v>
      </c>
      <c r="B48" s="145" t="n">
        <v>8.1960450193619785</v>
      </c>
      <c r="C48" s="145" t="n">
        <v>4.7809241385578671</v>
      </c>
      <c r="D48" s="145" t="n">
        <v>8.5027013892551544</v>
      </c>
      <c r="E48" s="145" t="n">
        <v>7.4367113390410591</v>
      </c>
      <c r="F48" s="145" t="s">
        <v>857</v>
      </c>
      <c r="G48" s="145" t="n">
        <v>4.8299251605135387</v>
      </c>
      <c r="H48" s="145" t="s">
        <v>857</v>
      </c>
      <c r="I48" s="145" t="n">
        <v>12.677426909917072</v>
      </c>
      <c r="J48" s="145" t="n">
        <v>20.32527670459266</v>
      </c>
      <c r="K48" s="145" t="s">
        <v>857</v>
      </c>
      <c r="L48" s="145" t="s">
        <v>857</v>
      </c>
      <c r="M48" s="145" t="n">
        <v>11.022061731731457</v>
      </c>
      <c r="N48" s="145" t="n">
        <v>77.771072392971021</v>
      </c>
    </row>
    <row r="49" ht="15" customHeight="1">
      <c r="A49" s="152" t="s">
        <v>890</v>
      </c>
      <c r="B49" s="145" t="n">
        <v>14.127554985834294</v>
      </c>
      <c r="C49" s="145" t="n">
        <v>32.389390698114681</v>
      </c>
      <c r="D49" s="145" t="n">
        <v>7.2928575495477217</v>
      </c>
      <c r="E49" s="145" t="n">
        <v>12.035661484127827</v>
      </c>
      <c r="F49" s="145" t="s">
        <v>857</v>
      </c>
      <c r="G49" s="145" t="n">
        <v>12.635814134509717</v>
      </c>
      <c r="H49" s="145" t="s">
        <v>857</v>
      </c>
      <c r="I49" s="145" t="n">
        <v>7.2915045925326352</v>
      </c>
      <c r="J49" s="145" t="n">
        <v>22.471482916714372</v>
      </c>
      <c r="K49" s="145" t="s">
        <v>857</v>
      </c>
      <c r="L49" s="145" t="s">
        <v>857</v>
      </c>
      <c r="M49" s="145" t="n">
        <v>11.432948326624818</v>
      </c>
      <c r="N49" s="145" t="n">
        <v>119.67721468800585</v>
      </c>
    </row>
    <row r="50" ht="15" customHeight="1">
      <c r="A50" s="153" t="s">
        <v>891</v>
      </c>
      <c r="B50" s="148" t="n">
        <v>0.9938216424506503</v>
      </c>
      <c r="C50" s="148" t="n">
        <v>3.1135201644087895</v>
      </c>
      <c r="D50" s="148" t="n">
        <v>1.0548624050605</v>
      </c>
      <c r="E50" s="148" t="n">
        <v>1.1971308771859064</v>
      </c>
      <c r="F50" s="148" t="s">
        <v>857</v>
      </c>
      <c r="G50" s="148" t="n">
        <v>0.56217823939840128</v>
      </c>
      <c r="H50" s="148" t="s">
        <v>857</v>
      </c>
      <c r="I50" s="148" t="n">
        <v>0.38909571492866951</v>
      </c>
      <c r="J50" s="148" t="n">
        <v>1.0397281047132549</v>
      </c>
      <c r="K50" s="148" t="s">
        <v>857</v>
      </c>
      <c r="L50" s="148" t="s">
        <v>857</v>
      </c>
      <c r="M50" s="148" t="n">
        <v>0.38227581722909293</v>
      </c>
      <c r="N50" s="148" t="n">
        <v>8.732612965375262</v>
      </c>
    </row>
    <row r="51" ht="15" customHeight="1">
      <c r="A51" s="153" t="s">
        <v>892</v>
      </c>
      <c r="B51" s="148" t="n">
        <v>13.133733343383645</v>
      </c>
      <c r="C51" s="148" t="n">
        <v>29.275870533705895</v>
      </c>
      <c r="D51" s="148" t="n">
        <v>6.2379951444872219</v>
      </c>
      <c r="E51" s="148" t="n">
        <v>10.838530606941921</v>
      </c>
      <c r="F51" s="148" t="s">
        <v>857</v>
      </c>
      <c r="G51" s="148" t="n">
        <v>12.073635895111316</v>
      </c>
      <c r="H51" s="148" t="s">
        <v>857</v>
      </c>
      <c r="I51" s="148" t="n">
        <v>6.9024088776039649</v>
      </c>
      <c r="J51" s="148" t="n">
        <v>21.431754812001138</v>
      </c>
      <c r="K51" s="148" t="s">
        <v>857</v>
      </c>
      <c r="L51" s="148" t="s">
        <v>857</v>
      </c>
      <c r="M51" s="148" t="n">
        <v>11.050672509395726</v>
      </c>
      <c r="N51" s="148" t="n">
        <v>110.94460172263042</v>
      </c>
    </row>
    <row r="52" ht="15" customHeight="1">
      <c r="A52" s="152" t="s">
        <v>893</v>
      </c>
      <c r="B52" s="145" t="n">
        <v>72.071270710388333</v>
      </c>
      <c r="C52" s="145" t="n">
        <v>324.17567432091153</v>
      </c>
      <c r="D52" s="145" t="n">
        <v>51.944740399569405</v>
      </c>
      <c r="E52" s="145" t="n">
        <v>76.37020371444315</v>
      </c>
      <c r="F52" s="145" t="s">
        <v>857</v>
      </c>
      <c r="G52" s="145" t="n">
        <v>75.406478328136984</v>
      </c>
      <c r="H52" s="145" t="s">
        <v>857</v>
      </c>
      <c r="I52" s="145" t="n">
        <v>62.830002940242323</v>
      </c>
      <c r="J52" s="145" t="n">
        <v>124.97563114953753</v>
      </c>
      <c r="K52" s="145" t="s">
        <v>857</v>
      </c>
      <c r="L52" s="145" t="s">
        <v>857</v>
      </c>
      <c r="M52" s="145" t="n">
        <v>68.194690295213547</v>
      </c>
      <c r="N52" s="145" t="n">
        <v>855.96869185844196</v>
      </c>
    </row>
    <row r="53" ht="15" customHeight="1">
      <c r="A53" s="154" t="s">
        <v>894</v>
      </c>
      <c r="B53" s="14" t="n">
        <v>80.267315729750166</v>
      </c>
      <c r="C53" s="14" t="n">
        <v>328.95659845946926</v>
      </c>
      <c r="D53" s="14" t="n">
        <v>60.447441788824591</v>
      </c>
      <c r="E53" s="14" t="n">
        <v>83.806915053484332</v>
      </c>
      <c r="F53" s="14" t="s">
        <v>857</v>
      </c>
      <c r="G53" s="14" t="n">
        <v>80.236403488650609</v>
      </c>
      <c r="H53" s="14" t="s">
        <v>857</v>
      </c>
      <c r="I53" s="14" t="n">
        <v>75.507429850159482</v>
      </c>
      <c r="J53" s="14" t="n">
        <v>145.30090785413006</v>
      </c>
      <c r="K53" s="14" t="s">
        <v>857</v>
      </c>
      <c r="L53" s="14" t="s">
        <v>857</v>
      </c>
      <c r="M53" s="14" t="n">
        <v>79.216752026945144</v>
      </c>
      <c r="N53" s="14" t="n">
        <v>933.73976425141359</v>
      </c>
    </row>
    <row r="54" ht="15" customHeight="1">
      <c r="A54" s="155"/>
      <c r="B54" s="124"/>
      <c r="C54" s="124"/>
      <c r="D54" s="124"/>
      <c r="E54" s="124"/>
      <c r="F54" s="124"/>
      <c r="G54" s="124"/>
      <c r="H54" s="124"/>
      <c r="I54" s="124"/>
      <c r="J54" s="124"/>
      <c r="K54" s="124"/>
      <c r="L54" s="124"/>
      <c r="M54" s="124"/>
      <c r="N54" s="124"/>
    </row>
    <row r="55" ht="15" customHeight="1">
      <c r="A55" s="135" t="n">
        <v>2014</v>
      </c>
      <c r="B55" s="135"/>
      <c r="C55" s="135"/>
      <c r="D55" s="135"/>
      <c r="E55" s="135"/>
      <c r="F55" s="135"/>
      <c r="G55" s="135"/>
      <c r="H55" s="135"/>
      <c r="I55" s="135"/>
      <c r="J55" s="135"/>
      <c r="K55" s="135"/>
      <c r="L55" s="135"/>
      <c r="M55" s="135"/>
      <c r="N55" s="135"/>
    </row>
    <row r="56" ht="15" customHeight="1">
      <c r="A56" s="151" t="s">
        <v>884</v>
      </c>
      <c r="B56" s="145" t="n">
        <v>67.656263268368065</v>
      </c>
      <c r="C56" s="145" t="n">
        <v>333.99809863114558</v>
      </c>
      <c r="D56" s="145" t="n">
        <v>58.027333841607401</v>
      </c>
      <c r="E56" s="145" t="n">
        <v>78.060378302424979</v>
      </c>
      <c r="F56" s="145" t="s">
        <v>857</v>
      </c>
      <c r="G56" s="145" t="n">
        <v>73.393018966099945</v>
      </c>
      <c r="H56" s="145" t="s">
        <v>857</v>
      </c>
      <c r="I56" s="145" t="n">
        <v>84.725000976294297</v>
      </c>
      <c r="J56" s="145" t="n">
        <v>131.21452866269158</v>
      </c>
      <c r="K56" s="145" t="s">
        <v>857</v>
      </c>
      <c r="L56" s="145" t="s">
        <v>857</v>
      </c>
      <c r="M56" s="145" t="n">
        <v>77.808146850108201</v>
      </c>
      <c r="N56" s="145" t="n">
        <v>904.8827694987416</v>
      </c>
    </row>
    <row r="57" ht="15" customHeight="1">
      <c r="A57" s="152" t="s">
        <v>885</v>
      </c>
      <c r="B57" s="145" t="n">
        <v>58.455648688250399</v>
      </c>
      <c r="C57" s="145" t="n">
        <v>329.89806932561009</v>
      </c>
      <c r="D57" s="145" t="n">
        <v>47.98051897103808</v>
      </c>
      <c r="E57" s="145" t="n">
        <v>70.480882297991826</v>
      </c>
      <c r="F57" s="145" t="s">
        <v>857</v>
      </c>
      <c r="G57" s="145" t="n">
        <v>67.84448488079957</v>
      </c>
      <c r="H57" s="145" t="s">
        <v>857</v>
      </c>
      <c r="I57" s="145" t="n">
        <v>72.614323045198489</v>
      </c>
      <c r="J57" s="145" t="n">
        <v>110.26408179113767</v>
      </c>
      <c r="K57" s="145" t="s">
        <v>857</v>
      </c>
      <c r="L57" s="145" t="s">
        <v>857</v>
      </c>
      <c r="M57" s="145" t="n">
        <v>65.96984146984552</v>
      </c>
      <c r="N57" s="145" t="n">
        <v>823.50785046987357</v>
      </c>
    </row>
    <row r="58" ht="15" customHeight="1">
      <c r="A58" s="153" t="s">
        <v>768</v>
      </c>
      <c r="B58" s="148" t="n">
        <v>14.984844679217089</v>
      </c>
      <c r="C58" s="148" t="n">
        <v>190.75034448964493</v>
      </c>
      <c r="D58" s="148" t="n">
        <v>16.551051899968467</v>
      </c>
      <c r="E58" s="148" t="n">
        <v>30.929989939054643</v>
      </c>
      <c r="F58" s="148" t="s">
        <v>857</v>
      </c>
      <c r="G58" s="148" t="n">
        <v>28.785063732480616</v>
      </c>
      <c r="H58" s="148" t="s">
        <v>857</v>
      </c>
      <c r="I58" s="148" t="n">
        <v>25.602251304253627</v>
      </c>
      <c r="J58" s="148" t="n">
        <v>34.61038724598221</v>
      </c>
      <c r="K58" s="148" t="s">
        <v>857</v>
      </c>
      <c r="L58" s="148" t="s">
        <v>857</v>
      </c>
      <c r="M58" s="148" t="n">
        <v>21.453541200651472</v>
      </c>
      <c r="N58" s="148" t="n">
        <v>363.66747449125228</v>
      </c>
    </row>
    <row r="59" ht="15" customHeight="1">
      <c r="A59" s="153" t="s">
        <v>886</v>
      </c>
      <c r="B59" s="148" t="n">
        <v>6.2956826993067363</v>
      </c>
      <c r="C59" s="148" t="n">
        <v>29.920688885983132</v>
      </c>
      <c r="D59" s="148" t="n">
        <v>4.6956453772991855</v>
      </c>
      <c r="E59" s="148" t="n">
        <v>6.0623717792094682</v>
      </c>
      <c r="F59" s="148" t="s">
        <v>857</v>
      </c>
      <c r="G59" s="148" t="n">
        <v>11.911331516280034</v>
      </c>
      <c r="H59" s="148" t="s">
        <v>857</v>
      </c>
      <c r="I59" s="148" t="n">
        <v>8.1445871081439289</v>
      </c>
      <c r="J59" s="148" t="n">
        <v>12.838446250157716</v>
      </c>
      <c r="K59" s="148" t="s">
        <v>857</v>
      </c>
      <c r="L59" s="148" t="s">
        <v>857</v>
      </c>
      <c r="M59" s="148" t="n">
        <v>3.143999760176889</v>
      </c>
      <c r="N59" s="148" t="n">
        <v>83.012753376557299</v>
      </c>
    </row>
    <row r="60" ht="15" customHeight="1">
      <c r="A60" s="153" t="s">
        <v>887</v>
      </c>
      <c r="B60" s="148" t="n">
        <v>13.138017636793712</v>
      </c>
      <c r="C60" s="148" t="n">
        <v>1.6660505157497292</v>
      </c>
      <c r="D60" s="148" t="n">
        <v>5.1012001257526345</v>
      </c>
      <c r="E60" s="148" t="n">
        <v>6.9004756337827526</v>
      </c>
      <c r="F60" s="148" t="s">
        <v>857</v>
      </c>
      <c r="G60" s="148" t="n">
        <v>3.5193876594830313</v>
      </c>
      <c r="H60" s="148" t="s">
        <v>857</v>
      </c>
      <c r="I60" s="148" t="n">
        <v>7.5506044786576449</v>
      </c>
      <c r="J60" s="148" t="n">
        <v>11.049554192012302</v>
      </c>
      <c r="K60" s="148" t="s">
        <v>857</v>
      </c>
      <c r="L60" s="148" t="s">
        <v>857</v>
      </c>
      <c r="M60" s="148" t="n">
        <v>13.32106461525467</v>
      </c>
      <c r="N60" s="148" t="n">
        <v>62.246354857486544</v>
      </c>
    </row>
    <row r="61" ht="15" customHeight="1">
      <c r="A61" s="153" t="s">
        <v>888</v>
      </c>
      <c r="B61" s="148" t="n">
        <v>0.24001347453060218</v>
      </c>
      <c r="C61" s="148" t="n">
        <v>5.586363202375952</v>
      </c>
      <c r="D61" s="148" t="n">
        <v>0.77858239999594514</v>
      </c>
      <c r="E61" s="148" t="n">
        <v>3.3873254274229714E-2</v>
      </c>
      <c r="F61" s="148" t="s">
        <v>857</v>
      </c>
      <c r="G61" s="148" t="n">
        <v>1.5175662933258736</v>
      </c>
      <c r="H61" s="148" t="s">
        <v>857</v>
      </c>
      <c r="I61" s="148" t="n">
        <v>0.76830321912182842</v>
      </c>
      <c r="J61" s="148" t="n">
        <v>1.0486925987668003</v>
      </c>
      <c r="K61" s="148" t="s">
        <v>857</v>
      </c>
      <c r="L61" s="148" t="s">
        <v>857</v>
      </c>
      <c r="M61" s="148" t="n">
        <v>0.59722008054661713</v>
      </c>
      <c r="N61" s="148" t="n">
        <v>10.570614522937852</v>
      </c>
    </row>
    <row r="62" ht="15" customHeight="1">
      <c r="A62" s="153" t="s">
        <v>513</v>
      </c>
      <c r="B62" s="148" t="n">
        <v>15.376435482691369</v>
      </c>
      <c r="C62" s="148" t="n">
        <v>41.53451112164494</v>
      </c>
      <c r="D62" s="148" t="n">
        <v>11.418897652593838</v>
      </c>
      <c r="E62" s="148" t="n">
        <v>13.501238521654228</v>
      </c>
      <c r="F62" s="148" t="s">
        <v>857</v>
      </c>
      <c r="G62" s="148" t="n">
        <v>10.884004788057384</v>
      </c>
      <c r="H62" s="148" t="s">
        <v>857</v>
      </c>
      <c r="I62" s="148" t="n">
        <v>15.332641861045772</v>
      </c>
      <c r="J62" s="148" t="n">
        <v>28.087514389366767</v>
      </c>
      <c r="K62" s="148" t="s">
        <v>857</v>
      </c>
      <c r="L62" s="148" t="s">
        <v>857</v>
      </c>
      <c r="M62" s="148" t="n">
        <v>16.464290979513319</v>
      </c>
      <c r="N62" s="148" t="n">
        <v>152.59953479656772</v>
      </c>
    </row>
    <row r="63" ht="15" customHeight="1">
      <c r="A63" s="153" t="s">
        <v>514</v>
      </c>
      <c r="B63" s="148" t="n">
        <v>1.8701034620518708</v>
      </c>
      <c r="C63" s="148" t="n">
        <v>12.583210503845731</v>
      </c>
      <c r="D63" s="148" t="n">
        <v>2.2856749241305279</v>
      </c>
      <c r="E63" s="148" t="n">
        <v>6.1257042947190223</v>
      </c>
      <c r="F63" s="148" t="s">
        <v>857</v>
      </c>
      <c r="G63" s="148" t="n">
        <v>2.1723225927376322</v>
      </c>
      <c r="H63" s="148" t="s">
        <v>857</v>
      </c>
      <c r="I63" s="148" t="n">
        <v>4.070951257401104</v>
      </c>
      <c r="J63" s="148" t="n">
        <v>6.6294681715786643</v>
      </c>
      <c r="K63" s="148" t="s">
        <v>857</v>
      </c>
      <c r="L63" s="148" t="s">
        <v>857</v>
      </c>
      <c r="M63" s="148" t="n">
        <v>3.4132541902727653</v>
      </c>
      <c r="N63" s="148" t="n">
        <v>39.150689396737306</v>
      </c>
    </row>
    <row r="64" ht="15" customHeight="1">
      <c r="A64" s="153" t="s">
        <v>515</v>
      </c>
      <c r="B64" s="148" t="n">
        <v>6.5505512536591333</v>
      </c>
      <c r="C64" s="148" t="n">
        <v>47.856900606366388</v>
      </c>
      <c r="D64" s="148" t="n">
        <v>7.1494665912974771</v>
      </c>
      <c r="E64" s="148" t="n">
        <v>6.9272288752974234</v>
      </c>
      <c r="F64" s="148" t="s">
        <v>857</v>
      </c>
      <c r="G64" s="148" t="n">
        <v>9.0548082984349723</v>
      </c>
      <c r="H64" s="148" t="s">
        <v>857</v>
      </c>
      <c r="I64" s="148" t="n">
        <v>11.144983816574602</v>
      </c>
      <c r="J64" s="148" t="n">
        <v>16.0000189432734</v>
      </c>
      <c r="K64" s="148" t="s">
        <v>857</v>
      </c>
      <c r="L64" s="148" t="s">
        <v>857</v>
      </c>
      <c r="M64" s="148" t="n">
        <v>7.5764706434297704</v>
      </c>
      <c r="N64" s="148" t="n">
        <v>112.26042902833312</v>
      </c>
    </row>
    <row r="65" ht="15" customHeight="1">
      <c r="A65" s="152" t="s">
        <v>889</v>
      </c>
      <c r="B65" s="145" t="n">
        <v>9.2006145801176462</v>
      </c>
      <c r="C65" s="145" t="n">
        <v>4.1000293055355366</v>
      </c>
      <c r="D65" s="145" t="n">
        <v>10.046814870569362</v>
      </c>
      <c r="E65" s="145" t="n">
        <v>7.5794960044332047</v>
      </c>
      <c r="F65" s="145" t="s">
        <v>857</v>
      </c>
      <c r="G65" s="145" t="n">
        <v>5.5485340853004121</v>
      </c>
      <c r="H65" s="145" t="s">
        <v>857</v>
      </c>
      <c r="I65" s="145" t="n">
        <v>12.110677931095758</v>
      </c>
      <c r="J65" s="145" t="n">
        <v>20.95044687155394</v>
      </c>
      <c r="K65" s="145" t="s">
        <v>857</v>
      </c>
      <c r="L65" s="145" t="s">
        <v>857</v>
      </c>
      <c r="M65" s="145" t="n">
        <v>11.838305380262884</v>
      </c>
      <c r="N65" s="145" t="n">
        <v>81.374919028868717</v>
      </c>
    </row>
    <row r="66" ht="15" customHeight="1">
      <c r="A66" s="152" t="s">
        <v>890</v>
      </c>
      <c r="B66" s="145" t="n">
        <v>12.843841660762116</v>
      </c>
      <c r="C66" s="145" t="n">
        <v>36.913538418908601</v>
      </c>
      <c r="D66" s="145" t="n">
        <v>8.5352196639192144</v>
      </c>
      <c r="E66" s="145" t="n">
        <v>11.917915401319975</v>
      </c>
      <c r="F66" s="145" t="s">
        <v>857</v>
      </c>
      <c r="G66" s="145" t="n">
        <v>15.04963075485685</v>
      </c>
      <c r="H66" s="145" t="s">
        <v>857</v>
      </c>
      <c r="I66" s="145" t="n">
        <v>10.053206875156731</v>
      </c>
      <c r="J66" s="145" t="n">
        <v>20.845685051559194</v>
      </c>
      <c r="K66" s="145" t="s">
        <v>857</v>
      </c>
      <c r="L66" s="145" t="s">
        <v>857</v>
      </c>
      <c r="M66" s="145" t="n">
        <v>14.883886535865278</v>
      </c>
      <c r="N66" s="145" t="n">
        <v>131.04292436234769</v>
      </c>
    </row>
    <row r="67" ht="15" customHeight="1">
      <c r="A67" s="153" t="s">
        <v>891</v>
      </c>
      <c r="B67" s="148" t="n">
        <v>0.91626730193896921</v>
      </c>
      <c r="C67" s="148" t="n">
        <v>3.8304471874279709</v>
      </c>
      <c r="D67" s="148" t="n">
        <v>0.42090440505930182</v>
      </c>
      <c r="E67" s="148" t="n">
        <v>1.9466001055062945</v>
      </c>
      <c r="F67" s="148" t="s">
        <v>857</v>
      </c>
      <c r="G67" s="148" t="n">
        <v>0.46249958107160288</v>
      </c>
      <c r="H67" s="148" t="s">
        <v>857</v>
      </c>
      <c r="I67" s="148" t="n">
        <v>0.54916592234788564</v>
      </c>
      <c r="J67" s="148" t="n">
        <v>1.0777897275719124</v>
      </c>
      <c r="K67" s="148" t="s">
        <v>857</v>
      </c>
      <c r="L67" s="148" t="s">
        <v>857</v>
      </c>
      <c r="M67" s="148" t="n">
        <v>1.175383796261289</v>
      </c>
      <c r="N67" s="148" t="n">
        <v>10.379058027185225</v>
      </c>
    </row>
    <row r="68" ht="15" customHeight="1">
      <c r="A68" s="153" t="s">
        <v>892</v>
      </c>
      <c r="B68" s="148" t="n">
        <v>11.927574358823142</v>
      </c>
      <c r="C68" s="148" t="n">
        <v>33.083091231480637</v>
      </c>
      <c r="D68" s="148" t="n">
        <v>8.114315258859909</v>
      </c>
      <c r="E68" s="148" t="n">
        <v>9.9713152958136817</v>
      </c>
      <c r="F68" s="148" t="s">
        <v>857</v>
      </c>
      <c r="G68" s="148" t="n">
        <v>14.587131173785245</v>
      </c>
      <c r="H68" s="148" t="s">
        <v>857</v>
      </c>
      <c r="I68" s="148" t="n">
        <v>9.5040409528088414</v>
      </c>
      <c r="J68" s="148" t="n">
        <v>19.767895323987275</v>
      </c>
      <c r="K68" s="148" t="s">
        <v>857</v>
      </c>
      <c r="L68" s="148" t="s">
        <v>857</v>
      </c>
      <c r="M68" s="148" t="n">
        <v>13.708502739603993</v>
      </c>
      <c r="N68" s="148" t="n">
        <v>120.66386633516247</v>
      </c>
    </row>
    <row r="69" ht="15" customHeight="1">
      <c r="A69" s="152" t="s">
        <v>893</v>
      </c>
      <c r="B69" s="145" t="n">
        <v>71.299490349012586</v>
      </c>
      <c r="C69" s="145" t="n">
        <v>366.81160774451831</v>
      </c>
      <c r="D69" s="145" t="n">
        <v>56.515738634957273</v>
      </c>
      <c r="E69" s="145" t="n">
        <v>82.398797699311856</v>
      </c>
      <c r="F69" s="145" t="s">
        <v>857</v>
      </c>
      <c r="G69" s="145" t="n">
        <v>82.894115635656362</v>
      </c>
      <c r="H69" s="145" t="s">
        <v>857</v>
      </c>
      <c r="I69" s="145" t="n">
        <v>82.66752992035525</v>
      </c>
      <c r="J69" s="145" t="n">
        <v>131.10976684269696</v>
      </c>
      <c r="K69" s="145" t="s">
        <v>857</v>
      </c>
      <c r="L69" s="145" t="s">
        <v>857</v>
      </c>
      <c r="M69" s="145" t="n">
        <v>80.853728005710735</v>
      </c>
      <c r="N69" s="145" t="n">
        <v>954.55077483221942</v>
      </c>
    </row>
    <row r="70" ht="15" customHeight="1">
      <c r="A70" s="154" t="s">
        <v>894</v>
      </c>
      <c r="B70" s="14" t="n">
        <v>80.500104929130046</v>
      </c>
      <c r="C70" s="14" t="n">
        <v>370.91163705005425</v>
      </c>
      <c r="D70" s="14" t="n">
        <v>66.562553505526594</v>
      </c>
      <c r="E70" s="14" t="n">
        <v>89.97829370374491</v>
      </c>
      <c r="F70" s="14" t="s">
        <v>857</v>
      </c>
      <c r="G70" s="14" t="n">
        <v>88.442649720956766</v>
      </c>
      <c r="H70" s="14" t="s">
        <v>857</v>
      </c>
      <c r="I70" s="14" t="n">
        <v>94.778207851450986</v>
      </c>
      <c r="J70" s="14" t="n">
        <v>152.06021371425089</v>
      </c>
      <c r="K70" s="14" t="s">
        <v>857</v>
      </c>
      <c r="L70" s="14" t="s">
        <v>857</v>
      </c>
      <c r="M70" s="14" t="n">
        <v>92.692033385973531</v>
      </c>
      <c r="N70" s="14" t="n">
        <v>1035.9256938610913</v>
      </c>
    </row>
    <row r="71" ht="15" customHeight="1">
      <c r="A71" s="155"/>
      <c r="B71" s="124"/>
      <c r="C71" s="124"/>
      <c r="D71" s="124"/>
      <c r="E71" s="124"/>
      <c r="F71" s="124"/>
      <c r="G71" s="124"/>
      <c r="H71" s="124"/>
      <c r="I71" s="124"/>
      <c r="J71" s="124"/>
      <c r="K71" s="124"/>
      <c r="L71" s="124"/>
      <c r="M71" s="124"/>
      <c r="N71" s="124"/>
    </row>
    <row r="72" ht="15" customHeight="1">
      <c r="A72" s="135" t="n">
        <v>2015</v>
      </c>
      <c r="B72" s="135"/>
      <c r="C72" s="135"/>
      <c r="D72" s="135"/>
      <c r="E72" s="135"/>
      <c r="F72" s="135"/>
      <c r="G72" s="135"/>
      <c r="H72" s="135"/>
      <c r="I72" s="135"/>
      <c r="J72" s="135"/>
      <c r="K72" s="135"/>
      <c r="L72" s="135"/>
      <c r="M72" s="135"/>
      <c r="N72" s="135"/>
    </row>
    <row r="73" ht="15" customHeight="1">
      <c r="A73" s="151" t="s">
        <v>884</v>
      </c>
      <c r="B73" s="145" t="n">
        <v>76.183184799040617</v>
      </c>
      <c r="C73" s="145" t="n">
        <v>360.17949515867457</v>
      </c>
      <c r="D73" s="145" t="n">
        <v>55.204271645267895</v>
      </c>
      <c r="E73" s="145" t="n">
        <v>81.65634652256233</v>
      </c>
      <c r="F73" s="145" t="s">
        <v>857</v>
      </c>
      <c r="G73" s="145" t="n">
        <v>75.205708462403933</v>
      </c>
      <c r="H73" s="145" t="s">
        <v>857</v>
      </c>
      <c r="I73" s="145" t="n">
        <v>91.365402428267302</v>
      </c>
      <c r="J73" s="145" t="n">
        <v>130.8884906011383</v>
      </c>
      <c r="K73" s="145" t="s">
        <v>857</v>
      </c>
      <c r="L73" s="145" t="s">
        <v>857</v>
      </c>
      <c r="M73" s="145" t="n">
        <v>81.063434460398909</v>
      </c>
      <c r="N73" s="145" t="n">
        <v>951.74633407774968</v>
      </c>
    </row>
    <row r="74" ht="15" customHeight="1">
      <c r="A74" s="152" t="s">
        <v>885</v>
      </c>
      <c r="B74" s="145" t="n">
        <v>68.795356497715218</v>
      </c>
      <c r="C74" s="145" t="n">
        <v>356.29806704847289</v>
      </c>
      <c r="D74" s="145" t="n">
        <v>46.223244991943773</v>
      </c>
      <c r="E74" s="145" t="n">
        <v>73.962372344072421</v>
      </c>
      <c r="F74" s="145" t="s">
        <v>857</v>
      </c>
      <c r="G74" s="145" t="n">
        <v>69.540560085100878</v>
      </c>
      <c r="H74" s="145" t="s">
        <v>857</v>
      </c>
      <c r="I74" s="145" t="n">
        <v>79.377952369286035</v>
      </c>
      <c r="J74" s="145" t="n">
        <v>113.19272211234926</v>
      </c>
      <c r="K74" s="145" t="s">
        <v>857</v>
      </c>
      <c r="L74" s="145" t="s">
        <v>857</v>
      </c>
      <c r="M74" s="145" t="n">
        <v>68.031911184910143</v>
      </c>
      <c r="N74" s="145" t="n">
        <v>875.42218663385086</v>
      </c>
    </row>
    <row r="75" ht="15" customHeight="1">
      <c r="A75" s="153" t="s">
        <v>768</v>
      </c>
      <c r="B75" s="148" t="n">
        <v>18.345966131333931</v>
      </c>
      <c r="C75" s="148" t="n">
        <v>228.12120502831505</v>
      </c>
      <c r="D75" s="148" t="n">
        <v>17.491354710879268</v>
      </c>
      <c r="E75" s="148" t="n">
        <v>34.877457193310939</v>
      </c>
      <c r="F75" s="148" t="s">
        <v>857</v>
      </c>
      <c r="G75" s="148" t="n">
        <v>33.354305117084081</v>
      </c>
      <c r="H75" s="148" t="s">
        <v>857</v>
      </c>
      <c r="I75" s="148" t="n">
        <v>33.012093551748592</v>
      </c>
      <c r="J75" s="148" t="n">
        <v>41.592862086651941</v>
      </c>
      <c r="K75" s="148" t="s">
        <v>857</v>
      </c>
      <c r="L75" s="148" t="s">
        <v>857</v>
      </c>
      <c r="M75" s="148" t="n">
        <v>22.311734634233428</v>
      </c>
      <c r="N75" s="148" t="n">
        <v>429.10697845355713</v>
      </c>
    </row>
    <row r="76" ht="15" customHeight="1">
      <c r="A76" s="153" t="s">
        <v>886</v>
      </c>
      <c r="B76" s="148" t="n">
        <v>5.4383676231821925</v>
      </c>
      <c r="C76" s="148" t="n">
        <v>37.371399236886738</v>
      </c>
      <c r="D76" s="148" t="n">
        <v>4.5286894696536431</v>
      </c>
      <c r="E76" s="148" t="n">
        <v>6.1483108459790428</v>
      </c>
      <c r="F76" s="148" t="s">
        <v>857</v>
      </c>
      <c r="G76" s="148" t="n">
        <v>11.975244833139298</v>
      </c>
      <c r="H76" s="148" t="s">
        <v>857</v>
      </c>
      <c r="I76" s="148" t="n">
        <v>8.5521816388593113</v>
      </c>
      <c r="J76" s="148" t="n">
        <v>10.305889554989349</v>
      </c>
      <c r="K76" s="148" t="s">
        <v>857</v>
      </c>
      <c r="L76" s="148" t="s">
        <v>857</v>
      </c>
      <c r="M76" s="148" t="n">
        <v>6.3985424245950071</v>
      </c>
      <c r="N76" s="148" t="n">
        <v>90.718625627284709</v>
      </c>
    </row>
    <row r="77" ht="15" customHeight="1">
      <c r="A77" s="153" t="s">
        <v>887</v>
      </c>
      <c r="B77" s="148" t="n">
        <v>20.783614867434483</v>
      </c>
      <c r="C77" s="148" t="n">
        <v>0.11097081343361774</v>
      </c>
      <c r="D77" s="148" t="n">
        <v>6.7838772528155484</v>
      </c>
      <c r="E77" s="148" t="n">
        <v>9.2221875199179504</v>
      </c>
      <c r="F77" s="148" t="s">
        <v>857</v>
      </c>
      <c r="G77" s="148" t="n">
        <v>2.6639404792766004</v>
      </c>
      <c r="H77" s="148" t="s">
        <v>857</v>
      </c>
      <c r="I77" s="148" t="n">
        <v>10.367253456162299</v>
      </c>
      <c r="J77" s="148" t="n">
        <v>9.027482894161551</v>
      </c>
      <c r="K77" s="148" t="s">
        <v>857</v>
      </c>
      <c r="L77" s="148" t="s">
        <v>857</v>
      </c>
      <c r="M77" s="148" t="n">
        <v>12.461836044643062</v>
      </c>
      <c r="N77" s="148" t="n">
        <v>71.42116332784525</v>
      </c>
    </row>
    <row r="78" ht="15" customHeight="1">
      <c r="A78" s="153" t="s">
        <v>888</v>
      </c>
      <c r="B78" s="148" t="n">
        <v>0.33829110495340747</v>
      </c>
      <c r="C78" s="148" t="n">
        <v>3.6826312639897041</v>
      </c>
      <c r="D78" s="148" t="n">
        <v>0.47339098441007665</v>
      </c>
      <c r="E78" s="148" t="n">
        <v>0.36917024912323471</v>
      </c>
      <c r="F78" s="148" t="s">
        <v>857</v>
      </c>
      <c r="G78" s="148" t="n">
        <v>2.5754112780677021</v>
      </c>
      <c r="H78" s="148" t="s">
        <v>857</v>
      </c>
      <c r="I78" s="148" t="n">
        <v>0.72183035107337579</v>
      </c>
      <c r="J78" s="148" t="n">
        <v>1.8215780064763925</v>
      </c>
      <c r="K78" s="148" t="s">
        <v>857</v>
      </c>
      <c r="L78" s="148" t="s">
        <v>857</v>
      </c>
      <c r="M78" s="148" t="n">
        <v>0.35818504443943916</v>
      </c>
      <c r="N78" s="148" t="n">
        <v>10.340488282533329</v>
      </c>
    </row>
    <row r="79" ht="15" customHeight="1">
      <c r="A79" s="153" t="s">
        <v>513</v>
      </c>
      <c r="B79" s="148" t="n">
        <v>15.01284708516223</v>
      </c>
      <c r="C79" s="148" t="n">
        <v>39.438414444429981</v>
      </c>
      <c r="D79" s="148" t="n">
        <v>12.633423040115145</v>
      </c>
      <c r="E79" s="148" t="n">
        <v>13.668484216330747</v>
      </c>
      <c r="F79" s="148" t="s">
        <v>857</v>
      </c>
      <c r="G79" s="148" t="n">
        <v>10.745556830719414</v>
      </c>
      <c r="H79" s="148" t="s">
        <v>857</v>
      </c>
      <c r="I79" s="148" t="n">
        <v>15.065494425216544</v>
      </c>
      <c r="J79" s="148" t="n">
        <v>29.266339047792677</v>
      </c>
      <c r="K79" s="148" t="s">
        <v>857</v>
      </c>
      <c r="L79" s="148" t="s">
        <v>857</v>
      </c>
      <c r="M79" s="148" t="n">
        <v>15.537038962889891</v>
      </c>
      <c r="N79" s="148" t="n">
        <v>151.36759805265538</v>
      </c>
    </row>
    <row r="80" ht="15" customHeight="1">
      <c r="A80" s="153" t="s">
        <v>514</v>
      </c>
      <c r="B80" s="148" t="n">
        <v>2.2015066455754577</v>
      </c>
      <c r="C80" s="148" t="n">
        <v>7.4930269852818174</v>
      </c>
      <c r="D80" s="148" t="n">
        <v>1.3055013853294131</v>
      </c>
      <c r="E80" s="148" t="n">
        <v>4.4154282131873934</v>
      </c>
      <c r="F80" s="148" t="s">
        <v>857</v>
      </c>
      <c r="G80" s="148" t="n">
        <v>1.985868534837371</v>
      </c>
      <c r="H80" s="148" t="s">
        <v>857</v>
      </c>
      <c r="I80" s="148" t="n">
        <v>1.6038402086132075</v>
      </c>
      <c r="J80" s="148" t="n">
        <v>7.9804462763980784</v>
      </c>
      <c r="K80" s="148" t="s">
        <v>857</v>
      </c>
      <c r="L80" s="148" t="s">
        <v>857</v>
      </c>
      <c r="M80" s="148" t="n">
        <v>3.6175250503934673</v>
      </c>
      <c r="N80" s="148" t="n">
        <v>30.603143299616239</v>
      </c>
    </row>
    <row r="81" ht="15" customHeight="1">
      <c r="A81" s="153" t="s">
        <v>515</v>
      </c>
      <c r="B81" s="148" t="n">
        <v>6.6747630400735147</v>
      </c>
      <c r="C81" s="148" t="n">
        <v>40.080419276136055</v>
      </c>
      <c r="D81" s="148" t="n">
        <v>3.0070081487406397</v>
      </c>
      <c r="E81" s="148" t="n">
        <v>5.2613341062230399</v>
      </c>
      <c r="F81" s="148" t="s">
        <v>857</v>
      </c>
      <c r="G81" s="148" t="n">
        <v>6.2402330119764162</v>
      </c>
      <c r="H81" s="148" t="s">
        <v>857</v>
      </c>
      <c r="I81" s="148" t="n">
        <v>10.055258737612663</v>
      </c>
      <c r="J81" s="148" t="n">
        <v>13.198124245879344</v>
      </c>
      <c r="K81" s="148" t="s">
        <v>857</v>
      </c>
      <c r="L81" s="148" t="s">
        <v>857</v>
      </c>
      <c r="M81" s="148" t="n">
        <v>7.3470490237157344</v>
      </c>
      <c r="N81" s="148" t="n">
        <v>91.864189590357128</v>
      </c>
    </row>
    <row r="82" ht="15" customHeight="1">
      <c r="A82" s="152" t="s">
        <v>889</v>
      </c>
      <c r="B82" s="145" t="n">
        <v>7.3878283013253041</v>
      </c>
      <c r="C82" s="145" t="n">
        <v>3.8814281102013162</v>
      </c>
      <c r="D82" s="145" t="n">
        <v>8.9810266533242142</v>
      </c>
      <c r="E82" s="145" t="n">
        <v>7.6939741784899587</v>
      </c>
      <c r="F82" s="145" t="s">
        <v>857</v>
      </c>
      <c r="G82" s="145" t="n">
        <v>5.6651483773030469</v>
      </c>
      <c r="H82" s="145" t="s">
        <v>857</v>
      </c>
      <c r="I82" s="145" t="n">
        <v>11.987450058981343</v>
      </c>
      <c r="J82" s="145" t="n">
        <v>17.695768488788971</v>
      </c>
      <c r="K82" s="145" t="s">
        <v>857</v>
      </c>
      <c r="L82" s="145" t="s">
        <v>857</v>
      </c>
      <c r="M82" s="145" t="n">
        <v>13.031523275488752</v>
      </c>
      <c r="N82" s="145" t="n">
        <v>76.324147443902689</v>
      </c>
    </row>
    <row r="83" ht="15" customHeight="1">
      <c r="A83" s="152" t="s">
        <v>890</v>
      </c>
      <c r="B83" s="145" t="n">
        <v>16.176366171107627</v>
      </c>
      <c r="C83" s="145" t="n">
        <v>25.956469107605809</v>
      </c>
      <c r="D83" s="145" t="n">
        <v>10.661224314478639</v>
      </c>
      <c r="E83" s="145" t="n">
        <v>13.483510885016802</v>
      </c>
      <c r="F83" s="145" t="s">
        <v>857</v>
      </c>
      <c r="G83" s="145" t="n">
        <v>10.310643771183273</v>
      </c>
      <c r="H83" s="145" t="s">
        <v>857</v>
      </c>
      <c r="I83" s="145" t="n">
        <v>12.190121815230759</v>
      </c>
      <c r="J83" s="145" t="n">
        <v>23.305362519000035</v>
      </c>
      <c r="K83" s="145" t="s">
        <v>857</v>
      </c>
      <c r="L83" s="145" t="s">
        <v>857</v>
      </c>
      <c r="M83" s="145" t="n">
        <v>16.392819122722436</v>
      </c>
      <c r="N83" s="145" t="n">
        <v>128.4765177063457</v>
      </c>
    </row>
    <row r="84" ht="15" customHeight="1">
      <c r="A84" s="153" t="s">
        <v>891</v>
      </c>
      <c r="B84" s="148" t="n">
        <v>0.77571124722273455</v>
      </c>
      <c r="C84" s="148" t="n">
        <v>1.1897501867052442</v>
      </c>
      <c r="D84" s="148" t="n">
        <v>9.4105015194088801E-2</v>
      </c>
      <c r="E84" s="148" t="n">
        <v>1.9695229341390554</v>
      </c>
      <c r="F84" s="148" t="s">
        <v>857</v>
      </c>
      <c r="G84" s="148" t="n">
        <v>0.27062355430544865</v>
      </c>
      <c r="H84" s="148" t="s">
        <v>857</v>
      </c>
      <c r="I84" s="148" t="n">
        <v>2.6480280456085294</v>
      </c>
      <c r="J84" s="148" t="n">
        <v>1.5410936340366808</v>
      </c>
      <c r="K84" s="148" t="s">
        <v>857</v>
      </c>
      <c r="L84" s="148" t="s">
        <v>857</v>
      </c>
      <c r="M84" s="148" t="n">
        <v>0.25750823619446833</v>
      </c>
      <c r="N84" s="148" t="n">
        <v>8.7463428534062526</v>
      </c>
    </row>
    <row r="85" ht="15" customHeight="1">
      <c r="A85" s="153" t="s">
        <v>892</v>
      </c>
      <c r="B85" s="148" t="n">
        <v>15.400654923884895</v>
      </c>
      <c r="C85" s="148" t="n">
        <v>24.766718920900566</v>
      </c>
      <c r="D85" s="148" t="n">
        <v>10.567119299284551</v>
      </c>
      <c r="E85" s="148" t="n">
        <v>11.513987950877741</v>
      </c>
      <c r="F85" s="148" t="s">
        <v>857</v>
      </c>
      <c r="G85" s="148" t="n">
        <v>10.040020216877824</v>
      </c>
      <c r="H85" s="148" t="s">
        <v>857</v>
      </c>
      <c r="I85" s="148" t="n">
        <v>9.5420937696222214</v>
      </c>
      <c r="J85" s="148" t="n">
        <v>21.764268884963361</v>
      </c>
      <c r="K85" s="148" t="s">
        <v>857</v>
      </c>
      <c r="L85" s="148" t="s">
        <v>857</v>
      </c>
      <c r="M85" s="148" t="n">
        <v>16.135310886527968</v>
      </c>
      <c r="N85" s="148" t="n">
        <v>119.73017485293944</v>
      </c>
    </row>
    <row r="86" ht="15" customHeight="1">
      <c r="A86" s="152" t="s">
        <v>893</v>
      </c>
      <c r="B86" s="145" t="n">
        <v>84.971722668822821</v>
      </c>
      <c r="C86" s="145" t="n">
        <v>382.2545361560787</v>
      </c>
      <c r="D86" s="145" t="n">
        <v>56.884469306422417</v>
      </c>
      <c r="E86" s="145" t="n">
        <v>87.445883229089191</v>
      </c>
      <c r="F86" s="145" t="s">
        <v>857</v>
      </c>
      <c r="G86" s="145" t="n">
        <v>79.851203856284144</v>
      </c>
      <c r="H86" s="145" t="s">
        <v>857</v>
      </c>
      <c r="I86" s="145" t="n">
        <v>91.568074184516803</v>
      </c>
      <c r="J86" s="145" t="n">
        <v>136.49808463134943</v>
      </c>
      <c r="K86" s="145" t="s">
        <v>857</v>
      </c>
      <c r="L86" s="145" t="s">
        <v>857</v>
      </c>
      <c r="M86" s="145" t="n">
        <v>84.424730307632544</v>
      </c>
      <c r="N86" s="145" t="n">
        <v>1003.8987043401966</v>
      </c>
    </row>
    <row r="87" ht="15" customHeight="1">
      <c r="A87" s="154" t="s">
        <v>894</v>
      </c>
      <c r="B87" s="14" t="n">
        <v>92.359550970148192</v>
      </c>
      <c r="C87" s="14" t="n">
        <v>386.13596426628055</v>
      </c>
      <c r="D87" s="14" t="n">
        <v>65.865495959746568</v>
      </c>
      <c r="E87" s="14" t="n">
        <v>95.139857407579001</v>
      </c>
      <c r="F87" s="14" t="s">
        <v>857</v>
      </c>
      <c r="G87" s="14" t="n">
        <v>85.516352233587284</v>
      </c>
      <c r="H87" s="14" t="s">
        <v>857</v>
      </c>
      <c r="I87" s="14" t="n">
        <v>103.5555242434981</v>
      </c>
      <c r="J87" s="14" t="n">
        <v>154.1938531201385</v>
      </c>
      <c r="K87" s="14" t="s">
        <v>857</v>
      </c>
      <c r="L87" s="14" t="s">
        <v>857</v>
      </c>
      <c r="M87" s="14" t="n">
        <v>97.456253583121395</v>
      </c>
      <c r="N87" s="14" t="n">
        <v>1080.2228517840958</v>
      </c>
    </row>
    <row r="88" ht="15" customHeight="1">
      <c r="A88" s="155"/>
      <c r="B88" s="124"/>
      <c r="C88" s="124"/>
      <c r="D88" s="124"/>
      <c r="E88" s="124"/>
      <c r="F88" s="124"/>
      <c r="G88" s="124"/>
      <c r="H88" s="124"/>
      <c r="I88" s="124"/>
      <c r="J88" s="124"/>
      <c r="K88" s="124"/>
      <c r="L88" s="124"/>
      <c r="M88" s="124"/>
      <c r="N88" s="124"/>
    </row>
    <row r="89" ht="15" customHeight="1">
      <c r="A89" s="135" t="n">
        <v>2016</v>
      </c>
      <c r="B89" s="135"/>
      <c r="C89" s="135"/>
      <c r="D89" s="135"/>
      <c r="E89" s="135"/>
      <c r="F89" s="135"/>
      <c r="G89" s="135"/>
      <c r="H89" s="135"/>
      <c r="I89" s="135"/>
      <c r="J89" s="135"/>
      <c r="K89" s="135"/>
      <c r="L89" s="135"/>
      <c r="M89" s="135"/>
      <c r="N89" s="135"/>
    </row>
    <row r="90" ht="15" customHeight="1">
      <c r="A90" s="151" t="s">
        <v>884</v>
      </c>
      <c r="B90" s="145" t="n">
        <v>79.243492705832935</v>
      </c>
      <c r="C90" s="145" t="n">
        <v>389.49939536562772</v>
      </c>
      <c r="D90" s="145" t="n">
        <v>56.597687810649127</v>
      </c>
      <c r="E90" s="145" t="n">
        <v>85.783273433144672</v>
      </c>
      <c r="F90" s="145" t="s">
        <v>857</v>
      </c>
      <c r="G90" s="145" t="n">
        <v>88.48870406745371</v>
      </c>
      <c r="H90" s="145" t="s">
        <v>857</v>
      </c>
      <c r="I90" s="145" t="n">
        <v>92.929927675982711</v>
      </c>
      <c r="J90" s="145" t="n">
        <v>131.9266737049177</v>
      </c>
      <c r="K90" s="145" t="s">
        <v>857</v>
      </c>
      <c r="L90" s="145" t="s">
        <v>857</v>
      </c>
      <c r="M90" s="145" t="n">
        <v>76.70330648436304</v>
      </c>
      <c r="N90" s="145" t="n">
        <v>1001.1724612479663</v>
      </c>
    </row>
    <row r="91" ht="15" customHeight="1">
      <c r="A91" s="152" t="s">
        <v>885</v>
      </c>
      <c r="B91" s="145" t="n">
        <v>70.509652604468087</v>
      </c>
      <c r="C91" s="145" t="n">
        <v>384.8258016449725</v>
      </c>
      <c r="D91" s="145" t="n">
        <v>48.557418447737696</v>
      </c>
      <c r="E91" s="145" t="n">
        <v>77.946389022170678</v>
      </c>
      <c r="F91" s="145" t="s">
        <v>857</v>
      </c>
      <c r="G91" s="145" t="n">
        <v>83.098548931125777</v>
      </c>
      <c r="H91" s="145" t="s">
        <v>857</v>
      </c>
      <c r="I91" s="145" t="n">
        <v>80.55570860164859</v>
      </c>
      <c r="J91" s="145" t="n">
        <v>113.33169690952167</v>
      </c>
      <c r="K91" s="145" t="s">
        <v>857</v>
      </c>
      <c r="L91" s="145" t="s">
        <v>857</v>
      </c>
      <c r="M91" s="145" t="n">
        <v>64.967903839845249</v>
      </c>
      <c r="N91" s="145" t="n">
        <v>923.79312000148843</v>
      </c>
    </row>
    <row r="92" ht="15" customHeight="1">
      <c r="A92" s="153" t="s">
        <v>768</v>
      </c>
      <c r="B92" s="148" t="n">
        <v>19.777969658810779</v>
      </c>
      <c r="C92" s="148" t="n">
        <v>236.95121372400834</v>
      </c>
      <c r="D92" s="148" t="n">
        <v>20.5988026013192</v>
      </c>
      <c r="E92" s="148" t="n">
        <v>36.819022857941981</v>
      </c>
      <c r="F92" s="148" t="s">
        <v>857</v>
      </c>
      <c r="G92" s="148" t="n">
        <v>39.797156584037836</v>
      </c>
      <c r="H92" s="148" t="s">
        <v>857</v>
      </c>
      <c r="I92" s="148" t="n">
        <v>33.226582902852137</v>
      </c>
      <c r="J92" s="148" t="n">
        <v>39.228570241365198</v>
      </c>
      <c r="K92" s="148" t="s">
        <v>857</v>
      </c>
      <c r="L92" s="148" t="s">
        <v>857</v>
      </c>
      <c r="M92" s="148" t="n">
        <v>23.074625702790836</v>
      </c>
      <c r="N92" s="148" t="n">
        <v>449.4739442731269</v>
      </c>
    </row>
    <row r="93" ht="15" customHeight="1">
      <c r="A93" s="153" t="s">
        <v>886</v>
      </c>
      <c r="B93" s="148" t="n">
        <v>6.5104819758785517</v>
      </c>
      <c r="C93" s="148" t="n">
        <v>35.832643828275756</v>
      </c>
      <c r="D93" s="148" t="n">
        <v>5.6128288693979913</v>
      </c>
      <c r="E93" s="148" t="n">
        <v>5.9354796656574011</v>
      </c>
      <c r="F93" s="148" t="s">
        <v>857</v>
      </c>
      <c r="G93" s="148" t="n">
        <v>12.818027356456453</v>
      </c>
      <c r="H93" s="148" t="s">
        <v>857</v>
      </c>
      <c r="I93" s="148" t="n">
        <v>9.288729356980113</v>
      </c>
      <c r="J93" s="148" t="n">
        <v>11.236272199393301</v>
      </c>
      <c r="K93" s="148" t="s">
        <v>857</v>
      </c>
      <c r="L93" s="148" t="s">
        <v>857</v>
      </c>
      <c r="M93" s="148" t="n">
        <v>4.7295463507913009</v>
      </c>
      <c r="N93" s="148" t="n">
        <v>91.964009602830942</v>
      </c>
    </row>
    <row r="94" ht="15" customHeight="1">
      <c r="A94" s="153" t="s">
        <v>887</v>
      </c>
      <c r="B94" s="148" t="n">
        <v>19.013347421728998</v>
      </c>
      <c r="C94" s="148" t="n">
        <v>0.32070127900964951</v>
      </c>
      <c r="D94" s="148" t="n">
        <v>5.9019323237602297</v>
      </c>
      <c r="E94" s="148" t="n">
        <v>8.1994094209243205</v>
      </c>
      <c r="F94" s="148" t="s">
        <v>857</v>
      </c>
      <c r="G94" s="148" t="n">
        <v>2.6060640147157934</v>
      </c>
      <c r="H94" s="148" t="s">
        <v>857</v>
      </c>
      <c r="I94" s="148" t="n">
        <v>10.731670965276351</v>
      </c>
      <c r="J94" s="148" t="n">
        <v>9.6568006335850871</v>
      </c>
      <c r="K94" s="148" t="s">
        <v>857</v>
      </c>
      <c r="L94" s="148" t="s">
        <v>857</v>
      </c>
      <c r="M94" s="148" t="n">
        <v>10.411729680955839</v>
      </c>
      <c r="N94" s="148" t="n">
        <v>66.841655739956209</v>
      </c>
    </row>
    <row r="95" ht="15" customHeight="1">
      <c r="A95" s="153" t="s">
        <v>888</v>
      </c>
      <c r="B95" s="148" t="n">
        <v>0.3226354461389625</v>
      </c>
      <c r="C95" s="148" t="n">
        <v>3.8757287461946635</v>
      </c>
      <c r="D95" s="148" t="n">
        <v>0.57311026481093585</v>
      </c>
      <c r="E95" s="148" t="n">
        <v>0.41962254902959217</v>
      </c>
      <c r="F95" s="148" t="s">
        <v>857</v>
      </c>
      <c r="G95" s="148" t="n">
        <v>5.4617881532206738</v>
      </c>
      <c r="H95" s="148" t="s">
        <v>857</v>
      </c>
      <c r="I95" s="148" t="n">
        <v>0.37113159141606755</v>
      </c>
      <c r="J95" s="148" t="n">
        <v>1.1915069589632372</v>
      </c>
      <c r="K95" s="148" t="s">
        <v>857</v>
      </c>
      <c r="L95" s="148" t="s">
        <v>857</v>
      </c>
      <c r="M95" s="148" t="n">
        <v>0.61703226648249543</v>
      </c>
      <c r="N95" s="148" t="n">
        <v>12.832555976256636</v>
      </c>
    </row>
    <row r="96" ht="15" customHeight="1">
      <c r="A96" s="153" t="s">
        <v>513</v>
      </c>
      <c r="B96" s="148" t="n">
        <v>15.328206583689019</v>
      </c>
      <c r="C96" s="148" t="n">
        <v>44.847521710339137</v>
      </c>
      <c r="D96" s="148" t="n">
        <v>12.070810846823491</v>
      </c>
      <c r="E96" s="148" t="n">
        <v>14.865626681811669</v>
      </c>
      <c r="F96" s="148" t="s">
        <v>857</v>
      </c>
      <c r="G96" s="148" t="n">
        <v>11.760780279125671</v>
      </c>
      <c r="H96" s="148" t="s">
        <v>857</v>
      </c>
      <c r="I96" s="148" t="n">
        <v>16.152493375504378</v>
      </c>
      <c r="J96" s="148" t="n">
        <v>29.948052424985445</v>
      </c>
      <c r="K96" s="148" t="s">
        <v>857</v>
      </c>
      <c r="L96" s="148" t="s">
        <v>857</v>
      </c>
      <c r="M96" s="148" t="n">
        <v>18.212218731040181</v>
      </c>
      <c r="N96" s="148" t="n">
        <v>163.18571063331851</v>
      </c>
    </row>
    <row r="97" ht="15" customHeight="1">
      <c r="A97" s="153" t="s">
        <v>514</v>
      </c>
      <c r="B97" s="148" t="n">
        <v>2.1718763897068549</v>
      </c>
      <c r="C97" s="148" t="n">
        <v>7.0474564412521818</v>
      </c>
      <c r="D97" s="148" t="n">
        <v>1.3000870927101322</v>
      </c>
      <c r="E97" s="148" t="n">
        <v>3.8841587400804523</v>
      </c>
      <c r="F97" s="148" t="s">
        <v>857</v>
      </c>
      <c r="G97" s="148" t="n">
        <v>4.2513611592896998</v>
      </c>
      <c r="H97" s="148" t="s">
        <v>857</v>
      </c>
      <c r="I97" s="148" t="n">
        <v>2.2032807076988172</v>
      </c>
      <c r="J97" s="148" t="n">
        <v>7.7992678668499282</v>
      </c>
      <c r="K97" s="148" t="s">
        <v>857</v>
      </c>
      <c r="L97" s="148" t="s">
        <v>857</v>
      </c>
      <c r="M97" s="148" t="n">
        <v>2.5699413641200541</v>
      </c>
      <c r="N97" s="148" t="n">
        <v>31.227429761708088</v>
      </c>
    </row>
    <row r="98" ht="15" customHeight="1">
      <c r="A98" s="153" t="s">
        <v>515</v>
      </c>
      <c r="B98" s="148" t="n">
        <v>7.3851351285149667</v>
      </c>
      <c r="C98" s="148" t="n">
        <v>55.950535915893333</v>
      </c>
      <c r="D98" s="148" t="n">
        <v>2.4998464489157395</v>
      </c>
      <c r="E98" s="148" t="n">
        <v>7.8230691067252724</v>
      </c>
      <c r="F98" s="148" t="s">
        <v>857</v>
      </c>
      <c r="G98" s="148" t="n">
        <v>6.4033713842794953</v>
      </c>
      <c r="H98" s="148" t="s">
        <v>857</v>
      </c>
      <c r="I98" s="148" t="n">
        <v>8.5818197019207414</v>
      </c>
      <c r="J98" s="148" t="n">
        <v>14.271226584379507</v>
      </c>
      <c r="K98" s="148" t="s">
        <v>857</v>
      </c>
      <c r="L98" s="148" t="s">
        <v>857</v>
      </c>
      <c r="M98" s="148" t="n">
        <v>5.3528097436646904</v>
      </c>
      <c r="N98" s="148" t="n">
        <v>108.26781401429336</v>
      </c>
    </row>
    <row r="99" ht="15" customHeight="1">
      <c r="A99" s="152" t="s">
        <v>889</v>
      </c>
      <c r="B99" s="145" t="n">
        <v>8.7338401013647378</v>
      </c>
      <c r="C99" s="145" t="n">
        <v>4.673593720654786</v>
      </c>
      <c r="D99" s="145" t="n">
        <v>8.0402693629113866</v>
      </c>
      <c r="E99" s="145" t="n">
        <v>7.8368844109739531</v>
      </c>
      <c r="F99" s="145" t="s">
        <v>857</v>
      </c>
      <c r="G99" s="145" t="n">
        <v>5.3901551363280609</v>
      </c>
      <c r="H99" s="145" t="s">
        <v>857</v>
      </c>
      <c r="I99" s="145" t="n">
        <v>12.374219074334173</v>
      </c>
      <c r="J99" s="145" t="n">
        <v>18.594976795396136</v>
      </c>
      <c r="K99" s="145" t="s">
        <v>857</v>
      </c>
      <c r="L99" s="145" t="s">
        <v>857</v>
      </c>
      <c r="M99" s="145" t="n">
        <v>11.73540264451767</v>
      </c>
      <c r="N99" s="145" t="n">
        <v>77.379341246481061</v>
      </c>
    </row>
    <row r="100" ht="15" customHeight="1">
      <c r="A100" s="152" t="s">
        <v>890</v>
      </c>
      <c r="B100" s="145" t="n">
        <v>15.245446818791576</v>
      </c>
      <c r="C100" s="145" t="n">
        <v>33.605520736676176</v>
      </c>
      <c r="D100" s="145" t="n">
        <v>10.600119131615802</v>
      </c>
      <c r="E100" s="145" t="n">
        <v>14.952541046717425</v>
      </c>
      <c r="F100" s="145" t="s">
        <v>857</v>
      </c>
      <c r="G100" s="145" t="n">
        <v>9.4367228605195841</v>
      </c>
      <c r="H100" s="145" t="s">
        <v>857</v>
      </c>
      <c r="I100" s="145" t="n">
        <v>9.4064163732053334</v>
      </c>
      <c r="J100" s="145" t="n">
        <v>18.83466480216228</v>
      </c>
      <c r="K100" s="145" t="s">
        <v>857</v>
      </c>
      <c r="L100" s="145" t="s">
        <v>857</v>
      </c>
      <c r="M100" s="145" t="n">
        <v>13.566634674685973</v>
      </c>
      <c r="N100" s="145" t="n">
        <v>125.64806644437414</v>
      </c>
    </row>
    <row r="101" ht="15" customHeight="1">
      <c r="A101" s="153" t="s">
        <v>891</v>
      </c>
      <c r="B101" s="148" t="n">
        <v>1.0627661974364986</v>
      </c>
      <c r="C101" s="148" t="n">
        <v>1.1089826282108366</v>
      </c>
      <c r="D101" s="148" t="n">
        <v>0.70222212311147525</v>
      </c>
      <c r="E101" s="148" t="n">
        <v>3.1334148325628131</v>
      </c>
      <c r="F101" s="148" t="s">
        <v>857</v>
      </c>
      <c r="G101" s="148" t="n">
        <v>0.88543954619051712</v>
      </c>
      <c r="H101" s="148" t="s">
        <v>857</v>
      </c>
      <c r="I101" s="148" t="n">
        <v>0.16063206053945686</v>
      </c>
      <c r="J101" s="148" t="n">
        <v>1.5282932983969748</v>
      </c>
      <c r="K101" s="148" t="s">
        <v>857</v>
      </c>
      <c r="L101" s="148" t="s">
        <v>857</v>
      </c>
      <c r="M101" s="148" t="n">
        <v>0.38125077590630913</v>
      </c>
      <c r="N101" s="148" t="n">
        <v>8.9630014623548799</v>
      </c>
    </row>
    <row r="102" ht="15" customHeight="1">
      <c r="A102" s="153" t="s">
        <v>892</v>
      </c>
      <c r="B102" s="148" t="n">
        <v>14.182680621355077</v>
      </c>
      <c r="C102" s="148" t="n">
        <v>32.496538108465337</v>
      </c>
      <c r="D102" s="148" t="n">
        <v>9.8978970085043247</v>
      </c>
      <c r="E102" s="148" t="n">
        <v>11.819126214154611</v>
      </c>
      <c r="F102" s="148" t="s">
        <v>857</v>
      </c>
      <c r="G102" s="148" t="n">
        <v>8.5512833143290603</v>
      </c>
      <c r="H102" s="148" t="s">
        <v>857</v>
      </c>
      <c r="I102" s="148" t="n">
        <v>9.2457843126658759</v>
      </c>
      <c r="J102" s="148" t="n">
        <v>17.306371503765295</v>
      </c>
      <c r="K102" s="148" t="s">
        <v>857</v>
      </c>
      <c r="L102" s="148" t="s">
        <v>857</v>
      </c>
      <c r="M102" s="148" t="n">
        <v>13.185383898779666</v>
      </c>
      <c r="N102" s="148" t="n">
        <v>116.68506498201924</v>
      </c>
    </row>
    <row r="103" ht="15" customHeight="1">
      <c r="A103" s="152" t="s">
        <v>893</v>
      </c>
      <c r="B103" s="145" t="n">
        <v>85.75509942325985</v>
      </c>
      <c r="C103" s="145" t="n">
        <v>418.43132238164833</v>
      </c>
      <c r="D103" s="145" t="n">
        <v>59.157537579353516</v>
      </c>
      <c r="E103" s="145" t="n">
        <v>92.898930068888191</v>
      </c>
      <c r="F103" s="145" t="s">
        <v>857</v>
      </c>
      <c r="G103" s="145" t="n">
        <v>92.535271791645428</v>
      </c>
      <c r="H103" s="145" t="s">
        <v>857</v>
      </c>
      <c r="I103" s="145" t="n">
        <v>89.962124974854049</v>
      </c>
      <c r="J103" s="145" t="n">
        <v>132.16636171168395</v>
      </c>
      <c r="K103" s="145" t="s">
        <v>857</v>
      </c>
      <c r="L103" s="145" t="s">
        <v>857</v>
      </c>
      <c r="M103" s="145" t="n">
        <v>78.534538514531434</v>
      </c>
      <c r="N103" s="145" t="n">
        <v>1049.4411864458657</v>
      </c>
    </row>
    <row r="104" ht="15" customHeight="1">
      <c r="A104" s="154" t="s">
        <v>894</v>
      </c>
      <c r="B104" s="14" t="n">
        <v>94.488939524624456</v>
      </c>
      <c r="C104" s="14" t="n">
        <v>423.10491610230332</v>
      </c>
      <c r="D104" s="14" t="n">
        <v>67.197806942264933</v>
      </c>
      <c r="E104" s="14" t="n">
        <v>100.73581447986211</v>
      </c>
      <c r="F104" s="14" t="s">
        <v>857</v>
      </c>
      <c r="G104" s="14" t="n">
        <v>97.925426927973405</v>
      </c>
      <c r="H104" s="14" t="s">
        <v>857</v>
      </c>
      <c r="I104" s="14" t="n">
        <v>102.33634404918816</v>
      </c>
      <c r="J104" s="14" t="n">
        <v>150.7613385070801</v>
      </c>
      <c r="K104" s="14" t="s">
        <v>857</v>
      </c>
      <c r="L104" s="14" t="s">
        <v>857</v>
      </c>
      <c r="M104" s="14" t="n">
        <v>90.26994115904894</v>
      </c>
      <c r="N104" s="14" t="n">
        <v>1126.8205276923454</v>
      </c>
    </row>
    <row r="105" ht="15" customHeight="1">
      <c r="A105" s="155"/>
      <c r="B105" s="124"/>
      <c r="C105" s="124"/>
      <c r="D105" s="124"/>
      <c r="E105" s="124"/>
      <c r="F105" s="124"/>
      <c r="G105" s="124"/>
      <c r="H105" s="124"/>
      <c r="I105" s="124"/>
      <c r="J105" s="124"/>
      <c r="K105" s="124"/>
      <c r="L105" s="124"/>
      <c r="M105" s="124"/>
      <c r="N105" s="124"/>
    </row>
    <row r="106" ht="15" customHeight="1">
      <c r="A106" s="135" t="n">
        <v>2017</v>
      </c>
      <c r="B106" s="135"/>
      <c r="C106" s="135"/>
      <c r="D106" s="135"/>
      <c r="E106" s="135"/>
      <c r="F106" s="135"/>
      <c r="G106" s="135"/>
      <c r="H106" s="135"/>
      <c r="I106" s="135"/>
      <c r="J106" s="135"/>
      <c r="K106" s="135"/>
      <c r="L106" s="135"/>
      <c r="M106" s="135"/>
      <c r="N106" s="135"/>
    </row>
    <row r="107" ht="15" customHeight="1">
      <c r="A107" s="151" t="s">
        <v>884</v>
      </c>
      <c r="B107" s="145" t="n">
        <v>67.541074968676952</v>
      </c>
      <c r="C107" s="145" t="n">
        <v>385.04757880913621</v>
      </c>
      <c r="D107" s="145" t="n">
        <v>63.750042171138631</v>
      </c>
      <c r="E107" s="145" t="n">
        <v>100.85165110105552</v>
      </c>
      <c r="F107" s="145" t="s">
        <v>857</v>
      </c>
      <c r="G107" s="145" t="n">
        <v>88.833909022013941</v>
      </c>
      <c r="H107" s="145" t="s">
        <v>857</v>
      </c>
      <c r="I107" s="145" t="n">
        <v>89.165454673039804</v>
      </c>
      <c r="J107" s="145" t="n">
        <v>138.11933457325222</v>
      </c>
      <c r="K107" s="145" t="s">
        <v>857</v>
      </c>
      <c r="L107" s="145" t="s">
        <v>857</v>
      </c>
      <c r="M107" s="145" t="n">
        <v>82.699816583753858</v>
      </c>
      <c r="N107" s="145" t="n">
        <v>1016.0088619020672</v>
      </c>
    </row>
    <row r="108" ht="15" customHeight="1">
      <c r="A108" s="152" t="s">
        <v>885</v>
      </c>
      <c r="B108" s="145" t="n">
        <v>58.875955949335115</v>
      </c>
      <c r="C108" s="145" t="n">
        <v>380.04237101853937</v>
      </c>
      <c r="D108" s="145" t="n">
        <v>55.287035421679896</v>
      </c>
      <c r="E108" s="145" t="n">
        <v>93.933126325529884</v>
      </c>
      <c r="F108" s="145" t="s">
        <v>857</v>
      </c>
      <c r="G108" s="145" t="n">
        <v>82.332552008974659</v>
      </c>
      <c r="H108" s="145" t="s">
        <v>857</v>
      </c>
      <c r="I108" s="145" t="n">
        <v>77.92074946517566</v>
      </c>
      <c r="J108" s="145" t="n">
        <v>120.41862966225209</v>
      </c>
      <c r="K108" s="145" t="s">
        <v>857</v>
      </c>
      <c r="L108" s="145" t="s">
        <v>857</v>
      </c>
      <c r="M108" s="145" t="n">
        <v>72.040642284532538</v>
      </c>
      <c r="N108" s="145" t="n">
        <v>940.85106213601796</v>
      </c>
    </row>
    <row r="109" ht="15" customHeight="1">
      <c r="A109" s="153" t="s">
        <v>768</v>
      </c>
      <c r="B109" s="148" t="n">
        <v>20.709895788241059</v>
      </c>
      <c r="C109" s="148" t="n">
        <v>224.70073602336117</v>
      </c>
      <c r="D109" s="148" t="n">
        <v>22.667036869060524</v>
      </c>
      <c r="E109" s="148" t="n">
        <v>45.034003719512953</v>
      </c>
      <c r="F109" s="148" t="s">
        <v>857</v>
      </c>
      <c r="G109" s="148" t="n">
        <v>42.697410317156468</v>
      </c>
      <c r="H109" s="148" t="s">
        <v>857</v>
      </c>
      <c r="I109" s="148" t="n">
        <v>32.77182236751684</v>
      </c>
      <c r="J109" s="148" t="n">
        <v>47.262122444129965</v>
      </c>
      <c r="K109" s="148" t="s">
        <v>857</v>
      </c>
      <c r="L109" s="148" t="s">
        <v>857</v>
      </c>
      <c r="M109" s="148" t="n">
        <v>29.631667206219365</v>
      </c>
      <c r="N109" s="148" t="n">
        <v>465.47469473519874</v>
      </c>
    </row>
    <row r="110" ht="15" customHeight="1">
      <c r="A110" s="153" t="s">
        <v>886</v>
      </c>
      <c r="B110" s="148" t="n">
        <v>5.6627060525131219</v>
      </c>
      <c r="C110" s="148" t="n">
        <v>46.827663728510537</v>
      </c>
      <c r="D110" s="148" t="n">
        <v>5.9688294052505491</v>
      </c>
      <c r="E110" s="148" t="n">
        <v>9.0679553727213555</v>
      </c>
      <c r="F110" s="148" t="s">
        <v>857</v>
      </c>
      <c r="G110" s="148" t="n">
        <v>10.610180482622782</v>
      </c>
      <c r="H110" s="148" t="s">
        <v>857</v>
      </c>
      <c r="I110" s="148" t="n">
        <v>10.329771244875595</v>
      </c>
      <c r="J110" s="148" t="n">
        <v>10.367310892524721</v>
      </c>
      <c r="K110" s="148" t="s">
        <v>857</v>
      </c>
      <c r="L110" s="148" t="s">
        <v>857</v>
      </c>
      <c r="M110" s="148" t="n">
        <v>5.393714507525762</v>
      </c>
      <c r="N110" s="148" t="n">
        <v>104.22813168654442</v>
      </c>
    </row>
    <row r="111" ht="15" customHeight="1">
      <c r="A111" s="153" t="s">
        <v>887</v>
      </c>
      <c r="B111" s="148" t="n">
        <v>10.591951506027984</v>
      </c>
      <c r="C111" s="148" t="n">
        <v>0.35134711624145509</v>
      </c>
      <c r="D111" s="148" t="n">
        <v>6.2027982456341411</v>
      </c>
      <c r="E111" s="148" t="n">
        <v>10.261178700492858</v>
      </c>
      <c r="F111" s="148" t="s">
        <v>857</v>
      </c>
      <c r="G111" s="148" t="n">
        <v>1.6773625192303978</v>
      </c>
      <c r="H111" s="148" t="s">
        <v>857</v>
      </c>
      <c r="I111" s="148" t="n">
        <v>6.7736467926204051</v>
      </c>
      <c r="J111" s="148" t="n">
        <v>7.5640362210361491</v>
      </c>
      <c r="K111" s="148" t="s">
        <v>857</v>
      </c>
      <c r="L111" s="148" t="s">
        <v>857</v>
      </c>
      <c r="M111" s="148" t="n">
        <v>8.5462148792819423</v>
      </c>
      <c r="N111" s="148" t="n">
        <v>51.968535980565349</v>
      </c>
    </row>
    <row r="112" ht="15" customHeight="1">
      <c r="A112" s="153" t="s">
        <v>888</v>
      </c>
      <c r="B112" s="148" t="n">
        <v>0.42037687344233199</v>
      </c>
      <c r="C112" s="148" t="n">
        <v>5.9626236486053479</v>
      </c>
      <c r="D112" s="148" t="n">
        <v>0.51192937761942547</v>
      </c>
      <c r="E112" s="148" t="n">
        <v>0.11236422373453776</v>
      </c>
      <c r="F112" s="148" t="s">
        <v>857</v>
      </c>
      <c r="G112" s="148" t="n">
        <v>2.4578473863474528</v>
      </c>
      <c r="H112" s="148" t="s">
        <v>857</v>
      </c>
      <c r="I112" s="148" t="n">
        <v>0.73426799519856778</v>
      </c>
      <c r="J112" s="148" t="n">
        <v>0.72876822992960621</v>
      </c>
      <c r="K112" s="148" t="s">
        <v>857</v>
      </c>
      <c r="L112" s="148" t="s">
        <v>857</v>
      </c>
      <c r="M112" s="148" t="n">
        <v>0.57968113089243578</v>
      </c>
      <c r="N112" s="148" t="n">
        <v>11.507858865769705</v>
      </c>
    </row>
    <row r="113" ht="15" customHeight="1">
      <c r="A113" s="153" t="s">
        <v>513</v>
      </c>
      <c r="B113" s="148" t="n">
        <v>15.889978437067667</v>
      </c>
      <c r="C113" s="148" t="n">
        <v>48.851457626785276</v>
      </c>
      <c r="D113" s="148" t="n">
        <v>12.477299547650649</v>
      </c>
      <c r="E113" s="148" t="n">
        <v>15.053648688090005</v>
      </c>
      <c r="F113" s="148" t="s">
        <v>857</v>
      </c>
      <c r="G113" s="148" t="n">
        <v>13.329388822859448</v>
      </c>
      <c r="H113" s="148" t="s">
        <v>857</v>
      </c>
      <c r="I113" s="148" t="n">
        <v>17.230260092314403</v>
      </c>
      <c r="J113" s="148" t="n">
        <v>29.643039008031209</v>
      </c>
      <c r="K113" s="148" t="s">
        <v>857</v>
      </c>
      <c r="L113" s="148" t="s">
        <v>857</v>
      </c>
      <c r="M113" s="148" t="n">
        <v>18.840251139669419</v>
      </c>
      <c r="N113" s="148" t="n">
        <v>171.31532336246795</v>
      </c>
    </row>
    <row r="114" ht="15" customHeight="1">
      <c r="A114" s="153" t="s">
        <v>514</v>
      </c>
      <c r="B114" s="148" t="n">
        <v>1.2117108652318316</v>
      </c>
      <c r="C114" s="148" t="n">
        <v>10.421308236490887</v>
      </c>
      <c r="D114" s="148" t="n">
        <v>1.6795913800175981</v>
      </c>
      <c r="E114" s="148" t="n">
        <v>5.9037521029078164</v>
      </c>
      <c r="F114" s="148" t="s">
        <v>857</v>
      </c>
      <c r="G114" s="148" t="n">
        <v>3.5410298989206948</v>
      </c>
      <c r="H114" s="148" t="s">
        <v>857</v>
      </c>
      <c r="I114" s="148" t="n">
        <v>2.9306280321121219</v>
      </c>
      <c r="J114" s="148" t="n">
        <v>7.1378058137130722</v>
      </c>
      <c r="K114" s="148" t="s">
        <v>857</v>
      </c>
      <c r="L114" s="148" t="s">
        <v>857</v>
      </c>
      <c r="M114" s="148" t="n">
        <v>3.410198177457175</v>
      </c>
      <c r="N114" s="148" t="n">
        <v>36.236024506851209</v>
      </c>
    </row>
    <row r="115" ht="15" customHeight="1">
      <c r="A115" s="153" t="s">
        <v>515</v>
      </c>
      <c r="B115" s="148" t="n">
        <v>4.3893364268111057</v>
      </c>
      <c r="C115" s="148" t="n">
        <v>42.927234638545222</v>
      </c>
      <c r="D115" s="148" t="n">
        <v>5.7795505964469918</v>
      </c>
      <c r="E115" s="148" t="n">
        <v>8.500223518070344</v>
      </c>
      <c r="F115" s="148" t="s">
        <v>857</v>
      </c>
      <c r="G115" s="148" t="n">
        <v>8.0193325818373413</v>
      </c>
      <c r="H115" s="148" t="s">
        <v>857</v>
      </c>
      <c r="I115" s="148" t="n">
        <v>7.150352940537779</v>
      </c>
      <c r="J115" s="148" t="n">
        <v>17.715547052887338</v>
      </c>
      <c r="K115" s="148" t="s">
        <v>857</v>
      </c>
      <c r="L115" s="148" t="s">
        <v>857</v>
      </c>
      <c r="M115" s="148" t="n">
        <v>5.6389152434864256</v>
      </c>
      <c r="N115" s="148" t="n">
        <v>100.12049299862261</v>
      </c>
    </row>
    <row r="116" ht="15" customHeight="1">
      <c r="A116" s="152" t="s">
        <v>889</v>
      </c>
      <c r="B116" s="145" t="n">
        <v>8.6651190193418799</v>
      </c>
      <c r="C116" s="145" t="n">
        <v>5.0052077905967263</v>
      </c>
      <c r="D116" s="145" t="n">
        <v>8.4630067494588079</v>
      </c>
      <c r="E116" s="145" t="n">
        <v>6.918524775525662</v>
      </c>
      <c r="F116" s="145" t="s">
        <v>857</v>
      </c>
      <c r="G116" s="145" t="n">
        <v>6.5013570130393603</v>
      </c>
      <c r="H116" s="145" t="s">
        <v>857</v>
      </c>
      <c r="I116" s="145" t="n">
        <v>11.24470520786385</v>
      </c>
      <c r="J116" s="145" t="n">
        <v>17.700704911000081</v>
      </c>
      <c r="K116" s="145" t="s">
        <v>857</v>
      </c>
      <c r="L116" s="145" t="s">
        <v>857</v>
      </c>
      <c r="M116" s="145" t="n">
        <v>10.659174299221425</v>
      </c>
      <c r="N116" s="145" t="n">
        <v>75.157799766047731</v>
      </c>
    </row>
    <row r="117" ht="15" customHeight="1">
      <c r="A117" s="152" t="s">
        <v>890</v>
      </c>
      <c r="B117" s="145" t="n">
        <v>19.582259656681064</v>
      </c>
      <c r="C117" s="145" t="n">
        <v>42.513648446202602</v>
      </c>
      <c r="D117" s="145" t="n">
        <v>9.7988308633486305</v>
      </c>
      <c r="E117" s="145" t="n">
        <v>14.005572716100046</v>
      </c>
      <c r="F117" s="145" t="s">
        <v>857</v>
      </c>
      <c r="G117" s="145" t="n">
        <v>14.192586288487746</v>
      </c>
      <c r="H117" s="145" t="s">
        <v>857</v>
      </c>
      <c r="I117" s="145" t="n">
        <v>9.0951074697049457</v>
      </c>
      <c r="J117" s="145" t="n">
        <v>36.017677145072938</v>
      </c>
      <c r="K117" s="145" t="s">
        <v>857</v>
      </c>
      <c r="L117" s="145" t="s">
        <v>857</v>
      </c>
      <c r="M117" s="145" t="n">
        <v>20.666847277081807</v>
      </c>
      <c r="N117" s="145" t="n">
        <v>165.87252986267947</v>
      </c>
    </row>
    <row r="118" ht="15" customHeight="1">
      <c r="A118" s="153" t="s">
        <v>891</v>
      </c>
      <c r="B118" s="148" t="n">
        <v>0.33722534468332921</v>
      </c>
      <c r="C118" s="148" t="n">
        <v>1.4185138023885093</v>
      </c>
      <c r="D118" s="148" t="n">
        <v>0.5978610699717205</v>
      </c>
      <c r="E118" s="148" t="n">
        <v>0.65086787172953287</v>
      </c>
      <c r="F118" s="148" t="s">
        <v>857</v>
      </c>
      <c r="G118" s="148" t="n">
        <v>0.31183660507202154</v>
      </c>
      <c r="H118" s="148" t="s">
        <v>857</v>
      </c>
      <c r="I118" s="148" t="n">
        <v>0.37503036918640137</v>
      </c>
      <c r="J118" s="148" t="n">
        <v>8.0060476949056003</v>
      </c>
      <c r="K118" s="148" t="s">
        <v>857</v>
      </c>
      <c r="L118" s="148" t="s">
        <v>857</v>
      </c>
      <c r="M118" s="148" t="n">
        <v>0.64709218082427977</v>
      </c>
      <c r="N118" s="148" t="n">
        <v>12.344474938761392</v>
      </c>
    </row>
    <row r="119" ht="15" customHeight="1">
      <c r="A119" s="153" t="s">
        <v>892</v>
      </c>
      <c r="B119" s="148" t="n">
        <v>19.245034311997731</v>
      </c>
      <c r="C119" s="148" t="n">
        <v>41.095134643814092</v>
      </c>
      <c r="D119" s="148" t="n">
        <v>9.2009697933769186</v>
      </c>
      <c r="E119" s="148" t="n">
        <v>13.354704844370515</v>
      </c>
      <c r="F119" s="148" t="s">
        <v>857</v>
      </c>
      <c r="G119" s="148" t="n">
        <v>13.880749683415726</v>
      </c>
      <c r="H119" s="148" t="s">
        <v>857</v>
      </c>
      <c r="I119" s="148" t="n">
        <v>8.7200771005185445</v>
      </c>
      <c r="J119" s="148" t="n">
        <v>28.011629450167344</v>
      </c>
      <c r="K119" s="148" t="s">
        <v>857</v>
      </c>
      <c r="L119" s="148" t="s">
        <v>857</v>
      </c>
      <c r="M119" s="148" t="n">
        <v>20.019755096257523</v>
      </c>
      <c r="N119" s="148" t="n">
        <v>153.5280549239184</v>
      </c>
    </row>
    <row r="120" ht="15" customHeight="1">
      <c r="A120" s="152" t="s">
        <v>893</v>
      </c>
      <c r="B120" s="145" t="n">
        <v>78.458215606016125</v>
      </c>
      <c r="C120" s="145" t="n">
        <v>422.55601946474241</v>
      </c>
      <c r="D120" s="145" t="n">
        <v>65.085866285028501</v>
      </c>
      <c r="E120" s="145" t="n">
        <v>107.93869904162993</v>
      </c>
      <c r="F120" s="145" t="s">
        <v>857</v>
      </c>
      <c r="G120" s="145" t="n">
        <v>96.525138297462249</v>
      </c>
      <c r="H120" s="145" t="s">
        <v>857</v>
      </c>
      <c r="I120" s="145" t="n">
        <v>87.015856934880645</v>
      </c>
      <c r="J120" s="145" t="n">
        <v>156.436306807325</v>
      </c>
      <c r="K120" s="145" t="s">
        <v>857</v>
      </c>
      <c r="L120" s="145" t="s">
        <v>857</v>
      </c>
      <c r="M120" s="145" t="n">
        <v>92.707489561614395</v>
      </c>
      <c r="N120" s="145" t="n">
        <v>1106.7235919986945</v>
      </c>
    </row>
    <row r="121" ht="15" customHeight="1">
      <c r="A121" s="154" t="s">
        <v>894</v>
      </c>
      <c r="B121" s="14" t="n">
        <v>87.123334625357984</v>
      </c>
      <c r="C121" s="14" t="n">
        <v>427.56122725533913</v>
      </c>
      <c r="D121" s="14" t="n">
        <v>73.548873034487286</v>
      </c>
      <c r="E121" s="14" t="n">
        <v>114.85722381715568</v>
      </c>
      <c r="F121" s="14" t="s">
        <v>857</v>
      </c>
      <c r="G121" s="14" t="n">
        <v>103.02649531050177</v>
      </c>
      <c r="H121" s="14" t="s">
        <v>857</v>
      </c>
      <c r="I121" s="14" t="n">
        <v>98.260562142744746</v>
      </c>
      <c r="J121" s="14" t="n">
        <v>174.13701171832514</v>
      </c>
      <c r="K121" s="14" t="s">
        <v>857</v>
      </c>
      <c r="L121" s="14" t="s">
        <v>857</v>
      </c>
      <c r="M121" s="14" t="n">
        <v>103.36666386083573</v>
      </c>
      <c r="N121" s="14" t="n">
        <v>1181.8813917647515</v>
      </c>
    </row>
    <row r="122" ht="15" customHeight="1">
      <c r="A122" s="155"/>
      <c r="B122" s="124"/>
      <c r="C122" s="124"/>
      <c r="D122" s="124"/>
      <c r="E122" s="124"/>
      <c r="F122" s="124"/>
      <c r="G122" s="124"/>
      <c r="H122" s="124"/>
      <c r="I122" s="124"/>
      <c r="J122" s="124"/>
      <c r="K122" s="124"/>
      <c r="L122" s="124"/>
      <c r="M122" s="124"/>
      <c r="N122" s="124"/>
    </row>
    <row r="123" ht="15" customHeight="1">
      <c r="A123" s="135" t="n">
        <v>2018</v>
      </c>
      <c r="B123" s="135"/>
      <c r="C123" s="135"/>
      <c r="D123" s="135"/>
      <c r="E123" s="135"/>
      <c r="F123" s="135"/>
      <c r="G123" s="135"/>
      <c r="H123" s="135"/>
      <c r="I123" s="135"/>
      <c r="J123" s="135"/>
      <c r="K123" s="135"/>
      <c r="L123" s="135"/>
      <c r="M123" s="135"/>
      <c r="N123" s="135"/>
    </row>
    <row r="124" ht="15" customHeight="1">
      <c r="A124" s="151" t="s">
        <v>884</v>
      </c>
      <c r="B124" s="145" t="n">
        <v>90.349600470862342</v>
      </c>
      <c r="C124" s="145" t="n">
        <v>395.27059387991829</v>
      </c>
      <c r="D124" s="145" t="n">
        <v>69.239292895681729</v>
      </c>
      <c r="E124" s="145" t="n">
        <v>99.97522673168676</v>
      </c>
      <c r="F124" s="145" t="s">
        <v>857</v>
      </c>
      <c r="G124" s="145" t="n">
        <v>92.629328314630314</v>
      </c>
      <c r="H124" s="145" t="s">
        <v>857</v>
      </c>
      <c r="I124" s="145" t="n">
        <v>82.250922492791901</v>
      </c>
      <c r="J124" s="145" t="n">
        <v>144.77788945100107</v>
      </c>
      <c r="K124" s="145" t="s">
        <v>857</v>
      </c>
      <c r="L124" s="145" t="s">
        <v>857</v>
      </c>
      <c r="M124" s="145" t="n">
        <v>87.480147647087833</v>
      </c>
      <c r="N124" s="145" t="n">
        <v>1061.9730018836603</v>
      </c>
    </row>
    <row r="125" ht="15" customHeight="1">
      <c r="A125" s="152" t="s">
        <v>885</v>
      </c>
      <c r="B125" s="145" t="n">
        <v>79.748752885659172</v>
      </c>
      <c r="C125" s="145" t="n">
        <v>391.08984655728545</v>
      </c>
      <c r="D125" s="145" t="n">
        <v>60.885235588212502</v>
      </c>
      <c r="E125" s="145" t="n">
        <v>91.485263261032898</v>
      </c>
      <c r="F125" s="145" t="s">
        <v>857</v>
      </c>
      <c r="G125" s="145" t="n">
        <v>86.521132865764443</v>
      </c>
      <c r="H125" s="145" t="s">
        <v>857</v>
      </c>
      <c r="I125" s="145" t="n">
        <v>71.556984616507975</v>
      </c>
      <c r="J125" s="145" t="n">
        <v>126.95361551536995</v>
      </c>
      <c r="K125" s="145" t="s">
        <v>857</v>
      </c>
      <c r="L125" s="145" t="s">
        <v>857</v>
      </c>
      <c r="M125" s="145" t="n">
        <v>77.446830180188314</v>
      </c>
      <c r="N125" s="145" t="n">
        <v>985.68766147002077</v>
      </c>
    </row>
    <row r="126" ht="15" customHeight="1">
      <c r="A126" s="153" t="s">
        <v>768</v>
      </c>
      <c r="B126" s="148" t="n">
        <v>23.247357657179517</v>
      </c>
      <c r="C126" s="148" t="n">
        <v>242.63789397209163</v>
      </c>
      <c r="D126" s="148" t="n">
        <v>26.119089550904594</v>
      </c>
      <c r="E126" s="148" t="n">
        <v>42.489706743845623</v>
      </c>
      <c r="F126" s="148" t="s">
        <v>857</v>
      </c>
      <c r="G126" s="148" t="n">
        <v>43.764129208872475</v>
      </c>
      <c r="H126" s="148" t="s">
        <v>857</v>
      </c>
      <c r="I126" s="148" t="n">
        <v>29.4973350310262</v>
      </c>
      <c r="J126" s="148" t="n">
        <v>51.422305754837033</v>
      </c>
      <c r="K126" s="148" t="s">
        <v>857</v>
      </c>
      <c r="L126" s="148" t="s">
        <v>857</v>
      </c>
      <c r="M126" s="148" t="n">
        <v>30.814144514789579</v>
      </c>
      <c r="N126" s="148" t="n">
        <v>489.9919624335468</v>
      </c>
    </row>
    <row r="127" ht="15" customHeight="1">
      <c r="A127" s="153" t="s">
        <v>886</v>
      </c>
      <c r="B127" s="148" t="n">
        <v>8.704696124318442</v>
      </c>
      <c r="C127" s="148" t="n">
        <v>43.466463809356696</v>
      </c>
      <c r="D127" s="148" t="n">
        <v>8.9054772754669198</v>
      </c>
      <c r="E127" s="148" t="n">
        <v>11.914142850952146</v>
      </c>
      <c r="F127" s="148" t="s">
        <v>857</v>
      </c>
      <c r="G127" s="148" t="n">
        <v>14.489287813504534</v>
      </c>
      <c r="H127" s="148" t="s">
        <v>857</v>
      </c>
      <c r="I127" s="148" t="n">
        <v>6.6546083734448755</v>
      </c>
      <c r="J127" s="148" t="n">
        <v>12.02294914322408</v>
      </c>
      <c r="K127" s="148" t="s">
        <v>857</v>
      </c>
      <c r="L127" s="148" t="s">
        <v>857</v>
      </c>
      <c r="M127" s="148" t="n">
        <v>6.4133618340269729</v>
      </c>
      <c r="N127" s="148" t="n">
        <v>112.57098722429465</v>
      </c>
    </row>
    <row r="128" ht="15" customHeight="1">
      <c r="A128" s="153" t="s">
        <v>887</v>
      </c>
      <c r="B128" s="148" t="n">
        <v>20.653670086695737</v>
      </c>
      <c r="C128" s="148" t="n">
        <v>0.31321861480712893</v>
      </c>
      <c r="D128" s="148" t="n">
        <v>6.2970532795639693</v>
      </c>
      <c r="E128" s="148" t="n">
        <v>6.7498917142290749</v>
      </c>
      <c r="F128" s="148" t="s">
        <v>857</v>
      </c>
      <c r="G128" s="148" t="n">
        <v>2.3671915965636576</v>
      </c>
      <c r="H128" s="148" t="s">
        <v>857</v>
      </c>
      <c r="I128" s="148" t="n">
        <v>6.3632894600062064</v>
      </c>
      <c r="J128" s="148" t="n">
        <v>8.260054678927613</v>
      </c>
      <c r="K128" s="148" t="s">
        <v>857</v>
      </c>
      <c r="L128" s="148" t="s">
        <v>857</v>
      </c>
      <c r="M128" s="148" t="n">
        <v>9.6837820845817255</v>
      </c>
      <c r="N128" s="148" t="n">
        <v>60.688151515375111</v>
      </c>
    </row>
    <row r="129" ht="15" customHeight="1">
      <c r="A129" s="153" t="s">
        <v>888</v>
      </c>
      <c r="B129" s="148" t="n">
        <v>0.71948663864135742</v>
      </c>
      <c r="C129" s="148" t="n">
        <v>9.7929690608215338</v>
      </c>
      <c r="D129" s="148" t="n">
        <v>0.74838538449605296</v>
      </c>
      <c r="E129" s="148" t="n">
        <v>9.1128822326660155E-2</v>
      </c>
      <c r="F129" s="148" t="s">
        <v>857</v>
      </c>
      <c r="G129" s="148" t="n">
        <v>1.6333071690877277</v>
      </c>
      <c r="H129" s="148" t="s">
        <v>857</v>
      </c>
      <c r="I129" s="148" t="n">
        <v>0.73522765356699626</v>
      </c>
      <c r="J129" s="148" t="n">
        <v>0.33665359779357912</v>
      </c>
      <c r="K129" s="148" t="s">
        <v>857</v>
      </c>
      <c r="L129" s="148" t="s">
        <v>857</v>
      </c>
      <c r="M129" s="148" t="n">
        <v>0.83225358968734742</v>
      </c>
      <c r="N129" s="148" t="n">
        <v>14.889411916421254</v>
      </c>
    </row>
    <row r="130" ht="15" customHeight="1">
      <c r="A130" s="153" t="s">
        <v>513</v>
      </c>
      <c r="B130" s="148" t="n">
        <v>14.80986657908376</v>
      </c>
      <c r="C130" s="148" t="n">
        <v>50.565659735814414</v>
      </c>
      <c r="D130" s="148" t="n">
        <v>12.072646331731161</v>
      </c>
      <c r="E130" s="148" t="n">
        <v>15.878362842720032</v>
      </c>
      <c r="F130" s="148" t="s">
        <v>857</v>
      </c>
      <c r="G130" s="148" t="n">
        <v>13.599467537300113</v>
      </c>
      <c r="H130" s="148" t="s">
        <v>857</v>
      </c>
      <c r="I130" s="148" t="n">
        <v>18.329585676942187</v>
      </c>
      <c r="J130" s="148" t="n">
        <v>31.197294623580934</v>
      </c>
      <c r="K130" s="148" t="s">
        <v>857</v>
      </c>
      <c r="L130" s="148" t="s">
        <v>857</v>
      </c>
      <c r="M130" s="148" t="n">
        <v>19.591892430412926</v>
      </c>
      <c r="N130" s="148" t="n">
        <v>176.04477575758551</v>
      </c>
    </row>
    <row r="131" ht="15" customHeight="1">
      <c r="A131" s="153" t="s">
        <v>514</v>
      </c>
      <c r="B131" s="148" t="n">
        <v>3.5939195284652712</v>
      </c>
      <c r="C131" s="148" t="n">
        <v>9.019781281224569</v>
      </c>
      <c r="D131" s="148" t="n">
        <v>1.64845413066864</v>
      </c>
      <c r="E131" s="148" t="n">
        <v>7.0735075139490746</v>
      </c>
      <c r="F131" s="148" t="s">
        <v>857</v>
      </c>
      <c r="G131" s="148" t="n">
        <v>3.5353052699724832</v>
      </c>
      <c r="H131" s="148" t="s">
        <v>857</v>
      </c>
      <c r="I131" s="148" t="n">
        <v>3.4502100952466326</v>
      </c>
      <c r="J131" s="148" t="n">
        <v>9.6049302299245198</v>
      </c>
      <c r="K131" s="148" t="s">
        <v>857</v>
      </c>
      <c r="L131" s="148" t="s">
        <v>857</v>
      </c>
      <c r="M131" s="148" t="n">
        <v>4.5489144684028622</v>
      </c>
      <c r="N131" s="148" t="n">
        <v>42.47502251785405</v>
      </c>
    </row>
    <row r="132" ht="15" customHeight="1">
      <c r="A132" s="153" t="s">
        <v>515</v>
      </c>
      <c r="B132" s="148" t="n">
        <v>8.0197562712751207</v>
      </c>
      <c r="C132" s="148" t="n">
        <v>35.293860083169484</v>
      </c>
      <c r="D132" s="148" t="n">
        <v>5.0941296353811891</v>
      </c>
      <c r="E132" s="148" t="n">
        <v>7.2885227730102544</v>
      </c>
      <c r="F132" s="148" t="s">
        <v>857</v>
      </c>
      <c r="G132" s="148" t="n">
        <v>7.1324442704634521</v>
      </c>
      <c r="H132" s="148" t="s">
        <v>857</v>
      </c>
      <c r="I132" s="148" t="n">
        <v>6.5267283262748705</v>
      </c>
      <c r="J132" s="148" t="n">
        <v>14.109427487082165</v>
      </c>
      <c r="K132" s="148" t="s">
        <v>857</v>
      </c>
      <c r="L132" s="148" t="s">
        <v>857</v>
      </c>
      <c r="M132" s="148" t="n">
        <v>5.5624812582869145</v>
      </c>
      <c r="N132" s="148" t="n">
        <v>89.027350104943437</v>
      </c>
    </row>
    <row r="133" ht="15" customHeight="1">
      <c r="A133" s="152" t="s">
        <v>889</v>
      </c>
      <c r="B133" s="145" t="n">
        <v>10.600847585203116</v>
      </c>
      <c r="C133" s="145" t="n">
        <v>4.1807473226327287</v>
      </c>
      <c r="D133" s="145" t="n">
        <v>8.3540573074692084</v>
      </c>
      <c r="E133" s="145" t="n">
        <v>8.4899634706538905</v>
      </c>
      <c r="F133" s="145" t="s">
        <v>857</v>
      </c>
      <c r="G133" s="145" t="n">
        <v>6.1081954488658594</v>
      </c>
      <c r="H133" s="145" t="s">
        <v>857</v>
      </c>
      <c r="I133" s="145" t="n">
        <v>10.693937876283933</v>
      </c>
      <c r="J133" s="145" t="n">
        <v>17.824273935631151</v>
      </c>
      <c r="K133" s="145" t="s">
        <v>857</v>
      </c>
      <c r="L133" s="145" t="s">
        <v>857</v>
      </c>
      <c r="M133" s="145" t="n">
        <v>10.033317466899506</v>
      </c>
      <c r="N133" s="145" t="n">
        <v>76.285340413639403</v>
      </c>
    </row>
    <row r="134" ht="15" customHeight="1">
      <c r="A134" s="152" t="s">
        <v>890</v>
      </c>
      <c r="B134" s="145" t="n">
        <v>22.17052931580734</v>
      </c>
      <c r="C134" s="145" t="n">
        <v>32.48804870082602</v>
      </c>
      <c r="D134" s="145" t="n">
        <v>10.383427386070254</v>
      </c>
      <c r="E134" s="145" t="n">
        <v>8.7232756396840418</v>
      </c>
      <c r="F134" s="145" t="s">
        <v>857</v>
      </c>
      <c r="G134" s="145" t="n">
        <v>9.6008401236152654</v>
      </c>
      <c r="H134" s="145" t="s">
        <v>857</v>
      </c>
      <c r="I134" s="145" t="n">
        <v>6.0385763545608526</v>
      </c>
      <c r="J134" s="145" t="n">
        <v>21.919608985224407</v>
      </c>
      <c r="K134" s="145" t="s">
        <v>857</v>
      </c>
      <c r="L134" s="145" t="s">
        <v>857</v>
      </c>
      <c r="M134" s="145" t="n">
        <v>13.949258840154011</v>
      </c>
      <c r="N134" s="145" t="n">
        <v>125.27356534594217</v>
      </c>
    </row>
    <row r="135" ht="15" customHeight="1">
      <c r="A135" s="153" t="s">
        <v>891</v>
      </c>
      <c r="B135" s="148" t="n">
        <v>0.34278881540934247</v>
      </c>
      <c r="C135" s="148" t="n">
        <v>2.7876305379231772</v>
      </c>
      <c r="D135" s="148" t="n">
        <v>0.3516337184906006</v>
      </c>
      <c r="E135" s="148" t="n">
        <v>0.25577274414062501</v>
      </c>
      <c r="F135" s="148" t="s">
        <v>857</v>
      </c>
      <c r="G135" s="148" t="n">
        <v>0.30554856592814122</v>
      </c>
      <c r="H135" s="148" t="s">
        <v>857</v>
      </c>
      <c r="I135" s="148" t="n">
        <v>0.5098063298543295</v>
      </c>
      <c r="J135" s="148" t="n">
        <v>0.80823248977661133</v>
      </c>
      <c r="K135" s="148" t="s">
        <v>857</v>
      </c>
      <c r="L135" s="148" t="s">
        <v>857</v>
      </c>
      <c r="M135" s="148" t="n">
        <v>0.15366160723368325</v>
      </c>
      <c r="N135" s="148" t="n">
        <v>5.51507480875651</v>
      </c>
    </row>
    <row r="136" ht="15" customHeight="1">
      <c r="A136" s="153" t="s">
        <v>892</v>
      </c>
      <c r="B136" s="148" t="n">
        <v>21.827740500397997</v>
      </c>
      <c r="C136" s="148" t="n">
        <v>29.700418162902835</v>
      </c>
      <c r="D136" s="148" t="n">
        <v>10.031793667579652</v>
      </c>
      <c r="E136" s="148" t="n">
        <v>8.4675028955434168</v>
      </c>
      <c r="F136" s="148" t="s">
        <v>857</v>
      </c>
      <c r="G136" s="148" t="n">
        <v>9.2952915576871238</v>
      </c>
      <c r="H136" s="148" t="s">
        <v>857</v>
      </c>
      <c r="I136" s="148" t="n">
        <v>5.5287700247065219</v>
      </c>
      <c r="J136" s="148" t="n">
        <v>21.111376495447796</v>
      </c>
      <c r="K136" s="148" t="s">
        <v>857</v>
      </c>
      <c r="L136" s="148" t="s">
        <v>857</v>
      </c>
      <c r="M136" s="148" t="n">
        <v>13.795597232920327</v>
      </c>
      <c r="N136" s="148" t="n">
        <v>119.75849053718565</v>
      </c>
    </row>
    <row r="137" ht="15" customHeight="1">
      <c r="A137" s="152" t="s">
        <v>893</v>
      </c>
      <c r="B137" s="145" t="n">
        <v>101.91928220146656</v>
      </c>
      <c r="C137" s="145" t="n">
        <v>423.57789525811148</v>
      </c>
      <c r="D137" s="145" t="n">
        <v>71.26866297428279</v>
      </c>
      <c r="E137" s="145" t="n">
        <v>100.20853890071693</v>
      </c>
      <c r="F137" s="145" t="s">
        <v>857</v>
      </c>
      <c r="G137" s="145" t="n">
        <v>96.121972989379699</v>
      </c>
      <c r="H137" s="145" t="s">
        <v>857</v>
      </c>
      <c r="I137" s="145" t="n">
        <v>77.595560971068849</v>
      </c>
      <c r="J137" s="145" t="n">
        <v>148.87322450059432</v>
      </c>
      <c r="K137" s="145" t="s">
        <v>857</v>
      </c>
      <c r="L137" s="145" t="s">
        <v>857</v>
      </c>
      <c r="M137" s="145" t="n">
        <v>91.39608902034233</v>
      </c>
      <c r="N137" s="145" t="n">
        <v>1110.9612268159628</v>
      </c>
    </row>
    <row r="138" ht="15" customHeight="1">
      <c r="A138" s="154" t="s">
        <v>894</v>
      </c>
      <c r="B138" s="14" t="n">
        <v>112.52012978666966</v>
      </c>
      <c r="C138" s="14" t="n">
        <v>427.75864258074427</v>
      </c>
      <c r="D138" s="14" t="n">
        <v>79.622720281751981</v>
      </c>
      <c r="E138" s="14" t="n">
        <v>108.69850237137079</v>
      </c>
      <c r="F138" s="14" t="s">
        <v>857</v>
      </c>
      <c r="G138" s="14" t="n">
        <v>102.23016843824553</v>
      </c>
      <c r="H138" s="14" t="s">
        <v>857</v>
      </c>
      <c r="I138" s="14" t="n">
        <v>88.289498847352775</v>
      </c>
      <c r="J138" s="14" t="n">
        <v>166.69749843622549</v>
      </c>
      <c r="K138" s="14" t="s">
        <v>857</v>
      </c>
      <c r="L138" s="14" t="s">
        <v>857</v>
      </c>
      <c r="M138" s="14" t="n">
        <v>101.42940648724183</v>
      </c>
      <c r="N138" s="14" t="n">
        <v>1187.2465672296023</v>
      </c>
    </row>
    <row r="139" ht="15" customHeight="1">
      <c r="A139" s="155"/>
      <c r="B139" s="124"/>
      <c r="C139" s="124"/>
      <c r="D139" s="124"/>
      <c r="E139" s="124"/>
      <c r="F139" s="124"/>
      <c r="G139" s="124"/>
      <c r="H139" s="124"/>
      <c r="I139" s="124"/>
      <c r="J139" s="124"/>
      <c r="K139" s="124"/>
      <c r="L139" s="124"/>
      <c r="M139" s="124"/>
      <c r="N139" s="124"/>
    </row>
    <row r="140" ht="15" customHeight="1">
      <c r="A140" s="135" t="n">
        <v>2019</v>
      </c>
      <c r="B140" s="135"/>
      <c r="C140" s="135"/>
      <c r="D140" s="135"/>
      <c r="E140" s="135"/>
      <c r="F140" s="135"/>
      <c r="G140" s="135"/>
      <c r="H140" s="135"/>
      <c r="I140" s="135"/>
      <c r="J140" s="135"/>
      <c r="K140" s="135"/>
      <c r="L140" s="135"/>
      <c r="M140" s="135"/>
      <c r="N140" s="135"/>
    </row>
    <row r="141" ht="15" customHeight="1">
      <c r="A141" s="151" t="s">
        <v>884</v>
      </c>
      <c r="B141" s="145" t="n">
        <v>91.573498286223085</v>
      </c>
      <c r="C141" s="145" t="n">
        <v>402.11935138733674</v>
      </c>
      <c r="D141" s="145" t="n">
        <v>71.756421383471491</v>
      </c>
      <c r="E141" s="145" t="n">
        <v>112.09254941746545</v>
      </c>
      <c r="F141" s="145" t="n">
        <v>46.815138424827644</v>
      </c>
      <c r="G141" s="145" t="n">
        <v>102.16392363492113</v>
      </c>
      <c r="H141" s="145" t="n">
        <v>25.357458230276261</v>
      </c>
      <c r="I141" s="145" t="n">
        <v>89.667705197127162</v>
      </c>
      <c r="J141" s="145" t="n">
        <v>155.46550468412849</v>
      </c>
      <c r="K141" s="145" t="n">
        <v>24.287643205069688</v>
      </c>
      <c r="L141" s="145" t="n">
        <v>10.672351405548131</v>
      </c>
      <c r="M141" s="145" t="s">
        <v>875</v>
      </c>
      <c r="N141" s="145" t="n">
        <v>1131.9715452563953</v>
      </c>
    </row>
    <row r="142" ht="15" customHeight="1">
      <c r="A142" s="152" t="s">
        <v>885</v>
      </c>
      <c r="B142" s="145" t="n">
        <v>82.251358493154768</v>
      </c>
      <c r="C142" s="145" t="n">
        <v>398.48190562480033</v>
      </c>
      <c r="D142" s="145" t="n">
        <v>62.812808665330977</v>
      </c>
      <c r="E142" s="145" t="n">
        <v>104.47260864070304</v>
      </c>
      <c r="F142" s="145" t="n">
        <v>41.627686084764932</v>
      </c>
      <c r="G142" s="145" t="n">
        <v>97.146361637749052</v>
      </c>
      <c r="H142" s="145" t="n">
        <v>21.81949973607664</v>
      </c>
      <c r="I142" s="145" t="n">
        <v>79.070305202047336</v>
      </c>
      <c r="J142" s="145" t="n">
        <v>137.84102220421815</v>
      </c>
      <c r="K142" s="145" t="n">
        <v>22.802995022693143</v>
      </c>
      <c r="L142" s="145" t="n">
        <v>8.7674248442766736</v>
      </c>
      <c r="M142" s="145" t="s">
        <v>875</v>
      </c>
      <c r="N142" s="145" t="n">
        <v>1057.0939761558152</v>
      </c>
    </row>
    <row r="143" ht="15" customHeight="1">
      <c r="A143" s="153" t="s">
        <v>768</v>
      </c>
      <c r="B143" s="148" t="n">
        <v>26.980922456445054</v>
      </c>
      <c r="C143" s="148" t="n">
        <v>246.79338923642985</v>
      </c>
      <c r="D143" s="148" t="n">
        <v>26.807032496901186</v>
      </c>
      <c r="E143" s="148" t="n">
        <v>48.09278057095846</v>
      </c>
      <c r="F143" s="148" t="n">
        <v>13.287828859113057</v>
      </c>
      <c r="G143" s="148" t="n">
        <v>50.960425587509164</v>
      </c>
      <c r="H143" s="148" t="n">
        <v>8.2742924433263134</v>
      </c>
      <c r="I143" s="148" t="n">
        <v>30.949800466080983</v>
      </c>
      <c r="J143" s="148" t="n">
        <v>50.126075001884459</v>
      </c>
      <c r="K143" s="148" t="n">
        <v>9.8371146010532371</v>
      </c>
      <c r="L143" s="148" t="n">
        <v>2.8897472174833618</v>
      </c>
      <c r="M143" s="148" t="s">
        <v>875</v>
      </c>
      <c r="N143" s="148" t="n">
        <v>514.99940893718508</v>
      </c>
    </row>
    <row r="144" ht="15" customHeight="1">
      <c r="A144" s="153" t="s">
        <v>886</v>
      </c>
      <c r="B144" s="148" t="n">
        <v>8.4264547463289894</v>
      </c>
      <c r="C144" s="148" t="n">
        <v>42.890025783925374</v>
      </c>
      <c r="D144" s="148" t="n">
        <v>8.7094668613789867</v>
      </c>
      <c r="E144" s="148" t="n">
        <v>14.548982817942298</v>
      </c>
      <c r="F144" s="148" t="n">
        <v>2.9774152511978151</v>
      </c>
      <c r="G144" s="148" t="n">
        <v>15.733436542116802</v>
      </c>
      <c r="H144" s="148" t="n">
        <v>2.2782661380386351</v>
      </c>
      <c r="I144" s="148" t="n">
        <v>8.8307214853032416</v>
      </c>
      <c r="J144" s="148" t="n">
        <v>13.294633436609905</v>
      </c>
      <c r="K144" s="148" t="n">
        <v>2.382611269028982</v>
      </c>
      <c r="L144" s="148" t="n">
        <v>0.46477685785770412</v>
      </c>
      <c r="M144" s="148" t="s">
        <v>875</v>
      </c>
      <c r="N144" s="148" t="n">
        <v>120.53679118972873</v>
      </c>
    </row>
    <row r="145" ht="15" customHeight="1">
      <c r="A145" s="153" t="s">
        <v>887</v>
      </c>
      <c r="B145" s="148" t="n">
        <v>17.289115315018591</v>
      </c>
      <c r="C145" s="148" t="n">
        <v>0.52810471653111768</v>
      </c>
      <c r="D145" s="148" t="n">
        <v>6.1252263590666445</v>
      </c>
      <c r="E145" s="148" t="n">
        <v>6.3685164985312168</v>
      </c>
      <c r="F145" s="148" t="n">
        <v>9.3782440062098651</v>
      </c>
      <c r="G145" s="148" t="n">
        <v>3.6762627447250362</v>
      </c>
      <c r="H145" s="148" t="n">
        <v>1.7182002664950367</v>
      </c>
      <c r="I145" s="148" t="n">
        <v>7.406740871544522</v>
      </c>
      <c r="J145" s="148" t="n">
        <v>9.5883136446605661</v>
      </c>
      <c r="K145" s="148" t="n">
        <v>1.2804709687700586</v>
      </c>
      <c r="L145" s="148" t="n">
        <v>0.85901474262022182</v>
      </c>
      <c r="M145" s="148" t="s">
        <v>875</v>
      </c>
      <c r="N145" s="148" t="n">
        <v>64.218210134172892</v>
      </c>
    </row>
    <row r="146" ht="15" customHeight="1">
      <c r="A146" s="153" t="s">
        <v>888</v>
      </c>
      <c r="B146" s="148" t="n">
        <v>0.25751839103698732</v>
      </c>
      <c r="C146" s="148" t="n">
        <v>7.640840381876628</v>
      </c>
      <c r="D146" s="148" t="n">
        <v>0.65681144129435221</v>
      </c>
      <c r="E146" s="148" t="n">
        <v>0.19746308021545411</v>
      </c>
      <c r="F146" s="148" t="n">
        <v>0.25251135412851966</v>
      </c>
      <c r="G146" s="148" t="n">
        <v>2.842368793741862</v>
      </c>
      <c r="H146" s="148" t="n">
        <v>0.11121805817286173</v>
      </c>
      <c r="I146" s="148" t="n">
        <v>0.83277416502634682</v>
      </c>
      <c r="J146" s="148" t="n">
        <v>0.18547137489318849</v>
      </c>
      <c r="K146" s="148" t="n">
        <v>0.10460538616498312</v>
      </c>
      <c r="L146" s="148" t="n">
        <v>5.9442087856928505E-2</v>
      </c>
      <c r="M146" s="148" t="s">
        <v>875</v>
      </c>
      <c r="N146" s="148" t="n">
        <v>13.141024514408111</v>
      </c>
    </row>
    <row r="147" ht="15" customHeight="1">
      <c r="A147" s="153" t="s">
        <v>513</v>
      </c>
      <c r="B147" s="148" t="n">
        <v>18.413854336467747</v>
      </c>
      <c r="C147" s="148" t="n">
        <v>57.157431676569637</v>
      </c>
      <c r="D147" s="148" t="n">
        <v>13.844756717024486</v>
      </c>
      <c r="E147" s="148" t="n">
        <v>19.926929872853599</v>
      </c>
      <c r="F147" s="148" t="n">
        <v>8.2419169397722865</v>
      </c>
      <c r="G147" s="148" t="n">
        <v>14.652082641129812</v>
      </c>
      <c r="H147" s="148" t="n">
        <v>7.1102287806320179</v>
      </c>
      <c r="I147" s="148" t="n">
        <v>21.024602671689351</v>
      </c>
      <c r="J147" s="148" t="n">
        <v>31.29584393009695</v>
      </c>
      <c r="K147" s="148" t="n">
        <v>6.2015010073369341</v>
      </c>
      <c r="L147" s="148" t="n">
        <v>3.4201759148343411</v>
      </c>
      <c r="M147" s="148" t="s">
        <v>875</v>
      </c>
      <c r="N147" s="148" t="n">
        <v>201.28932448840715</v>
      </c>
    </row>
    <row r="148" ht="15" customHeight="1">
      <c r="A148" s="153" t="s">
        <v>514</v>
      </c>
      <c r="B148" s="148" t="n">
        <v>3.0247447352282211</v>
      </c>
      <c r="C148" s="148" t="n">
        <v>8.5305662633768709</v>
      </c>
      <c r="D148" s="148" t="n">
        <v>1.7796190579198203</v>
      </c>
      <c r="E148" s="148" t="n">
        <v>6.8733614377339691</v>
      </c>
      <c r="F148" s="148" t="n">
        <v>4.8867016206061056</v>
      </c>
      <c r="G148" s="148" t="n">
        <v>2.1628011655120849</v>
      </c>
      <c r="H148" s="148" t="n">
        <v>0.78122865104675276</v>
      </c>
      <c r="I148" s="148" t="n">
        <v>3.3325955215708407</v>
      </c>
      <c r="J148" s="148" t="n">
        <v>17.670125483606977</v>
      </c>
      <c r="K148" s="148" t="n">
        <v>0.81180975097211194</v>
      </c>
      <c r="L148" s="148" t="n">
        <v>6.2514432980219525E-2</v>
      </c>
      <c r="M148" s="148" t="s">
        <v>875</v>
      </c>
      <c r="N148" s="148" t="n">
        <v>49.91606812055398</v>
      </c>
    </row>
    <row r="149" ht="15" customHeight="1">
      <c r="A149" s="153" t="s">
        <v>515</v>
      </c>
      <c r="B149" s="148" t="n">
        <v>7.8587485126291838</v>
      </c>
      <c r="C149" s="148" t="n">
        <v>34.941547566090847</v>
      </c>
      <c r="D149" s="148" t="n">
        <v>4.8898957317454821</v>
      </c>
      <c r="E149" s="148" t="n">
        <v>8.4645743624680279</v>
      </c>
      <c r="F149" s="148" t="n">
        <v>2.603068053737287</v>
      </c>
      <c r="G149" s="148" t="n">
        <v>7.1189841630142787</v>
      </c>
      <c r="H149" s="148" t="n">
        <v>1.546065398365021</v>
      </c>
      <c r="I149" s="148" t="n">
        <v>6.693070020832061</v>
      </c>
      <c r="J149" s="148" t="n">
        <v>15.680559332466128</v>
      </c>
      <c r="K149" s="148" t="n">
        <v>2.1848820393668356</v>
      </c>
      <c r="L149" s="148" t="n">
        <v>1.0117535906438981</v>
      </c>
      <c r="M149" s="148" t="s">
        <v>875</v>
      </c>
      <c r="N149" s="148" t="n">
        <v>92.993148771359046</v>
      </c>
    </row>
    <row r="150" ht="15" customHeight="1">
      <c r="A150" s="152" t="s">
        <v>889</v>
      </c>
      <c r="B150" s="145" t="n">
        <v>9.3221397930682954</v>
      </c>
      <c r="C150" s="145" t="n">
        <v>3.6374457625364345</v>
      </c>
      <c r="D150" s="145" t="n">
        <v>8.9436127181405283</v>
      </c>
      <c r="E150" s="145" t="n">
        <v>7.6199407767624221</v>
      </c>
      <c r="F150" s="145" t="n">
        <v>5.1874523400627082</v>
      </c>
      <c r="G150" s="145" t="n">
        <v>5.0175619971720966</v>
      </c>
      <c r="H150" s="145" t="n">
        <v>3.5379584941996218</v>
      </c>
      <c r="I150" s="145" t="n">
        <v>10.597399995079821</v>
      </c>
      <c r="J150" s="145" t="n">
        <v>17.624482479910302</v>
      </c>
      <c r="K150" s="145" t="n">
        <v>1.4846481823765432</v>
      </c>
      <c r="L150" s="145" t="n">
        <v>1.9049265612714585</v>
      </c>
      <c r="M150" s="145" t="s">
        <v>875</v>
      </c>
      <c r="N150" s="145" t="n">
        <v>74.877569100580232</v>
      </c>
    </row>
    <row r="151" ht="15" customHeight="1">
      <c r="A151" s="152" t="s">
        <v>890</v>
      </c>
      <c r="B151" s="145" t="n">
        <v>16.7657365904541</v>
      </c>
      <c r="C151" s="145" t="n">
        <v>26.104602974166873</v>
      </c>
      <c r="D151" s="145" t="n">
        <v>7.8101958447265627</v>
      </c>
      <c r="E151" s="145" t="n">
        <v>10.645553002115884</v>
      </c>
      <c r="F151" s="145" t="n">
        <v>8.8941877653662385</v>
      </c>
      <c r="G151" s="145" t="n">
        <v>14.33103598753738</v>
      </c>
      <c r="H151" s="145" t="n">
        <v>1.289223065782547</v>
      </c>
      <c r="I151" s="145" t="n">
        <v>5.4219177693049119</v>
      </c>
      <c r="J151" s="145" t="n">
        <v>23.713423053848267</v>
      </c>
      <c r="K151" s="145" t="n">
        <v>2.608503190738678</v>
      </c>
      <c r="L151" s="145" t="n">
        <v>1.7522994819097522</v>
      </c>
      <c r="M151" s="145" t="s">
        <v>875</v>
      </c>
      <c r="N151" s="145" t="n">
        <v>119.33667872595119</v>
      </c>
    </row>
    <row r="152" ht="15" customHeight="1">
      <c r="A152" s="153" t="s">
        <v>891</v>
      </c>
      <c r="B152" s="148" t="n">
        <v>0.56045033283233647</v>
      </c>
      <c r="C152" s="148" t="n">
        <v>1.8839096852620443</v>
      </c>
      <c r="D152" s="148" t="n">
        <v>1.4542564029057823</v>
      </c>
      <c r="E152" s="148" t="n">
        <v>0.67148545710245766</v>
      </c>
      <c r="F152" s="148" t="n">
        <v>0.20864315255482993</v>
      </c>
      <c r="G152" s="148" t="n">
        <v>0.29060704046885172</v>
      </c>
      <c r="H152" s="148" t="n">
        <v>0.10464913851420085</v>
      </c>
      <c r="I152" s="148" t="n">
        <v>0.34503935376485195</v>
      </c>
      <c r="J152" s="148" t="n">
        <v>1.9305176010131837</v>
      </c>
      <c r="K152" s="148" t="n">
        <v>5.130269400278728E-2</v>
      </c>
      <c r="L152" s="148" t="n">
        <v>0.31940231323242185</v>
      </c>
      <c r="M152" s="148" t="s">
        <v>875</v>
      </c>
      <c r="N152" s="148" t="n">
        <v>7.820263171653747</v>
      </c>
    </row>
    <row r="153" ht="15" customHeight="1">
      <c r="A153" s="153" t="s">
        <v>892</v>
      </c>
      <c r="B153" s="148" t="n">
        <v>16.205286257621765</v>
      </c>
      <c r="C153" s="148" t="n">
        <v>24.220693288904826</v>
      </c>
      <c r="D153" s="148" t="n">
        <v>6.3559394418207811</v>
      </c>
      <c r="E153" s="148" t="n">
        <v>9.9740675450134262</v>
      </c>
      <c r="F153" s="148" t="n">
        <v>8.6855446128114071</v>
      </c>
      <c r="G153" s="148" t="n">
        <v>14.040428947068529</v>
      </c>
      <c r="H153" s="148" t="n">
        <v>1.184573927268346</v>
      </c>
      <c r="I153" s="148" t="n">
        <v>5.076878415540059</v>
      </c>
      <c r="J153" s="148" t="n">
        <v>21.782905452835085</v>
      </c>
      <c r="K153" s="148" t="n">
        <v>2.5572004967358906</v>
      </c>
      <c r="L153" s="148" t="n">
        <v>1.4328971686773297</v>
      </c>
      <c r="M153" s="148" t="s">
        <v>875</v>
      </c>
      <c r="N153" s="148" t="n">
        <v>111.5164155542974</v>
      </c>
    </row>
    <row r="154" ht="15" customHeight="1">
      <c r="A154" s="152" t="s">
        <v>893</v>
      </c>
      <c r="B154" s="145" t="n">
        <v>99.017095083608879</v>
      </c>
      <c r="C154" s="145" t="n">
        <v>424.58650859896721</v>
      </c>
      <c r="D154" s="145" t="n">
        <v>70.623004510057527</v>
      </c>
      <c r="E154" s="145" t="n">
        <v>115.11816164281892</v>
      </c>
      <c r="F154" s="145" t="n">
        <v>50.521873850131165</v>
      </c>
      <c r="G154" s="145" t="n">
        <v>111.47739762528641</v>
      </c>
      <c r="H154" s="145" t="n">
        <v>23.108722801859184</v>
      </c>
      <c r="I154" s="145" t="n">
        <v>84.492222971352248</v>
      </c>
      <c r="J154" s="145" t="n">
        <v>161.55444525806644</v>
      </c>
      <c r="K154" s="145" t="n">
        <v>25.411498213431823</v>
      </c>
      <c r="L154" s="145" t="n">
        <v>10.519724326186427</v>
      </c>
      <c r="M154" s="145" t="s">
        <v>875</v>
      </c>
      <c r="N154" s="145" t="n">
        <v>1176.4306548817658</v>
      </c>
    </row>
    <row r="155" ht="15" customHeight="1">
      <c r="A155" s="154" t="s">
        <v>894</v>
      </c>
      <c r="B155" s="14" t="n">
        <v>108.33923487667717</v>
      </c>
      <c r="C155" s="14" t="n">
        <v>428.22395436150367</v>
      </c>
      <c r="D155" s="14" t="n">
        <v>79.566617228198069</v>
      </c>
      <c r="E155" s="14" t="n">
        <v>122.73810241958134</v>
      </c>
      <c r="F155" s="14" t="n">
        <v>55.709326190193885</v>
      </c>
      <c r="G155" s="14" t="n">
        <v>116.49495962245851</v>
      </c>
      <c r="H155" s="14" t="n">
        <v>26.646681296058809</v>
      </c>
      <c r="I155" s="14" t="n">
        <v>95.089622966432074</v>
      </c>
      <c r="J155" s="14" t="n">
        <v>179.17892773797675</v>
      </c>
      <c r="K155" s="14" t="n">
        <v>26.896146395808369</v>
      </c>
      <c r="L155" s="14" t="n">
        <v>12.424650887457886</v>
      </c>
      <c r="M155" s="14" t="s">
        <v>875</v>
      </c>
      <c r="N155" s="14" t="n">
        <v>1251.3082239823466</v>
      </c>
    </row>
    <row r="156" ht="15" customHeight="1">
      <c r="A156" s="152"/>
      <c r="B156" s="145"/>
      <c r="C156" s="145"/>
      <c r="D156" s="145"/>
      <c r="E156" s="145"/>
      <c r="F156" s="145"/>
      <c r="G156" s="145"/>
      <c r="H156" s="145"/>
      <c r="I156" s="145"/>
      <c r="J156" s="145"/>
      <c r="K156" s="145"/>
      <c r="L156" s="145"/>
      <c r="M156" s="145"/>
      <c r="N156" s="145"/>
    </row>
    <row r="157" ht="15" customHeight="1">
      <c r="A157" s="135" t="n">
        <v>2020</v>
      </c>
      <c r="B157" s="135"/>
      <c r="C157" s="135"/>
      <c r="D157" s="135"/>
      <c r="E157" s="135"/>
      <c r="F157" s="135"/>
      <c r="G157" s="135"/>
      <c r="H157" s="135"/>
      <c r="I157" s="135"/>
      <c r="J157" s="135"/>
      <c r="K157" s="135"/>
      <c r="L157" s="135"/>
      <c r="M157" s="135"/>
      <c r="N157" s="135"/>
    </row>
    <row r="158" ht="15" customHeight="1">
      <c r="A158" s="151" t="s">
        <v>884</v>
      </c>
      <c r="B158" s="145" t="n">
        <v>89.503523898669044</v>
      </c>
      <c r="C158" s="145" t="n">
        <v>384.15309996780832</v>
      </c>
      <c r="D158" s="145" t="n">
        <v>74.688204780911562</v>
      </c>
      <c r="E158" s="145" t="n">
        <v>111.32684024962516</v>
      </c>
      <c r="F158" s="145" t="n">
        <v>43.686469425813421</v>
      </c>
      <c r="G158" s="145" t="n">
        <v>100.46644814678808</v>
      </c>
      <c r="H158" s="145" t="n">
        <v>27.048974922759822</v>
      </c>
      <c r="I158" s="145" t="n">
        <v>93.906257662394822</v>
      </c>
      <c r="J158" s="145" t="n">
        <v>155.77403236951295</v>
      </c>
      <c r="K158" s="145" t="n">
        <v>25.023691057764815</v>
      </c>
      <c r="L158" s="145" t="n">
        <v>10.999208666421872</v>
      </c>
      <c r="M158" s="145" t="s">
        <v>875</v>
      </c>
      <c r="N158" s="145" t="n">
        <v>1116.5767511484701</v>
      </c>
    </row>
    <row r="159" ht="15" customHeight="1">
      <c r="A159" s="152" t="s">
        <v>885</v>
      </c>
      <c r="B159" s="145" t="n">
        <v>80.37458482261377</v>
      </c>
      <c r="C159" s="145" t="n">
        <v>380.68923818273663</v>
      </c>
      <c r="D159" s="145" t="n">
        <v>65.142489078183274</v>
      </c>
      <c r="E159" s="145" t="n">
        <v>103.68271513314043</v>
      </c>
      <c r="F159" s="145" t="n">
        <v>37.039618781583549</v>
      </c>
      <c r="G159" s="145" t="n">
        <v>94.663599556423208</v>
      </c>
      <c r="H159" s="145" t="n">
        <v>22.4512134211922</v>
      </c>
      <c r="I159" s="145" t="n">
        <v>83.011131855254163</v>
      </c>
      <c r="J159" s="145" t="n">
        <v>137.3956785528668</v>
      </c>
      <c r="K159" s="145" t="n">
        <v>23.408861182962003</v>
      </c>
      <c r="L159" s="145" t="n">
        <v>9.1740469291222855</v>
      </c>
      <c r="M159" s="145" t="s">
        <v>875</v>
      </c>
      <c r="N159" s="145" t="n">
        <v>1037.0331774960782</v>
      </c>
    </row>
    <row r="160" ht="15" customHeight="1">
      <c r="A160" s="153" t="s">
        <v>768</v>
      </c>
      <c r="B160" s="148" t="n">
        <v>26.282695066501621</v>
      </c>
      <c r="C160" s="148" t="n">
        <v>224.85050545352172</v>
      </c>
      <c r="D160" s="148" t="n">
        <v>27.953633058017729</v>
      </c>
      <c r="E160" s="148" t="n">
        <v>48.702506263290395</v>
      </c>
      <c r="F160" s="148" t="n">
        <v>11.770798661729813</v>
      </c>
      <c r="G160" s="148" t="n">
        <v>51.338288335372916</v>
      </c>
      <c r="H160" s="148" t="n">
        <v>7.9408233618030533</v>
      </c>
      <c r="I160" s="148" t="n">
        <v>31.53070110702896</v>
      </c>
      <c r="J160" s="148" t="n">
        <v>52.045736809478768</v>
      </c>
      <c r="K160" s="148" t="n">
        <v>9.9358484279098516</v>
      </c>
      <c r="L160" s="148" t="n">
        <v>3.1969180001866015</v>
      </c>
      <c r="M160" s="148" t="s">
        <v>875</v>
      </c>
      <c r="N160" s="148" t="n">
        <v>495.5484545448416</v>
      </c>
    </row>
    <row r="161" ht="15" customHeight="1">
      <c r="A161" s="153" t="s">
        <v>886</v>
      </c>
      <c r="B161" s="148" t="n">
        <v>7.2346929112497982</v>
      </c>
      <c r="C161" s="148" t="n">
        <v>30.122370986796067</v>
      </c>
      <c r="D161" s="148" t="n">
        <v>6.9416580722872414</v>
      </c>
      <c r="E161" s="148" t="n">
        <v>10.682039349772134</v>
      </c>
      <c r="F161" s="148" t="n">
        <v>2.6219624720891317</v>
      </c>
      <c r="G161" s="148" t="n">
        <v>11.379371062100731</v>
      </c>
      <c r="H161" s="148" t="n">
        <v>1.6620790041224163</v>
      </c>
      <c r="I161" s="148" t="n">
        <v>9.9465188245836913</v>
      </c>
      <c r="J161" s="148" t="n">
        <v>14.325205364456174</v>
      </c>
      <c r="K161" s="148" t="n">
        <v>2.1890991080347697</v>
      </c>
      <c r="L161" s="148" t="n">
        <v>0.35460698167641957</v>
      </c>
      <c r="M161" s="148" t="s">
        <v>875</v>
      </c>
      <c r="N161" s="148" t="n">
        <v>97.459604137168569</v>
      </c>
    </row>
    <row r="162" ht="15" customHeight="1">
      <c r="A162" s="153" t="s">
        <v>887</v>
      </c>
      <c r="B162" s="148" t="n">
        <v>13.141123824667105</v>
      </c>
      <c r="C162" s="148" t="n">
        <v>9.4019655253092457E-2</v>
      </c>
      <c r="D162" s="148" t="n">
        <v>5.3595191125488277</v>
      </c>
      <c r="E162" s="148" t="n">
        <v>8.1075376597204833</v>
      </c>
      <c r="F162" s="148" t="n">
        <v>10.018780614414947</v>
      </c>
      <c r="G162" s="148" t="n">
        <v>2.9763904474306742</v>
      </c>
      <c r="H162" s="148" t="n">
        <v>2.146760304682795</v>
      </c>
      <c r="I162" s="148" t="n">
        <v>8.1827108229977306</v>
      </c>
      <c r="J162" s="148" t="n">
        <v>6.6338765552735639</v>
      </c>
      <c r="K162" s="148" t="n">
        <v>1.1115216521656355</v>
      </c>
      <c r="L162" s="148" t="n">
        <v>0.95201361905180626</v>
      </c>
      <c r="M162" s="148" t="s">
        <v>875</v>
      </c>
      <c r="N162" s="148" t="n">
        <v>58.724254268206664</v>
      </c>
    </row>
    <row r="163" ht="15" customHeight="1">
      <c r="A163" s="153" t="s">
        <v>888</v>
      </c>
      <c r="B163" s="148" t="n">
        <v>0.14857929884592691</v>
      </c>
      <c r="C163" s="148" t="n">
        <v>5.980869869486491</v>
      </c>
      <c r="D163" s="148" t="n">
        <v>0.44547284416198729</v>
      </c>
      <c r="E163" s="148" t="n">
        <v>0.68476301447550458</v>
      </c>
      <c r="F163" s="148" t="n">
        <v>0.10215430297851562</v>
      </c>
      <c r="G163" s="148" t="n">
        <v>1.4076816453297933</v>
      </c>
      <c r="H163" s="148" t="n">
        <v>6.4190539423624682E-2</v>
      </c>
      <c r="I163" s="148" t="n">
        <v>0.47949828637441005</v>
      </c>
      <c r="J163" s="148" t="n">
        <v>0.47882979112752277</v>
      </c>
      <c r="K163" s="148" t="n">
        <v>3.8766965484619144E-2</v>
      </c>
      <c r="L163" s="148" t="n">
        <v>2.5329950141906733E-2</v>
      </c>
      <c r="M163" s="148" t="s">
        <v>875</v>
      </c>
      <c r="N163" s="148" t="n">
        <v>9.8561365078303016</v>
      </c>
    </row>
    <row r="164" ht="15" customHeight="1">
      <c r="A164" s="153" t="s">
        <v>513</v>
      </c>
      <c r="B164" s="148" t="n">
        <v>23.125511383754727</v>
      </c>
      <c r="C164" s="148" t="n">
        <v>70.941367394063306</v>
      </c>
      <c r="D164" s="148" t="n">
        <v>16.928221846858978</v>
      </c>
      <c r="E164" s="148" t="n">
        <v>23.986204884198507</v>
      </c>
      <c r="F164" s="148" t="n">
        <v>9.0431405169404329</v>
      </c>
      <c r="G164" s="148" t="n">
        <v>18.605730410433448</v>
      </c>
      <c r="H164" s="148" t="n">
        <v>8.2714357369111369</v>
      </c>
      <c r="I164" s="148" t="n">
        <v>24.629584382954917</v>
      </c>
      <c r="J164" s="148" t="n">
        <v>36.701823109672546</v>
      </c>
      <c r="K164" s="148" t="n">
        <v>7.1282233204784395</v>
      </c>
      <c r="L164" s="148" t="n">
        <v>3.6158999681857429</v>
      </c>
      <c r="M164" s="148" t="s">
        <v>875</v>
      </c>
      <c r="N164" s="148" t="n">
        <v>242.97714295445212</v>
      </c>
    </row>
    <row r="165" ht="15" customHeight="1">
      <c r="A165" s="153" t="s">
        <v>514</v>
      </c>
      <c r="B165" s="148" t="n">
        <v>3.4114289217122393</v>
      </c>
      <c r="C165" s="148" t="n">
        <v>7.271554335021972</v>
      </c>
      <c r="D165" s="148" t="n">
        <v>2.042525094210307</v>
      </c>
      <c r="E165" s="148" t="n">
        <v>4.4072502067057284</v>
      </c>
      <c r="F165" s="148" t="n">
        <v>1.4936032118479414</v>
      </c>
      <c r="G165" s="148" t="n">
        <v>3.0964880123138427</v>
      </c>
      <c r="H165" s="148" t="n">
        <v>0.67897507085800168</v>
      </c>
      <c r="I165" s="148" t="n">
        <v>3.2681708856836948</v>
      </c>
      <c r="J165" s="148" t="n">
        <v>13.939955502324423</v>
      </c>
      <c r="K165" s="148" t="n">
        <v>0.65593375642140717</v>
      </c>
      <c r="L165" s="148" t="n">
        <v>7.9910498741944641E-2</v>
      </c>
      <c r="M165" s="148" t="s">
        <v>875</v>
      </c>
      <c r="N165" s="148" t="n">
        <v>40.345795495841493</v>
      </c>
    </row>
    <row r="166" ht="15" customHeight="1">
      <c r="A166" s="153" t="s">
        <v>515</v>
      </c>
      <c r="B166" s="148" t="n">
        <v>7.0305534158823608</v>
      </c>
      <c r="C166" s="148" t="n">
        <v>41.428550488594091</v>
      </c>
      <c r="D166" s="148" t="n">
        <v>5.471459050098221</v>
      </c>
      <c r="E166" s="148" t="n">
        <v>7.1124137549776982</v>
      </c>
      <c r="F166" s="148" t="n">
        <v>1.9891790015827626</v>
      </c>
      <c r="G166" s="148" t="n">
        <v>5.8596496434417924</v>
      </c>
      <c r="H166" s="148" t="n">
        <v>1.6869494033911692</v>
      </c>
      <c r="I166" s="148" t="n">
        <v>4.9739475456307733</v>
      </c>
      <c r="J166" s="148" t="n">
        <v>13.270251420533798</v>
      </c>
      <c r="K166" s="148" t="n">
        <v>2.3494679524672839</v>
      </c>
      <c r="L166" s="148" t="n">
        <v>0.94936791113785979</v>
      </c>
      <c r="M166" s="148" t="s">
        <v>875</v>
      </c>
      <c r="N166" s="148" t="n">
        <v>92.121789587737808</v>
      </c>
    </row>
    <row r="167" ht="15" customHeight="1">
      <c r="A167" s="152" t="s">
        <v>889</v>
      </c>
      <c r="B167" s="145" t="n">
        <v>9.128939076055282</v>
      </c>
      <c r="C167" s="145" t="n">
        <v>3.4638617850716562</v>
      </c>
      <c r="D167" s="145" t="n">
        <v>9.5457157027282609</v>
      </c>
      <c r="E167" s="145" t="n">
        <v>7.6441251164847053</v>
      </c>
      <c r="F167" s="145" t="n">
        <v>6.6468506442298665</v>
      </c>
      <c r="G167" s="145" t="n">
        <v>5.8028485903648734</v>
      </c>
      <c r="H167" s="145" t="n">
        <v>4.5977615015676285</v>
      </c>
      <c r="I167" s="145" t="n">
        <v>10.895125807140651</v>
      </c>
      <c r="J167" s="145" t="n">
        <v>18.378353816646179</v>
      </c>
      <c r="K167" s="145" t="n">
        <v>1.6148298748028163</v>
      </c>
      <c r="L167" s="145" t="n">
        <v>1.825161737299589</v>
      </c>
      <c r="M167" s="145" t="s">
        <v>875</v>
      </c>
      <c r="N167" s="145" t="n">
        <v>79.543573652391501</v>
      </c>
    </row>
    <row r="168" ht="15" customHeight="1">
      <c r="A168" s="152" t="s">
        <v>890</v>
      </c>
      <c r="B168" s="145" t="n">
        <v>13.016450832675936</v>
      </c>
      <c r="C168" s="145" t="n">
        <v>17.666549539337158</v>
      </c>
      <c r="D168" s="145" t="n">
        <v>3.6034940671132407</v>
      </c>
      <c r="E168" s="145" t="n">
        <v>5.7866904328816728</v>
      </c>
      <c r="F168" s="145" t="n">
        <v>9.5774479946231867</v>
      </c>
      <c r="G168" s="145" t="n">
        <v>5.7886444823964434</v>
      </c>
      <c r="H168" s="145" t="n">
        <v>0.99950325524965911</v>
      </c>
      <c r="I168" s="145" t="n">
        <v>5.399634222709655</v>
      </c>
      <c r="J168" s="145" t="n">
        <v>14.125766495834352</v>
      </c>
      <c r="K168" s="145" t="n">
        <v>1.2587286667188007</v>
      </c>
      <c r="L168" s="145" t="n">
        <v>0.84496178084293994</v>
      </c>
      <c r="M168" s="145" t="s">
        <v>875</v>
      </c>
      <c r="N168" s="145" t="n">
        <v>78.06787177038305</v>
      </c>
    </row>
    <row r="169" ht="15" customHeight="1">
      <c r="A169" s="153" t="s">
        <v>891</v>
      </c>
      <c r="B169" s="148" t="n">
        <v>0.96436145846049004</v>
      </c>
      <c r="C169" s="148" t="n">
        <v>0.29023509674072268</v>
      </c>
      <c r="D169" s="148" t="n">
        <v>0</v>
      </c>
      <c r="E169" s="148" t="n">
        <v>0.15767158508300783</v>
      </c>
      <c r="F169" s="148" t="n">
        <v>0.21261371294657389</v>
      </c>
      <c r="G169" s="148" t="n">
        <v>0.45280474446614588</v>
      </c>
      <c r="H169" s="148" t="n">
        <v>5.992261759440104E-2</v>
      </c>
      <c r="I169" s="148" t="n">
        <v>6.2194798787434891E-2</v>
      </c>
      <c r="J169" s="148" t="n">
        <v>1.9871584676106769E-2</v>
      </c>
      <c r="K169" s="148" t="n">
        <v>3.1441408793131509E-2</v>
      </c>
      <c r="L169" s="148" t="n">
        <v>0</v>
      </c>
      <c r="M169" s="148" t="s">
        <v>875</v>
      </c>
      <c r="N169" s="148" t="n">
        <v>2.251117007548014</v>
      </c>
    </row>
    <row r="170" ht="15" customHeight="1">
      <c r="A170" s="153" t="s">
        <v>892</v>
      </c>
      <c r="B170" s="148" t="n">
        <v>12.052089374215445</v>
      </c>
      <c r="C170" s="148" t="n">
        <v>17.376314442596435</v>
      </c>
      <c r="D170" s="148" t="n">
        <v>3.6034940671132407</v>
      </c>
      <c r="E170" s="148" t="n">
        <v>5.6290188477986653</v>
      </c>
      <c r="F170" s="148" t="n">
        <v>9.3648342816766128</v>
      </c>
      <c r="G170" s="148" t="n">
        <v>5.3358397379302982</v>
      </c>
      <c r="H170" s="148" t="n">
        <v>0.93958063765525801</v>
      </c>
      <c r="I170" s="148" t="n">
        <v>5.3374394239222216</v>
      </c>
      <c r="J170" s="148" t="n">
        <v>14.105894911158245</v>
      </c>
      <c r="K170" s="148" t="n">
        <v>1.2272872579256693</v>
      </c>
      <c r="L170" s="148" t="n">
        <v>0.84496178084293994</v>
      </c>
      <c r="M170" s="148" t="s">
        <v>875</v>
      </c>
      <c r="N170" s="148" t="n">
        <v>75.816754762835032</v>
      </c>
    </row>
    <row r="171" ht="15" customHeight="1">
      <c r="A171" s="152" t="s">
        <v>893</v>
      </c>
      <c r="B171" s="145" t="n">
        <v>93.391035655289713</v>
      </c>
      <c r="C171" s="145" t="n">
        <v>398.35578772207384</v>
      </c>
      <c r="D171" s="145" t="n">
        <v>68.745983145296535</v>
      </c>
      <c r="E171" s="145" t="n">
        <v>109.46940556602213</v>
      </c>
      <c r="F171" s="145" t="n">
        <v>46.617066776206734</v>
      </c>
      <c r="G171" s="145" t="n">
        <v>100.45224403881964</v>
      </c>
      <c r="H171" s="145" t="n">
        <v>23.450716676441861</v>
      </c>
      <c r="I171" s="145" t="n">
        <v>88.410766077963828</v>
      </c>
      <c r="J171" s="145" t="n">
        <v>151.52144504870108</v>
      </c>
      <c r="K171" s="145" t="n">
        <v>24.667589849680809</v>
      </c>
      <c r="L171" s="145" t="n">
        <v>10.01900870996522</v>
      </c>
      <c r="M171" s="145" t="s">
        <v>875</v>
      </c>
      <c r="N171" s="145" t="n">
        <v>1115.1010492664614</v>
      </c>
    </row>
    <row r="172" ht="15" customHeight="1">
      <c r="A172" s="154" t="s">
        <v>894</v>
      </c>
      <c r="B172" s="14" t="n">
        <v>102.519974731345</v>
      </c>
      <c r="C172" s="14" t="n">
        <v>401.81964950714558</v>
      </c>
      <c r="D172" s="14" t="n">
        <v>78.291698848024794</v>
      </c>
      <c r="E172" s="14" t="n">
        <v>117.11353068250686</v>
      </c>
      <c r="F172" s="14" t="n">
        <v>53.263917420436584</v>
      </c>
      <c r="G172" s="14" t="n">
        <v>106.25509262918452</v>
      </c>
      <c r="H172" s="14" t="n">
        <v>28.048478178009486</v>
      </c>
      <c r="I172" s="14" t="n">
        <v>99.305891885104458</v>
      </c>
      <c r="J172" s="14" t="n">
        <v>169.89979886534729</v>
      </c>
      <c r="K172" s="14" t="n">
        <v>26.282419724483624</v>
      </c>
      <c r="L172" s="14" t="n">
        <v>11.84417044726481</v>
      </c>
      <c r="M172" s="14" t="s">
        <v>875</v>
      </c>
      <c r="N172" s="14" t="n">
        <v>1194.6446229188532</v>
      </c>
    </row>
    <row r="173" ht="15" customHeight="1">
      <c r="A173" s="152"/>
      <c r="B173" s="145"/>
      <c r="C173" s="145"/>
      <c r="D173" s="145"/>
      <c r="E173" s="145"/>
      <c r="F173" s="145"/>
      <c r="G173" s="145"/>
      <c r="H173" s="145"/>
      <c r="I173" s="145"/>
      <c r="J173" s="145"/>
      <c r="K173" s="145"/>
      <c r="L173" s="145"/>
      <c r="M173" s="145"/>
      <c r="N173" s="145"/>
    </row>
    <row r="174" ht="15" customHeight="1">
      <c r="A174" s="135" t="n">
        <v>2021</v>
      </c>
      <c r="B174" s="135"/>
      <c r="C174" s="135"/>
      <c r="D174" s="135"/>
      <c r="E174" s="135"/>
      <c r="F174" s="135"/>
      <c r="G174" s="135"/>
      <c r="H174" s="135"/>
      <c r="I174" s="135"/>
      <c r="J174" s="135"/>
      <c r="K174" s="135"/>
      <c r="L174" s="135"/>
      <c r="M174" s="135"/>
      <c r="N174" s="135"/>
    </row>
    <row r="175" ht="15" customHeight="1">
      <c r="A175" s="151" t="s">
        <v>884</v>
      </c>
      <c r="B175" s="145" t="n">
        <v>110.14156066611129</v>
      </c>
      <c r="C175" s="145" t="n">
        <v>430.27293449013825</v>
      </c>
      <c r="D175" s="145" t="n">
        <v>88.77397008755851</v>
      </c>
      <c r="E175" s="145" t="n">
        <v>124.7157600685363</v>
      </c>
      <c r="F175" s="145" t="n">
        <v>49.66742168935766</v>
      </c>
      <c r="G175" s="145" t="n">
        <v>108.90176714533821</v>
      </c>
      <c r="H175" s="145" t="n">
        <v>30.983926768219987</v>
      </c>
      <c r="I175" s="145" t="n">
        <v>99.736877271991474</v>
      </c>
      <c r="J175" s="145" t="n">
        <v>173.26017746888022</v>
      </c>
      <c r="K175" s="145" t="n">
        <v>29.799581038888185</v>
      </c>
      <c r="L175" s="145" t="n">
        <v>12.160575672506608</v>
      </c>
      <c r="M175" s="145" t="s">
        <v>875</v>
      </c>
      <c r="N175" s="145" t="n">
        <v>1258.4145523675268</v>
      </c>
    </row>
    <row r="176" ht="15" customHeight="1">
      <c r="A176" s="152" t="s">
        <v>885</v>
      </c>
      <c r="B176" s="145" t="n">
        <v>99.910971875174397</v>
      </c>
      <c r="C176" s="145" t="n">
        <v>426.62999985914331</v>
      </c>
      <c r="D176" s="145" t="n">
        <v>77.226843442746173</v>
      </c>
      <c r="E176" s="145" t="n">
        <v>117.30888504870286</v>
      </c>
      <c r="F176" s="145" t="n">
        <v>43.302405159352475</v>
      </c>
      <c r="G176" s="145" t="n">
        <v>102.08298081299513</v>
      </c>
      <c r="H176" s="145" t="n">
        <v>26.361907321848559</v>
      </c>
      <c r="I176" s="145" t="n">
        <v>86.829011953044088</v>
      </c>
      <c r="J176" s="145" t="n">
        <v>152.4920849699576</v>
      </c>
      <c r="K176" s="145" t="n">
        <v>27.878643426042441</v>
      </c>
      <c r="L176" s="145" t="n">
        <v>10.153351913905119</v>
      </c>
      <c r="M176" s="145" t="s">
        <v>875</v>
      </c>
      <c r="N176" s="145" t="n">
        <v>1170.1770857829119</v>
      </c>
    </row>
    <row r="177" ht="15" customHeight="1">
      <c r="A177" s="153" t="s">
        <v>768</v>
      </c>
      <c r="B177" s="148" t="n">
        <v>29.847791295908614</v>
      </c>
      <c r="C177" s="148" t="n">
        <v>248.49005226836138</v>
      </c>
      <c r="D177" s="148" t="n">
        <v>31.271725634080255</v>
      </c>
      <c r="E177" s="148" t="n">
        <v>49.490651947443645</v>
      </c>
      <c r="F177" s="148" t="n">
        <v>15.679726133185703</v>
      </c>
      <c r="G177" s="148" t="n">
        <v>51.51847438075383</v>
      </c>
      <c r="H177" s="148" t="n">
        <v>8.8608295241057089</v>
      </c>
      <c r="I177" s="148" t="n">
        <v>30.980034943005876</v>
      </c>
      <c r="J177" s="148" t="n">
        <v>55.744719744565323</v>
      </c>
      <c r="K177" s="148" t="n">
        <v>11.345913058806739</v>
      </c>
      <c r="L177" s="148" t="n">
        <v>4.0294477487573621</v>
      </c>
      <c r="M177" s="148" t="s">
        <v>875</v>
      </c>
      <c r="N177" s="148" t="n">
        <v>537.25936667897452</v>
      </c>
    </row>
    <row r="178" ht="15" customHeight="1">
      <c r="A178" s="153" t="s">
        <v>886</v>
      </c>
      <c r="B178" s="148" t="n">
        <v>10.828225828463237</v>
      </c>
      <c r="C178" s="148" t="n">
        <v>38.166823013559977</v>
      </c>
      <c r="D178" s="148" t="n">
        <v>7.6703471871948254</v>
      </c>
      <c r="E178" s="148" t="n">
        <v>14.111247376912438</v>
      </c>
      <c r="F178" s="148" t="n">
        <v>2.639670144894918</v>
      </c>
      <c r="G178" s="148" t="n">
        <v>14.467768492073059</v>
      </c>
      <c r="H178" s="148" t="n">
        <v>2.3748706342277526</v>
      </c>
      <c r="I178" s="148" t="n">
        <v>10.216997430750531</v>
      </c>
      <c r="J178" s="148" t="n">
        <v>15.060865454635621</v>
      </c>
      <c r="K178" s="148" t="n">
        <v>3.2267827453804014</v>
      </c>
      <c r="L178" s="148" t="n">
        <v>0.40547965440591177</v>
      </c>
      <c r="M178" s="148" t="s">
        <v>875</v>
      </c>
      <c r="N178" s="148" t="n">
        <v>119.16907796249866</v>
      </c>
    </row>
    <row r="179" ht="15" customHeight="1">
      <c r="A179" s="153" t="s">
        <v>887</v>
      </c>
      <c r="B179" s="148" t="n">
        <v>23.782519200420001</v>
      </c>
      <c r="C179" s="148" t="n">
        <v>0.3129895853678385</v>
      </c>
      <c r="D179" s="148" t="n">
        <v>8.3406274709325174</v>
      </c>
      <c r="E179" s="148" t="n">
        <v>13.959126491890588</v>
      </c>
      <c r="F179" s="148" t="n">
        <v>9.1333836166775058</v>
      </c>
      <c r="G179" s="148" t="n">
        <v>2.6908674111169812</v>
      </c>
      <c r="H179" s="148" t="n">
        <v>3.3999776225744243</v>
      </c>
      <c r="I179" s="148" t="n">
        <v>9.0833147792328521</v>
      </c>
      <c r="J179" s="148" t="n">
        <v>7.5030468720856973</v>
      </c>
      <c r="K179" s="148" t="n">
        <v>1.3310764074151991</v>
      </c>
      <c r="L179" s="148" t="n">
        <v>1.0497821152593929</v>
      </c>
      <c r="M179" s="148" t="s">
        <v>875</v>
      </c>
      <c r="N179" s="148" t="n">
        <v>80.586711572972987</v>
      </c>
    </row>
    <row r="180" ht="15" customHeight="1">
      <c r="A180" s="153" t="s">
        <v>888</v>
      </c>
      <c r="B180" s="148" t="n">
        <v>0.13133184204101561</v>
      </c>
      <c r="C180" s="148" t="n">
        <v>10.141565569559733</v>
      </c>
      <c r="D180" s="148" t="n">
        <v>0.21631547373453777</v>
      </c>
      <c r="E180" s="148" t="n">
        <v>0.74551236801147469</v>
      </c>
      <c r="F180" s="148" t="n">
        <v>0.19095133618672686</v>
      </c>
      <c r="G180" s="148" t="n">
        <v>1.6545041984558106</v>
      </c>
      <c r="H180" s="148" t="n">
        <v>0.1761918186823527</v>
      </c>
      <c r="I180" s="148" t="n">
        <v>0.1010590108235677</v>
      </c>
      <c r="J180" s="148" t="n">
        <v>0.85709981246948241</v>
      </c>
      <c r="K180" s="148" t="n">
        <v>0.42345395800272628</v>
      </c>
      <c r="L180" s="148" t="n">
        <v>2.9746638043721515E-2</v>
      </c>
      <c r="M180" s="148" t="s">
        <v>875</v>
      </c>
      <c r="N180" s="148" t="n">
        <v>14.66773202601115</v>
      </c>
    </row>
    <row r="181" ht="15" customHeight="1">
      <c r="A181" s="153" t="s">
        <v>513</v>
      </c>
      <c r="B181" s="148" t="n">
        <v>25.479523319424946</v>
      </c>
      <c r="C181" s="148" t="n">
        <v>77.138342105229711</v>
      </c>
      <c r="D181" s="148" t="n">
        <v>20.030362716768902</v>
      </c>
      <c r="E181" s="148" t="n">
        <v>25.663436413561502</v>
      </c>
      <c r="F181" s="148" t="n">
        <v>9.9177796937185914</v>
      </c>
      <c r="G181" s="148" t="n">
        <v>20.038035508508049</v>
      </c>
      <c r="H181" s="148" t="n">
        <v>9.2315366212615988</v>
      </c>
      <c r="I181" s="148" t="n">
        <v>26.025503680695842</v>
      </c>
      <c r="J181" s="148" t="n">
        <v>39.314573097991939</v>
      </c>
      <c r="K181" s="148" t="n">
        <v>8.1579460541108464</v>
      </c>
      <c r="L181" s="148" t="n">
        <v>3.8087774478885335</v>
      </c>
      <c r="M181" s="148" t="s">
        <v>875</v>
      </c>
      <c r="N181" s="148" t="n">
        <v>264.80581665916043</v>
      </c>
    </row>
    <row r="182" ht="15" customHeight="1">
      <c r="A182" s="153" t="s">
        <v>514</v>
      </c>
      <c r="B182" s="148" t="n">
        <v>2.6734463456980384</v>
      </c>
      <c r="C182" s="148" t="n">
        <v>9.0424466593831365</v>
      </c>
      <c r="D182" s="148" t="n">
        <v>4.1344339959716789</v>
      </c>
      <c r="E182" s="148" t="n">
        <v>3.6702007699025474</v>
      </c>
      <c r="F182" s="148" t="n">
        <v>2.4793261157843269</v>
      </c>
      <c r="G182" s="148" t="n">
        <v>5.143086917872111</v>
      </c>
      <c r="H182" s="148" t="n">
        <v>0.69212436229705809</v>
      </c>
      <c r="I182" s="148" t="n">
        <v>5.2414490169525152</v>
      </c>
      <c r="J182" s="148" t="n">
        <v>16.079057344233192</v>
      </c>
      <c r="K182" s="148" t="n">
        <v>1.0613542035655976</v>
      </c>
      <c r="L182" s="148" t="n">
        <v>0.11156937320756911</v>
      </c>
      <c r="M182" s="148" t="s">
        <v>875</v>
      </c>
      <c r="N182" s="148" t="n">
        <v>50.32849510486777</v>
      </c>
    </row>
    <row r="183" ht="15" customHeight="1">
      <c r="A183" s="153" t="s">
        <v>515</v>
      </c>
      <c r="B183" s="148" t="n">
        <v>7.1681340432185374</v>
      </c>
      <c r="C183" s="148" t="n">
        <v>43.337780657681392</v>
      </c>
      <c r="D183" s="148" t="n">
        <v>5.5630309640634579</v>
      </c>
      <c r="E183" s="148" t="n">
        <v>9.6687096809806725</v>
      </c>
      <c r="F183" s="148" t="n">
        <v>3.2615681189046994</v>
      </c>
      <c r="G183" s="148" t="n">
        <v>6.5702439042153156</v>
      </c>
      <c r="H183" s="148" t="n">
        <v>1.6263767386996724</v>
      </c>
      <c r="I183" s="148" t="n">
        <v>5.1806530915828866</v>
      </c>
      <c r="J183" s="148" t="n">
        <v>17.932722643976337</v>
      </c>
      <c r="K183" s="148" t="n">
        <v>2.332116998760938</v>
      </c>
      <c r="L183" s="148" t="n">
        <v>0.71854893634262684</v>
      </c>
      <c r="M183" s="148" t="s">
        <v>875</v>
      </c>
      <c r="N183" s="148" t="n">
        <v>103.35988577842656</v>
      </c>
    </row>
    <row r="184" ht="15" customHeight="1">
      <c r="A184" s="152" t="s">
        <v>889</v>
      </c>
      <c r="B184" s="145" t="n">
        <v>10.230588790936917</v>
      </c>
      <c r="C184" s="145" t="n">
        <v>3.6429346309951698</v>
      </c>
      <c r="D184" s="145" t="n">
        <v>11.547126644812327</v>
      </c>
      <c r="E184" s="145" t="n">
        <v>7.4068750198334481</v>
      </c>
      <c r="F184" s="145" t="n">
        <v>6.365016530005188</v>
      </c>
      <c r="G184" s="145" t="n">
        <v>6.8187863323430209</v>
      </c>
      <c r="H184" s="145" t="n">
        <v>4.6220194463714215</v>
      </c>
      <c r="I184" s="145" t="n">
        <v>12.907865318947376</v>
      </c>
      <c r="J184" s="145" t="n">
        <v>20.768092498922599</v>
      </c>
      <c r="K184" s="145" t="n">
        <v>1.9209376128457416</v>
      </c>
      <c r="L184" s="145" t="n">
        <v>2.0072237586014898</v>
      </c>
      <c r="M184" s="145" t="s">
        <v>875</v>
      </c>
      <c r="N184" s="145" t="n">
        <v>88.237466584614708</v>
      </c>
    </row>
    <row r="185" ht="15" customHeight="1">
      <c r="A185" s="152" t="s">
        <v>890</v>
      </c>
      <c r="B185" s="145" t="n">
        <v>15.653128857307431</v>
      </c>
      <c r="C185" s="145" t="n">
        <v>22.342141942431137</v>
      </c>
      <c r="D185" s="145" t="n">
        <v>5.9319973878428156</v>
      </c>
      <c r="E185" s="145" t="n">
        <v>8.3779018626861586</v>
      </c>
      <c r="F185" s="145" t="n">
        <v>9.4113364296086637</v>
      </c>
      <c r="G185" s="145" t="n">
        <v>10.979557646522524</v>
      </c>
      <c r="H185" s="145" t="n">
        <v>1.1798355777422589</v>
      </c>
      <c r="I185" s="145" t="n">
        <v>4.0595448403040564</v>
      </c>
      <c r="J185" s="145" t="n">
        <v>22.044539649912522</v>
      </c>
      <c r="K185" s="145" t="n">
        <v>1.1731812764962513</v>
      </c>
      <c r="L185" s="145" t="n">
        <v>0.59798693093299859</v>
      </c>
      <c r="M185" s="145" t="s">
        <v>875</v>
      </c>
      <c r="N185" s="145" t="n">
        <v>101.75115240178681</v>
      </c>
    </row>
    <row r="186" ht="15" customHeight="1">
      <c r="A186" s="153" t="s">
        <v>891</v>
      </c>
      <c r="B186" s="148" t="n">
        <v>0.24294555778503418</v>
      </c>
      <c r="C186" s="148" t="n">
        <v>0.7904660888671875</v>
      </c>
      <c r="D186" s="148" t="n">
        <v>9.9854756673177072E-2</v>
      </c>
      <c r="E186" s="148" t="n">
        <v>0.1761831843058268</v>
      </c>
      <c r="F186" s="148" t="n">
        <v>0.36636916281382242</v>
      </c>
      <c r="G186" s="148" t="n">
        <v>6.1516771443684899E-2</v>
      </c>
      <c r="H186" s="148" t="n">
        <v>0.12151059023539225</v>
      </c>
      <c r="I186" s="148" t="n">
        <v>3.9091184997558592E-2</v>
      </c>
      <c r="J186" s="148" t="n">
        <v>3.6904735717773436</v>
      </c>
      <c r="K186" s="148" t="n">
        <v>0.16683277384440104</v>
      </c>
      <c r="L186" s="148" t="n">
        <v>1.8594630559285483E-2</v>
      </c>
      <c r="M186" s="148" t="s">
        <v>875</v>
      </c>
      <c r="N186" s="148" t="n">
        <v>5.7738382733027143</v>
      </c>
    </row>
    <row r="187" ht="15" customHeight="1">
      <c r="A187" s="153" t="s">
        <v>892</v>
      </c>
      <c r="B187" s="148" t="n">
        <v>15.410183299522398</v>
      </c>
      <c r="C187" s="148" t="n">
        <v>21.551675853563946</v>
      </c>
      <c r="D187" s="148" t="n">
        <v>5.8321426311696385</v>
      </c>
      <c r="E187" s="148" t="n">
        <v>8.2017186783803311</v>
      </c>
      <c r="F187" s="148" t="n">
        <v>9.044967266794842</v>
      </c>
      <c r="G187" s="148" t="n">
        <v>10.918040875078836</v>
      </c>
      <c r="H187" s="148" t="n">
        <v>1.0583249875068665</v>
      </c>
      <c r="I187" s="148" t="n">
        <v>4.0204536553064978</v>
      </c>
      <c r="J187" s="148" t="n">
        <v>18.354066078135169</v>
      </c>
      <c r="K187" s="148" t="n">
        <v>1.0063485026518504</v>
      </c>
      <c r="L187" s="148" t="n">
        <v>0.57939230037371314</v>
      </c>
      <c r="M187" s="148" t="s">
        <v>875</v>
      </c>
      <c r="N187" s="148" t="n">
        <v>95.977314128484082</v>
      </c>
    </row>
    <row r="188" ht="15" customHeight="1">
      <c r="A188" s="152" t="s">
        <v>893</v>
      </c>
      <c r="B188" s="145" t="n">
        <v>115.56410073248183</v>
      </c>
      <c r="C188" s="145" t="n">
        <v>448.97214180157431</v>
      </c>
      <c r="D188" s="145" t="n">
        <v>83.158840830588986</v>
      </c>
      <c r="E188" s="145" t="n">
        <v>125.68678691138902</v>
      </c>
      <c r="F188" s="145" t="n">
        <v>52.713741588961149</v>
      </c>
      <c r="G188" s="145" t="n">
        <v>113.06253845951767</v>
      </c>
      <c r="H188" s="145" t="n">
        <v>27.541742899590819</v>
      </c>
      <c r="I188" s="145" t="n">
        <v>90.888556793348144</v>
      </c>
      <c r="J188" s="145" t="n">
        <v>174.53662461987011</v>
      </c>
      <c r="K188" s="145" t="n">
        <v>29.051824702538696</v>
      </c>
      <c r="L188" s="145" t="n">
        <v>10.751338844838115</v>
      </c>
      <c r="M188" s="145" t="s">
        <v>875</v>
      </c>
      <c r="N188" s="145" t="n">
        <v>1271.928238184699</v>
      </c>
    </row>
    <row r="189" ht="15" customHeight="1">
      <c r="A189" s="154" t="s">
        <v>894</v>
      </c>
      <c r="B189" s="14" t="n">
        <v>125.79468952341871</v>
      </c>
      <c r="C189" s="14" t="n">
        <v>452.61507643256942</v>
      </c>
      <c r="D189" s="14" t="n">
        <v>94.705967475401323</v>
      </c>
      <c r="E189" s="14" t="n">
        <v>133.09366193122247</v>
      </c>
      <c r="F189" s="14" t="n">
        <v>59.078758118966327</v>
      </c>
      <c r="G189" s="14" t="n">
        <v>119.88132479186066</v>
      </c>
      <c r="H189" s="14" t="n">
        <v>32.163762345962247</v>
      </c>
      <c r="I189" s="14" t="n">
        <v>103.79642211229552</v>
      </c>
      <c r="J189" s="14" t="n">
        <v>195.30471711879272</v>
      </c>
      <c r="K189" s="14" t="n">
        <v>30.972762315384436</v>
      </c>
      <c r="L189" s="14" t="n">
        <v>12.758562603439609</v>
      </c>
      <c r="M189" s="14" t="s">
        <v>875</v>
      </c>
      <c r="N189" s="14" t="n">
        <v>1360.1657047693134</v>
      </c>
    </row>
    <row r="190" ht="15" customHeight="1">
      <c r="A190" s="152"/>
      <c r="B190" s="145"/>
      <c r="C190" s="145"/>
      <c r="D190" s="145"/>
      <c r="E190" s="145"/>
      <c r="F190" s="145"/>
      <c r="G190" s="145"/>
      <c r="H190" s="145"/>
      <c r="I190" s="145"/>
      <c r="J190" s="145"/>
      <c r="K190" s="145"/>
      <c r="L190" s="145"/>
      <c r="M190" s="145"/>
      <c r="N190" s="145"/>
    </row>
    <row r="191" ht="15" customHeight="1">
      <c r="A191" s="135" t="n">
        <v>2022</v>
      </c>
      <c r="B191" s="135"/>
      <c r="C191" s="135"/>
      <c r="D191" s="135"/>
      <c r="E191" s="135"/>
      <c r="F191" s="135"/>
      <c r="G191" s="135"/>
      <c r="H191" s="135"/>
      <c r="I191" s="135"/>
      <c r="J191" s="135"/>
      <c r="K191" s="135"/>
      <c r="L191" s="135"/>
      <c r="M191" s="135"/>
      <c r="N191" s="135"/>
    </row>
    <row r="192" ht="15" customHeight="1">
      <c r="A192" s="151" t="s">
        <v>884</v>
      </c>
      <c r="B192" s="145" t="n">
        <v>146.35887658220102</v>
      </c>
      <c r="C192" s="145" t="n">
        <v>488.99293456957469</v>
      </c>
      <c r="D192" s="145" t="n">
        <v>93.687552721970746</v>
      </c>
      <c r="E192" s="145" t="n">
        <v>143.95201164547433</v>
      </c>
      <c r="F192" s="145" t="n">
        <v>64.817827462666216</v>
      </c>
      <c r="G192" s="145" t="n">
        <v>141.09332229683847</v>
      </c>
      <c r="H192" s="145" t="n">
        <v>35.127692542175758</v>
      </c>
      <c r="I192" s="145" t="n">
        <v>115.65529492982292</v>
      </c>
      <c r="J192" s="145" t="n">
        <v>203.36769095833125</v>
      </c>
      <c r="K192" s="145" t="n">
        <v>35.8971641383419</v>
      </c>
      <c r="L192" s="145" t="n">
        <v>13.557984980192407</v>
      </c>
      <c r="M192" s="145" t="s">
        <v>875</v>
      </c>
      <c r="N192" s="145" t="n">
        <v>1482.5083528275893</v>
      </c>
    </row>
    <row r="193" ht="15" customHeight="1">
      <c r="A193" s="152" t="s">
        <v>885</v>
      </c>
      <c r="B193" s="145" t="n">
        <v>134.92879298060623</v>
      </c>
      <c r="C193" s="145" t="n">
        <v>485.50120869080251</v>
      </c>
      <c r="D193" s="145" t="n">
        <v>83.424695956140994</v>
      </c>
      <c r="E193" s="145" t="n">
        <v>137.44471427077519</v>
      </c>
      <c r="F193" s="145" t="n">
        <v>58.203919715981755</v>
      </c>
      <c r="G193" s="145" t="n">
        <v>134.63255563493553</v>
      </c>
      <c r="H193" s="145" t="n">
        <v>30.397976207154496</v>
      </c>
      <c r="I193" s="145" t="n">
        <v>100.58247660286725</v>
      </c>
      <c r="J193" s="145" t="n">
        <v>177.60411946711423</v>
      </c>
      <c r="K193" s="145" t="n">
        <v>33.636627801903124</v>
      </c>
      <c r="L193" s="145" t="n">
        <v>11.315960925760532</v>
      </c>
      <c r="M193" s="145" t="s">
        <v>875</v>
      </c>
      <c r="N193" s="145" t="n">
        <v>1387.6730482540418</v>
      </c>
    </row>
    <row r="194" ht="15" customHeight="1">
      <c r="A194" s="153" t="s">
        <v>768</v>
      </c>
      <c r="B194" s="148" t="n">
        <v>44.608538402922299</v>
      </c>
      <c r="C194" s="148" t="n">
        <v>272.35163232867939</v>
      </c>
      <c r="D194" s="148" t="n">
        <v>34.557970203343714</v>
      </c>
      <c r="E194" s="148" t="n">
        <v>64.496308571039819</v>
      </c>
      <c r="F194" s="148" t="n">
        <v>18.604001099236172</v>
      </c>
      <c r="G194" s="148" t="n">
        <v>66.358990320836384</v>
      </c>
      <c r="H194" s="148" t="n">
        <v>12.050366401029585</v>
      </c>
      <c r="I194" s="148" t="n">
        <v>39.640727743179319</v>
      </c>
      <c r="J194" s="148" t="n">
        <v>67.552268470046997</v>
      </c>
      <c r="K194" s="148" t="n">
        <v>15.108456715934118</v>
      </c>
      <c r="L194" s="148" t="n">
        <v>4.7505803397488586</v>
      </c>
      <c r="M194" s="148" t="s">
        <v>875</v>
      </c>
      <c r="N194" s="148" t="n">
        <v>640.07984059599664</v>
      </c>
      <c r="O194" s="156" t="n">
        <f>N194+N195+N196</f>
        <v>910.00886879559562</v>
      </c>
    </row>
    <row r="195" ht="15" customHeight="1">
      <c r="A195" s="153" t="s">
        <v>886</v>
      </c>
      <c r="B195" s="148" t="n">
        <v>16.450095762736002</v>
      </c>
      <c r="C195" s="148" t="n">
        <v>58.016825508626297</v>
      </c>
      <c r="D195" s="148" t="n">
        <v>10.890895435167948</v>
      </c>
      <c r="E195" s="148" t="n">
        <v>14.983901544647216</v>
      </c>
      <c r="F195" s="148" t="n">
        <v>2.8572047231801356</v>
      </c>
      <c r="G195" s="148" t="n">
        <v>22.695593657353719</v>
      </c>
      <c r="H195" s="148" t="n">
        <v>3.2338788114662167</v>
      </c>
      <c r="I195" s="148" t="n">
        <v>12.756307075856526</v>
      </c>
      <c r="J195" s="148" t="n">
        <v>24.916107056655878</v>
      </c>
      <c r="K195" s="148" t="n">
        <v>4.3340552280680331</v>
      </c>
      <c r="L195" s="148" t="n">
        <v>0.52400470109621677</v>
      </c>
      <c r="M195" s="148" t="s">
        <v>875</v>
      </c>
      <c r="N195" s="148" t="n">
        <v>171.65886950485418</v>
      </c>
    </row>
    <row r="196" ht="15" customHeight="1">
      <c r="A196" s="153" t="s">
        <v>887</v>
      </c>
      <c r="B196" s="148" t="n">
        <v>34.194678821009255</v>
      </c>
      <c r="C196" s="148" t="n">
        <v>0.46254434970092773</v>
      </c>
      <c r="D196" s="148" t="n">
        <v>7.5368666973643617</v>
      </c>
      <c r="E196" s="148" t="n">
        <v>11.753667345497131</v>
      </c>
      <c r="F196" s="148" t="n">
        <v>16.776319296697679</v>
      </c>
      <c r="G196" s="148" t="n">
        <v>5.4713149320902508</v>
      </c>
      <c r="H196" s="148" t="n">
        <v>2.2068914118479732</v>
      </c>
      <c r="I196" s="148" t="n">
        <v>8.146540430668006</v>
      </c>
      <c r="J196" s="148" t="n">
        <v>9.1065437582697548</v>
      </c>
      <c r="K196" s="148" t="n">
        <v>1.792165597674402</v>
      </c>
      <c r="L196" s="148" t="n">
        <v>0.82262605392514088</v>
      </c>
      <c r="M196" s="148" t="s">
        <v>875</v>
      </c>
      <c r="N196" s="148" t="n">
        <v>98.270158694744865</v>
      </c>
    </row>
    <row r="197" ht="15" customHeight="1">
      <c r="A197" s="153" t="s">
        <v>888</v>
      </c>
      <c r="B197" s="148" t="n">
        <v>0.15233321603139244</v>
      </c>
      <c r="C197" s="148" t="n">
        <v>7.2705114775594071</v>
      </c>
      <c r="D197" s="148" t="n">
        <v>0.99510645637512207</v>
      </c>
      <c r="E197" s="148" t="n">
        <v>0.38091330362955733</v>
      </c>
      <c r="F197" s="148" t="n">
        <v>0.14360136330922443</v>
      </c>
      <c r="G197" s="148" t="n">
        <v>2.7338757199605306</v>
      </c>
      <c r="H197" s="148" t="n">
        <v>0.14105544967651368</v>
      </c>
      <c r="I197" s="148" t="n">
        <v>0.31374689239501952</v>
      </c>
      <c r="J197" s="148" t="n">
        <v>0.80711631571451814</v>
      </c>
      <c r="K197" s="148" t="n">
        <v>0.37928433876037593</v>
      </c>
      <c r="L197" s="148" t="n">
        <v>4.634533652305603E-2</v>
      </c>
      <c r="M197" s="148" t="s">
        <v>875</v>
      </c>
      <c r="N197" s="148" t="n">
        <v>13.363889869934717</v>
      </c>
    </row>
    <row r="198" ht="15" customHeight="1">
      <c r="A198" s="153" t="s">
        <v>513</v>
      </c>
      <c r="B198" s="148" t="n">
        <v>26.677880382896429</v>
      </c>
      <c r="C198" s="148" t="n">
        <v>90.738670920379633</v>
      </c>
      <c r="D198" s="148" t="n">
        <v>20.151561755163826</v>
      </c>
      <c r="E198" s="148" t="n">
        <v>31.178797984670002</v>
      </c>
      <c r="F198" s="148" t="n">
        <v>11.560132935131074</v>
      </c>
      <c r="G198" s="148" t="n">
        <v>24.529128671679182</v>
      </c>
      <c r="H198" s="148" t="n">
        <v>9.9529597360655462</v>
      </c>
      <c r="I198" s="148" t="n">
        <v>29.300547899546299</v>
      </c>
      <c r="J198" s="148" t="n">
        <v>43.1157395401179</v>
      </c>
      <c r="K198" s="148" t="n">
        <v>8.9802730719006849</v>
      </c>
      <c r="L198" s="148" t="n">
        <v>4.1301506668628045</v>
      </c>
      <c r="M198" s="148" t="s">
        <v>875</v>
      </c>
      <c r="N198" s="148" t="n">
        <v>300.31584356441346</v>
      </c>
    </row>
    <row r="199" ht="15" customHeight="1">
      <c r="A199" s="153" t="s">
        <v>514</v>
      </c>
      <c r="B199" s="148" t="n">
        <v>4.1665209656588242</v>
      </c>
      <c r="C199" s="148" t="n">
        <v>9.3810178883870456</v>
      </c>
      <c r="D199" s="148" t="n">
        <v>4.2562794962946571</v>
      </c>
      <c r="E199" s="148" t="n">
        <v>5.2223342176310217</v>
      </c>
      <c r="F199" s="148" t="n">
        <v>4.3752198342831923</v>
      </c>
      <c r="G199" s="148" t="n">
        <v>5.5983698494974785</v>
      </c>
      <c r="H199" s="148" t="n">
        <v>0.86308938423792503</v>
      </c>
      <c r="I199" s="148" t="n">
        <v>4.8304208000183104</v>
      </c>
      <c r="J199" s="148" t="n">
        <v>16.341833890991211</v>
      </c>
      <c r="K199" s="148" t="n">
        <v>0.61933742672602354</v>
      </c>
      <c r="L199" s="148" t="n">
        <v>0.12173339267047247</v>
      </c>
      <c r="M199" s="148" t="s">
        <v>875</v>
      </c>
      <c r="N199" s="148" t="n">
        <v>55.776157146396159</v>
      </c>
    </row>
    <row r="200" ht="15" customHeight="1">
      <c r="A200" s="153" t="s">
        <v>515</v>
      </c>
      <c r="B200" s="148" t="n">
        <v>8.6787454293520199</v>
      </c>
      <c r="C200" s="148" t="n">
        <v>47.280006217469811</v>
      </c>
      <c r="D200" s="148" t="n">
        <v>5.0360159124313544</v>
      </c>
      <c r="E200" s="148" t="n">
        <v>9.4287913036604394</v>
      </c>
      <c r="F200" s="148" t="n">
        <v>3.8874404641442717</v>
      </c>
      <c r="G200" s="148" t="n">
        <v>7.2452824835179648</v>
      </c>
      <c r="H200" s="148" t="n">
        <v>1.9497350128307342</v>
      </c>
      <c r="I200" s="148" t="n">
        <v>5.5941857612037662</v>
      </c>
      <c r="J200" s="148" t="n">
        <v>15.764510435317993</v>
      </c>
      <c r="K200" s="148" t="n">
        <v>2.4230554228394823</v>
      </c>
      <c r="L200" s="148" t="n">
        <v>0.9205204349339805</v>
      </c>
      <c r="M200" s="148" t="s">
        <v>875</v>
      </c>
      <c r="N200" s="148" t="n">
        <v>108.20828887770182</v>
      </c>
    </row>
    <row r="201" ht="15" customHeight="1">
      <c r="A201" s="152" t="s">
        <v>889</v>
      </c>
      <c r="B201" s="145" t="n">
        <v>11.430083601594788</v>
      </c>
      <c r="C201" s="145" t="n">
        <v>3.4917258787721575</v>
      </c>
      <c r="D201" s="145" t="n">
        <v>10.262856765829779</v>
      </c>
      <c r="E201" s="145" t="n">
        <v>6.5072973746991165</v>
      </c>
      <c r="F201" s="145" t="n">
        <v>6.6139077466844727</v>
      </c>
      <c r="G201" s="145" t="n">
        <v>6.4607666619029533</v>
      </c>
      <c r="H201" s="145" t="n">
        <v>4.729716335021263</v>
      </c>
      <c r="I201" s="145" t="n">
        <v>15.072818326955638</v>
      </c>
      <c r="J201" s="145" t="n">
        <v>25.763571491216958</v>
      </c>
      <c r="K201" s="145" t="n">
        <v>2.2605363364387761</v>
      </c>
      <c r="L201" s="145" t="n">
        <v>2.2420240544318739</v>
      </c>
      <c r="M201" s="145" t="s">
        <v>875</v>
      </c>
      <c r="N201" s="145" t="n">
        <v>94.835304573547759</v>
      </c>
    </row>
    <row r="202" ht="15" customHeight="1">
      <c r="A202" s="152" t="s">
        <v>890</v>
      </c>
      <c r="B202" s="145" t="n">
        <v>19.433295661214192</v>
      </c>
      <c r="C202" s="145" t="n">
        <v>26.176344108886713</v>
      </c>
      <c r="D202" s="145" t="n">
        <v>9.9296298203875235</v>
      </c>
      <c r="E202" s="145" t="n">
        <v>7.6172225704701741</v>
      </c>
      <c r="F202" s="145" t="n">
        <v>13.407334460446041</v>
      </c>
      <c r="G202" s="145" t="n">
        <v>7.288739652531941</v>
      </c>
      <c r="H202" s="145" t="n">
        <v>1.4127461923077904</v>
      </c>
      <c r="I202" s="145" t="n">
        <v>5.6513218341318758</v>
      </c>
      <c r="J202" s="145" t="n">
        <v>20.259661162984212</v>
      </c>
      <c r="K202" s="145" t="n">
        <v>1.4258161262003579</v>
      </c>
      <c r="L202" s="145" t="n">
        <v>0.95955186787064894</v>
      </c>
      <c r="M202" s="145" t="s">
        <v>875</v>
      </c>
      <c r="N202" s="145" t="n">
        <v>113.56166345743146</v>
      </c>
    </row>
    <row r="203" ht="15" customHeight="1">
      <c r="A203" s="153" t="s">
        <v>891</v>
      </c>
      <c r="B203" s="148" t="n">
        <v>0.78902140045166014</v>
      </c>
      <c r="C203" s="148" t="n">
        <v>1.5407672680664062</v>
      </c>
      <c r="D203" s="148" t="n">
        <v>0.80305345865885425</v>
      </c>
      <c r="E203" s="148" t="n">
        <v>0.46710085042317706</v>
      </c>
      <c r="F203" s="148" t="n">
        <v>0.54753189964294435</v>
      </c>
      <c r="G203" s="148" t="n">
        <v>0.71837586644490548</v>
      </c>
      <c r="H203" s="148" t="n">
        <v>4.002788432439168E-2</v>
      </c>
      <c r="I203" s="148" t="n">
        <v>0.44941726175944013</v>
      </c>
      <c r="J203" s="148" t="n">
        <v>2.6162621215820314</v>
      </c>
      <c r="K203" s="148" t="n">
        <v>5.5650192260742186E-2</v>
      </c>
      <c r="L203" s="148" t="n">
        <v>2.5146855354309081E-2</v>
      </c>
      <c r="M203" s="148" t="s">
        <v>875</v>
      </c>
      <c r="N203" s="148" t="n">
        <v>8.0523550589688639</v>
      </c>
    </row>
    <row r="204" ht="15" customHeight="1">
      <c r="A204" s="153" t="s">
        <v>892</v>
      </c>
      <c r="B204" s="148" t="n">
        <v>18.644274260762533</v>
      </c>
      <c r="C204" s="148" t="n">
        <v>24.63557684082031</v>
      </c>
      <c r="D204" s="148" t="n">
        <v>9.1265763617286684</v>
      </c>
      <c r="E204" s="148" t="n">
        <v>7.1501217200469958</v>
      </c>
      <c r="F204" s="148" t="n">
        <v>12.859802560803095</v>
      </c>
      <c r="G204" s="148" t="n">
        <v>6.570363786087035</v>
      </c>
      <c r="H204" s="148" t="n">
        <v>1.3727183079833987</v>
      </c>
      <c r="I204" s="148" t="n">
        <v>5.2019045723724364</v>
      </c>
      <c r="J204" s="148" t="n">
        <v>17.643399041402184</v>
      </c>
      <c r="K204" s="148" t="n">
        <v>1.3701659339396157</v>
      </c>
      <c r="L204" s="148" t="n">
        <v>0.93440501251633989</v>
      </c>
      <c r="M204" s="148" t="s">
        <v>875</v>
      </c>
      <c r="N204" s="148" t="n">
        <v>105.50930839846261</v>
      </c>
    </row>
    <row r="205" ht="15" customHeight="1">
      <c r="A205" s="152" t="s">
        <v>893</v>
      </c>
      <c r="B205" s="145" t="n">
        <v>154.36208864182041</v>
      </c>
      <c r="C205" s="145" t="n">
        <v>511.67755279968929</v>
      </c>
      <c r="D205" s="145" t="n">
        <v>93.354325776528512</v>
      </c>
      <c r="E205" s="145" t="n">
        <v>145.06193684124537</v>
      </c>
      <c r="F205" s="145" t="n">
        <v>71.611254176427778</v>
      </c>
      <c r="G205" s="145" t="n">
        <v>141.92129528746744</v>
      </c>
      <c r="H205" s="145" t="n">
        <v>31.810722399462282</v>
      </c>
      <c r="I205" s="145" t="n">
        <v>106.23379843699915</v>
      </c>
      <c r="J205" s="145" t="n">
        <v>197.86378063009846</v>
      </c>
      <c r="K205" s="145" t="n">
        <v>35.062443928103477</v>
      </c>
      <c r="L205" s="145" t="n">
        <v>12.275512793631179</v>
      </c>
      <c r="M205" s="145" t="s">
        <v>875</v>
      </c>
      <c r="N205" s="145" t="n">
        <v>1501.2347117114734</v>
      </c>
    </row>
    <row r="206" ht="15" customHeight="1">
      <c r="A206" s="154" t="s">
        <v>894</v>
      </c>
      <c r="B206" s="14" t="n">
        <v>165.79217224341522</v>
      </c>
      <c r="C206" s="14" t="n">
        <v>515.16927867846141</v>
      </c>
      <c r="D206" s="14" t="n">
        <v>103.61718254235828</v>
      </c>
      <c r="E206" s="14" t="n">
        <v>151.56923421594453</v>
      </c>
      <c r="F206" s="14" t="n">
        <v>78.225161923112253</v>
      </c>
      <c r="G206" s="14" t="n">
        <v>148.38206194937038</v>
      </c>
      <c r="H206" s="14" t="n">
        <v>36.540438734483544</v>
      </c>
      <c r="I206" s="14" t="n">
        <v>121.30661676395479</v>
      </c>
      <c r="J206" s="14" t="n">
        <v>223.62735212131543</v>
      </c>
      <c r="K206" s="14" t="n">
        <v>37.322980264542252</v>
      </c>
      <c r="L206" s="14" t="n">
        <v>14.517536848063058</v>
      </c>
      <c r="M206" s="14" t="s">
        <v>875</v>
      </c>
      <c r="N206" s="14" t="n">
        <v>1596.0700162850208</v>
      </c>
    </row>
    <row r="207" ht="15" customHeight="1">
      <c r="A207" s="152"/>
      <c r="B207" s="145"/>
      <c r="C207" s="145"/>
      <c r="D207" s="145"/>
      <c r="E207" s="145"/>
      <c r="F207" s="145"/>
      <c r="G207" s="145"/>
      <c r="H207" s="145"/>
      <c r="I207" s="145"/>
      <c r="J207" s="145"/>
      <c r="K207" s="145"/>
      <c r="L207" s="145"/>
      <c r="M207" s="145"/>
      <c r="N207" s="145"/>
    </row>
    <row r="208" ht="15" customHeight="1">
      <c r="A208" s="135" t="n">
        <v>2023</v>
      </c>
      <c r="B208" s="135"/>
      <c r="C208" s="135"/>
      <c r="D208" s="135"/>
      <c r="E208" s="135"/>
      <c r="F208" s="135"/>
      <c r="G208" s="135"/>
      <c r="H208" s="135"/>
      <c r="I208" s="135"/>
      <c r="J208" s="135"/>
      <c r="K208" s="135"/>
      <c r="L208" s="135"/>
      <c r="M208" s="135"/>
      <c r="N208" s="135"/>
    </row>
    <row r="209" ht="15" customHeight="1">
      <c r="A209" s="151" t="s">
        <v>884</v>
      </c>
      <c r="B209" s="145" t="n">
        <v>155.40896158925597</v>
      </c>
      <c r="C209" s="145" t="n">
        <v>660.25698723511152</v>
      </c>
      <c r="D209" s="145" t="n">
        <v>107.7934756786413</v>
      </c>
      <c r="E209" s="145" t="n">
        <v>168.34490677632522</v>
      </c>
      <c r="F209" s="145" t="n">
        <v>68.91818357910617</v>
      </c>
      <c r="G209" s="145" t="n">
        <v>173.39380040454043</v>
      </c>
      <c r="H209" s="145" t="n">
        <v>39.599353012172251</v>
      </c>
      <c r="I209" s="145" t="n">
        <v>135.92502846417364</v>
      </c>
      <c r="J209" s="145" t="n">
        <v>237.13760407945475</v>
      </c>
      <c r="K209" s="145" t="n">
        <v>41.716344853697962</v>
      </c>
      <c r="L209" s="145" t="n">
        <v>15.289669711876137</v>
      </c>
      <c r="M209" s="145" t="s">
        <v>875</v>
      </c>
      <c r="N209" s="145" t="n">
        <v>1803.7843153843551</v>
      </c>
    </row>
    <row r="210" ht="15" customHeight="1">
      <c r="A210" s="152" t="s">
        <v>885</v>
      </c>
      <c r="B210" s="145" t="n">
        <v>143.13395563964198</v>
      </c>
      <c r="C210" s="145" t="n">
        <v>655.37714028817243</v>
      </c>
      <c r="D210" s="145" t="n">
        <v>96.915068457214986</v>
      </c>
      <c r="E210" s="145" t="n">
        <v>158.93926245443089</v>
      </c>
      <c r="F210" s="145" t="n">
        <v>62.452913245008624</v>
      </c>
      <c r="G210" s="145" t="n">
        <v>163.90643786452983</v>
      </c>
      <c r="H210" s="145" t="n">
        <v>35.613724281717936</v>
      </c>
      <c r="I210" s="145" t="n">
        <v>119.4790830860746</v>
      </c>
      <c r="J210" s="145" t="n">
        <v>209.58745587983</v>
      </c>
      <c r="K210" s="145" t="n">
        <v>39.599781630777585</v>
      </c>
      <c r="L210" s="145" t="n">
        <v>13.178108604360377</v>
      </c>
      <c r="M210" s="145" t="s">
        <v>875</v>
      </c>
      <c r="N210" s="145" t="n">
        <v>1698.1829314317595</v>
      </c>
    </row>
    <row r="211" ht="15" customHeight="1">
      <c r="A211" s="153" t="s">
        <v>768</v>
      </c>
      <c r="B211" s="148" t="n">
        <v>52.721964486073809</v>
      </c>
      <c r="C211" s="148" t="n">
        <v>384.38720857191981</v>
      </c>
      <c r="D211" s="148" t="n">
        <v>41.704658727731072</v>
      </c>
      <c r="E211" s="148" t="n">
        <v>71.461127620801307</v>
      </c>
      <c r="F211" s="148" t="n">
        <v>19.306195541517258</v>
      </c>
      <c r="G211" s="148" t="n">
        <v>79.407354549893697</v>
      </c>
      <c r="H211" s="148" t="n">
        <v>14.673691230515162</v>
      </c>
      <c r="I211" s="148" t="n">
        <v>46.468893297192892</v>
      </c>
      <c r="J211" s="148" t="n">
        <v>80.413239531389877</v>
      </c>
      <c r="K211" s="148" t="n">
        <v>18.298877112766903</v>
      </c>
      <c r="L211" s="148" t="n">
        <v>5.5888748339980445</v>
      </c>
      <c r="M211" s="148" t="s">
        <v>875</v>
      </c>
      <c r="N211" s="148" t="n">
        <v>814.43208550379984</v>
      </c>
    </row>
    <row r="212" ht="15" customHeight="1">
      <c r="A212" s="153" t="s">
        <v>886</v>
      </c>
      <c r="B212" s="148" t="n">
        <v>20.629484400110879</v>
      </c>
      <c r="C212" s="148" t="n">
        <v>67.4164099995931</v>
      </c>
      <c r="D212" s="148" t="n">
        <v>13.74295763697179</v>
      </c>
      <c r="E212" s="148" t="n">
        <v>22.553914952407837</v>
      </c>
      <c r="F212" s="148" t="n">
        <v>4.195947222251891</v>
      </c>
      <c r="G212" s="148" t="n">
        <v>23.342982263768508</v>
      </c>
      <c r="H212" s="148" t="n">
        <v>3.3831907559267682</v>
      </c>
      <c r="I212" s="148" t="n">
        <v>13.153676429735818</v>
      </c>
      <c r="J212" s="148" t="n">
        <v>26.414803629544572</v>
      </c>
      <c r="K212" s="148" t="n">
        <v>4.2940887848726899</v>
      </c>
      <c r="L212" s="148" t="n">
        <v>0.41695590233453117</v>
      </c>
      <c r="M212" s="148" t="s">
        <v>875</v>
      </c>
      <c r="N212" s="148" t="n">
        <v>199.54441197751839</v>
      </c>
    </row>
    <row r="213" ht="15" customHeight="1">
      <c r="A213" s="153" t="s">
        <v>887</v>
      </c>
      <c r="B213" s="148" t="n">
        <v>25.559030360046069</v>
      </c>
      <c r="C213" s="148" t="n">
        <v>1.3942207875569663</v>
      </c>
      <c r="D213" s="148" t="n">
        <v>8.3475317850081137</v>
      </c>
      <c r="E213" s="148" t="n">
        <v>12.783787164315543</v>
      </c>
      <c r="F213" s="148" t="n">
        <v>16.136109111093042</v>
      </c>
      <c r="G213" s="148" t="n">
        <v>4.6857405314102181</v>
      </c>
      <c r="H213" s="148" t="n">
        <v>2.5878879517866773</v>
      </c>
      <c r="I213" s="148" t="n">
        <v>11.810795986455028</v>
      </c>
      <c r="J213" s="148" t="n">
        <v>9.5985184898548095</v>
      </c>
      <c r="K213" s="148" t="n">
        <v>2.6245107927254674</v>
      </c>
      <c r="L213" s="148" t="n">
        <v>0.9076186682804267</v>
      </c>
      <c r="M213" s="148" t="s">
        <v>875</v>
      </c>
      <c r="N213" s="148" t="n">
        <v>96.435751628532387</v>
      </c>
    </row>
    <row r="214" ht="15" customHeight="1">
      <c r="A214" s="153" t="s">
        <v>888</v>
      </c>
      <c r="B214" s="148" t="n">
        <v>0.84774645850499475</v>
      </c>
      <c r="C214" s="148" t="n">
        <v>7.9560317953491211</v>
      </c>
      <c r="D214" s="148" t="n">
        <v>0.62216284573872893</v>
      </c>
      <c r="E214" s="148" t="n">
        <v>0.96534547424316419</v>
      </c>
      <c r="F214" s="148" t="n">
        <v>7.9652032438913986E-2</v>
      </c>
      <c r="G214" s="148" t="n">
        <v>3.2788017603556314</v>
      </c>
      <c r="H214" s="148" t="n">
        <v>0.21412327785491944</v>
      </c>
      <c r="I214" s="148" t="n">
        <v>0.42907090479532872</v>
      </c>
      <c r="J214" s="148" t="n">
        <v>0.52132899169921876</v>
      </c>
      <c r="K214" s="148" t="n">
        <v>9.4500451850891107E-2</v>
      </c>
      <c r="L214" s="148" t="n">
        <v>0.11307164958556493</v>
      </c>
      <c r="M214" s="148" t="s">
        <v>875</v>
      </c>
      <c r="N214" s="148" t="n">
        <v>15.121835642416476</v>
      </c>
    </row>
    <row r="215" ht="15" customHeight="1">
      <c r="A215" s="153" t="s">
        <v>513</v>
      </c>
      <c r="B215" s="148" t="n">
        <v>32.307721322418217</v>
      </c>
      <c r="C215" s="148" t="n">
        <v>112.42413252861532</v>
      </c>
      <c r="D215" s="148" t="n">
        <v>22.497654948788959</v>
      </c>
      <c r="E215" s="148" t="n">
        <v>38.766047485921227</v>
      </c>
      <c r="F215" s="148" t="n">
        <v>14.02729067361132</v>
      </c>
      <c r="G215" s="148" t="n">
        <v>33.081395214640295</v>
      </c>
      <c r="H215" s="148" t="n">
        <v>12.129410255203245</v>
      </c>
      <c r="I215" s="148" t="n">
        <v>35.751378145708721</v>
      </c>
      <c r="J215" s="148" t="n">
        <v>54.503236828338608</v>
      </c>
      <c r="K215" s="148" t="n">
        <v>10.427466214812595</v>
      </c>
      <c r="L215" s="148" t="n">
        <v>4.7784671508070629</v>
      </c>
      <c r="M215" s="148" t="s">
        <v>875</v>
      </c>
      <c r="N215" s="148" t="n">
        <v>370.69420076886564</v>
      </c>
    </row>
    <row r="216" ht="15" customHeight="1">
      <c r="A216" s="153" t="s">
        <v>514</v>
      </c>
      <c r="B216" s="148" t="n">
        <v>2.8944566860262557</v>
      </c>
      <c r="C216" s="148" t="n">
        <v>12.341879617818197</v>
      </c>
      <c r="D216" s="148" t="n">
        <v>3.4364198303248084</v>
      </c>
      <c r="E216" s="148" t="n">
        <v>4.6410338815816248</v>
      </c>
      <c r="F216" s="148" t="n">
        <v>4.173686670209249</v>
      </c>
      <c r="G216" s="148" t="n">
        <v>5.1029153543853756</v>
      </c>
      <c r="H216" s="148" t="n">
        <v>1.096785268910726</v>
      </c>
      <c r="I216" s="148" t="n">
        <v>3.6015434477488197</v>
      </c>
      <c r="J216" s="148" t="n">
        <v>17.184992267862953</v>
      </c>
      <c r="K216" s="148" t="n">
        <v>0.85320512113444014</v>
      </c>
      <c r="L216" s="148" t="n">
        <v>0.20735849773089091</v>
      </c>
      <c r="M216" s="148" t="s">
        <v>875</v>
      </c>
      <c r="N216" s="148" t="n">
        <v>55.534276643733335</v>
      </c>
    </row>
    <row r="217" ht="15" customHeight="1">
      <c r="A217" s="153" t="s">
        <v>515</v>
      </c>
      <c r="B217" s="148" t="n">
        <v>8.1735519264617267</v>
      </c>
      <c r="C217" s="148" t="n">
        <v>69.457256987319951</v>
      </c>
      <c r="D217" s="148" t="n">
        <v>6.5636826826515202</v>
      </c>
      <c r="E217" s="148" t="n">
        <v>7.7680058751602177</v>
      </c>
      <c r="F217" s="148" t="n">
        <v>4.5340319938869449</v>
      </c>
      <c r="G217" s="148" t="n">
        <v>15.007248190076119</v>
      </c>
      <c r="H217" s="148" t="n">
        <v>1.5286355415204365</v>
      </c>
      <c r="I217" s="148" t="n">
        <v>8.263724874437969</v>
      </c>
      <c r="J217" s="148" t="n">
        <v>20.951336141139986</v>
      </c>
      <c r="K217" s="148" t="n">
        <v>3.007133152614593</v>
      </c>
      <c r="L217" s="148" t="n">
        <v>1.1657619016238565</v>
      </c>
      <c r="M217" s="148" t="s">
        <v>875</v>
      </c>
      <c r="N217" s="148" t="n">
        <v>146.42036926689329</v>
      </c>
    </row>
    <row r="218" ht="15" customHeight="1">
      <c r="A218" s="152" t="s">
        <v>889</v>
      </c>
      <c r="B218" s="145" t="n">
        <v>12.275005949614025</v>
      </c>
      <c r="C218" s="145" t="n">
        <v>4.8798469469388861</v>
      </c>
      <c r="D218" s="145" t="n">
        <v>10.878407221426293</v>
      </c>
      <c r="E218" s="145" t="n">
        <v>9.4056443218943127</v>
      </c>
      <c r="F218" s="145" t="n">
        <v>6.4652703340975419</v>
      </c>
      <c r="G218" s="145" t="n">
        <v>9.4873625400105297</v>
      </c>
      <c r="H218" s="145" t="n">
        <v>3.9856287304543123</v>
      </c>
      <c r="I218" s="145" t="n">
        <v>16.445945378099065</v>
      </c>
      <c r="J218" s="145" t="n">
        <v>27.550148199624722</v>
      </c>
      <c r="K218" s="145" t="n">
        <v>2.1165632229203797</v>
      </c>
      <c r="L218" s="145" t="n">
        <v>2.1115611075157625</v>
      </c>
      <c r="M218" s="145" t="s">
        <v>875</v>
      </c>
      <c r="N218" s="145" t="n">
        <v>105.60138395259582</v>
      </c>
    </row>
    <row r="219" ht="15" customHeight="1">
      <c r="A219" s="152" t="s">
        <v>890</v>
      </c>
      <c r="B219" s="145" t="n">
        <v>18.947819652873996</v>
      </c>
      <c r="C219" s="145" t="n">
        <v>40.156355411275214</v>
      </c>
      <c r="D219" s="145" t="n">
        <v>12.36458519018046</v>
      </c>
      <c r="E219" s="145" t="n">
        <v>5.4955402203750587</v>
      </c>
      <c r="F219" s="145" t="n">
        <v>11.816839270050682</v>
      </c>
      <c r="G219" s="145" t="n">
        <v>11.632625270741782</v>
      </c>
      <c r="H219" s="145" t="n">
        <v>1.5737261697832745</v>
      </c>
      <c r="I219" s="145" t="n">
        <v>4.0265273628997802</v>
      </c>
      <c r="J219" s="145" t="n">
        <v>24.220358852793375</v>
      </c>
      <c r="K219" s="145" t="n">
        <v>1.9122900622558596</v>
      </c>
      <c r="L219" s="145" t="n">
        <v>1.15110304690822</v>
      </c>
      <c r="M219" s="145" t="s">
        <v>875</v>
      </c>
      <c r="N219" s="145" t="n">
        <v>133.2977705101377</v>
      </c>
    </row>
    <row r="220" ht="15" customHeight="1">
      <c r="A220" s="153" t="s">
        <v>891</v>
      </c>
      <c r="B220" s="148" t="n">
        <v>1.2152607299804687</v>
      </c>
      <c r="C220" s="148" t="n">
        <v>3.2399536717732746</v>
      </c>
      <c r="D220" s="148" t="n">
        <v>0.75256679712931307</v>
      </c>
      <c r="E220" s="148" t="n">
        <v>3.9182490030924479E-2</v>
      </c>
      <c r="F220" s="148" t="n">
        <v>0.30957637977600105</v>
      </c>
      <c r="G220" s="148" t="n">
        <v>0.79488074340820314</v>
      </c>
      <c r="H220" s="148" t="n">
        <v>6.8786843109130857E-2</v>
      </c>
      <c r="I220" s="148" t="n">
        <v>0.72963815879821781</v>
      </c>
      <c r="J220" s="148" t="n">
        <v>1.9685888161214191</v>
      </c>
      <c r="K220" s="148" t="n">
        <v>0</v>
      </c>
      <c r="L220" s="148" t="n">
        <v>0.13240717124938964</v>
      </c>
      <c r="M220" s="148" t="s">
        <v>875</v>
      </c>
      <c r="N220" s="148" t="n">
        <v>9.2508418013763425</v>
      </c>
    </row>
    <row r="221" ht="15" customHeight="1">
      <c r="A221" s="153" t="s">
        <v>892</v>
      </c>
      <c r="B221" s="148" t="n">
        <v>17.732558922893528</v>
      </c>
      <c r="C221" s="148" t="n">
        <v>36.916401739501943</v>
      </c>
      <c r="D221" s="148" t="n">
        <v>11.612018393051146</v>
      </c>
      <c r="E221" s="148" t="n">
        <v>5.4563577303441342</v>
      </c>
      <c r="F221" s="148" t="n">
        <v>11.507262890274681</v>
      </c>
      <c r="G221" s="148" t="n">
        <v>10.837744527333578</v>
      </c>
      <c r="H221" s="148" t="n">
        <v>1.5049393266741433</v>
      </c>
      <c r="I221" s="148" t="n">
        <v>3.2968892041015621</v>
      </c>
      <c r="J221" s="148" t="n">
        <v>22.251770036671953</v>
      </c>
      <c r="K221" s="148" t="n">
        <v>1.9122900622558596</v>
      </c>
      <c r="L221" s="148" t="n">
        <v>1.0186958756588302</v>
      </c>
      <c r="M221" s="148" t="s">
        <v>875</v>
      </c>
      <c r="N221" s="148" t="n">
        <v>124.04692870876138</v>
      </c>
    </row>
    <row r="222" ht="15" customHeight="1">
      <c r="A222" s="152" t="s">
        <v>893</v>
      </c>
      <c r="B222" s="145" t="n">
        <v>162.08177529251597</v>
      </c>
      <c r="C222" s="145" t="n">
        <v>695.5334956994476</v>
      </c>
      <c r="D222" s="145" t="n">
        <v>109.27965364739543</v>
      </c>
      <c r="E222" s="145" t="n">
        <v>164.43480267480595</v>
      </c>
      <c r="F222" s="145" t="n">
        <v>74.269752515059295</v>
      </c>
      <c r="G222" s="145" t="n">
        <v>175.53906313527165</v>
      </c>
      <c r="H222" s="145" t="n">
        <v>37.187450451501213</v>
      </c>
      <c r="I222" s="145" t="n">
        <v>123.50561044897435</v>
      </c>
      <c r="J222" s="145" t="n">
        <v>233.8078147326234</v>
      </c>
      <c r="K222" s="145" t="n">
        <v>41.512071693033441</v>
      </c>
      <c r="L222" s="145" t="n">
        <v>14.329211651268597</v>
      </c>
      <c r="M222" s="145" t="s">
        <v>875</v>
      </c>
      <c r="N222" s="145" t="n">
        <v>1831.4807019418979</v>
      </c>
    </row>
    <row r="223" ht="15" customHeight="1">
      <c r="A223" s="154" t="s">
        <v>894</v>
      </c>
      <c r="B223" s="14" t="n">
        <v>174.35678124212998</v>
      </c>
      <c r="C223" s="14" t="n">
        <v>700.41334264638647</v>
      </c>
      <c r="D223" s="14" t="n">
        <v>120.15806086882174</v>
      </c>
      <c r="E223" s="14" t="n">
        <v>173.84044699670028</v>
      </c>
      <c r="F223" s="14" t="n">
        <v>80.735022849156863</v>
      </c>
      <c r="G223" s="14" t="n">
        <v>185.02642567528221</v>
      </c>
      <c r="H223" s="14" t="n">
        <v>41.173079181955522</v>
      </c>
      <c r="I223" s="14" t="n">
        <v>139.95155582707343</v>
      </c>
      <c r="J223" s="14" t="n">
        <v>261.3579629322482</v>
      </c>
      <c r="K223" s="14" t="n">
        <v>43.628634915953832</v>
      </c>
      <c r="L223" s="14" t="n">
        <v>16.440772758784359</v>
      </c>
      <c r="M223" s="14" t="s">
        <v>875</v>
      </c>
      <c r="N223" s="14" t="n">
        <v>1937.0820858944933</v>
      </c>
    </row>
    <row r="224" ht="15" customHeight="1">
      <c r="A224" s="158" t="s">
        <v>876</v>
      </c>
      <c r="B224" s="158"/>
      <c r="C224" s="158"/>
      <c r="D224" s="158"/>
      <c r="E224" s="158"/>
      <c r="F224" s="158"/>
      <c r="G224" s="158"/>
      <c r="H224" s="158"/>
      <c r="I224" s="158"/>
      <c r="J224" s="158"/>
      <c r="K224" s="158"/>
      <c r="L224" s="158"/>
      <c r="M224" s="158"/>
      <c r="N224" s="158"/>
    </row>
    <row r="225" ht="15" customHeight="1">
      <c r="A225" s="159" t="s">
        <v>877</v>
      </c>
      <c r="B225" s="159"/>
      <c r="C225" s="159"/>
      <c r="D225" s="159"/>
      <c r="E225" s="159"/>
      <c r="F225" s="159"/>
      <c r="G225" s="159"/>
      <c r="H225" s="159"/>
      <c r="I225" s="159"/>
      <c r="J225" s="159"/>
      <c r="K225" s="159"/>
      <c r="L225" s="159"/>
      <c r="M225" s="159"/>
      <c r="N225" s="159"/>
    </row>
    <row r="226" ht="15" customHeight="1">
      <c r="A226" s="159" t="s">
        <v>878</v>
      </c>
      <c r="B226" s="159"/>
      <c r="C226" s="159"/>
      <c r="D226" s="159"/>
      <c r="E226" s="159"/>
      <c r="F226" s="159"/>
      <c r="G226" s="159"/>
      <c r="H226" s="159"/>
      <c r="I226" s="159"/>
      <c r="J226" s="159"/>
      <c r="K226" s="159"/>
      <c r="L226" s="159"/>
      <c r="M226" s="159"/>
      <c r="N226" s="159"/>
    </row>
    <row r="227" ht="15" customHeight="1">
      <c r="A227" s="132" t="s">
        <v>879</v>
      </c>
      <c r="B227" s="132"/>
      <c r="C227" s="132"/>
      <c r="D227" s="132"/>
      <c r="E227" s="132"/>
      <c r="F227" s="132"/>
      <c r="G227" s="132"/>
      <c r="H227" s="132"/>
      <c r="I227" s="132"/>
      <c r="J227" s="132"/>
      <c r="K227" s="132"/>
      <c r="L227" s="132"/>
      <c r="M227" s="132"/>
      <c r="N227" s="132"/>
    </row>
    <row r="228" ht="15" customHeight="1">
      <c r="A228" s="157" t="s">
        <v>895</v>
      </c>
      <c r="B228" s="157"/>
      <c r="C228" s="157"/>
      <c r="D228" s="157"/>
      <c r="E228" s="157"/>
      <c r="F228" s="157"/>
      <c r="G228" s="157"/>
      <c r="H228" s="157"/>
      <c r="I228" s="157"/>
      <c r="J228" s="157"/>
      <c r="K228" s="157"/>
      <c r="L228" s="157"/>
      <c r="M228" s="157"/>
      <c r="N228" s="157"/>
    </row>
    <row r="231">
      <c r="N231" s="130" t="n">
        <f>N192*12</f>
        <v>17790.100233931073</v>
      </c>
    </row>
    <row r="232">
      <c r="N232" s="130" t="n">
        <f>N231/('[2]Incomes Per Capita'!N192*12)</f>
        <v>3.9407337305857637</v>
      </c>
    </row>
    <row r="233">
      <c r="N233" s="156" t="n">
        <f>N211+N212</f>
        <v>1013.9764974813182</v>
      </c>
    </row>
    <row r="234">
      <c r="N234" s="130" t="n">
        <f>N233*12</f>
        <v>12167.717969775818</v>
      </c>
    </row>
  </sheetData>
  <mergeCells count="19">
    <mergeCell ref="A174:N174"/>
    <mergeCell ref="A2:N2"/>
    <mergeCell ref="A4:N4"/>
    <mergeCell ref="A21:N21"/>
    <mergeCell ref="A38:N38"/>
    <mergeCell ref="A55:N55"/>
    <mergeCell ref="A72:N72"/>
    <mergeCell ref="A89:N89"/>
    <mergeCell ref="A106:N106"/>
    <mergeCell ref="A123:N123"/>
    <mergeCell ref="A140:N140"/>
    <mergeCell ref="A157:N157"/>
    <mergeCell ref="A228:N228"/>
    <mergeCell ref="A191:N191"/>
    <mergeCell ref="A208:N208"/>
    <mergeCell ref="A224:N224"/>
    <mergeCell ref="A225:N225"/>
    <mergeCell ref="A226:N226"/>
    <mergeCell ref="A227:N227"/>
  </mergeCells>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Martin Aaroee Christensen</dc:creator>
  <cp:keywords/>
  <dc:description/>
  <cp:lastModifiedBy>Renato Vargas</cp:lastModifiedBy>
  <cp:revision/>
  <dcterms:created xsi:type="dcterms:W3CDTF">2023-09-12T18:16:56Z</dcterms:created>
  <dcterms:modified xsi:type="dcterms:W3CDTF">2024-11-22T18:14:58Z</dcterms:modified>
  <cp:category/>
  <cp:contentStatus/>
</cp:coreProperties>
</file>