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SAM_temporary 2022" sheetId="6" state="visible" r:id="rId1"/>
    <sheet name="Accounts" sheetId="1" state="visible" r:id="rId2"/>
    <sheet name="nace-rev2-en-divisions" sheetId="13" state="visible" r:id="rId3"/>
    <sheet name="nace-rev1-en-divisions" sheetId="11" state="visible" r:id="rId4"/>
    <sheet name="factor payments" sheetId="2" state="visible" r:id="rId5"/>
    <sheet name="factor income" sheetId="3" state="visible" r:id="rId6"/>
    <sheet name="factor income comprehensive" sheetId="12" state="visible" r:id="rId7"/>
    <sheet name="HH Consumption" sheetId="5" state="visible" r:id="rId8"/>
    <sheet name="transfers_incomplete" sheetId="4" state="visible" r:id="rId9"/>
  </sheets>
  <calcPr calcId="191029"/>
</workbook>
</file>

<file path=xl/sharedStrings.xml><?xml version="1.0" encoding="utf-8"?>
<sst xmlns="http://schemas.openxmlformats.org/spreadsheetml/2006/main" count="651" uniqueCount="651">
  <si>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</si>
  <si>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</si>
  <si>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</si>
  <si>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</si>
  <si>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</si>
  <si>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</si>
  <si>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</si>
  <si>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</si>
  <si>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</si>
  <si>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</si>
  <si>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</si>
  <si>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</si>
  <si>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</si>
  <si>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</si>
  <si>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</si>
  <si>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</si>
  <si>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</si>
  <si>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</si>
  <si>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</si>
  <si>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</si>
  <si>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</si>
  <si>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</si>
  <si>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</si>
  <si>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</si>
  <si>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</si>
  <si>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</si>
  <si>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</si>
  <si>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</si>
  <si>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</si>
  <si>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</si>
  <si>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</si>
  <si>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</si>
  <si>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</si>
  <si>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</si>
  <si>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</si>
  <si>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</si>
  <si>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</si>
  <si>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</si>
  <si>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</si>
  <si>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</si>
  <si>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</si>
  <si>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</si>
  <si>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</si>
  <si>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</si>
  <si>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</si>
  <si>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</si>
  <si>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</si>
  <si>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</si>
  <si>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</si>
  <si>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</si>
  <si>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</si>
  <si>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</si>
  <si>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</si>
  <si>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</si>
  <si>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</si>
  <si>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</si>
  <si>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</si>
  <si>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</si>
  <si>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</si>
  <si>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</si>
  <si>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</si>
  <si>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</si>
  <si>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</si>
  <si>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</si>
  <si>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</si>
  <si>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</si>
  <si>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</si>
  <si>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</si>
  <si>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</si>
  <si>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</si>
  <si>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</si>
  <si>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</si>
  <si>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</si>
  <si>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</si>
  <si>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</si>
  <si>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</si>
  <si>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</si>
  <si>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</si>
  <si>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</si>
  <si>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</si>
  <si>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</si>
  <si>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</si>
  <si>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</si>
  <si>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</si>
  <si>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</si>
  <si>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</si>
  <si>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</si>
  <si>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</si>
  <si>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</si>
  <si>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</si>
  <si>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</si>
  <si>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</si>
  <si>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</si>
  <si>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</si>
  <si>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</si>
  <si>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</si>
  <si>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</si>
  <si>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</si>
  <si>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</si>
  <si>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</si>
  <si>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</si>
  <si>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</si>
  <si>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</si>
  <si>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</si>
  <si>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</si>
  <si>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</si>
  <si>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</si>
  <si>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</si>
  <si>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</si>
  <si>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</si>
  <si>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</si>
  <si>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</si>
  <si>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</si>
  <si>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</si>
  <si>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</si>
  <si>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</si>
  <si>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</si>
  <si>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</si>
  <si>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</si>
  <si>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</si>
  <si>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</si>
  <si>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</si>
  <si>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</si>
  <si>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</si>
  <si>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</si>
  <si>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</si>
  <si>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</si>
  <si>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</si>
  <si>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</si>
  <si>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</si>
  <si>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</si>
  <si>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</si>
  <si>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</si>
  <si>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</si>
  <si>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</si>
  <si>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</si>
  <si>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</si>
  <si>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</si>
  <si>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</si>
  <si>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</si>
  <si>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</si>
  <si>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</si>
  <si>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</si>
  <si>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</si>
  <si>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</si>
  <si>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</si>
  <si>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</si>
  <si>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</si>
  <si>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</si>
  <si>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</si>
  <si>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</si>
  <si>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</si>
  <si>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</si>
  <si>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</si>
  <si>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</si>
  <si>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</si>
  <si>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</si>
  <si>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</si>
  <si>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</si>
  <si>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</si>
  <si>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</si>
  <si>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</si>
  <si>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</si>
  <si>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</si>
  <si>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</si>
  <si>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</si>
  <si>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</si>
  <si>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</si>
  <si>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</si>
  <si>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</si>
  <si>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</si>
  <si>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</si>
  <si>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</si>
  <si>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</si>
  <si>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</si>
  <si>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</si>
  <si>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</si>
  <si>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</si>
  <si>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</si>
  <si>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</si>
  <si>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</si>
  <si>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</si>
  <si>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</si>
  <si>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</si>
  <si>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</si>
  <si>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</si>
  <si>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</si>
  <si>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</si>
  <si>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</si>
  <si>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</si>
  <si>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</si>
  <si>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</si>
  <si>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</si>
  <si>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</si>
  <si>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</si>
  <si>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</si>
  <si>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</si>
  <si>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</si>
  <si>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</si>
  <si>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</si>
  <si>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</si>
  <si>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</si>
  <si>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</si>
  <si>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</si>
  <si>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</si>
  <si>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</si>
  <si>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</si>
  <si>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</si>
  <si>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</si>
  <si>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</si>
  <si>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</si>
  <si>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</si>
  <si>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</si>
  <si>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</si>
  <si>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</si>
  <si>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</si>
  <si>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</si>
  <si>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</si>
  <si>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</si>
  <si>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</si>
  <si>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</si>
  <si>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</si>
  <si>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</si>
  <si>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</si>
  <si>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</si>
  <si>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</si>
  <si>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</si>
  <si>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</si>
  <si>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</si>
  <si>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</si>
  <si>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</si>
  <si>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</si>
  <si>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</si>
  <si>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</si>
  <si>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</si>
  <si>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</si>
  <si>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</si>
  <si>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</si>
  <si>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</si>
  <si>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</si>
  <si>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</si>
  <si>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</si>
  <si>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</si>
  <si>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</si>
  <si>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</si>
  <si>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</si>
  <si>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</si>
  <si>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</si>
  <si>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</si>
  <si>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</si>
  <si>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</si>
  <si>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</si>
  <si>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</si>
  <si>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</si>
  <si>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</si>
  <si>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</si>
  <si>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</si>
  <si>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</si>
  <si>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</si>
  <si>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</si>
  <si>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</si>
  <si>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</si>
  <si>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</si>
  <si>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</si>
  <si>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</si>
  <si>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</si>
  <si>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</si>
  <si>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</si>
  <si>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</si>
  <si>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</si>
  <si>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</si>
  <si>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</si>
  <si>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</si>
  <si>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</si>
  <si>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</si>
  <si>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</si>
  <si>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</si>
  <si>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</si>
  <si>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</si>
  <si>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</si>
  <si>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</si>
  <si>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</si>
  <si>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</si>
  <si>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</si>
  <si>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</si>
  <si>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</si>
  <si>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</si>
  <si>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</si>
  <si>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</si>
  <si>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</si>
  <si>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</si>
  <si>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</si>
  <si>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</si>
  <si>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</si>
  <si>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</si>
  <si>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</si>
  <si>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</si>
  <si>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</si>
  <si>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</si>
  <si>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</si>
  <si>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</si>
  <si>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</si>
  <si>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</si>
  <si>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</si>
  <si>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</si>
  <si>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</si>
  <si>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</si>
  <si>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</si>
  <si>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</si>
  <si>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</si>
  <si>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</si>
  <si>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</si>
  <si>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</si>
  <si>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</si>
  <si>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</si>
  <si>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</si>
  <si>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</si>
  <si>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</si>
  <si>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</si>
  <si>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</si>
  <si>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</si>
  <si>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</si>
  <si>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</si>
  <si>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</si>
  <si>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</si>
  <si>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</si>
  <si>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</si>
  <si>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</si>
  <si>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</si>
  <si>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</si>
  <si>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</si>
  <si>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</si>
  <si>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</si>
  <si>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</si>
  <si>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</si>
  <si>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</si>
  <si>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</si>
  <si>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</si>
  <si>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</si>
  <si>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</si>
  <si>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</si>
  <si>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</si>
  <si>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</si>
  <si>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</si>
  <si>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</si>
  <si>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</si>
  <si>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</si>
  <si>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</si>
  <si>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</si>
  <si>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</si>
  <si>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</si>
  <si>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</si>
  <si>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</si>
  <si>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</si>
  <si>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</si>
  <si>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</si>
  <si>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</si>
  <si>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</si>
  <si>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</si>
  <si>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</si>
  <si>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</si>
  <si>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</si>
  <si>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</si>
  <si>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</si>
  <si>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</si>
  <si>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</si>
  <si>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</si>
  <si>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</si>
  <si>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</si>
  <si>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</si>
  <si>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</si>
  <si>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</si>
  <si>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</si>
  <si>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</si>
  <si>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</si>
  <si>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</si>
  <si>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</si>
  <si>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</si>
  <si>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</si>
  <si>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</si>
  <si>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</si>
  <si>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</si>
  <si>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</si>
  <si>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</si>
  <si>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</si>
  <si>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</si>
  <si>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</si>
  <si>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</si>
  <si>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</si>
  <si>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</si>
  <si>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</si>
  <si>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</si>
  <si>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</si>
  <si>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</si>
  <si>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</si>
  <si>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</si>
  <si>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</si>
  <si>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</si>
  <si>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</si>
  <si>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</si>
  <si>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</si>
  <si>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</si>
  <si>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</si>
  <si>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</si>
  <si>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</si>
  <si>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</si>
  <si>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</si>
  <si>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</si>
  <si>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</si>
  <si>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</si>
  <si>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</si>
  <si>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</si>
  <si>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</si>
  <si>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</si>
  <si>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</si>
  <si>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</si>
  <si>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</si>
  <si>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</si>
  <si>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</si>
  <si>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</si>
  <si>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</si>
  <si>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</si>
  <si>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</si>
  <si>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</si>
  <si>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</si>
  <si>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</si>
  <si>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</si>
  <si>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</si>
  <si>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</si>
  <si>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</si>
  <si>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</si>
  <si>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</si>
  <si>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</si>
  <si>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</si>
  <si>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</si>
  <si>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</si>
  <si>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</si>
  <si>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</si>
  <si>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</si>
  <si>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</si>
  <si>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</si>
  <si>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</si>
  <si>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</si>
  <si>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</si>
  <si>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</si>
  <si>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</si>
  <si>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</si>
  <si>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</si>
  <si>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</si>
  <si>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</si>
  <si>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</si>
  <si>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</si>
  <si>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</si>
  <si>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</si>
  <si>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</si>
  <si>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</si>
  <si>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</si>
  <si>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Wages</t>
  </si>
  <si>
    <t>https://www.idescat.cat/classificacions/?tc=5&amp;v0=1&amp;id=nace-rev2-en&amp;v2=2&amp;lang=en</t>
  </si>
  <si>
    <t>(If no value in Survey, divided equally among subgroups. Please revise.)</t>
  </si>
  <si>
    <t>ConsumptionCategory</t>
  </si>
  <si>
    <t>CE. Food, beverages, and tobacco</t>
  </si>
  <si>
    <t>CE. Clothing and footwear</t>
  </si>
  <si>
    <t>CE. Household goods</t>
  </si>
  <si>
    <t>CE. Fuel and electricity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</si>
  <si>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</si>
  <si>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</si>
  <si>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</si>
  <si>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</si>
  <si>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</si>
  <si>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</si>
  <si>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</si>
  <si>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</si>
  <si>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</si>
  <si>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</si>
  <si>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</si>
  <si>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</si>
  <si>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</si>
  <si>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</si>
  <si>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</si>
  <si>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</si>
  <si>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</si>
  <si>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</si>
  <si>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</si>
  <si>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</si>
  <si>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</si>
  <si>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f-surp</t>
  </si>
  <si>
    <t>Own Account (Ag.)</t>
  </si>
  <si>
    <t>Unpaid Worker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</si>
  <si>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</si>
  <si>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</si>
  <si>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</si>
  <si>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</si>
  <si>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</si>
  <si>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</si>
  <si>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</si>
  <si>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</si>
  <si>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</si>
  <si>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</si>
  <si>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</si>
  <si>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</si>
  <si>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</si>
  <si>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</si>
  <si>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</si>
  <si>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</si>
  <si>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</si>
  <si>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</si>
  <si>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</si>
  <si>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</si>
  <si>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</si>
  <si>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</si>
  <si>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</si>
  <si>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</si>
  <si>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</si>
  <si>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</si>
  <si>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</si>
  <si>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</si>
  <si>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</si>
  <si>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</si>
  <si>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</si>
  <si>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</si>
  <si>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</si>
  <si>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</si>
  <si>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</si>
  <si>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</si>
  <si>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</si>
  <si>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</si>
  <si>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</si>
  <si>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</si>
  <si>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Female</t>
  </si>
  <si>
    <t>Low Skill</t>
  </si>
  <si>
    <t>Medium Skill</t>
  </si>
  <si>
    <t>High Skill</t>
  </si>
  <si>
    <t>Male</t>
  </si>
  <si>
    <t>ConsumptionCategory</t>
  </si>
  <si>
    <t>Rural_Q1</t>
  </si>
  <si>
    <t>Rural_Q2</t>
  </si>
  <si>
    <t>Rural_Q3</t>
  </si>
  <si>
    <t>Rural_Q4</t>
  </si>
  <si>
    <t>Rural_Q5</t>
  </si>
  <si>
    <t>Urban_Q1</t>
  </si>
  <si>
    <t>Urban_Q2</t>
  </si>
  <si>
    <t>Urban_Q3</t>
  </si>
  <si>
    <t>Urban_Q4</t>
  </si>
  <si>
    <t>Urban_Q5</t>
  </si>
  <si>
    <t>CE. Food, beverages, and tobacco</t>
  </si>
  <si>
    <t>CE. Clothing and footwear</t>
  </si>
  <si>
    <t>CE. Household goods</t>
  </si>
  <si>
    <t>CE. Fuel and electricity</t>
  </si>
  <si>
    <t>CE. Transport</t>
  </si>
  <si>
    <t>CE. Education</t>
  </si>
  <si>
    <t>CE. Health care</t>
  </si>
  <si>
    <t>CE. Other consumption expenditure</t>
  </si>
  <si>
    <t>NC. Agricultural activity</t>
  </si>
  <si>
    <t>NC. Transfers</t>
  </si>
  <si>
    <t>NC. Saving and lending</t>
  </si>
  <si>
    <t>NC. Property acquisition</t>
  </si>
  <si>
    <t>Check</t>
  </si>
  <si>
    <t>Processing code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</si>
  <si>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</si>
  <si>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</si>
  <si>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</si>
  <si>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</si>
  <si>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</si>
  <si>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</si>
  <si>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</si>
  <si>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</si>
  <si>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</si>
  <si>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</si>
  <si>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</si>
  <si>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</si>
  <si>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</si>
  <si>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</si>
  <si>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</si>
  <si>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</si>
  <si>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</si>
  <si>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</si>
  <si>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</si>
  <si>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</si>
  <si>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</si>
  <si>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f-surp</t>
  </si>
  <si>
    <t xml:space="preserve">Own Account (Ag.)</t>
  </si>
  <si>
    <t xml:space="preserve">Unpaid Worker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</si>
  <si>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</si>
  <si>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</si>
  <si>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</si>
  <si>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</si>
  <si>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</si>
  <si>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</si>
  <si>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</si>
  <si>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</si>
  <si>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</si>
  <si>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</si>
  <si>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</si>
  <si>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</si>
  <si>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</si>
  <si>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</si>
  <si>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</si>
  <si>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</si>
  <si>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</si>
  <si>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</si>
  <si>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</si>
  <si>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</si>
  <si>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</si>
  <si>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</si>
  <si>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</si>
  <si>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</si>
  <si>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</si>
  <si>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</si>
  <si>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</si>
  <si>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</si>
  <si>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</si>
  <si>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</si>
  <si>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</si>
  <si>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</si>
  <si>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</si>
  <si>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</si>
  <si>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</si>
  <si>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</si>
  <si>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</si>
  <si>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</si>
  <si>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</si>
  <si>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</si>
  <si>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Female</t>
  </si>
  <si>
    <t xml:space="preserve">Low Skill</t>
  </si>
  <si>
    <t xml:space="preserve">Medium Skill</t>
  </si>
  <si>
    <t xml:space="preserve">High Skill</t>
  </si>
  <si>
    <t xml:space="preserve">Male</t>
  </si>
  <si>
    <t xml:space="preserve">ConsumptionCategory</t>
  </si>
  <si>
    <t xml:space="preserve">Rural_Q1</t>
  </si>
  <si>
    <t xml:space="preserve">Rural_Q2</t>
  </si>
  <si>
    <t xml:space="preserve">Rural_Q3</t>
  </si>
  <si>
    <t xml:space="preserve">Rural_Q4</t>
  </si>
  <si>
    <t xml:space="preserve">Rural_Q5</t>
  </si>
  <si>
    <t xml:space="preserve">Urban_Q1</t>
  </si>
  <si>
    <t xml:space="preserve">Urban_Q2</t>
  </si>
  <si>
    <t xml:space="preserve">Urban_Q3</t>
  </si>
  <si>
    <t xml:space="preserve">Urban_Q4</t>
  </si>
  <si>
    <t xml:space="preserve">Urban_Q5</t>
  </si>
  <si>
    <t xml:space="preserve">CE. Food, beverages, and tobacco</t>
  </si>
  <si>
    <t xml:space="preserve">CE. Clothing and footwear</t>
  </si>
  <si>
    <t xml:space="preserve">CE. Household goods</t>
  </si>
  <si>
    <t xml:space="preserve">CE. Fuel and electricity</t>
  </si>
  <si>
    <t xml:space="preserve">CE. Transport</t>
  </si>
  <si>
    <t xml:space="preserve">CE. Education</t>
  </si>
  <si>
    <t xml:space="preserve">CE. Health care</t>
  </si>
  <si>
    <t xml:space="preserve">CE. Other consumption expenditure</t>
  </si>
  <si>
    <t xml:space="preserve">NC. Agricultural activity</t>
  </si>
  <si>
    <t xml:space="preserve">NC. Transfers</t>
  </si>
  <si>
    <t xml:space="preserve">NC. Saving and lending</t>
  </si>
  <si>
    <t xml:space="preserve">NC. Property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</si>
</sst>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#,##0.0"/>
    <numFmt numFmtId="166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  <font>
      <sz val="11"/>
      <color theme="10"/>
      <name val="Calibri"/>
      <u val="single"/>
    </font>
    <font>
      <sz val="11"/>
      <color theme="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4" fillId="0" borderId="1" xfId="0" applyFont="1" applyNumberFormat="1" applyBorder="1" applyAlignment="1">
      <alignment horizontal="center"/>
    </xf>
    <xf numFmtId="164" fontId="4" fillId="0" borderId="2" xfId="0" applyFont="1" applyNumberFormat="1" applyBorder="1" applyAlignment="1">
      <alignment horizontal="center"/>
    </xf>
    <xf numFmtId="164" fontId="4" fillId="0" borderId="3" xfId="0" applyFont="1" applyNumberFormat="1" applyBorder="1" applyAlignment="1">
      <alignment horizontal="center" vertical="center"/>
    </xf>
    <xf numFmtId="164" fontId="4" fillId="0" borderId="4" xfId="0" applyFont="1" applyNumberFormat="1" applyBorder="1" applyAlignment="1">
      <alignment horizontal="center" vertical="center"/>
    </xf>
    <xf numFmtId="164" fontId="4" fillId="0" borderId="5" xfId="0" applyFont="1" applyNumberFormat="1" applyBorder="1" applyAlignment="1">
      <alignment horizontal="center"/>
    </xf>
    <xf numFmtId="164" fontId="4" fillId="0" borderId="6" xfId="0" applyFont="1" applyNumberFormat="1" applyBorder="1" applyAlignment="1">
      <alignment horizontal="center"/>
    </xf>
    <xf numFmtId="164" fontId="4" fillId="0" borderId="7" xfId="0" applyFont="1" applyNumberFormat="1" applyBorder="1" applyAlignment="1">
      <alignment horizontal="center"/>
    </xf>
    <xf numFmtId="164" fontId="4" fillId="0" borderId="1" xfId="0" applyFont="1" applyNumberFormat="1" applyBorder="1" applyAlignment="1">
      <alignment horizontal="center" vertical="center"/>
    </xf>
    <xf numFmtId="164" fontId="1" fillId="0" borderId="8" xfId="0" applyFont="1" applyNumberFormat="1" applyBorder="1" applyAlignment="1">
      <alignment vertical="center"/>
    </xf>
    <xf numFmtId="164" fontId="2" fillId="0" borderId="9" xfId="0" applyFont="1" applyNumberFormat="1" applyBorder="1" applyAlignment="1">
      <alignment horizontal="center" vertical="center" wrapText="1"/>
    </xf>
    <xf numFmtId="0" fontId="5" fillId="0" borderId="0" xfId="0" applyFont="1"/>
    <xf numFmtId="43" fontId="1" fillId="0" borderId="10" xfId="0" applyFont="1" applyNumberFormat="1" applyBorder="1"/>
    <xf numFmtId="43" fontId="1" fillId="2" borderId="10" xfId="0" applyFont="1" applyNumberFormat="1" applyFill="1" applyBorder="1"/>
    <xf numFmtId="164" fontId="1" fillId="0" borderId="11" xfId="0" applyFont="1" applyNumberFormat="1" applyBorder="1" applyAlignment="1">
      <alignment horizontal="center" vertical="center" wrapText="1"/>
    </xf>
    <xf numFmtId="164" fontId="1" fillId="0" borderId="12" xfId="0" applyFont="1" applyNumberFormat="1" applyBorder="1" applyAlignment="1">
      <alignment horizontal="center" vertical="center" wrapText="1"/>
    </xf>
    <xf numFmtId="164" fontId="1" fillId="0" borderId="13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14" xfId="0" applyFont="1" applyNumberFormat="1" applyBorder="1"/>
    <xf numFmtId="164" fontId="4" fillId="0" borderId="10" xfId="0" applyFont="1" applyNumberFormat="1" applyBorder="1" applyAlignment="1">
      <alignment horizontal="center" vertical="center"/>
    </xf>
    <xf numFmtId="164" fontId="1" fillId="0" borderId="15" xfId="0" applyFont="1" applyNumberFormat="1" applyBorder="1" applyAlignment="1">
      <alignment vertical="center"/>
    </xf>
    <xf numFmtId="164" fontId="1" fillId="0" borderId="15" xfId="0" applyFont="1" applyNumberFormat="1" applyBorder="1"/>
    <xf numFmtId="165" fontId="1" fillId="0" borderId="10" xfId="0" applyFont="1" applyNumberFormat="1" applyBorder="1"/>
    <xf numFmtId="0" fontId="1" fillId="0" borderId="10" xfId="0" applyFont="1" applyBorder="1"/>
    <xf numFmtId="164" fontId="4" fillId="0" borderId="15" xfId="0" applyFont="1" applyNumberFormat="1" applyBorder="1" applyAlignment="1">
      <alignment horizontal="center" vertical="center"/>
    </xf>
    <xf numFmtId="164" fontId="4" fillId="0" borderId="16" xfId="0" applyFont="1" applyNumberFormat="1" applyBorder="1" applyAlignment="1">
      <alignment horizontal="center" vertical="center"/>
    </xf>
    <xf numFmtId="164" fontId="1" fillId="0" borderId="0" xfId="0" applyFont="1" applyNumberFormat="1" applyAlignment="1">
      <alignment horizontal="left"/>
    </xf>
    <xf numFmtId="164" fontId="4" fillId="0" borderId="17" xfId="0" applyFont="1" applyNumberFormat="1" applyBorder="1" applyAlignment="1">
      <alignment horizontal="center" vertical="center"/>
    </xf>
    <xf numFmtId="164" fontId="4" fillId="0" borderId="18" xfId="0" applyFont="1" applyNumberFormat="1" applyBorder="1" applyAlignment="1">
      <alignment horizontal="center"/>
    </xf>
    <xf numFmtId="0" fontId="1" fillId="0" borderId="19" xfId="0" applyFont="1" applyBorder="1"/>
    <xf numFmtId="166" fontId="1" fillId="0" borderId="10" xfId="0" applyFont="1" applyNumberFormat="1" applyBorder="1"/>
    <xf numFmtId="165" fontId="1" fillId="0" borderId="20" xfId="0" applyFont="1" applyNumberFormat="1" applyBorder="1"/>
    <xf numFmtId="0" fontId="1" fillId="3" borderId="10" xfId="0" applyFont="1" applyFill="1" applyBorder="1"/>
    <xf numFmtId="0" fontId="1" fillId="4" borderId="10" xfId="0" applyFont="1" applyFill="1" applyBorder="1"/>
    <xf numFmtId="0" fontId="1" fillId="0" borderId="21" xfId="0" applyFont="1" applyBorder="1"/>
    <xf numFmtId="4" fontId="1" fillId="0" borderId="0" xfId="0" applyFont="1" applyNumberFormat="1"/>
    <xf numFmtId="0" fontId="1" fillId="5" borderId="10" xfId="0" applyFont="1" applyFill="1" applyBorder="1"/>
    <xf numFmtId="0" fontId="1" fillId="6" borderId="10" xfId="0" applyFont="1" applyFill="1" applyBorder="1"/>
    <xf numFmtId="0" fontId="1" fillId="7" borderId="10" xfId="0" applyFont="1" applyFill="1" applyBorder="1"/>
    <xf numFmtId="0" fontId="1" fillId="8" borderId="10" xfId="0" applyFont="1" applyFill="1" applyBorder="1"/>
    <xf numFmtId="0" fontId="1" fillId="9" borderId="10" xfId="0" applyFont="1" applyFill="1" applyBorder="1"/>
    <xf numFmtId="0" fontId="1" fillId="0" borderId="10" xfId="0" applyFont="1" applyBorder="1" applyAlignment="1">
      <alignment horizontal="center"/>
    </xf>
    <xf numFmtId="0" fontId="6" fillId="10" borderId="10" xfId="0" applyFont="1" applyFill="1" applyBorder="1"/>
    <xf numFmtId="4" fontId="1" fillId="0" borderId="10" xfId="0" applyFont="1" applyNumberFormat="1" applyBorder="1"/>
    <xf numFmtId="164" fontId="1" fillId="0" borderId="10" xfId="0" applyFont="1" applyNumberFormat="1" applyBorder="1" applyAlignment="1">
      <alignment horizontal="left"/>
    </xf>
    <xf numFmtId="164" fontId="1" fillId="11" borderId="15" xfId="0" applyFont="1" applyNumberFormat="1" applyFill="1" applyBorder="1"/>
    <xf numFmtId="164" fontId="1" fillId="0" borderId="10" xfId="0" applyFont="1" applyNumberFormat="1" applyBorder="1" applyAlignment="1">
      <alignment horizontal="center" vertical="center" wrapText="1"/>
    </xf>
    <xf numFmtId="164" fontId="1" fillId="12" borderId="10" xfId="0" applyFont="1" applyNumberFormat="1" applyFill="1" applyBorder="1"/>
    <xf numFmtId="0" fontId="1" fillId="12" borderId="10" xfId="0" applyFont="1" applyFill="1" applyBorder="1"/>
    <xf numFmtId="164" fontId="1" fillId="0" borderId="2" xfId="0" applyFont="1" applyNumberFormat="1" applyBorder="1" applyAlignment="1">
      <alignment horizontal="left"/>
    </xf>
    <xf numFmtId="164" fontId="2" fillId="0" borderId="10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21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15" xfId="0" applyFont="1" applyNumberFormat="1" applyFill="1" applyBorder="1"/>
    <xf numFmtId="164" fontId="4" fillId="0" borderId="19" xfId="0" applyFont="1" applyNumberFormat="1" applyBorder="1" applyAlignment="1">
      <alignment horizontal="center" vertical="center"/>
    </xf>
    <xf numFmtId="164" fontId="1" fillId="0" borderId="5" xfId="0" applyFont="1" applyNumberFormat="1" applyBorder="1" applyAlignment="1">
      <alignment horizontal="center" vertical="center" wrapText="1"/>
    </xf>
    <xf numFmtId="164" fontId="4" fillId="0" borderId="9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9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10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B75" sqref="B75:B7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I9" sqref="I9"/>
    </sheetView>
  </sheetViews>
  <sheetFormatPr defaultRowHeight="15.0" baseColWidth="10"/>
  <cols>
    <col min="1" max="1" width="5.5703125" hidden="0" customWidth="1"/>
    <col min="2" max="2" width="81.140625" hidden="0" customWidth="1"/>
  </cols>
  <sheetData>
    <row r="1">
      <c r="A1" s="3" t="s">
        <v>244</v>
      </c>
    </row>
    <row r="2">
      <c r="A2" s="3" t="s">
        <v>458</v>
      </c>
    </row>
    <row r="3">
      <c r="A3" s="3" t="s">
        <v>231</v>
      </c>
      <c r="B3" s="3" t="s">
        <v>232</v>
      </c>
      <c r="C3" s="3" t="s">
        <v>1</v>
      </c>
      <c r="D3" s="3" t="s">
        <v>232</v>
      </c>
    </row>
    <row r="4">
      <c r="A4" s="3" t="s">
        <v>246</v>
      </c>
      <c r="B4" s="3" t="s">
        <v>358</v>
      </c>
      <c r="C4" t="s">
        <v>41</v>
      </c>
      <c r="D4" s="3" t="s">
        <v>134</v>
      </c>
    </row>
    <row r="5">
      <c r="A5" s="3" t="s">
        <v>248</v>
      </c>
      <c r="B5" s="3" t="s">
        <v>233</v>
      </c>
      <c r="C5" t="s">
        <v>41</v>
      </c>
      <c r="D5" s="3" t="s">
        <v>134</v>
      </c>
    </row>
    <row r="6">
      <c r="A6" s="3" t="s">
        <v>359</v>
      </c>
      <c r="B6" s="3" t="s">
        <v>360</v>
      </c>
      <c r="C6" t="s">
        <v>41</v>
      </c>
      <c r="D6" s="3" t="s">
        <v>134</v>
      </c>
    </row>
    <row r="7">
      <c r="A7" s="3" t="s">
        <v>250</v>
      </c>
      <c r="B7" s="3" t="s">
        <v>361</v>
      </c>
      <c r="C7" t="s">
        <v>42</v>
      </c>
      <c r="D7" s="3" t="s">
        <v>135</v>
      </c>
    </row>
    <row r="8">
      <c r="A8" s="3" t="s">
        <v>362</v>
      </c>
      <c r="B8" s="3" t="s">
        <v>234</v>
      </c>
      <c r="C8" t="s">
        <v>42</v>
      </c>
      <c r="D8" s="3" t="s">
        <v>135</v>
      </c>
    </row>
    <row r="9">
      <c r="A9" s="3" t="s">
        <v>363</v>
      </c>
      <c r="B9" s="3" t="s">
        <v>258</v>
      </c>
      <c r="C9" t="s">
        <v>42</v>
      </c>
      <c r="D9" s="3" t="s">
        <v>135</v>
      </c>
    </row>
    <row r="10">
      <c r="A10" s="3" t="s">
        <v>364</v>
      </c>
      <c r="B10" s="3" t="s">
        <v>260</v>
      </c>
      <c r="C10" t="s">
        <v>42</v>
      </c>
      <c r="D10" s="3" t="s">
        <v>135</v>
      </c>
    </row>
    <row r="11">
      <c r="A11" s="3" t="s">
        <v>365</v>
      </c>
      <c r="B11" s="3" t="s">
        <v>366</v>
      </c>
      <c r="C11" t="s">
        <v>42</v>
      </c>
      <c r="D11" s="3" t="s">
        <v>135</v>
      </c>
    </row>
    <row r="12">
      <c r="A12" s="3" t="s">
        <v>252</v>
      </c>
      <c r="B12" s="3" t="s">
        <v>367</v>
      </c>
      <c r="C12" t="s">
        <v>43</v>
      </c>
      <c r="D12" s="3" t="s">
        <v>136</v>
      </c>
    </row>
    <row r="13">
      <c r="A13" s="3" t="s">
        <v>254</v>
      </c>
      <c r="B13" s="3" t="s">
        <v>368</v>
      </c>
      <c r="C13" t="s">
        <v>43</v>
      </c>
      <c r="D13" s="3" t="s">
        <v>136</v>
      </c>
    </row>
    <row r="14">
      <c r="A14" s="3" t="s">
        <v>256</v>
      </c>
      <c r="B14" s="3" t="s">
        <v>236</v>
      </c>
      <c r="C14" t="s">
        <v>43</v>
      </c>
      <c r="D14" s="3" t="s">
        <v>136</v>
      </c>
    </row>
    <row r="15">
      <c r="A15" s="3" t="s">
        <v>257</v>
      </c>
      <c r="B15" s="3" t="s">
        <v>265</v>
      </c>
      <c r="C15" t="s">
        <v>44</v>
      </c>
      <c r="D15" s="3" t="s">
        <v>137</v>
      </c>
    </row>
    <row r="16">
      <c r="A16" s="3" t="s">
        <v>259</v>
      </c>
      <c r="B16" s="3" t="s">
        <v>369</v>
      </c>
      <c r="C16" t="s">
        <v>44</v>
      </c>
      <c r="D16" s="3" t="s">
        <v>137</v>
      </c>
    </row>
    <row r="17">
      <c r="A17" s="3" t="s">
        <v>261</v>
      </c>
      <c r="B17" s="3" t="s">
        <v>370</v>
      </c>
      <c r="C17" t="s">
        <v>44</v>
      </c>
      <c r="D17" s="3" t="s">
        <v>137</v>
      </c>
    </row>
    <row r="18">
      <c r="A18" s="3" t="s">
        <v>263</v>
      </c>
      <c r="B18" s="3" t="s">
        <v>271</v>
      </c>
      <c r="C18" t="s">
        <v>45</v>
      </c>
      <c r="D18" s="3" t="s">
        <v>138</v>
      </c>
    </row>
    <row r="19">
      <c r="A19" s="3" t="s">
        <v>264</v>
      </c>
      <c r="B19" s="3" t="s">
        <v>371</v>
      </c>
      <c r="C19" t="s">
        <v>45</v>
      </c>
      <c r="D19" s="3" t="s">
        <v>138</v>
      </c>
    </row>
    <row r="20">
      <c r="A20" s="3" t="s">
        <v>266</v>
      </c>
      <c r="B20" s="3" t="s">
        <v>372</v>
      </c>
      <c r="C20" t="s">
        <v>45</v>
      </c>
      <c r="D20" s="3" t="s">
        <v>138</v>
      </c>
    </row>
    <row r="21">
      <c r="A21" s="3" t="s">
        <v>268</v>
      </c>
      <c r="B21" s="3" t="s">
        <v>373</v>
      </c>
      <c r="C21" t="s">
        <v>46</v>
      </c>
      <c r="D21" s="3" t="s">
        <v>139</v>
      </c>
    </row>
    <row r="22">
      <c r="A22" s="3" t="s">
        <v>270</v>
      </c>
      <c r="B22" s="3" t="s">
        <v>279</v>
      </c>
      <c r="C22" t="s">
        <v>47</v>
      </c>
      <c r="D22" s="3" t="s">
        <v>140</v>
      </c>
    </row>
    <row r="23">
      <c r="A23" s="3" t="s">
        <v>272</v>
      </c>
      <c r="B23" s="3" t="s">
        <v>374</v>
      </c>
      <c r="C23" t="s">
        <v>48</v>
      </c>
      <c r="D23" s="3" t="s">
        <v>141</v>
      </c>
    </row>
    <row r="24">
      <c r="A24" s="3" t="s">
        <v>274</v>
      </c>
      <c r="B24" s="3" t="s">
        <v>281</v>
      </c>
      <c r="C24" t="s">
        <v>49</v>
      </c>
      <c r="D24" s="3" t="s">
        <v>142</v>
      </c>
    </row>
    <row r="25">
      <c r="A25" s="3" t="s">
        <v>276</v>
      </c>
      <c r="B25" s="3" t="s">
        <v>283</v>
      </c>
      <c r="C25" t="s">
        <v>49</v>
      </c>
      <c r="D25" s="3" t="s">
        <v>142</v>
      </c>
    </row>
    <row r="26">
      <c r="A26" s="3" t="s">
        <v>278</v>
      </c>
      <c r="B26" s="3" t="s">
        <v>285</v>
      </c>
      <c r="C26" t="s">
        <v>50</v>
      </c>
      <c r="D26" s="3" t="s">
        <v>143</v>
      </c>
    </row>
    <row r="27">
      <c r="A27" s="3" t="s">
        <v>280</v>
      </c>
      <c r="B27" s="3" t="s">
        <v>287</v>
      </c>
      <c r="C27" t="s">
        <v>50</v>
      </c>
      <c r="D27" s="3" t="s">
        <v>143</v>
      </c>
    </row>
    <row r="28">
      <c r="A28" s="3" t="s">
        <v>282</v>
      </c>
      <c r="B28" s="3" t="s">
        <v>375</v>
      </c>
      <c r="C28" t="s">
        <v>51</v>
      </c>
      <c r="D28" s="3" t="s">
        <v>144</v>
      </c>
    </row>
    <row r="29">
      <c r="A29" s="3" t="s">
        <v>284</v>
      </c>
      <c r="B29" s="3" t="s">
        <v>376</v>
      </c>
      <c r="C29" t="s">
        <v>52</v>
      </c>
      <c r="D29" s="3" t="s">
        <v>145</v>
      </c>
    </row>
    <row r="30">
      <c r="A30" s="3" t="s">
        <v>286</v>
      </c>
      <c r="B30" s="3" t="s">
        <v>289</v>
      </c>
      <c r="C30" t="s">
        <v>53</v>
      </c>
      <c r="D30" s="3" t="s">
        <v>146</v>
      </c>
    </row>
    <row r="31">
      <c r="A31" s="3" t="s">
        <v>288</v>
      </c>
      <c r="B31" s="3" t="s">
        <v>299</v>
      </c>
      <c r="C31" t="s">
        <v>54</v>
      </c>
      <c r="D31" s="3" t="s">
        <v>147</v>
      </c>
    </row>
    <row r="32">
      <c r="A32" s="3" t="s">
        <v>290</v>
      </c>
      <c r="B32" s="3" t="s">
        <v>300</v>
      </c>
      <c r="C32" t="s">
        <v>54</v>
      </c>
      <c r="D32" s="3" t="s">
        <v>147</v>
      </c>
    </row>
    <row r="33">
      <c r="A33" s="3" t="s">
        <v>292</v>
      </c>
      <c r="B33" s="3" t="s">
        <v>377</v>
      </c>
      <c r="C33" t="s">
        <v>55</v>
      </c>
      <c r="D33" s="3" t="s">
        <v>148</v>
      </c>
    </row>
    <row r="34">
      <c r="A34" s="3" t="s">
        <v>294</v>
      </c>
      <c r="B34" s="3" t="s">
        <v>378</v>
      </c>
      <c r="C34" t="s">
        <v>55</v>
      </c>
      <c r="D34" s="3" t="s">
        <v>148</v>
      </c>
    </row>
    <row r="35">
      <c r="A35" s="3" t="s">
        <v>296</v>
      </c>
      <c r="B35" s="3" t="s">
        <v>379</v>
      </c>
      <c r="C35" t="s">
        <v>55</v>
      </c>
      <c r="D35" s="3" t="s">
        <v>148</v>
      </c>
    </row>
    <row r="36">
      <c r="A36" s="3" t="s">
        <v>206</v>
      </c>
      <c r="B36" s="3" t="s">
        <v>380</v>
      </c>
      <c r="C36" t="s">
        <v>56</v>
      </c>
      <c r="D36" s="3" t="s">
        <v>149</v>
      </c>
    </row>
    <row r="37">
      <c r="A37" s="3" t="s">
        <v>301</v>
      </c>
      <c r="B37" s="3" t="s">
        <v>381</v>
      </c>
      <c r="C37" t="s">
        <v>57</v>
      </c>
      <c r="D37" s="3" t="s">
        <v>150</v>
      </c>
    </row>
    <row r="38">
      <c r="A38" s="3" t="s">
        <v>303</v>
      </c>
      <c r="B38" s="3" t="s">
        <v>382</v>
      </c>
      <c r="C38" t="s">
        <v>57</v>
      </c>
      <c r="D38" s="3" t="s">
        <v>150</v>
      </c>
    </row>
    <row r="39">
      <c r="A39" s="3" t="s">
        <v>383</v>
      </c>
      <c r="B39" s="3" t="s">
        <v>384</v>
      </c>
      <c r="C39" t="s">
        <v>57</v>
      </c>
      <c r="D39" s="3" t="s">
        <v>150</v>
      </c>
    </row>
    <row r="40">
      <c r="A40" s="3" t="s">
        <v>385</v>
      </c>
      <c r="B40" s="3" t="s">
        <v>386</v>
      </c>
      <c r="C40" t="s">
        <v>57</v>
      </c>
      <c r="D40" s="3" t="s">
        <v>150</v>
      </c>
    </row>
    <row r="41">
      <c r="A41" s="3" t="s">
        <v>307</v>
      </c>
      <c r="B41" s="3" t="s">
        <v>387</v>
      </c>
      <c r="C41" t="s">
        <v>58</v>
      </c>
      <c r="D41" s="3" t="s">
        <v>151</v>
      </c>
    </row>
    <row r="42">
      <c r="A42" s="3" t="s">
        <v>388</v>
      </c>
      <c r="B42" s="3" t="s">
        <v>389</v>
      </c>
      <c r="C42" t="s">
        <v>58</v>
      </c>
      <c r="D42" s="3" t="s">
        <v>151</v>
      </c>
    </row>
    <row r="43">
      <c r="A43" s="3" t="s">
        <v>390</v>
      </c>
      <c r="B43" s="3" t="s">
        <v>391</v>
      </c>
      <c r="C43" t="s">
        <v>58</v>
      </c>
      <c r="D43" s="3" t="s">
        <v>151</v>
      </c>
    </row>
    <row r="44">
      <c r="A44" s="3" t="s">
        <v>308</v>
      </c>
      <c r="B44" s="3" t="s">
        <v>392</v>
      </c>
      <c r="C44" t="s">
        <v>59</v>
      </c>
      <c r="D44" s="3" t="s">
        <v>152</v>
      </c>
    </row>
    <row r="45">
      <c r="A45" s="3" t="s">
        <v>393</v>
      </c>
      <c r="B45" s="3" t="s">
        <v>394</v>
      </c>
      <c r="C45" t="s">
        <v>59</v>
      </c>
      <c r="D45" s="3" t="s">
        <v>152</v>
      </c>
    </row>
    <row r="46">
      <c r="A46" s="3" t="s">
        <v>395</v>
      </c>
      <c r="B46" s="3" t="s">
        <v>396</v>
      </c>
      <c r="C46" t="s">
        <v>59</v>
      </c>
      <c r="D46" s="3" t="s">
        <v>152</v>
      </c>
    </row>
    <row r="47">
      <c r="A47" s="3" t="s">
        <v>397</v>
      </c>
      <c r="B47" s="3" t="s">
        <v>398</v>
      </c>
      <c r="C47" t="s">
        <v>60</v>
      </c>
      <c r="D47" s="3" t="s">
        <v>153</v>
      </c>
    </row>
    <row r="48">
      <c r="A48" s="3" t="s">
        <v>310</v>
      </c>
      <c r="B48" s="3" t="s">
        <v>320</v>
      </c>
      <c r="C48" t="s">
        <v>60</v>
      </c>
      <c r="D48" s="3" t="s">
        <v>153</v>
      </c>
    </row>
    <row r="49">
      <c r="A49" s="3" t="s">
        <v>312</v>
      </c>
      <c r="B49" s="3" t="s">
        <v>322</v>
      </c>
      <c r="C49" t="s">
        <v>60</v>
      </c>
      <c r="D49" s="3" t="s">
        <v>153</v>
      </c>
    </row>
    <row r="50">
      <c r="A50" s="3" t="s">
        <v>314</v>
      </c>
      <c r="B50" s="3" t="s">
        <v>399</v>
      </c>
      <c r="C50" t="s">
        <v>60</v>
      </c>
      <c r="D50" s="3" t="s">
        <v>153</v>
      </c>
    </row>
    <row r="51">
      <c r="A51" s="3" t="s">
        <v>400</v>
      </c>
      <c r="B51" s="3" t="s">
        <v>401</v>
      </c>
      <c r="C51" t="s">
        <v>60</v>
      </c>
      <c r="D51" s="3" t="s">
        <v>153</v>
      </c>
    </row>
    <row r="52">
      <c r="A52" s="3" t="s">
        <v>316</v>
      </c>
      <c r="B52" s="3" t="s">
        <v>402</v>
      </c>
      <c r="C52" t="s">
        <v>61</v>
      </c>
      <c r="D52" s="3" t="s">
        <v>154</v>
      </c>
    </row>
    <row r="53">
      <c r="A53" s="3" t="s">
        <v>403</v>
      </c>
      <c r="B53" s="3" t="s">
        <v>404</v>
      </c>
      <c r="C53" t="s">
        <v>61</v>
      </c>
      <c r="D53" s="3" t="s">
        <v>154</v>
      </c>
    </row>
    <row r="54">
      <c r="A54" s="3" t="s">
        <v>405</v>
      </c>
      <c r="B54" s="3" t="s">
        <v>406</v>
      </c>
      <c r="C54" t="s">
        <v>62</v>
      </c>
      <c r="D54" s="3" t="s">
        <v>155</v>
      </c>
    </row>
    <row r="55">
      <c r="A55" s="3" t="s">
        <v>407</v>
      </c>
      <c r="B55" s="3" t="s">
        <v>408</v>
      </c>
      <c r="C55" t="s">
        <v>62</v>
      </c>
      <c r="D55" s="3" t="s">
        <v>155</v>
      </c>
    </row>
    <row r="56">
      <c r="A56" s="3" t="s">
        <v>318</v>
      </c>
      <c r="B56" s="3" t="s">
        <v>409</v>
      </c>
      <c r="C56" t="s">
        <v>62</v>
      </c>
      <c r="D56" s="3" t="s">
        <v>155</v>
      </c>
    </row>
    <row r="57">
      <c r="A57" s="3" t="s">
        <v>213</v>
      </c>
      <c r="B57" s="3" t="s">
        <v>238</v>
      </c>
      <c r="C57" t="s">
        <v>63</v>
      </c>
      <c r="D57" s="3" t="s">
        <v>156</v>
      </c>
    </row>
    <row r="58">
      <c r="A58" s="3" t="s">
        <v>321</v>
      </c>
      <c r="B58" s="3" t="s">
        <v>410</v>
      </c>
      <c r="C58" t="s">
        <v>64</v>
      </c>
      <c r="D58" s="3" t="s">
        <v>157</v>
      </c>
    </row>
    <row r="59">
      <c r="A59" s="3" t="s">
        <v>323</v>
      </c>
      <c r="B59" s="3" t="s">
        <v>411</v>
      </c>
      <c r="C59" t="s">
        <v>64</v>
      </c>
      <c r="D59" s="3" t="s">
        <v>157</v>
      </c>
    </row>
    <row r="60">
      <c r="A60" s="3" t="s">
        <v>325</v>
      </c>
      <c r="B60" s="3" t="s">
        <v>412</v>
      </c>
      <c r="C60" t="s">
        <v>65</v>
      </c>
      <c r="D60" s="3" t="s">
        <v>158</v>
      </c>
    </row>
    <row r="61">
      <c r="A61" s="3" t="s">
        <v>327</v>
      </c>
      <c r="B61" s="3" t="s">
        <v>413</v>
      </c>
      <c r="C61" t="s">
        <v>65</v>
      </c>
      <c r="D61" s="3" t="s">
        <v>158</v>
      </c>
    </row>
    <row r="62">
      <c r="A62" s="3" t="s">
        <v>329</v>
      </c>
      <c r="B62" s="3" t="s">
        <v>414</v>
      </c>
      <c r="C62" t="s">
        <v>65</v>
      </c>
      <c r="D62" s="3" t="s">
        <v>158</v>
      </c>
    </row>
    <row r="63">
      <c r="A63" s="3" t="s">
        <v>216</v>
      </c>
      <c r="B63" s="3" t="s">
        <v>334</v>
      </c>
      <c r="C63" t="s">
        <v>66</v>
      </c>
      <c r="D63" s="3" t="s">
        <v>159</v>
      </c>
    </row>
    <row r="64">
      <c r="A64" s="3" t="s">
        <v>415</v>
      </c>
      <c r="B64" s="3" t="s">
        <v>416</v>
      </c>
      <c r="C64" t="s">
        <v>67</v>
      </c>
      <c r="D64" s="3" t="s">
        <v>160</v>
      </c>
    </row>
    <row r="65">
      <c r="A65" s="3" t="s">
        <v>333</v>
      </c>
      <c r="B65" s="3" t="s">
        <v>417</v>
      </c>
      <c r="C65" t="s">
        <v>67</v>
      </c>
      <c r="D65" s="3" t="s">
        <v>160</v>
      </c>
    </row>
    <row r="66">
      <c r="A66" s="3" t="s">
        <v>335</v>
      </c>
      <c r="B66" s="3" t="s">
        <v>418</v>
      </c>
      <c r="C66" t="s">
        <v>67</v>
      </c>
      <c r="D66" s="3" t="s">
        <v>160</v>
      </c>
    </row>
    <row r="67">
      <c r="A67" s="3" t="s">
        <v>218</v>
      </c>
      <c r="B67" s="3" t="s">
        <v>419</v>
      </c>
      <c r="C67" t="s">
        <v>68</v>
      </c>
      <c r="D67" s="3" t="s">
        <v>161</v>
      </c>
    </row>
    <row r="68">
      <c r="A68" s="3" t="s">
        <v>338</v>
      </c>
      <c r="B68" s="3" t="s">
        <v>420</v>
      </c>
      <c r="C68" t="s">
        <v>69</v>
      </c>
      <c r="D68" s="3" t="s">
        <v>162</v>
      </c>
    </row>
    <row r="69">
      <c r="A69" s="3" t="s">
        <v>340</v>
      </c>
      <c r="B69" s="3" t="s">
        <v>421</v>
      </c>
      <c r="C69" t="s">
        <v>69</v>
      </c>
      <c r="D69" s="3" t="s">
        <v>162</v>
      </c>
    </row>
    <row r="70">
      <c r="A70" s="3" t="s">
        <v>342</v>
      </c>
      <c r="B70" s="3" t="s">
        <v>239</v>
      </c>
      <c r="C70" t="s">
        <v>69</v>
      </c>
      <c r="D70" s="3" t="s">
        <v>162</v>
      </c>
    </row>
    <row r="71">
      <c r="A71" s="3" t="s">
        <v>422</v>
      </c>
      <c r="B71" s="3" t="s">
        <v>423</v>
      </c>
      <c r="C71" t="s">
        <v>70</v>
      </c>
      <c r="D71" s="3" t="s">
        <v>163</v>
      </c>
    </row>
    <row r="72">
      <c r="A72" s="3" t="s">
        <v>424</v>
      </c>
      <c r="B72" s="3" t="s">
        <v>425</v>
      </c>
      <c r="C72" t="s">
        <v>70</v>
      </c>
      <c r="D72" s="3" t="s">
        <v>163</v>
      </c>
    </row>
    <row r="73">
      <c r="A73" s="3" t="s">
        <v>426</v>
      </c>
      <c r="B73" s="3" t="s">
        <v>427</v>
      </c>
      <c r="C73" t="s">
        <v>70</v>
      </c>
      <c r="D73" s="3" t="s">
        <v>163</v>
      </c>
    </row>
    <row r="74">
      <c r="A74" s="3" t="s">
        <v>344</v>
      </c>
      <c r="B74" s="3" t="s">
        <v>428</v>
      </c>
      <c r="C74" t="s">
        <v>70</v>
      </c>
      <c r="D74" s="3" t="s">
        <v>163</v>
      </c>
    </row>
    <row r="75">
      <c r="A75" s="3" t="s">
        <v>429</v>
      </c>
      <c r="B75" s="3" t="s">
        <v>430</v>
      </c>
      <c r="C75" t="s">
        <v>70</v>
      </c>
      <c r="D75" s="3" t="s">
        <v>163</v>
      </c>
    </row>
    <row r="76">
      <c r="A76" s="3" t="s">
        <v>431</v>
      </c>
      <c r="B76" s="3" t="s">
        <v>432</v>
      </c>
      <c r="C76" t="s">
        <v>70</v>
      </c>
      <c r="D76" s="3" t="s">
        <v>163</v>
      </c>
    </row>
    <row r="77">
      <c r="A77" s="3" t="s">
        <v>433</v>
      </c>
      <c r="B77" s="3" t="s">
        <v>343</v>
      </c>
      <c r="C77" t="s">
        <v>71</v>
      </c>
      <c r="D77" s="3" t="s">
        <v>164</v>
      </c>
    </row>
    <row r="78">
      <c r="A78" s="3" t="s">
        <v>346</v>
      </c>
      <c r="B78" s="3" t="s">
        <v>345</v>
      </c>
      <c r="C78" t="s">
        <v>72</v>
      </c>
      <c r="D78" s="3" t="s">
        <v>165</v>
      </c>
    </row>
    <row r="79">
      <c r="A79" s="3" t="s">
        <v>434</v>
      </c>
      <c r="B79" s="3" t="s">
        <v>435</v>
      </c>
      <c r="C79" t="s">
        <v>73</v>
      </c>
      <c r="D79" s="3" t="s">
        <v>166</v>
      </c>
    </row>
    <row r="80">
      <c r="A80" s="3" t="s">
        <v>436</v>
      </c>
      <c r="B80" s="3" t="s">
        <v>437</v>
      </c>
      <c r="C80" t="s">
        <v>74</v>
      </c>
      <c r="D80" s="3" t="s">
        <v>167</v>
      </c>
    </row>
    <row r="81">
      <c r="A81" s="3" t="s">
        <v>438</v>
      </c>
      <c r="B81" s="3" t="s">
        <v>240</v>
      </c>
      <c r="C81" t="s">
        <v>74</v>
      </c>
      <c r="D81" s="3" t="s">
        <v>167</v>
      </c>
    </row>
    <row r="82">
      <c r="A82" s="3" t="s">
        <v>348</v>
      </c>
      <c r="B82" s="3" t="s">
        <v>439</v>
      </c>
      <c r="C82" t="s">
        <v>75</v>
      </c>
      <c r="D82" s="3" t="s">
        <v>168</v>
      </c>
    </row>
    <row r="83">
      <c r="A83" s="3" t="s">
        <v>349</v>
      </c>
      <c r="B83" s="3" t="s">
        <v>440</v>
      </c>
      <c r="C83" t="s">
        <v>75</v>
      </c>
      <c r="D83" s="3" t="s">
        <v>168</v>
      </c>
    </row>
    <row r="84">
      <c r="A84" s="3" t="s">
        <v>351</v>
      </c>
      <c r="B84" s="3" t="s">
        <v>242</v>
      </c>
      <c r="C84" t="s">
        <v>75</v>
      </c>
      <c r="D84" s="3" t="s">
        <v>168</v>
      </c>
    </row>
    <row r="85">
      <c r="A85" s="3" t="s">
        <v>353</v>
      </c>
      <c r="B85" s="3" t="s">
        <v>441</v>
      </c>
      <c r="C85" t="s">
        <v>75</v>
      </c>
      <c r="D85" s="3" t="s">
        <v>168</v>
      </c>
    </row>
    <row r="86">
      <c r="A86" s="3" t="s">
        <v>442</v>
      </c>
      <c r="B86" s="3" t="s">
        <v>443</v>
      </c>
      <c r="C86" t="s">
        <v>76</v>
      </c>
      <c r="D86" s="3" t="s">
        <v>169</v>
      </c>
    </row>
    <row r="87">
      <c r="A87" s="3" t="s">
        <v>355</v>
      </c>
      <c r="B87" s="3" t="s">
        <v>444</v>
      </c>
      <c r="C87" t="s">
        <v>76</v>
      </c>
      <c r="D87" s="3" t="s">
        <v>169</v>
      </c>
    </row>
    <row r="88">
      <c r="A88" s="3" t="s">
        <v>445</v>
      </c>
      <c r="B88" s="3" t="s">
        <v>446</v>
      </c>
      <c r="C88" t="s">
        <v>76</v>
      </c>
      <c r="D88" s="3" t="s">
        <v>169</v>
      </c>
    </row>
    <row r="89">
      <c r="A89" s="3" t="s">
        <v>447</v>
      </c>
      <c r="B89" s="3" t="s">
        <v>448</v>
      </c>
      <c r="C89" t="s">
        <v>77</v>
      </c>
      <c r="D89" s="3" t="s">
        <v>170</v>
      </c>
    </row>
    <row r="90">
      <c r="A90" s="3" t="s">
        <v>449</v>
      </c>
      <c r="B90" s="3" t="s">
        <v>450</v>
      </c>
      <c r="C90" t="s">
        <v>77</v>
      </c>
      <c r="D90" s="3" t="s">
        <v>170</v>
      </c>
    </row>
    <row r="91">
      <c r="A91" s="3" t="s">
        <v>356</v>
      </c>
      <c r="B91" s="3" t="s">
        <v>451</v>
      </c>
      <c r="C91" t="s">
        <v>77</v>
      </c>
      <c r="D91" s="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45" sqref="F45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workbookViewId="0">
      <pane xSplit="2" topLeftCell="C1" activePane="topRight" state="frozen"/>
      <selection pane="topRight" activeCell="D41" sqref="D41"/>
    </sheetView>
  </sheetViews>
  <sheetFormatPr defaultRowHeight="15.0" baseColWidth="10"/>
  <cols>
    <col min="2" max="2" width="22.5703125" hidden="0" customWidth="1"/>
    <col min="3" max="3" width="14.42578125" hidden="0" customWidth="1"/>
    <col min="4" max="4" width="15.28515625" hidden="0" customWidth="1"/>
    <col min="5" max="5" width="15.28515625" hidden="0" customWidth="1"/>
    <col min="6" max="6" width="14.28515625" hidden="0" customWidth="1"/>
    <col min="7" max="7" width="13.28515625" hidden="0" customWidth="1"/>
    <col min="8" max="8" width="11.5703125" hidden="0" customWidth="1"/>
    <col min="9" max="9" width="14.28515625" hidden="0" customWidth="1"/>
    <col min="10" max="10" width="13.28515625" hidden="0" customWidth="1"/>
    <col min="11" max="11" width="14.28515625" hidden="0" customWidth="1"/>
    <col min="12" max="12" width="14.28515625" hidden="0" customWidth="1"/>
    <col min="13" max="13" width="11.5703125" hidden="0" customWidth="1"/>
    <col min="14" max="14" width="13.28515625" hidden="0" customWidth="1"/>
    <col min="15" max="15" width="13.28515625" hidden="0" customWidth="1"/>
    <col min="16" max="16" width="13.28515625" hidden="0" customWidth="1"/>
    <col min="17" max="17" width="14.28515625" hidden="0" customWidth="1"/>
    <col min="18" max="18" width="15.28515625" hidden="0" customWidth="1"/>
    <col min="19" max="19" width="15.28515625" hidden="0" customWidth="1"/>
    <col min="20" max="20" width="15.28515625" hidden="0" customWidth="1"/>
    <col min="21" max="21" width="15.28515625" hidden="0" customWidth="1"/>
    <col min="22" max="22" width="15.28515625" hidden="0" customWidth="1"/>
    <col min="23" max="23" width="15.28515625" hidden="0" customWidth="1"/>
    <col min="24" max="24" width="14.28515625" hidden="0" customWidth="1"/>
    <col min="25" max="25" width="14.28515625" hidden="0" customWidth="1"/>
    <col min="26" max="26" width="14.28515625" hidden="0" customWidth="1"/>
    <col min="27" max="27" width="15.28515625" hidden="0" customWidth="1"/>
    <col min="28" max="28" width="14.28515625" hidden="0" customWidth="1"/>
    <col min="29" max="29" width="14.28515625" hidden="0" customWidth="1"/>
    <col min="30" max="30" width="14.28515625" hidden="0" customWidth="1"/>
    <col min="31" max="31" width="14.28515625" hidden="0" customWidth="1"/>
    <col min="32" max="32" width="14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4.28515625" hidden="0" customWidth="1"/>
    <col min="37" max="37" width="14.28515625" hidden="0" customWidth="1"/>
    <col min="38" max="38" width="14.28515625" hidden="0" customWidth="1"/>
    <col min="39" max="39" width="14.28515625" hidden="0" customWidth="1"/>
  </cols>
  <sheetData>
    <row r="3" ht="15.75" customHeight="1">
      <c r="A3" s="22"/>
      <c r="C3" s="31" t="s">
        <v>226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</row>
    <row r="4" ht="17.25" customHeight="1">
      <c r="A4" s="22"/>
      <c r="C4" s="10" t="s">
        <v>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0" t="s">
        <v>131</v>
      </c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0" t="s">
        <v>15</v>
      </c>
      <c r="BZ4" s="12"/>
      <c r="CA4" s="33" t="s">
        <v>173</v>
      </c>
      <c r="CB4" s="6"/>
      <c r="CC4" s="6"/>
      <c r="CD4" s="6"/>
      <c r="CE4" s="7"/>
      <c r="CF4" s="13" t="s">
        <v>34</v>
      </c>
      <c r="CG4" s="13"/>
      <c r="CH4" s="13"/>
      <c r="CI4" s="29" t="s">
        <v>132</v>
      </c>
      <c r="CJ4" s="30"/>
      <c r="CK4" s="32"/>
      <c r="CL4" s="15" t="s">
        <v>128</v>
      </c>
      <c r="CM4" s="24" t="s">
        <v>133</v>
      </c>
    </row>
    <row r="5" ht="30.75" customHeight="1">
      <c r="A5" s="22"/>
      <c r="B5" s="31"/>
      <c r="C5" s="19" t="s">
        <v>41</v>
      </c>
      <c r="D5" s="20" t="s">
        <v>42</v>
      </c>
      <c r="E5" s="20" t="s">
        <v>43</v>
      </c>
      <c r="F5" s="20" t="s">
        <v>44</v>
      </c>
      <c r="G5" s="20" t="s">
        <v>45</v>
      </c>
      <c r="H5" s="20" t="s">
        <v>46</v>
      </c>
      <c r="I5" s="20" t="s">
        <v>47</v>
      </c>
      <c r="J5" s="20" t="s">
        <v>48</v>
      </c>
      <c r="K5" s="20" t="s">
        <v>49</v>
      </c>
      <c r="L5" s="20" t="s">
        <v>50</v>
      </c>
      <c r="M5" s="20" t="s">
        <v>51</v>
      </c>
      <c r="N5" s="20" t="s">
        <v>52</v>
      </c>
      <c r="O5" s="20" t="s">
        <v>53</v>
      </c>
      <c r="P5" s="20" t="s">
        <v>54</v>
      </c>
      <c r="Q5" s="20" t="s">
        <v>55</v>
      </c>
      <c r="R5" s="20" t="s">
        <v>56</v>
      </c>
      <c r="S5" s="20" t="s">
        <v>57</v>
      </c>
      <c r="T5" s="20" t="s">
        <v>58</v>
      </c>
      <c r="U5" s="20" t="s">
        <v>59</v>
      </c>
      <c r="V5" s="20" t="s">
        <v>60</v>
      </c>
      <c r="W5" s="20" t="s">
        <v>61</v>
      </c>
      <c r="X5" s="20" t="s">
        <v>62</v>
      </c>
      <c r="Y5" s="20" t="s">
        <v>63</v>
      </c>
      <c r="Z5" s="20" t="s">
        <v>64</v>
      </c>
      <c r="AA5" s="20" t="s">
        <v>65</v>
      </c>
      <c r="AB5" s="20" t="s">
        <v>66</v>
      </c>
      <c r="AC5" s="20" t="s">
        <v>67</v>
      </c>
      <c r="AD5" s="20" t="s">
        <v>68</v>
      </c>
      <c r="AE5" s="20" t="s">
        <v>69</v>
      </c>
      <c r="AF5" s="20" t="s">
        <v>70</v>
      </c>
      <c r="AG5" s="20" t="s">
        <v>71</v>
      </c>
      <c r="AH5" s="20" t="s">
        <v>72</v>
      </c>
      <c r="AI5" s="20" t="s">
        <v>73</v>
      </c>
      <c r="AJ5" s="20" t="s">
        <v>74</v>
      </c>
      <c r="AK5" s="20" t="s">
        <v>75</v>
      </c>
      <c r="AL5" s="20" t="s">
        <v>76</v>
      </c>
      <c r="AM5" s="20" t="s">
        <v>77</v>
      </c>
      <c r="AN5" s="19" t="s">
        <v>78</v>
      </c>
      <c r="AO5" s="20" t="s">
        <v>79</v>
      </c>
      <c r="AP5" s="20" t="s">
        <v>80</v>
      </c>
      <c r="AQ5" s="20" t="s">
        <v>81</v>
      </c>
      <c r="AR5" s="20" t="s">
        <v>82</v>
      </c>
      <c r="AS5" s="20" t="s">
        <v>83</v>
      </c>
      <c r="AT5" s="20" t="s">
        <v>84</v>
      </c>
      <c r="AU5" s="20" t="s">
        <v>85</v>
      </c>
      <c r="AV5" s="20" t="s">
        <v>86</v>
      </c>
      <c r="AW5" s="20" t="s">
        <v>87</v>
      </c>
      <c r="AX5" s="20" t="s">
        <v>88</v>
      </c>
      <c r="AY5" s="20" t="s">
        <v>89</v>
      </c>
      <c r="AZ5" s="20" t="s">
        <v>90</v>
      </c>
      <c r="BA5" s="20" t="s">
        <v>91</v>
      </c>
      <c r="BB5" s="20" t="s">
        <v>92</v>
      </c>
      <c r="BC5" s="20" t="s">
        <v>93</v>
      </c>
      <c r="BD5" s="20" t="s">
        <v>94</v>
      </c>
      <c r="BE5" s="20" t="s">
        <v>95</v>
      </c>
      <c r="BF5" s="20" t="s">
        <v>96</v>
      </c>
      <c r="BG5" s="20" t="s">
        <v>97</v>
      </c>
      <c r="BH5" s="20" t="s">
        <v>98</v>
      </c>
      <c r="BI5" s="20" t="s">
        <v>99</v>
      </c>
      <c r="BJ5" s="20" t="s">
        <v>100</v>
      </c>
      <c r="BK5" s="20" t="s">
        <v>101</v>
      </c>
      <c r="BL5" s="20" t="s">
        <v>102</v>
      </c>
      <c r="BM5" s="20" t="s">
        <v>103</v>
      </c>
      <c r="BN5" s="20" t="s">
        <v>104</v>
      </c>
      <c r="BO5" s="20" t="s">
        <v>105</v>
      </c>
      <c r="BP5" s="20" t="s">
        <v>106</v>
      </c>
      <c r="BQ5" s="20" t="s">
        <v>107</v>
      </c>
      <c r="BR5" s="20" t="s">
        <v>108</v>
      </c>
      <c r="BS5" s="20" t="s">
        <v>109</v>
      </c>
      <c r="BT5" s="20" t="s">
        <v>110</v>
      </c>
      <c r="BU5" s="20" t="s">
        <v>111</v>
      </c>
      <c r="BV5" s="20" t="s">
        <v>112</v>
      </c>
      <c r="BW5" s="20" t="s">
        <v>113</v>
      </c>
      <c r="BX5" s="20" t="s">
        <v>114</v>
      </c>
      <c r="BY5" s="19" t="s">
        <v>115</v>
      </c>
      <c r="BZ5" s="21" t="s">
        <v>116</v>
      </c>
      <c r="CA5" s="19" t="s">
        <v>117</v>
      </c>
      <c r="CB5" s="20" t="s">
        <v>118</v>
      </c>
      <c r="CC5" s="20" t="s">
        <v>119</v>
      </c>
      <c r="CD5" s="20" t="s">
        <v>120</v>
      </c>
      <c r="CE5" s="20" t="s">
        <v>121</v>
      </c>
      <c r="CF5" s="20" t="s">
        <v>122</v>
      </c>
      <c r="CG5" s="20" t="s">
        <v>123</v>
      </c>
      <c r="CH5" s="20" t="s">
        <v>124</v>
      </c>
      <c r="CI5" s="20" t="s">
        <v>125</v>
      </c>
      <c r="CJ5" s="20" t="s">
        <v>126</v>
      </c>
      <c r="CK5" s="20" t="s">
        <v>127</v>
      </c>
      <c r="CL5" s="25" t="s">
        <v>128</v>
      </c>
      <c r="CM5" s="14" t="s">
        <v>129</v>
      </c>
    </row>
    <row r="6">
      <c r="A6" s="8" t="s">
        <v>40</v>
      </c>
      <c r="B6" t="s">
        <v>115</v>
      </c>
      <c r="C6" s="26" t="n">
        <f>'SAM_temporary 2022'!C77</f>
        <v>267.72336159034444</v>
      </c>
      <c r="D6" s="26" t="n">
        <f>'SAM_temporary 2022'!D77</f>
        <v>292.32301213895516</v>
      </c>
      <c r="E6" s="26" t="n">
        <f>'SAM_temporary 2022'!E77</f>
        <v>773.44840865607841</v>
      </c>
      <c r="F6" s="26" t="n">
        <f>'SAM_temporary 2022'!F77</f>
        <v>171.98380918384274</v>
      </c>
      <c r="G6" s="26" t="n">
        <f>'SAM_temporary 2022'!G77</f>
        <v>108.42675015617326</v>
      </c>
      <c r="H6" s="26" t="n">
        <f>'SAM_temporary 2022'!H77</f>
        <v>4.6949898769980587</v>
      </c>
      <c r="I6" s="26" t="n">
        <f>'SAM_temporary 2022'!I77</f>
        <v>230.20060617294624</v>
      </c>
      <c r="J6" s="26" t="n">
        <f>'SAM_temporary 2022'!J77</f>
        <v>59.048734694670884</v>
      </c>
      <c r="K6" s="26" t="n">
        <f>'SAM_temporary 2022'!K77</f>
        <v>287.22796671984963</v>
      </c>
      <c r="L6" s="26" t="n">
        <f>'SAM_temporary 2022'!L77</f>
        <v>309.95558063309011</v>
      </c>
      <c r="M6" s="26" t="n">
        <f>'SAM_temporary 2022'!M77</f>
        <v>4.6056671475880995E-2</v>
      </c>
      <c r="N6" s="26" t="n">
        <f>'SAM_temporary 2022'!N77</f>
        <v>30.352793349170696</v>
      </c>
      <c r="O6" s="26" t="n">
        <f>'SAM_temporary 2022'!O77</f>
        <v>6.13516066900171</v>
      </c>
      <c r="P6" s="26" t="n">
        <f>'SAM_temporary 2022'!P77</f>
        <v>12.834251435077494</v>
      </c>
      <c r="Q6" s="26" t="n">
        <f>'SAM_temporary 2022'!Q77</f>
        <v>90.522701953593767</v>
      </c>
      <c r="R6" s="26" t="n">
        <f>'SAM_temporary 2022'!R77</f>
        <v>609.94337740904507</v>
      </c>
      <c r="S6" s="26" t="n">
        <f>'SAM_temporary 2022'!S77</f>
        <v>187.21230817094454</v>
      </c>
      <c r="T6" s="26" t="n">
        <f>'SAM_temporary 2022'!T77</f>
        <v>1856.2982891023032</v>
      </c>
      <c r="U6" s="26" t="n">
        <f>'SAM_temporary 2022'!U77</f>
        <v>3778.2932756054897</v>
      </c>
      <c r="V6" s="26" t="n">
        <f>'SAM_temporary 2022'!V77</f>
        <v>1496.8371346368062</v>
      </c>
      <c r="W6" s="26" t="n">
        <f>'SAM_temporary 2022'!W77</f>
        <v>618.36275296850454</v>
      </c>
      <c r="X6" s="26" t="n">
        <f>'SAM_temporary 2022'!X77</f>
        <v>303.06637883206383</v>
      </c>
      <c r="Y6" s="26" t="n">
        <f>'SAM_temporary 2022'!Y77</f>
        <v>360.82087130000286</v>
      </c>
      <c r="Z6" s="26" t="n">
        <f>'SAM_temporary 2022'!Z77</f>
        <v>924.11750107927799</v>
      </c>
      <c r="AA6" s="26" t="n">
        <f>'SAM_temporary 2022'!AA77</f>
        <v>1570.4334623081625</v>
      </c>
      <c r="AB6" s="26" t="n">
        <f>'SAM_temporary 2022'!AB77</f>
        <v>376.82145562734985</v>
      </c>
      <c r="AC6" s="26" t="n">
        <f>'SAM_temporary 2022'!AC77</f>
        <v>533.62185108633651</v>
      </c>
      <c r="AD6" s="26" t="n">
        <f>'SAM_temporary 2022'!AD77</f>
        <v>32.04870372900367</v>
      </c>
      <c r="AE6" s="26" t="n">
        <f>'SAM_temporary 2022'!AE77</f>
        <v>215.93031857174864</v>
      </c>
      <c r="AF6" s="26" t="n">
        <f>'SAM_temporary 2022'!AF77</f>
        <v>314.77052076752659</v>
      </c>
      <c r="AG6" s="26" t="n">
        <f>'SAM_temporary 2022'!AG77</f>
        <v>2733.40982962</v>
      </c>
      <c r="AH6" s="26" t="n">
        <f>'SAM_temporary 2022'!AH77</f>
        <v>1884.1586334087367</v>
      </c>
      <c r="AI6" s="26" t="n">
        <f>'SAM_temporary 2022'!AI77</f>
        <v>1531.8109612814474</v>
      </c>
      <c r="AJ6" s="26" t="n">
        <f>'SAM_temporary 2022'!AJ77</f>
        <v>74.101168962020438</v>
      </c>
      <c r="AK6" s="26" t="n">
        <f>'SAM_temporary 2022'!AK77</f>
        <v>718.9726565184784</v>
      </c>
      <c r="AL6" s="26" t="n">
        <f>'SAM_temporary 2022'!AL77</f>
        <v>181.31134761435672</v>
      </c>
      <c r="AM6" s="26" t="n">
        <f>'SAM_temporary 2022'!AM77</f>
        <v>71.360067043184898</v>
      </c>
      <c r="AN6" s="26" t="n">
        <f>'SAM_temporary 2022'!AN77</f>
        <v>0</v>
      </c>
      <c r="AO6" s="26" t="n">
        <f>'SAM_temporary 2022'!AO77</f>
        <v>0</v>
      </c>
      <c r="AP6" s="26" t="n">
        <f>'SAM_temporary 2022'!AP77</f>
        <v>0</v>
      </c>
      <c r="AQ6" s="26" t="n">
        <f>'SAM_temporary 2022'!AQ77</f>
        <v>0</v>
      </c>
      <c r="AR6" s="26" t="n">
        <f>'SAM_temporary 2022'!AR77</f>
        <v>0</v>
      </c>
      <c r="AS6" s="26" t="n">
        <f>'SAM_temporary 2022'!AS77</f>
        <v>0</v>
      </c>
      <c r="AT6" s="26" t="n">
        <f>'SAM_temporary 2022'!AT77</f>
        <v>0</v>
      </c>
      <c r="AU6" s="26" t="n">
        <f>'SAM_temporary 2022'!AU77</f>
        <v>0</v>
      </c>
      <c r="AV6" s="26" t="n">
        <f>'SAM_temporary 2022'!AV77</f>
        <v>0</v>
      </c>
      <c r="AW6" s="26" t="n">
        <f>'SAM_temporary 2022'!AW77</f>
        <v>0</v>
      </c>
      <c r="AX6" s="26" t="n">
        <f>'SAM_temporary 2022'!AX77</f>
        <v>0</v>
      </c>
      <c r="AY6" s="26" t="n">
        <f>'SAM_temporary 2022'!AY77</f>
        <v>0</v>
      </c>
      <c r="AZ6" s="26" t="n">
        <f>'SAM_temporary 2022'!AZ77</f>
        <v>0</v>
      </c>
      <c r="BA6" s="26" t="n">
        <f>'SAM_temporary 2022'!BA77</f>
        <v>0</v>
      </c>
      <c r="BB6" s="26" t="n">
        <f>'SAM_temporary 2022'!BB77</f>
        <v>0</v>
      </c>
      <c r="BC6" s="26" t="n">
        <f>'SAM_temporary 2022'!BC77</f>
        <v>0</v>
      </c>
      <c r="BD6" s="26" t="n">
        <f>'SAM_temporary 2022'!BD77</f>
        <v>0</v>
      </c>
      <c r="BE6" s="26" t="n">
        <f>'SAM_temporary 2022'!BE77</f>
        <v>0</v>
      </c>
      <c r="BF6" s="26" t="n">
        <f>'SAM_temporary 2022'!BF77</f>
        <v>0</v>
      </c>
      <c r="BG6" s="26" t="n">
        <f>'SAM_temporary 2022'!BG77</f>
        <v>0</v>
      </c>
      <c r="BH6" s="26" t="n">
        <f>'SAM_temporary 2022'!BH77</f>
        <v>0</v>
      </c>
      <c r="BI6" s="26" t="n">
        <f>'SAM_temporary 2022'!BI77</f>
        <v>0</v>
      </c>
      <c r="BJ6" s="26" t="n">
        <f>'SAM_temporary 2022'!BJ77</f>
        <v>0</v>
      </c>
      <c r="BK6" s="26" t="n">
        <f>'SAM_temporary 2022'!BK77</f>
        <v>0</v>
      </c>
      <c r="BL6" s="26" t="n">
        <f>'SAM_temporary 2022'!BL77</f>
        <v>0</v>
      </c>
      <c r="BM6" s="26" t="n">
        <f>'SAM_temporary 2022'!BM77</f>
        <v>0</v>
      </c>
      <c r="BN6" s="26" t="n">
        <f>'SAM_temporary 2022'!BN77</f>
        <v>0</v>
      </c>
      <c r="BO6" s="26" t="n">
        <f>'SAM_temporary 2022'!BO77</f>
        <v>0</v>
      </c>
      <c r="BP6" s="26" t="n">
        <f>'SAM_temporary 2022'!BP77</f>
        <v>0</v>
      </c>
      <c r="BQ6" s="26" t="n">
        <f>'SAM_temporary 2022'!BQ77</f>
        <v>0</v>
      </c>
      <c r="BR6" s="26" t="n">
        <f>'SAM_temporary 2022'!BR77</f>
        <v>0</v>
      </c>
      <c r="BS6" s="26" t="n">
        <f>'SAM_temporary 2022'!BS77</f>
        <v>0</v>
      </c>
      <c r="BT6" s="26" t="n">
        <f>'SAM_temporary 2022'!BT77</f>
        <v>0</v>
      </c>
      <c r="BU6" s="26" t="n">
        <f>'SAM_temporary 2022'!BU77</f>
        <v>0</v>
      </c>
      <c r="BV6" s="26" t="n">
        <f>'SAM_temporary 2022'!BV77</f>
        <v>0</v>
      </c>
      <c r="BW6" s="26" t="n">
        <f>'SAM_temporary 2022'!BW77</f>
        <v>0</v>
      </c>
      <c r="BX6" s="26" t="n">
        <f>'SAM_temporary 2022'!BX77</f>
        <v>0</v>
      </c>
      <c r="BY6" s="26" t="n">
        <f>'SAM_temporary 2022'!BY77</f>
        <v>0</v>
      </c>
      <c r="BZ6" s="26" t="n">
        <f>'SAM_temporary 2022'!BZ77</f>
        <v>0</v>
      </c>
      <c r="CA6" s="26"/>
      <c r="CB6" s="26"/>
      <c r="CC6" s="26"/>
      <c r="CD6" s="26"/>
      <c r="CE6" s="26"/>
      <c r="CF6" s="26" t="n">
        <f>'SAM_temporary 2022'!CF77</f>
        <v>0</v>
      </c>
      <c r="CG6" s="26" t="n">
        <f>'SAM_temporary 2022'!CG77</f>
        <v>0</v>
      </c>
      <c r="CH6" s="26" t="n">
        <f>'SAM_temporary 2022'!CH77</f>
        <v>0</v>
      </c>
      <c r="CI6" s="26" t="n">
        <f>'SAM_temporary 2022'!CI77</f>
        <v>0</v>
      </c>
      <c r="CJ6" s="26" t="n">
        <f>'SAM_temporary 2022'!CJ77</f>
        <v>0</v>
      </c>
      <c r="CK6" s="26" t="n">
        <f>'SAM_temporary 2022'!CK77</f>
        <v>0</v>
      </c>
      <c r="CL6" s="26" t="n">
        <f>'SAM_temporary 2022'!CL77</f>
        <v>0</v>
      </c>
      <c r="CM6" s="26" t="n">
        <f>'SAM_temporary 2022'!CM77</f>
        <v>0</v>
      </c>
    </row>
    <row r="7" ht="15.75" customHeight="1">
      <c r="A7" s="9"/>
      <c r="B7" t="s">
        <v>116</v>
      </c>
      <c r="C7" s="23" t="n">
        <f>'SAM_temporary 2022'!C78</f>
        <v>4569.8060599545097</v>
      </c>
      <c r="D7" s="23" t="n">
        <f>'SAM_temporary 2022'!D78</f>
        <v>503.18191934172052</v>
      </c>
      <c r="E7" s="23" t="n">
        <f>'SAM_temporary 2022'!E78</f>
        <v>2325.3515028888805</v>
      </c>
      <c r="F7" s="23" t="n">
        <f>'SAM_temporary 2022'!F78</f>
        <v>195.88248794152082</v>
      </c>
      <c r="G7" s="23" t="n">
        <f>'SAM_temporary 2022'!G78</f>
        <v>180.32185568827066</v>
      </c>
      <c r="H7" s="23" t="n">
        <f>'SAM_temporary 2022'!H78</f>
        <v>15.145513929499604</v>
      </c>
      <c r="I7" s="23" t="n">
        <f>'SAM_temporary 2022'!I78</f>
        <v>489.83829023210228</v>
      </c>
      <c r="J7" s="23" t="n">
        <f>'SAM_temporary 2022'!J78</f>
        <v>174.19887145763335</v>
      </c>
      <c r="K7" s="23" t="n">
        <f>'SAM_temporary 2022'!K78</f>
        <v>514.97988895029869</v>
      </c>
      <c r="L7" s="23" t="n">
        <f>'SAM_temporary 2022'!L78</f>
        <v>925.25417825054558</v>
      </c>
      <c r="M7" s="23" t="n">
        <f>'SAM_temporary 2022'!M78</f>
        <v>9.0650580614292348E-2</v>
      </c>
      <c r="N7" s="23" t="n">
        <f>'SAM_temporary 2022'!N78</f>
        <v>12.982509305219843</v>
      </c>
      <c r="O7" s="23" t="n">
        <f>'SAM_temporary 2022'!O78</f>
        <v>4.8762916922676549</v>
      </c>
      <c r="P7" s="23" t="n">
        <f>'SAM_temporary 2022'!P78</f>
        <v>9.5687705432447974</v>
      </c>
      <c r="Q7" s="23" t="n">
        <f>'SAM_temporary 2022'!Q78</f>
        <v>93.360959389872605</v>
      </c>
      <c r="R7" s="23" t="n">
        <f>'SAM_temporary 2022'!R78</f>
        <v>1406.1566530146399</v>
      </c>
      <c r="S7" s="23" t="n">
        <f>'SAM_temporary 2022'!S78</f>
        <v>248.74060573905112</v>
      </c>
      <c r="T7" s="23" t="n">
        <f>'SAM_temporary 2022'!T78</f>
        <v>3172.5615967500476</v>
      </c>
      <c r="U7" s="23" t="n">
        <f>'SAM_temporary 2022'!U78</f>
        <v>5769.6193771822491</v>
      </c>
      <c r="V7" s="23" t="n">
        <f>'SAM_temporary 2022'!V78</f>
        <v>2568.5208339578021</v>
      </c>
      <c r="W7" s="23" t="n">
        <f>'SAM_temporary 2022'!W78</f>
        <v>1743.2149338469249</v>
      </c>
      <c r="X7" s="23" t="n">
        <f>'SAM_temporary 2022'!X78</f>
        <v>202.14396102107139</v>
      </c>
      <c r="Y7" s="23" t="n">
        <f>'SAM_temporary 2022'!Y78</f>
        <v>900.0891874508676</v>
      </c>
      <c r="Z7" s="23" t="n">
        <f>'SAM_temporary 2022'!Z78</f>
        <v>474.1393211124286</v>
      </c>
      <c r="AA7" s="23" t="n">
        <f>'SAM_temporary 2022'!AA78</f>
        <v>1553.7739285046882</v>
      </c>
      <c r="AB7" s="23" t="n">
        <f>'SAM_temporary 2022'!AB78</f>
        <v>5718.3965855040642</v>
      </c>
      <c r="AC7" s="23" t="n">
        <f>'SAM_temporary 2022'!AC78</f>
        <v>159.84155787770555</v>
      </c>
      <c r="AD7" s="23" t="n">
        <f>'SAM_temporary 2022'!AD78</f>
        <v>137.4020201086056</v>
      </c>
      <c r="AE7" s="23" t="n">
        <f>'SAM_temporary 2022'!AE78</f>
        <v>135.07708673002873</v>
      </c>
      <c r="AF7" s="23" t="n">
        <f>'SAM_temporary 2022'!AF78</f>
        <v>324.849094425781</v>
      </c>
      <c r="AG7" s="23" t="n">
        <f>'SAM_temporary 2022'!AG78</f>
        <v>1264.0554766835899</v>
      </c>
      <c r="AH7" s="23" t="n">
        <f>'SAM_temporary 2022'!AH78</f>
        <v>944.97729362841119</v>
      </c>
      <c r="AI7" s="23" t="n">
        <f>'SAM_temporary 2022'!AI78</f>
        <v>828.34825035648043</v>
      </c>
      <c r="AJ7" s="23" t="n">
        <f>'SAM_temporary 2022'!AJ78</f>
        <v>9.9948341112600545</v>
      </c>
      <c r="AK7" s="23" t="n">
        <f>'SAM_temporary 2022'!AK78</f>
        <v>1763.4556261173971</v>
      </c>
      <c r="AL7" s="23" t="n">
        <f>'SAM_temporary 2022'!AL78</f>
        <v>419.94973033622551</v>
      </c>
      <c r="AM7" s="23" t="n">
        <f>'SAM_temporary 2022'!AM78</f>
        <v>0</v>
      </c>
      <c r="AN7" s="23" t="n">
        <f>'SAM_temporary 2022'!AN78</f>
        <v>0</v>
      </c>
      <c r="AO7" s="23" t="n">
        <f>'SAM_temporary 2022'!AO78</f>
        <v>0</v>
      </c>
      <c r="AP7" s="23" t="n">
        <f>'SAM_temporary 2022'!AP78</f>
        <v>0</v>
      </c>
      <c r="AQ7" s="23" t="n">
        <f>'SAM_temporary 2022'!AQ78</f>
        <v>0</v>
      </c>
      <c r="AR7" s="23" t="n">
        <f>'SAM_temporary 2022'!AR78</f>
        <v>0</v>
      </c>
      <c r="AS7" s="23" t="n">
        <f>'SAM_temporary 2022'!AS78</f>
        <v>0</v>
      </c>
      <c r="AT7" s="23" t="n">
        <f>'SAM_temporary 2022'!AT78</f>
        <v>0</v>
      </c>
      <c r="AU7" s="23" t="n">
        <f>'SAM_temporary 2022'!AU78</f>
        <v>0</v>
      </c>
      <c r="AV7" s="23" t="n">
        <f>'SAM_temporary 2022'!AV78</f>
        <v>0</v>
      </c>
      <c r="AW7" s="23" t="n">
        <f>'SAM_temporary 2022'!AW78</f>
        <v>0</v>
      </c>
      <c r="AX7" s="23" t="n">
        <f>'SAM_temporary 2022'!AX78</f>
        <v>0</v>
      </c>
      <c r="AY7" s="23" t="n">
        <f>'SAM_temporary 2022'!AY78</f>
        <v>0</v>
      </c>
      <c r="AZ7" s="23" t="n">
        <f>'SAM_temporary 2022'!AZ78</f>
        <v>0</v>
      </c>
      <c r="BA7" s="23" t="n">
        <f>'SAM_temporary 2022'!BA78</f>
        <v>0</v>
      </c>
      <c r="BB7" s="23" t="n">
        <f>'SAM_temporary 2022'!BB78</f>
        <v>0</v>
      </c>
      <c r="BC7" s="23" t="n">
        <f>'SAM_temporary 2022'!BC78</f>
        <v>0</v>
      </c>
      <c r="BD7" s="23" t="n">
        <f>'SAM_temporary 2022'!BD78</f>
        <v>0</v>
      </c>
      <c r="BE7" s="23" t="n">
        <f>'SAM_temporary 2022'!BE78</f>
        <v>0</v>
      </c>
      <c r="BF7" s="23" t="n">
        <f>'SAM_temporary 2022'!BF78</f>
        <v>0</v>
      </c>
      <c r="BG7" s="23" t="n">
        <f>'SAM_temporary 2022'!BG78</f>
        <v>0</v>
      </c>
      <c r="BH7" s="23" t="n">
        <f>'SAM_temporary 2022'!BH78</f>
        <v>0</v>
      </c>
      <c r="BI7" s="23" t="n">
        <f>'SAM_temporary 2022'!BI78</f>
        <v>0</v>
      </c>
      <c r="BJ7" s="23" t="n">
        <f>'SAM_temporary 2022'!BJ78</f>
        <v>0</v>
      </c>
      <c r="BK7" s="23" t="n">
        <f>'SAM_temporary 2022'!BK78</f>
        <v>0</v>
      </c>
      <c r="BL7" s="23" t="n">
        <f>'SAM_temporary 2022'!BL78</f>
        <v>0</v>
      </c>
      <c r="BM7" s="23" t="n">
        <f>'SAM_temporary 2022'!BM78</f>
        <v>0</v>
      </c>
      <c r="BN7" s="23" t="n">
        <f>'SAM_temporary 2022'!BN78</f>
        <v>0</v>
      </c>
      <c r="BO7" s="23" t="n">
        <f>'SAM_temporary 2022'!BO78</f>
        <v>0</v>
      </c>
      <c r="BP7" s="23" t="n">
        <f>'SAM_temporary 2022'!BP78</f>
        <v>0</v>
      </c>
      <c r="BQ7" s="23" t="n">
        <f>'SAM_temporary 2022'!BQ78</f>
        <v>0</v>
      </c>
      <c r="BR7" s="23" t="n">
        <f>'SAM_temporary 2022'!BR78</f>
        <v>0</v>
      </c>
      <c r="BS7" s="23" t="n">
        <f>'SAM_temporary 2022'!BS78</f>
        <v>0</v>
      </c>
      <c r="BT7" s="23" t="n">
        <f>'SAM_temporary 2022'!BT78</f>
        <v>0</v>
      </c>
      <c r="BU7" s="23" t="n">
        <f>'SAM_temporary 2022'!BU78</f>
        <v>0</v>
      </c>
      <c r="BV7" s="23" t="n">
        <f>'SAM_temporary 2022'!BV78</f>
        <v>0</v>
      </c>
      <c r="BW7" s="23" t="n">
        <f>'SAM_temporary 2022'!BW78</f>
        <v>0</v>
      </c>
      <c r="BX7" s="23" t="n">
        <f>'SAM_temporary 2022'!BX78</f>
        <v>0</v>
      </c>
      <c r="BY7" s="23" t="n">
        <f>'SAM_temporary 2022'!BY78</f>
        <v>0</v>
      </c>
      <c r="BZ7" s="23" t="n">
        <f>'SAM_temporary 2022'!BZ78</f>
        <v>0</v>
      </c>
      <c r="CA7" s="23"/>
      <c r="CB7" s="23"/>
      <c r="CC7" s="23"/>
      <c r="CD7" s="23"/>
      <c r="CE7" s="23"/>
      <c r="CF7" s="23" t="n">
        <f>'SAM_temporary 2022'!CF78</f>
        <v>0</v>
      </c>
      <c r="CG7" s="23" t="n">
        <f>'SAM_temporary 2022'!CG78</f>
        <v>0</v>
      </c>
      <c r="CH7" s="23" t="n">
        <f>'SAM_temporary 2022'!CH78</f>
        <v>0</v>
      </c>
      <c r="CI7" s="23" t="n">
        <f>'SAM_temporary 2022'!CI78</f>
        <v>0</v>
      </c>
      <c r="CJ7" s="23" t="n">
        <f>'SAM_temporary 2022'!CJ78</f>
        <v>0</v>
      </c>
      <c r="CK7" s="23" t="n">
        <f>'SAM_temporary 2022'!CK78</f>
        <v>0</v>
      </c>
      <c r="CL7" s="23" t="n">
        <f>'SAM_temporary 2022'!CL78</f>
        <v>0</v>
      </c>
      <c r="CM7" s="23" t="n">
        <f>'SAM_temporary 2022'!CM78</f>
        <v>0</v>
      </c>
    </row>
    <row r="9">
      <c r="A9" t="s">
        <v>174</v>
      </c>
    </row>
    <row r="13">
      <c r="A13" t="s">
        <v>15</v>
      </c>
      <c r="C13" s="31" t="s">
        <v>227</v>
      </c>
      <c r="E13" s="5" t="s">
        <v>459</v>
      </c>
      <c r="F13" s="5"/>
      <c r="G13" s="5"/>
      <c r="H13" s="5"/>
      <c r="I13" s="5"/>
    </row>
    <row r="14">
      <c r="A14" s="2" t="s">
        <v>175</v>
      </c>
    </row>
    <row r="15">
      <c r="B15" s="28" t="s">
        <v>18</v>
      </c>
      <c r="C15" s="17" t="n">
        <f>IF(SUM(C$28:C$33)=0, C$6 * 1/6, C$6*C28/SUM(C$28:C$33))</f>
        <v>4.5515280130019278</v>
      </c>
      <c r="D15" s="17" t="n">
        <f t="shared" ref="D15:AM15" si="0">IF(SUM(D$28:D$33)=0, D$6 * 1/6, D$6*D28/SUM(D$28:D$33))</f>
        <v>4.7126842545747936</v>
      </c>
      <c r="E15" s="17" t="n">
        <f t="shared" si="0"/>
        <v>5.5048431295126559</v>
      </c>
      <c r="F15" s="17" t="n">
        <f t="shared" si="0"/>
        <v>5.4532988732584382</v>
      </c>
      <c r="G15" s="17" t="n">
        <f t="shared" si="0"/>
        <v>0</v>
      </c>
      <c r="H15" s="18" t="n">
        <f t="shared" si="0"/>
        <v>0.78249831283300975</v>
      </c>
      <c r="I15" s="17" t="n">
        <f t="shared" si="0"/>
        <v>0</v>
      </c>
      <c r="J15" s="17" t="n">
        <f t="shared" si="0"/>
        <v>0</v>
      </c>
      <c r="K15" s="17" t="n">
        <f t="shared" si="0"/>
        <v>0</v>
      </c>
      <c r="L15" s="17" t="n">
        <f t="shared" si="0"/>
        <v>0</v>
      </c>
      <c r="M15" s="18" t="n">
        <f t="shared" si="0"/>
        <v>7.6761119126468325E-3</v>
      </c>
      <c r="N15" s="17" t="n">
        <f t="shared" si="0"/>
        <v>0</v>
      </c>
      <c r="O15" s="17" t="n">
        <f t="shared" si="0"/>
        <v>0</v>
      </c>
      <c r="P15" s="17" t="n">
        <f t="shared" si="0"/>
        <v>0</v>
      </c>
      <c r="Q15" s="17" t="n">
        <f t="shared" si="0"/>
        <v>0</v>
      </c>
      <c r="R15" s="17" t="n">
        <f t="shared" si="0"/>
        <v>0</v>
      </c>
      <c r="S15" s="17" t="n">
        <f t="shared" si="0"/>
        <v>7.7698861558582282</v>
      </c>
      <c r="T15" s="17" t="n">
        <f t="shared" si="0"/>
        <v>0.67223207278944697</v>
      </c>
      <c r="U15" s="17" t="n">
        <f t="shared" si="0"/>
        <v>33.702234023746321</v>
      </c>
      <c r="V15" s="17" t="n">
        <f t="shared" si="0"/>
        <v>0</v>
      </c>
      <c r="W15" s="17" t="n">
        <f t="shared" si="0"/>
        <v>10.085864055265883</v>
      </c>
      <c r="X15" s="17" t="n">
        <f t="shared" si="0"/>
        <v>0</v>
      </c>
      <c r="Y15" s="17" t="n">
        <f t="shared" si="0"/>
        <v>0</v>
      </c>
      <c r="Z15" s="17" t="n">
        <f t="shared" si="0"/>
        <v>0</v>
      </c>
      <c r="AA15" s="17" t="n">
        <f t="shared" si="0"/>
        <v>2.3446550630825111</v>
      </c>
      <c r="AB15" s="17" t="n">
        <f t="shared" si="0"/>
        <v>0</v>
      </c>
      <c r="AC15" s="17" t="n">
        <f t="shared" si="0"/>
        <v>0</v>
      </c>
      <c r="AD15" s="17" t="n">
        <f t="shared" si="0"/>
        <v>0</v>
      </c>
      <c r="AE15" s="17" t="n">
        <f t="shared" si="0"/>
        <v>0</v>
      </c>
      <c r="AF15" s="17" t="n">
        <f t="shared" si="0"/>
        <v>1.7274237864886202</v>
      </c>
      <c r="AG15" s="17" t="n">
        <f t="shared" si="0"/>
        <v>4.7753510807938806</v>
      </c>
      <c r="AH15" s="17" t="n">
        <f t="shared" si="0"/>
        <v>4.9187575785412436</v>
      </c>
      <c r="AI15" s="17" t="n">
        <f t="shared" si="0"/>
        <v>3.2906040612259466</v>
      </c>
      <c r="AJ15" s="17" t="n">
        <f t="shared" si="0"/>
        <v>0.38504304230905623</v>
      </c>
      <c r="AK15" s="17" t="n">
        <f t="shared" si="0"/>
        <v>3.4620737021627406</v>
      </c>
      <c r="AL15" s="17" t="n">
        <f t="shared" si="0"/>
        <v>10.159293444382675</v>
      </c>
      <c r="AM15" s="17" t="n">
        <f t="shared" si="0"/>
        <v>3.4272039766734594</v>
      </c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</row>
    <row r="16">
      <c r="B16" s="28" t="s">
        <v>19</v>
      </c>
      <c r="C16" s="17" t="n">
        <f t="shared" ref="C16:AM16" si="1">IF(SUM(C$28:C$33)=0, C$6 * 1/6, C$6*C29/SUM(C$28:C$33))</f>
        <v>42.018936556183206</v>
      </c>
      <c r="D16" s="17" t="n">
        <f t="shared" si="1"/>
        <v>23.237768870179973</v>
      </c>
      <c r="E16" s="17" t="n">
        <f t="shared" si="1"/>
        <v>175.24793880219119</v>
      </c>
      <c r="F16" s="17" t="n">
        <f t="shared" si="1"/>
        <v>85.233126066826856</v>
      </c>
      <c r="G16" s="17" t="n">
        <f t="shared" si="1"/>
        <v>23.956485160499483</v>
      </c>
      <c r="H16" s="18" t="n">
        <f t="shared" si="1"/>
        <v>0.78249831283300975</v>
      </c>
      <c r="I16" s="17" t="n">
        <f t="shared" si="1"/>
        <v>26.778076148712174</v>
      </c>
      <c r="J16" s="17" t="n">
        <f t="shared" si="1"/>
        <v>0</v>
      </c>
      <c r="K16" s="17" t="n">
        <f t="shared" si="1"/>
        <v>9.433245681198855</v>
      </c>
      <c r="L16" s="17" t="n">
        <f t="shared" si="1"/>
        <v>3.1810343549476685</v>
      </c>
      <c r="M16" s="18" t="n">
        <f t="shared" si="1"/>
        <v>7.6761119126468325E-3</v>
      </c>
      <c r="N16" s="17" t="n">
        <f t="shared" si="1"/>
        <v>2.46869404785576</v>
      </c>
      <c r="O16" s="17" t="n">
        <f t="shared" si="1"/>
        <v>0</v>
      </c>
      <c r="P16" s="17" t="n">
        <f t="shared" si="1"/>
        <v>0</v>
      </c>
      <c r="Q16" s="17" t="n">
        <f t="shared" si="1"/>
        <v>10.38602012348162</v>
      </c>
      <c r="R16" s="17" t="n">
        <f t="shared" si="1"/>
        <v>52.576381275373933</v>
      </c>
      <c r="S16" s="17" t="n">
        <f t="shared" si="1"/>
        <v>35.48830498847456</v>
      </c>
      <c r="T16" s="17" t="n">
        <f t="shared" si="1"/>
        <v>34.755194140319134</v>
      </c>
      <c r="U16" s="17" t="n">
        <f t="shared" si="1"/>
        <v>866.04360948933652</v>
      </c>
      <c r="V16" s="17" t="n">
        <f t="shared" si="1"/>
        <v>57.181765517491883</v>
      </c>
      <c r="W16" s="17" t="n">
        <f t="shared" si="1"/>
        <v>239.70469206484674</v>
      </c>
      <c r="X16" s="17" t="n">
        <f t="shared" si="1"/>
        <v>24.630593010628264</v>
      </c>
      <c r="Y16" s="17" t="n">
        <f t="shared" si="1"/>
        <v>25.435513027183589</v>
      </c>
      <c r="Z16" s="17" t="n">
        <f t="shared" si="1"/>
        <v>0</v>
      </c>
      <c r="AA16" s="17" t="n">
        <f t="shared" si="1"/>
        <v>131.12895724026501</v>
      </c>
      <c r="AB16" s="17" t="n">
        <f t="shared" si="1"/>
        <v>36.059250214265845</v>
      </c>
      <c r="AC16" s="17" t="n">
        <f t="shared" si="1"/>
        <v>4.3245337367444723</v>
      </c>
      <c r="AD16" s="17" t="n">
        <f t="shared" si="1"/>
        <v>0</v>
      </c>
      <c r="AE16" s="17" t="n">
        <f t="shared" si="1"/>
        <v>7.1443232327832682</v>
      </c>
      <c r="AF16" s="17" t="n">
        <f t="shared" si="1"/>
        <v>35.272481987626932</v>
      </c>
      <c r="AG16" s="17" t="n">
        <f t="shared" si="1"/>
        <v>113.14581919944368</v>
      </c>
      <c r="AH16" s="17" t="n">
        <f t="shared" si="1"/>
        <v>226.61085727868144</v>
      </c>
      <c r="AI16" s="17" t="n">
        <f t="shared" si="1"/>
        <v>329.26708050617111</v>
      </c>
      <c r="AJ16" s="17" t="n">
        <f t="shared" si="1"/>
        <v>14.352774859330182</v>
      </c>
      <c r="AK16" s="17" t="n">
        <f t="shared" si="1"/>
        <v>227.23868530024197</v>
      </c>
      <c r="AL16" s="17" t="n">
        <f t="shared" si="1"/>
        <v>50.861806855798712</v>
      </c>
      <c r="AM16" s="17" t="n">
        <f t="shared" si="1"/>
        <v>27.717014523270514</v>
      </c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</row>
    <row r="17">
      <c r="B17" s="28" t="s">
        <v>172</v>
      </c>
      <c r="C17" s="17" t="n">
        <f t="shared" ref="C17:AM17" si="2">IF(SUM(C$28:C$33)=0, C$6 * 1/6, C$6*C30/SUM(C$28:C$33))</f>
        <v>12.469134922593955</v>
      </c>
      <c r="D17" s="17" t="n">
        <f t="shared" si="2"/>
        <v>6.6963954676418167</v>
      </c>
      <c r="E17" s="17" t="n">
        <f t="shared" si="2"/>
        <v>88.543785638855141</v>
      </c>
      <c r="F17" s="17" t="n">
        <f t="shared" si="2"/>
        <v>56.749185443422512</v>
      </c>
      <c r="G17" s="17" t="n">
        <f t="shared" si="2"/>
        <v>52.079526760930747</v>
      </c>
      <c r="H17" s="18" t="n">
        <f t="shared" si="2"/>
        <v>0.78249831283300975</v>
      </c>
      <c r="I17" s="17" t="n">
        <f t="shared" si="2"/>
        <v>92.995153803335739</v>
      </c>
      <c r="J17" s="17" t="n">
        <f t="shared" si="2"/>
        <v>0</v>
      </c>
      <c r="K17" s="17" t="n">
        <f t="shared" si="2"/>
        <v>19.641572869922001</v>
      </c>
      <c r="L17" s="17" t="n">
        <f t="shared" si="2"/>
        <v>41.143336946994935</v>
      </c>
      <c r="M17" s="18" t="n">
        <f t="shared" si="2"/>
        <v>7.6761119126468325E-3</v>
      </c>
      <c r="N17" s="17" t="n">
        <f t="shared" si="2"/>
        <v>0</v>
      </c>
      <c r="O17" s="17" t="n">
        <f t="shared" si="2"/>
        <v>0</v>
      </c>
      <c r="P17" s="17" t="n">
        <f t="shared" si="2"/>
        <v>2.0945295698962245</v>
      </c>
      <c r="Q17" s="17" t="n">
        <f t="shared" si="2"/>
        <v>1.1164673146070951</v>
      </c>
      <c r="R17" s="17" t="n">
        <f t="shared" si="2"/>
        <v>74.125245945126665</v>
      </c>
      <c r="S17" s="17" t="n">
        <f t="shared" si="2"/>
        <v>9.3966468390959239</v>
      </c>
      <c r="T17" s="17" t="n">
        <f t="shared" si="2"/>
        <v>117.46043452936698</v>
      </c>
      <c r="U17" s="17" t="n">
        <f t="shared" si="2"/>
        <v>796.56284435861551</v>
      </c>
      <c r="V17" s="17" t="n">
        <f t="shared" si="2"/>
        <v>143.09203421004108</v>
      </c>
      <c r="W17" s="17" t="n">
        <f t="shared" si="2"/>
        <v>108.24388604425235</v>
      </c>
      <c r="X17" s="17" t="n">
        <f t="shared" si="2"/>
        <v>103.32593888229036</v>
      </c>
      <c r="Y17" s="17" t="n">
        <f t="shared" si="2"/>
        <v>62.464181615754562</v>
      </c>
      <c r="Z17" s="17" t="n">
        <f t="shared" si="2"/>
        <v>143.58917927053545</v>
      </c>
      <c r="AA17" s="17" t="n">
        <f t="shared" si="2"/>
        <v>784.20043920807643</v>
      </c>
      <c r="AB17" s="17" t="n">
        <f t="shared" si="2"/>
        <v>17.632305101150095</v>
      </c>
      <c r="AC17" s="17" t="n">
        <f t="shared" si="2"/>
        <v>203.34353375158554</v>
      </c>
      <c r="AD17" s="17" t="n">
        <f t="shared" si="2"/>
        <v>3.8736953841657185</v>
      </c>
      <c r="AE17" s="17" t="n">
        <f t="shared" si="2"/>
        <v>46.119593802716345</v>
      </c>
      <c r="AF17" s="17" t="n">
        <f t="shared" si="2"/>
        <v>43.921582530126251</v>
      </c>
      <c r="AG17" s="17" t="n">
        <f t="shared" si="2"/>
        <v>805.37708309702964</v>
      </c>
      <c r="AH17" s="17" t="n">
        <f t="shared" si="2"/>
        <v>1234.5852308974804</v>
      </c>
      <c r="AI17" s="17" t="n">
        <f t="shared" si="2"/>
        <v>622.14987578386229</v>
      </c>
      <c r="AJ17" s="17" t="n">
        <f t="shared" si="2"/>
        <v>30.606734159502285</v>
      </c>
      <c r="AK17" s="17" t="n">
        <f t="shared" si="2"/>
        <v>178.13263370090115</v>
      </c>
      <c r="AL17" s="17" t="n">
        <f t="shared" si="2"/>
        <v>68.772200092393504</v>
      </c>
      <c r="AM17" s="17" t="n">
        <f t="shared" si="2"/>
        <v>24.662189325312607</v>
      </c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</row>
    <row r="18">
      <c r="B18" s="28" t="s">
        <v>20</v>
      </c>
      <c r="C18" s="17" t="n">
        <f t="shared" ref="C18:AM18" si="3">IF(SUM(C$28:C$33)=0, C$6 * 1/6, C$6*C31/SUM(C$28:C$33))</f>
        <v>15.436247417933894</v>
      </c>
      <c r="D18" s="17" t="n">
        <f t="shared" si="3"/>
        <v>9.2250670334189167</v>
      </c>
      <c r="E18" s="17" t="n">
        <f t="shared" si="3"/>
        <v>3.7323142966043794</v>
      </c>
      <c r="F18" s="17" t="n">
        <f t="shared" si="3"/>
        <v>0</v>
      </c>
      <c r="G18" s="17" t="n">
        <f t="shared" si="3"/>
        <v>0</v>
      </c>
      <c r="H18" s="18" t="n">
        <f t="shared" si="3"/>
        <v>0.78249831283300975</v>
      </c>
      <c r="I18" s="17" t="n">
        <f t="shared" si="3"/>
        <v>0</v>
      </c>
      <c r="J18" s="17" t="n">
        <f t="shared" si="3"/>
        <v>0</v>
      </c>
      <c r="K18" s="17" t="n">
        <f t="shared" si="3"/>
        <v>23.31460062566271</v>
      </c>
      <c r="L18" s="17" t="n">
        <f t="shared" si="3"/>
        <v>1.4542333143021633</v>
      </c>
      <c r="M18" s="18" t="n">
        <f t="shared" si="3"/>
        <v>7.6761119126468325E-3</v>
      </c>
      <c r="N18" s="17" t="n">
        <f t="shared" si="3"/>
        <v>0</v>
      </c>
      <c r="O18" s="17" t="n">
        <f t="shared" si="3"/>
        <v>0</v>
      </c>
      <c r="P18" s="17" t="n">
        <f t="shared" si="3"/>
        <v>0</v>
      </c>
      <c r="Q18" s="17" t="n">
        <f t="shared" si="3"/>
        <v>0</v>
      </c>
      <c r="R18" s="17" t="n">
        <f t="shared" si="3"/>
        <v>0.37425157143016335</v>
      </c>
      <c r="S18" s="17" t="n">
        <f t="shared" si="3"/>
        <v>18.296872533438659</v>
      </c>
      <c r="T18" s="17" t="n">
        <f t="shared" si="3"/>
        <v>60.619135192263094</v>
      </c>
      <c r="U18" s="17" t="n">
        <f t="shared" si="3"/>
        <v>35.178814071590359</v>
      </c>
      <c r="V18" s="17" t="n">
        <f t="shared" si="3"/>
        <v>23.144804444205928</v>
      </c>
      <c r="W18" s="17" t="n">
        <f t="shared" si="3"/>
        <v>6.6051556105445997</v>
      </c>
      <c r="X18" s="17" t="n">
        <f t="shared" si="3"/>
        <v>0</v>
      </c>
      <c r="Y18" s="17" t="n">
        <f t="shared" si="3"/>
        <v>1.6282416070952355</v>
      </c>
      <c r="Z18" s="17" t="n">
        <f t="shared" si="3"/>
        <v>0</v>
      </c>
      <c r="AA18" s="17" t="n">
        <f t="shared" si="3"/>
        <v>0</v>
      </c>
      <c r="AB18" s="17" t="n">
        <f t="shared" si="3"/>
        <v>0</v>
      </c>
      <c r="AC18" s="17" t="n">
        <f t="shared" si="3"/>
        <v>0</v>
      </c>
      <c r="AD18" s="17" t="n">
        <f t="shared" si="3"/>
        <v>0</v>
      </c>
      <c r="AE18" s="17" t="n">
        <f t="shared" si="3"/>
        <v>0</v>
      </c>
      <c r="AF18" s="17" t="n">
        <f t="shared" si="3"/>
        <v>5.6537488758622372</v>
      </c>
      <c r="AG18" s="17" t="n">
        <f t="shared" si="3"/>
        <v>12.385376312146391</v>
      </c>
      <c r="AH18" s="17" t="n">
        <f t="shared" si="3"/>
        <v>6.0264216814841495E-2</v>
      </c>
      <c r="AI18" s="17" t="n">
        <f t="shared" si="3"/>
        <v>0</v>
      </c>
      <c r="AJ18" s="17" t="n">
        <f t="shared" si="3"/>
        <v>0</v>
      </c>
      <c r="AK18" s="17" t="n">
        <f t="shared" si="3"/>
        <v>1.1514211028901278</v>
      </c>
      <c r="AL18" s="17" t="n">
        <f t="shared" si="3"/>
        <v>0.53426424750149237</v>
      </c>
      <c r="AM18" s="17" t="n">
        <f t="shared" si="3"/>
        <v>8.9187670992775456E-2</v>
      </c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</row>
    <row r="19">
      <c r="B19" s="28" t="s">
        <v>21</v>
      </c>
      <c r="C19" s="17" t="n">
        <f t="shared" ref="C19:AM19" si="4">IF(SUM(C$28:C$33)=0, C$6 * 1/6, C$6*C32/SUM(C$28:C$33))</f>
        <v>133.28985243749588</v>
      </c>
      <c r="D19" s="17" t="n">
        <f t="shared" si="4"/>
        <v>181.64866697727376</v>
      </c>
      <c r="E19" s="17" t="n">
        <f t="shared" si="4"/>
        <v>327.54228805607846</v>
      </c>
      <c r="F19" s="17" t="n">
        <f t="shared" si="4"/>
        <v>23.204915499134657</v>
      </c>
      <c r="G19" s="17" t="n">
        <f t="shared" si="4"/>
        <v>28.946821009018837</v>
      </c>
      <c r="H19" s="18" t="n">
        <f t="shared" si="4"/>
        <v>0.78249831283300975</v>
      </c>
      <c r="I19" s="17" t="n">
        <f t="shared" si="4"/>
        <v>57.819472473927192</v>
      </c>
      <c r="J19" s="17" t="n">
        <f t="shared" si="4"/>
        <v>59.048734694670884</v>
      </c>
      <c r="K19" s="17" t="n">
        <f t="shared" si="4"/>
        <v>188.75901654180555</v>
      </c>
      <c r="L19" s="17" t="n">
        <f t="shared" si="4"/>
        <v>195.33907453818321</v>
      </c>
      <c r="M19" s="18" t="n">
        <f t="shared" si="4"/>
        <v>7.6761119126468325E-3</v>
      </c>
      <c r="N19" s="17" t="n">
        <f t="shared" si="4"/>
        <v>0</v>
      </c>
      <c r="O19" s="17" t="n">
        <f t="shared" si="4"/>
        <v>0</v>
      </c>
      <c r="P19" s="17" t="n">
        <f t="shared" si="4"/>
        <v>8.2051066858986097</v>
      </c>
      <c r="Q19" s="17" t="n">
        <f t="shared" si="4"/>
        <v>75.722902475319202</v>
      </c>
      <c r="R19" s="17" t="n">
        <f t="shared" si="4"/>
        <v>159.81130765997511</v>
      </c>
      <c r="S19" s="17" t="n">
        <f t="shared" si="4"/>
        <v>72.243564826134545</v>
      </c>
      <c r="T19" s="17" t="n">
        <f t="shared" si="4"/>
        <v>1041.284723254216</v>
      </c>
      <c r="U19" s="17" t="n">
        <f t="shared" si="4"/>
        <v>1143.5460419480328</v>
      </c>
      <c r="V19" s="17" t="n">
        <f t="shared" si="4"/>
        <v>815.58839880344431</v>
      </c>
      <c r="W19" s="17" t="n">
        <f t="shared" si="4"/>
        <v>126.25927757364474</v>
      </c>
      <c r="X19" s="17" t="n">
        <f t="shared" si="4"/>
        <v>80.708751992135419</v>
      </c>
      <c r="Y19" s="17" t="n">
        <f t="shared" si="4"/>
        <v>73.452742925765165</v>
      </c>
      <c r="Z19" s="17" t="n">
        <f t="shared" si="4"/>
        <v>267.29887398385279</v>
      </c>
      <c r="AA19" s="17" t="n">
        <f t="shared" si="4"/>
        <v>222.888041087532</v>
      </c>
      <c r="AB19" s="17" t="n">
        <f t="shared" si="4"/>
        <v>201.46970945348332</v>
      </c>
      <c r="AC19" s="17" t="n">
        <f t="shared" si="4"/>
        <v>58.629902022260843</v>
      </c>
      <c r="AD19" s="17" t="n">
        <f t="shared" si="4"/>
        <v>6.6416182816794009</v>
      </c>
      <c r="AE19" s="17" t="n">
        <f t="shared" si="4"/>
        <v>45.43385191037482</v>
      </c>
      <c r="AF19" s="17" t="n">
        <f t="shared" si="4"/>
        <v>153.52908540367633</v>
      </c>
      <c r="AG19" s="17" t="n">
        <f t="shared" si="4"/>
        <v>572.70228421502554</v>
      </c>
      <c r="AH19" s="17" t="n">
        <f t="shared" si="4"/>
        <v>80.106972132059397</v>
      </c>
      <c r="AI19" s="17" t="n">
        <f t="shared" si="4"/>
        <v>46.097247083616082</v>
      </c>
      <c r="AJ19" s="17" t="n">
        <f t="shared" si="4"/>
        <v>1.1445566670111214</v>
      </c>
      <c r="AK19" s="17" t="n">
        <f t="shared" si="4"/>
        <v>84.999078863401422</v>
      </c>
      <c r="AL19" s="17" t="n">
        <f t="shared" si="4"/>
        <v>19.055551681949915</v>
      </c>
      <c r="AM19" s="17" t="n">
        <f t="shared" si="4"/>
        <v>8.3433177596451458</v>
      </c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</row>
    <row r="20">
      <c r="B20" s="28" t="s">
        <v>171</v>
      </c>
      <c r="C20" s="17" t="n">
        <f t="shared" ref="C20:AM20" si="5">IF(SUM(C$28:C$33)=0, C$6 * 1/6, C$6*C33/SUM(C$28:C$33))</f>
        <v>59.957662243135601</v>
      </c>
      <c r="D20" s="17" t="n">
        <f t="shared" si="5"/>
        <v>66.802429535865926</v>
      </c>
      <c r="E20" s="17" t="n">
        <f t="shared" si="5"/>
        <v>172.87723873283662</v>
      </c>
      <c r="F20" s="17" t="n">
        <f t="shared" si="5"/>
        <v>1.3432833012002694</v>
      </c>
      <c r="G20" s="17" t="n">
        <f t="shared" si="5"/>
        <v>3.4439172257242006</v>
      </c>
      <c r="H20" s="18" t="n">
        <f t="shared" si="5"/>
        <v>0.78249831283300975</v>
      </c>
      <c r="I20" s="17" t="n">
        <f t="shared" si="5"/>
        <v>52.607903746971118</v>
      </c>
      <c r="J20" s="17" t="n">
        <f t="shared" si="5"/>
        <v>0</v>
      </c>
      <c r="K20" s="17" t="n">
        <f t="shared" si="5"/>
        <v>46.079531001260492</v>
      </c>
      <c r="L20" s="17" t="n">
        <f t="shared" si="5"/>
        <v>68.837901478662161</v>
      </c>
      <c r="M20" s="18" t="n">
        <f t="shared" si="5"/>
        <v>7.6761119126468325E-3</v>
      </c>
      <c r="N20" s="17" t="n">
        <f t="shared" si="5"/>
        <v>27.88409930131494</v>
      </c>
      <c r="O20" s="17" t="n">
        <f t="shared" si="5"/>
        <v>6.1351606690017109</v>
      </c>
      <c r="P20" s="17" t="n">
        <f t="shared" si="5"/>
        <v>2.5346151792826581</v>
      </c>
      <c r="Q20" s="17" t="n">
        <f t="shared" si="5"/>
        <v>3.2973120401858447</v>
      </c>
      <c r="R20" s="17" t="n">
        <f t="shared" si="5"/>
        <v>323.05619095713922</v>
      </c>
      <c r="S20" s="17" t="n">
        <f t="shared" si="5"/>
        <v>44.017032827942593</v>
      </c>
      <c r="T20" s="17" t="n">
        <f t="shared" si="5"/>
        <v>601.50656991334836</v>
      </c>
      <c r="U20" s="17" t="n">
        <f t="shared" si="5"/>
        <v>903.25973171416831</v>
      </c>
      <c r="V20" s="17" t="n">
        <f t="shared" si="5"/>
        <v>457.83013166162289</v>
      </c>
      <c r="W20" s="17" t="n">
        <f t="shared" si="5"/>
        <v>127.46387761995018</v>
      </c>
      <c r="X20" s="17" t="n">
        <f t="shared" si="5"/>
        <v>94.40109494700981</v>
      </c>
      <c r="Y20" s="17" t="n">
        <f t="shared" si="5"/>
        <v>197.84019212420429</v>
      </c>
      <c r="Z20" s="17" t="n">
        <f t="shared" si="5"/>
        <v>513.2294478248898</v>
      </c>
      <c r="AA20" s="17" t="n">
        <f t="shared" si="5"/>
        <v>429.87136970920653</v>
      </c>
      <c r="AB20" s="17" t="n">
        <f t="shared" si="5"/>
        <v>121.66019085845062</v>
      </c>
      <c r="AC20" s="17" t="n">
        <f t="shared" si="5"/>
        <v>267.32388157574565</v>
      </c>
      <c r="AD20" s="17" t="n">
        <f t="shared" si="5"/>
        <v>21.533390063158549</v>
      </c>
      <c r="AE20" s="17" t="n">
        <f t="shared" si="5"/>
        <v>117.23254962587421</v>
      </c>
      <c r="AF20" s="17" t="n">
        <f t="shared" si="5"/>
        <v>74.666198183746204</v>
      </c>
      <c r="AG20" s="17" t="n">
        <f t="shared" si="5"/>
        <v>1225.0239157155611</v>
      </c>
      <c r="AH20" s="17" t="n">
        <f t="shared" si="5"/>
        <v>337.87655130515935</v>
      </c>
      <c r="AI20" s="17" t="n">
        <f t="shared" si="5"/>
        <v>531.00615384657203</v>
      </c>
      <c r="AJ20" s="17" t="n">
        <f t="shared" si="5"/>
        <v>27.612060233867787</v>
      </c>
      <c r="AK20" s="17" t="n">
        <f t="shared" si="5"/>
        <v>223.98876384888095</v>
      </c>
      <c r="AL20" s="17" t="n">
        <f t="shared" si="5"/>
        <v>31.928231292330413</v>
      </c>
      <c r="AM20" s="17" t="n">
        <f t="shared" si="5"/>
        <v>7.1211537872903925</v>
      </c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</row>
    <row r="21">
      <c r="A21" s="2" t="s">
        <v>176</v>
      </c>
    </row>
    <row r="22">
      <c r="B22" s="28" t="s">
        <v>3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</row>
    <row r="23">
      <c r="B23" s="28" t="s">
        <v>17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</row>
    <row r="25">
      <c r="A25" s="2" t="s">
        <v>457</v>
      </c>
    </row>
    <row r="27">
      <c r="A27" s="28" t="s">
        <v>584</v>
      </c>
      <c r="B27" s="28" t="s">
        <v>585</v>
      </c>
      <c r="C27" s="28" t="s">
        <v>586</v>
      </c>
      <c r="D27" s="28" t="s">
        <v>587</v>
      </c>
      <c r="E27" s="28" t="s">
        <v>588</v>
      </c>
      <c r="F27" s="28" t="s">
        <v>589</v>
      </c>
      <c r="G27" s="28" t="s">
        <v>590</v>
      </c>
      <c r="H27" s="28" t="s">
        <v>591</v>
      </c>
      <c r="I27" s="28" t="s">
        <v>592</v>
      </c>
      <c r="J27" s="28" t="s">
        <v>593</v>
      </c>
      <c r="K27" s="28" t="s">
        <v>594</v>
      </c>
      <c r="L27" s="28" t="s">
        <v>595</v>
      </c>
      <c r="M27" s="28" t="s">
        <v>596</v>
      </c>
      <c r="N27" s="28" t="s">
        <v>597</v>
      </c>
      <c r="O27" s="28" t="s">
        <v>598</v>
      </c>
      <c r="P27" s="28" t="s">
        <v>599</v>
      </c>
      <c r="Q27" s="28" t="s">
        <v>600</v>
      </c>
      <c r="R27" s="28" t="s">
        <v>601</v>
      </c>
      <c r="S27" s="28" t="s">
        <v>602</v>
      </c>
      <c r="T27" s="28" t="s">
        <v>603</v>
      </c>
      <c r="U27" s="28" t="s">
        <v>604</v>
      </c>
      <c r="V27" s="28" t="s">
        <v>605</v>
      </c>
      <c r="W27" s="28" t="s">
        <v>606</v>
      </c>
      <c r="X27" s="28" t="s">
        <v>607</v>
      </c>
      <c r="Y27" s="28" t="s">
        <v>608</v>
      </c>
      <c r="Z27" s="28" t="s">
        <v>609</v>
      </c>
      <c r="AA27" s="28" t="s">
        <v>610</v>
      </c>
      <c r="AB27" s="28" t="s">
        <v>611</v>
      </c>
      <c r="AC27" s="28" t="s">
        <v>612</v>
      </c>
      <c r="AD27" s="28" t="s">
        <v>613</v>
      </c>
      <c r="AE27" s="28" t="s">
        <v>614</v>
      </c>
      <c r="AF27" s="28" t="s">
        <v>615</v>
      </c>
      <c r="AG27" s="28" t="s">
        <v>616</v>
      </c>
      <c r="AH27" s="28" t="s">
        <v>617</v>
      </c>
      <c r="AI27" s="28" t="s">
        <v>618</v>
      </c>
      <c r="AJ27" s="28" t="s">
        <v>619</v>
      </c>
      <c r="AK27" s="28" t="s">
        <v>620</v>
      </c>
      <c r="AL27" s="28" t="s">
        <v>621</v>
      </c>
      <c r="AM27" s="28" t="s">
        <v>622</v>
      </c>
    </row>
    <row r="28">
      <c r="A28" s="28" t="s">
        <v>623</v>
      </c>
      <c r="B28" s="28" t="s">
        <v>624</v>
      </c>
      <c r="C28" s="27" t="n">
        <v>3277666.20330811</v>
      </c>
      <c r="D28" s="27" t="n">
        <v>3274692.07763672</v>
      </c>
      <c r="E28" s="27" t="n">
        <v>2605217.85827637</v>
      </c>
      <c r="F28" s="27" t="n">
        <v>1984398.15330505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11084563.9425659</v>
      </c>
      <c r="T28" s="27" t="n">
        <v>269736.512756348</v>
      </c>
      <c r="U28" s="27" t="n">
        <v>10626519.9533081</v>
      </c>
      <c r="V28" s="27" t="n">
        <v>0</v>
      </c>
      <c r="W28" s="27" t="n">
        <v>6646740.76118469</v>
      </c>
      <c r="X28" s="27" t="n">
        <v>0</v>
      </c>
      <c r="Y28" s="27" t="n">
        <v>0</v>
      </c>
      <c r="Z28" s="27" t="n">
        <v>0</v>
      </c>
      <c r="AA28" s="27" t="n">
        <v>538117.327880859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752488.410644531</v>
      </c>
      <c r="AG28" s="27" t="n">
        <v>2443648.41064453</v>
      </c>
      <c r="AH28" s="27" t="n">
        <v>3531924.48297119</v>
      </c>
      <c r="AI28" s="27" t="n">
        <v>1645236.88696289</v>
      </c>
      <c r="AJ28" s="27" t="n">
        <v>302161.184692383</v>
      </c>
      <c r="AK28" s="27" t="n">
        <v>1434906.60324097</v>
      </c>
      <c r="AL28" s="27" t="n">
        <v>5345164.17236328</v>
      </c>
      <c r="AM28" s="27" t="n">
        <v>7322266.12243652</v>
      </c>
    </row>
    <row r="29">
      <c r="A29" s="28" t="s">
        <v>623</v>
      </c>
      <c r="B29" s="28" t="s">
        <v>625</v>
      </c>
      <c r="C29" s="27" t="n">
        <v>30258859.8500824</v>
      </c>
      <c r="D29" s="27" t="n">
        <v>16147175.0515137</v>
      </c>
      <c r="E29" s="27" t="n">
        <v>82937705.7714653</v>
      </c>
      <c r="F29" s="27" t="n">
        <v>31015438.892746</v>
      </c>
      <c r="G29" s="27" t="n">
        <v>3366206.90917969</v>
      </c>
      <c r="H29" s="27" t="n">
        <v>0</v>
      </c>
      <c r="I29" s="27" t="n">
        <v>4192508.52355957</v>
      </c>
      <c r="J29" s="27" t="n">
        <v>0</v>
      </c>
      <c r="K29" s="27" t="n">
        <v>2879348.59085083</v>
      </c>
      <c r="L29" s="27" t="n">
        <v>1160950.13122559</v>
      </c>
      <c r="M29" s="27" t="n">
        <v>0</v>
      </c>
      <c r="N29" s="27" t="n">
        <v>274362.007141113</v>
      </c>
      <c r="O29" s="27" t="n">
        <v>0</v>
      </c>
      <c r="P29" s="27" t="n">
        <v>0</v>
      </c>
      <c r="Q29" s="27" t="n">
        <v>5260122.68371582</v>
      </c>
      <c r="R29" s="27" t="n">
        <v>20674212.637413</v>
      </c>
      <c r="S29" s="27" t="n">
        <v>50627818.4734325</v>
      </c>
      <c r="T29" s="27" t="n">
        <v>13945697.0993347</v>
      </c>
      <c r="U29" s="27" t="n">
        <v>273068832.47529</v>
      </c>
      <c r="V29" s="27" t="n">
        <v>22102377.5588379</v>
      </c>
      <c r="W29" s="27" t="n">
        <v>157969107.918205</v>
      </c>
      <c r="X29" s="27" t="n">
        <v>6084520.23193359</v>
      </c>
      <c r="Y29" s="27" t="n">
        <v>6535756.93450928</v>
      </c>
      <c r="Z29" s="27" t="n">
        <v>0</v>
      </c>
      <c r="AA29" s="27" t="n">
        <v>30095157.7863083</v>
      </c>
      <c r="AB29" s="27" t="n">
        <v>2231053.565979</v>
      </c>
      <c r="AC29" s="27" t="n">
        <v>972316.825332642</v>
      </c>
      <c r="AD29" s="27" t="n">
        <v>0</v>
      </c>
      <c r="AE29" s="27" t="n">
        <v>2165485.03417969</v>
      </c>
      <c r="AF29" s="27" t="n">
        <v>15365154.8149109</v>
      </c>
      <c r="AG29" s="27" t="n">
        <v>57899114.9718418</v>
      </c>
      <c r="AH29" s="27" t="n">
        <v>162718414.589367</v>
      </c>
      <c r="AI29" s="27" t="n">
        <v>164627021.796572</v>
      </c>
      <c r="AJ29" s="27" t="n">
        <v>11263290.0184631</v>
      </c>
      <c r="AK29" s="27" t="n">
        <v>94182365.2816582</v>
      </c>
      <c r="AL29" s="27" t="n">
        <v>26760198.3578491</v>
      </c>
      <c r="AM29" s="27" t="n">
        <v>59217764.0549469</v>
      </c>
    </row>
    <row r="30">
      <c r="A30" s="28" t="s">
        <v>623</v>
      </c>
      <c r="B30" s="28" t="s">
        <v>626</v>
      </c>
      <c r="C30" s="27" t="n">
        <v>8979327.82211304</v>
      </c>
      <c r="D30" s="27" t="n">
        <v>4653108.92944336</v>
      </c>
      <c r="E30" s="27" t="n">
        <v>41904164.4164276</v>
      </c>
      <c r="F30" s="27" t="n">
        <v>20650432.226944</v>
      </c>
      <c r="G30" s="27" t="n">
        <v>7317870.78258514</v>
      </c>
      <c r="H30" s="27" t="n">
        <v>0</v>
      </c>
      <c r="I30" s="27" t="n">
        <v>14559782.8912354</v>
      </c>
      <c r="J30" s="27" t="n">
        <v>0</v>
      </c>
      <c r="K30" s="27" t="n">
        <v>5995278.515625</v>
      </c>
      <c r="L30" s="27" t="n">
        <v>15015670.0927734</v>
      </c>
      <c r="M30" s="27" t="n">
        <v>0</v>
      </c>
      <c r="N30" s="27" t="n">
        <v>0</v>
      </c>
      <c r="O30" s="27" t="n">
        <v>0</v>
      </c>
      <c r="P30" s="27" t="n">
        <v>713656.988525391</v>
      </c>
      <c r="Q30" s="27" t="n">
        <v>565448.071289062</v>
      </c>
      <c r="R30" s="27" t="n">
        <v>29147709.6615601</v>
      </c>
      <c r="S30" s="27" t="n">
        <v>13405310.0192642</v>
      </c>
      <c r="T30" s="27" t="n">
        <v>47131592.3165131</v>
      </c>
      <c r="U30" s="27" t="n">
        <v>251161123.434029</v>
      </c>
      <c r="V30" s="27" t="n">
        <v>55309138.0993652</v>
      </c>
      <c r="W30" s="27" t="n">
        <v>71334398.8751984</v>
      </c>
      <c r="X30" s="27" t="n">
        <v>25524710.8886719</v>
      </c>
      <c r="Y30" s="27" t="n">
        <v>16050421.6178894</v>
      </c>
      <c r="Z30" s="27" t="n">
        <v>18631829.9972534</v>
      </c>
      <c r="AA30" s="27" t="n">
        <v>179980352.553375</v>
      </c>
      <c r="AB30" s="27" t="n">
        <v>1090943.84765625</v>
      </c>
      <c r="AC30" s="27" t="n">
        <v>45719226.90979</v>
      </c>
      <c r="AD30" s="27" t="n">
        <v>5168432.48291016</v>
      </c>
      <c r="AE30" s="27" t="n">
        <v>13979111.3739014</v>
      </c>
      <c r="AF30" s="27" t="n">
        <v>19132816.2142944</v>
      </c>
      <c r="AG30" s="27" t="n">
        <v>412128531.658117</v>
      </c>
      <c r="AH30" s="27" t="n">
        <v>886496586.525135</v>
      </c>
      <c r="AI30" s="27" t="n">
        <v>311062621.27375</v>
      </c>
      <c r="AJ30" s="27" t="n">
        <v>24018527.8968811</v>
      </c>
      <c r="AK30" s="27" t="n">
        <v>73829650.7640648</v>
      </c>
      <c r="AL30" s="27" t="n">
        <v>36183490.7123108</v>
      </c>
      <c r="AM30" s="27" t="n">
        <v>52691090.0637817</v>
      </c>
    </row>
    <row r="31">
      <c r="A31" s="28" t="s">
        <v>627</v>
      </c>
      <c r="B31" s="28" t="s">
        <v>624</v>
      </c>
      <c r="C31" s="27" t="n">
        <v>11116017.8127289</v>
      </c>
      <c r="D31" s="27" t="n">
        <v>6410201.12915039</v>
      </c>
      <c r="E31" s="27" t="n">
        <v>1766352.21557617</v>
      </c>
      <c r="F31" s="27" t="n">
        <v>0</v>
      </c>
      <c r="G31" s="27" t="n">
        <v>0</v>
      </c>
      <c r="H31" s="27" t="n">
        <v>0</v>
      </c>
      <c r="I31" s="27" t="n">
        <v>0</v>
      </c>
      <c r="J31" s="27" t="n">
        <v>0</v>
      </c>
      <c r="K31" s="27" t="n">
        <v>7116411.96746826</v>
      </c>
      <c r="L31" s="27" t="n">
        <v>530736.9140625</v>
      </c>
      <c r="M31" s="27" t="n">
        <v>0</v>
      </c>
      <c r="N31" s="27" t="n">
        <v>0</v>
      </c>
      <c r="O31" s="27" t="n">
        <v>0</v>
      </c>
      <c r="P31" s="27" t="n">
        <v>0</v>
      </c>
      <c r="Q31" s="27" t="n">
        <v>0</v>
      </c>
      <c r="R31" s="27" t="n">
        <v>147164.113998413</v>
      </c>
      <c r="S31" s="27" t="n">
        <v>26102422.7997169</v>
      </c>
      <c r="T31" s="27" t="n">
        <v>24323734.0122986</v>
      </c>
      <c r="U31" s="27" t="n">
        <v>11092094.6487427</v>
      </c>
      <c r="V31" s="27" t="n">
        <v>8946124.72563171</v>
      </c>
      <c r="W31" s="27" t="n">
        <v>4352899.93896484</v>
      </c>
      <c r="X31" s="27" t="n">
        <v>0</v>
      </c>
      <c r="Y31" s="27" t="n">
        <v>418383.201599121</v>
      </c>
      <c r="Z31" s="27" t="n">
        <v>0</v>
      </c>
      <c r="AA31" s="27" t="n">
        <v>0</v>
      </c>
      <c r="AB31" s="27" t="n">
        <v>0</v>
      </c>
      <c r="AC31" s="27" t="n">
        <v>0</v>
      </c>
      <c r="AD31" s="27" t="n">
        <v>0</v>
      </c>
      <c r="AE31" s="27" t="n">
        <v>0</v>
      </c>
      <c r="AF31" s="27" t="n">
        <v>2462847.00897217</v>
      </c>
      <c r="AG31" s="27" t="n">
        <v>6337859.69415665</v>
      </c>
      <c r="AH31" s="27" t="n">
        <v>43272.8507995605</v>
      </c>
      <c r="AI31" s="27" t="n">
        <v>0</v>
      </c>
      <c r="AJ31" s="27" t="n">
        <v>0</v>
      </c>
      <c r="AK31" s="27" t="n">
        <v>477223.157501221</v>
      </c>
      <c r="AL31" s="27" t="n">
        <v>281095.346832275</v>
      </c>
      <c r="AM31" s="27" t="n">
        <v>190550.625610352</v>
      </c>
    </row>
    <row r="32">
      <c r="A32" s="28" t="s">
        <v>627</v>
      </c>
      <c r="B32" s="28" t="s">
        <v>625</v>
      </c>
      <c r="C32" s="27" t="n">
        <v>95985269.8544998</v>
      </c>
      <c r="D32" s="27" t="n">
        <v>126221791.771072</v>
      </c>
      <c r="E32" s="27" t="n">
        <v>155012413.271065</v>
      </c>
      <c r="F32" s="27" t="n">
        <v>8444024.89837646</v>
      </c>
      <c r="G32" s="27" t="n">
        <v>4067415.90957642</v>
      </c>
      <c r="H32" s="27" t="n">
        <v>0</v>
      </c>
      <c r="I32" s="27" t="n">
        <v>9052503.61633301</v>
      </c>
      <c r="J32" s="27" t="n">
        <v>3590487.73498535</v>
      </c>
      <c r="K32" s="27" t="n">
        <v>57615695.2397919</v>
      </c>
      <c r="L32" s="27" t="n">
        <v>71290938.3911133</v>
      </c>
      <c r="M32" s="27" t="n">
        <v>0</v>
      </c>
      <c r="N32" s="27" t="n">
        <v>0</v>
      </c>
      <c r="O32" s="27" t="n">
        <v>0</v>
      </c>
      <c r="P32" s="27" t="n">
        <v>2795678.7109375</v>
      </c>
      <c r="Q32" s="27" t="n">
        <v>38350759.2178345</v>
      </c>
      <c r="R32" s="27" t="n">
        <v>62841391.443821</v>
      </c>
      <c r="S32" s="27" t="n">
        <v>103063081.966835</v>
      </c>
      <c r="T32" s="27" t="n">
        <v>417820751.800137</v>
      </c>
      <c r="U32" s="27" t="n">
        <v>360567042.046089</v>
      </c>
      <c r="V32" s="27" t="n">
        <v>315248096.308735</v>
      </c>
      <c r="W32" s="27" t="n">
        <v>83206821.163559</v>
      </c>
      <c r="X32" s="27" t="n">
        <v>19937564.4012451</v>
      </c>
      <c r="Y32" s="27" t="n">
        <v>18873976.4526367</v>
      </c>
      <c r="Z32" s="27" t="n">
        <v>34684139.8761749</v>
      </c>
      <c r="AA32" s="27" t="n">
        <v>51154610.7464256</v>
      </c>
      <c r="AB32" s="27" t="n">
        <v>12465309.4848633</v>
      </c>
      <c r="AC32" s="27" t="n">
        <v>13182193.4280396</v>
      </c>
      <c r="AD32" s="27" t="n">
        <v>8861501.03759766</v>
      </c>
      <c r="AE32" s="27" t="n">
        <v>13771259.1033936</v>
      </c>
      <c r="AF32" s="27" t="n">
        <v>66879279.0551758</v>
      </c>
      <c r="AG32" s="27" t="n">
        <v>293063903.13859</v>
      </c>
      <c r="AH32" s="27" t="n">
        <v>57520984.0314636</v>
      </c>
      <c r="AI32" s="27" t="n">
        <v>23047710.9607506</v>
      </c>
      <c r="AJ32" s="27" t="n">
        <v>898186.853027344</v>
      </c>
      <c r="AK32" s="27" t="n">
        <v>35229099.6735001</v>
      </c>
      <c r="AL32" s="27" t="n">
        <v>10025800.7796097</v>
      </c>
      <c r="AM32" s="27" t="n">
        <v>17825607.5202942</v>
      </c>
    </row>
    <row r="33">
      <c r="A33" s="28" t="s">
        <v>627</v>
      </c>
      <c r="B33" s="28" t="s">
        <v>626</v>
      </c>
      <c r="C33" s="27" t="n">
        <v>43176973.2279587</v>
      </c>
      <c r="D33" s="27" t="n">
        <v>46418850.6912231</v>
      </c>
      <c r="E33" s="27" t="n">
        <v>81815750.065918</v>
      </c>
      <c r="F33" s="27" t="n">
        <v>488806.677246094</v>
      </c>
      <c r="G33" s="27" t="n">
        <v>483916.479492188</v>
      </c>
      <c r="H33" s="27" t="n">
        <v>0</v>
      </c>
      <c r="I33" s="27" t="n">
        <v>8236554.54711914</v>
      </c>
      <c r="J33" s="27" t="n">
        <v>0</v>
      </c>
      <c r="K33" s="27" t="n">
        <v>14065045.8113251</v>
      </c>
      <c r="L33" s="27" t="n">
        <v>25123076.9107056</v>
      </c>
      <c r="M33" s="27" t="n">
        <v>0</v>
      </c>
      <c r="N33" s="27" t="n">
        <v>3098941.10137939</v>
      </c>
      <c r="O33" s="27" t="n">
        <v>1435404.87670898</v>
      </c>
      <c r="P33" s="27" t="n">
        <v>863604.821777344</v>
      </c>
      <c r="Q33" s="27" t="n">
        <v>1669962.6663208</v>
      </c>
      <c r="R33" s="27" t="n">
        <v>127032941.858418</v>
      </c>
      <c r="S33" s="27" t="n">
        <v>62794950.2935104</v>
      </c>
      <c r="T33" s="27" t="n">
        <v>241357547.692131</v>
      </c>
      <c r="U33" s="27" t="n">
        <v>284803302.811241</v>
      </c>
      <c r="V33" s="27" t="n">
        <v>176964358.064499</v>
      </c>
      <c r="W33" s="27" t="n">
        <v>84000671.2675095</v>
      </c>
      <c r="X33" s="27" t="n">
        <v>23319997.6904297</v>
      </c>
      <c r="Y33" s="27" t="n">
        <v>50835829.6614075</v>
      </c>
      <c r="Z33" s="27" t="n">
        <v>66595574.0539551</v>
      </c>
      <c r="AA33" s="27" t="n">
        <v>98658961.1592102</v>
      </c>
      <c r="AB33" s="27" t="n">
        <v>7527344.60754395</v>
      </c>
      <c r="AC33" s="27" t="n">
        <v>60104400.541687</v>
      </c>
      <c r="AD33" s="27" t="n">
        <v>28730672.2992554</v>
      </c>
      <c r="AE33" s="27" t="n">
        <v>35533853.0273438</v>
      </c>
      <c r="AF33" s="27" t="n">
        <v>32525573.1914902</v>
      </c>
      <c r="AG33" s="27" t="n">
        <v>626870714.63282</v>
      </c>
      <c r="AH33" s="27" t="n">
        <v>242612986.04809</v>
      </c>
      <c r="AI33" s="27" t="n">
        <v>265492564.665222</v>
      </c>
      <c r="AJ33" s="27" t="n">
        <v>21668467.9770584</v>
      </c>
      <c r="AK33" s="27" t="n">
        <v>92835388.2523537</v>
      </c>
      <c r="AL33" s="27" t="n">
        <v>16798573.5351562</v>
      </c>
      <c r="AM33" s="27" t="n">
        <v>15214438.2080078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28"/>
      <c r="B37" s="28" t="s">
        <v>583</v>
      </c>
      <c r="C37" s="28" t="s">
        <v>586</v>
      </c>
      <c r="D37" s="28" t="s">
        <v>587</v>
      </c>
      <c r="E37" s="28" t="s">
        <v>588</v>
      </c>
      <c r="F37" s="28" t="s">
        <v>589</v>
      </c>
      <c r="G37" s="28" t="s">
        <v>590</v>
      </c>
      <c r="H37" s="28" t="s">
        <v>591</v>
      </c>
      <c r="I37" s="28" t="s">
        <v>592</v>
      </c>
      <c r="J37" s="28" t="s">
        <v>593</v>
      </c>
      <c r="K37" s="28" t="s">
        <v>594</v>
      </c>
      <c r="L37" s="28" t="s">
        <v>595</v>
      </c>
      <c r="M37" s="28" t="s">
        <v>596</v>
      </c>
      <c r="N37" s="28" t="s">
        <v>597</v>
      </c>
      <c r="O37" s="28" t="s">
        <v>598</v>
      </c>
      <c r="P37" s="28" t="s">
        <v>599</v>
      </c>
      <c r="Q37" s="28" t="s">
        <v>600</v>
      </c>
      <c r="R37" s="28" t="s">
        <v>601</v>
      </c>
      <c r="S37" s="28" t="s">
        <v>602</v>
      </c>
      <c r="T37" s="28" t="s">
        <v>603</v>
      </c>
      <c r="U37" s="28" t="s">
        <v>604</v>
      </c>
      <c r="V37" s="28" t="s">
        <v>605</v>
      </c>
      <c r="W37" s="28" t="s">
        <v>606</v>
      </c>
      <c r="X37" s="28" t="s">
        <v>607</v>
      </c>
      <c r="Y37" s="28" t="s">
        <v>608</v>
      </c>
      <c r="Z37" s="28" t="s">
        <v>609</v>
      </c>
      <c r="AA37" s="28" t="s">
        <v>610</v>
      </c>
      <c r="AB37" s="28" t="s">
        <v>611</v>
      </c>
      <c r="AC37" s="28" t="s">
        <v>612</v>
      </c>
      <c r="AD37" s="28" t="s">
        <v>613</v>
      </c>
      <c r="AE37" s="28" t="s">
        <v>614</v>
      </c>
      <c r="AF37" s="28" t="s">
        <v>615</v>
      </c>
      <c r="AG37" s="28" t="s">
        <v>616</v>
      </c>
      <c r="AH37" s="28" t="s">
        <v>617</v>
      </c>
      <c r="AI37" s="28" t="s">
        <v>618</v>
      </c>
      <c r="AJ37" s="28" t="s">
        <v>619</v>
      </c>
      <c r="AK37" s="28" t="s">
        <v>620</v>
      </c>
      <c r="AL37" s="28" t="s">
        <v>621</v>
      </c>
      <c r="AM37" s="28" t="s">
        <v>622</v>
      </c>
    </row>
    <row r="38">
      <c r="A38" s="28"/>
      <c r="B38" s="28" t="s">
        <v>583</v>
      </c>
      <c r="C38" s="28" t="n">
        <v>45047562.7814484</v>
      </c>
      <c r="D38" s="28" t="n">
        <v>3016452.8503418</v>
      </c>
      <c r="E38" s="28" t="n">
        <v>45448976.2078094</v>
      </c>
      <c r="F38" s="28" t="n">
        <v>25020455.3722382</v>
      </c>
      <c r="G38" s="28" t="n">
        <v>7905880.74035645</v>
      </c>
      <c r="H38" s="28" t="n">
        <v>0</v>
      </c>
      <c r="I38" s="28" t="n">
        <v>32478138.2446289</v>
      </c>
      <c r="J38" s="28" t="n">
        <v>0</v>
      </c>
      <c r="K38" s="28" t="n">
        <v>38385300.0247955</v>
      </c>
      <c r="L38" s="28" t="n">
        <v>30151417.0693207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42798455.9387207</v>
      </c>
      <c r="R38" s="28" t="n">
        <v>9041331.48193359</v>
      </c>
      <c r="S38" s="28" t="n">
        <v>0</v>
      </c>
      <c r="T38" s="27" t="n">
        <v>461201381.18969</v>
      </c>
      <c r="U38" s="27" t="n">
        <v>719694652.428513</v>
      </c>
      <c r="V38" s="27" t="n">
        <v>338174295.910011</v>
      </c>
      <c r="W38" s="27" t="n">
        <v>73567509.2201233</v>
      </c>
      <c r="X38" s="27" t="n">
        <v>20239852.947998</v>
      </c>
      <c r="Y38" s="27" t="n">
        <v>0</v>
      </c>
      <c r="Z38" s="27" t="n">
        <v>10947729.8950195</v>
      </c>
      <c r="AA38" s="27" t="n">
        <v>11348694.7119751</v>
      </c>
      <c r="AB38" s="27" t="n">
        <v>12004062.4463654</v>
      </c>
      <c r="AC38" s="27" t="n">
        <v>73263193.0403137</v>
      </c>
      <c r="AD38" s="27" t="n">
        <v>0</v>
      </c>
      <c r="AE38" s="27" t="n">
        <v>28054773.8731384</v>
      </c>
      <c r="AF38" s="27" t="n">
        <v>37084969.8913574</v>
      </c>
      <c r="AG38" s="27" t="n">
        <v>0</v>
      </c>
      <c r="AH38" s="27" t="n">
        <v>57400940.6671143</v>
      </c>
      <c r="AI38" s="27" t="n">
        <v>40465424.1635895</v>
      </c>
      <c r="AJ38" s="27" t="n">
        <v>0</v>
      </c>
      <c r="AK38" s="27" t="n">
        <v>29403460.4644775</v>
      </c>
      <c r="AL38" s="27" t="n">
        <v>89029901.1621666</v>
      </c>
      <c r="AM38" s="27" t="n">
        <v>14409154.2234421</v>
      </c>
    </row>
    <row r="40">
      <c r="A40" s="2"/>
      <c r="B40" s="16" t="s">
        <v>558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hyperlinks>
    <hyperlink ref="B40" r:id="rId1h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3" sqref="B33"/>
    </sheetView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28" t="s">
        <v>18</v>
      </c>
      <c r="E4" s="28" t="s">
        <v>19</v>
      </c>
      <c r="F4" s="28" t="s">
        <v>172</v>
      </c>
      <c r="G4" s="28" t="s">
        <v>20</v>
      </c>
      <c r="H4" s="28" t="s">
        <v>21</v>
      </c>
      <c r="I4" s="28" t="s">
        <v>171</v>
      </c>
      <c r="J4" s="28" t="s">
        <v>3</v>
      </c>
      <c r="K4" s="28" t="s">
        <v>17</v>
      </c>
    </row>
    <row r="5" ht="15.75" customHeight="1">
      <c r="B5" t="s">
        <v>22</v>
      </c>
      <c r="M5" s="28" t="s">
        <v>561</v>
      </c>
      <c r="N5" s="28" t="s">
        <v>562</v>
      </c>
      <c r="O5" s="28" t="s">
        <v>583</v>
      </c>
    </row>
    <row r="6" ht="15.75" customHeight="1">
      <c r="C6" s="34" t="s">
        <v>23</v>
      </c>
      <c r="D6" s="36" t="n">
        <f>'factor income'!D22/SUM('factor income'!$D$22:$I$31)*SUM('factor payments'!$C$6:$AM$6)</f>
        <v>16.742127107888649</v>
      </c>
      <c r="E6" s="36" t="n">
        <f>'factor income'!E22/SUM('factor income'!$D$22:$I$31)*SUM('factor payments'!$C$6:$AM$6)</f>
        <v>175.1452390375436</v>
      </c>
      <c r="F6" s="36" t="n">
        <f>'factor income'!F22/SUM('factor income'!$D$22:$I$31)*SUM('factor payments'!$C$6:$AM$6)</f>
        <v>96.770430064750087</v>
      </c>
      <c r="G6" s="36" t="n">
        <f>'factor income'!G22/SUM('factor income'!$D$22:$I$31)*SUM('factor payments'!$C$6:$AM$6)</f>
        <v>31.348606416373247</v>
      </c>
      <c r="H6" s="36" t="n">
        <f>'factor income'!H22/SUM('factor income'!$D$22:$I$31)*SUM('factor payments'!$C$6:$AM$6)</f>
        <v>354.87128413274672</v>
      </c>
      <c r="I6" s="36" t="n">
        <f>'factor income'!I22/SUM('factor income'!$D$22:$I$31)*SUM('factor payments'!$C$6:$AM$6)</f>
        <v>84.694691457969569</v>
      </c>
      <c r="J6" s="28"/>
      <c r="K6" s="28"/>
      <c r="M6" s="28" t="s">
        <v>571</v>
      </c>
      <c r="N6" s="28" t="s">
        <v>572</v>
      </c>
      <c r="O6" s="35" t="n">
        <v>57510740.8301544</v>
      </c>
    </row>
    <row r="7" ht="15.75" customHeight="1">
      <c r="C7" s="34" t="s">
        <v>25</v>
      </c>
      <c r="D7" s="36" t="n">
        <f>'factor income'!D23/SUM('factor income'!$D$22:$I$31)*SUM('factor payments'!$C$6:$AM$6)</f>
        <v>7.4266789678321912</v>
      </c>
      <c r="E7" s="36" t="n">
        <f>'factor income'!E23/SUM('factor income'!$D$22:$I$31)*SUM('factor payments'!$C$6:$AM$6)</f>
        <v>163.83465553816814</v>
      </c>
      <c r="F7" s="36" t="n">
        <f>'factor income'!F23/SUM('factor income'!$D$22:$I$31)*SUM('factor payments'!$C$6:$AM$6)</f>
        <v>148.77808688951467</v>
      </c>
      <c r="G7" s="36" t="n">
        <f>'factor income'!G23/SUM('factor income'!$D$22:$I$31)*SUM('factor payments'!$C$6:$AM$6)</f>
        <v>50.584412743010112</v>
      </c>
      <c r="H7" s="36" t="n">
        <f>'factor income'!H23/SUM('factor income'!$D$22:$I$31)*SUM('factor payments'!$C$6:$AM$6)</f>
        <v>439.37157459159948</v>
      </c>
      <c r="I7" s="36" t="n">
        <f>'factor income'!I23/SUM('factor income'!$D$22:$I$31)*SUM('factor payments'!$C$6:$AM$6)</f>
        <v>103.64206655668575</v>
      </c>
      <c r="J7" s="28"/>
      <c r="K7" s="28"/>
      <c r="M7" s="28" t="s">
        <v>571</v>
      </c>
      <c r="N7" s="28" t="s">
        <v>573</v>
      </c>
      <c r="O7" s="35" t="n">
        <v>77436982.5575256</v>
      </c>
    </row>
    <row r="8" ht="15.75" customHeight="1">
      <c r="C8" s="34" t="s">
        <v>26</v>
      </c>
      <c r="D8" s="36" t="n">
        <f>'factor income'!D24/SUM('factor income'!$D$22:$I$31)*SUM('factor payments'!$C$6:$AM$6)</f>
        <v>8.0133388494928433</v>
      </c>
      <c r="E8" s="36" t="n">
        <f>'factor income'!E24/SUM('factor income'!$D$22:$I$31)*SUM('factor payments'!$C$6:$AM$6)</f>
        <v>161.30530033069206</v>
      </c>
      <c r="F8" s="36" t="n">
        <f>'factor income'!F24/SUM('factor income'!$D$22:$I$31)*SUM('factor payments'!$C$6:$AM$6)</f>
        <v>148.71226931254932</v>
      </c>
      <c r="G8" s="36" t="n">
        <f>'factor income'!G24/SUM('factor income'!$D$22:$I$31)*SUM('factor payments'!$C$6:$AM$6)</f>
        <v>23.19556578030803</v>
      </c>
      <c r="H8" s="36" t="n">
        <f>'factor income'!H24/SUM('factor income'!$D$22:$I$31)*SUM('factor payments'!$C$6:$AM$6)</f>
        <v>430.51921254161829</v>
      </c>
      <c r="I8" s="36" t="n">
        <f>'factor income'!I24/SUM('factor income'!$D$22:$I$31)*SUM('factor payments'!$C$6:$AM$6)</f>
        <v>125.80046541020332</v>
      </c>
      <c r="J8" s="28"/>
      <c r="K8" s="28"/>
      <c r="M8" s="28" t="s">
        <v>571</v>
      </c>
      <c r="N8" s="28" t="s">
        <v>574</v>
      </c>
      <c r="O8" s="35" t="n">
        <v>104578879.424477</v>
      </c>
    </row>
    <row r="9" ht="15.75" customHeight="1">
      <c r="C9" s="34" t="s">
        <v>27</v>
      </c>
      <c r="D9" s="36" t="n">
        <f>'factor income'!D25/SUM('factor income'!$D$22:$I$31)*SUM('factor payments'!$C$6:$AM$6)</f>
        <v>6.8749867550215189</v>
      </c>
      <c r="E9" s="36" t="n">
        <f>'factor income'!E25/SUM('factor income'!$D$22:$I$31)*SUM('factor payments'!$C$6:$AM$6)</f>
        <v>212.63632013650152</v>
      </c>
      <c r="F9" s="36" t="n">
        <f>'factor income'!F25/SUM('factor income'!$D$22:$I$31)*SUM('factor payments'!$C$6:$AM$6)</f>
        <v>240.94969883449704</v>
      </c>
      <c r="G9" s="36" t="n">
        <f>'factor income'!G25/SUM('factor income'!$D$22:$I$31)*SUM('factor payments'!$C$6:$AM$6)</f>
        <v>21.642828911666303</v>
      </c>
      <c r="H9" s="36" t="n">
        <f>'factor income'!H25/SUM('factor income'!$D$22:$I$31)*SUM('factor payments'!$C$6:$AM$6)</f>
        <v>576.12295270020343</v>
      </c>
      <c r="I9" s="36" t="n">
        <f>'factor income'!I25/SUM('factor income'!$D$22:$I$31)*SUM('factor payments'!$C$6:$AM$6)</f>
        <v>246.66736150585479</v>
      </c>
      <c r="J9" s="28"/>
      <c r="K9" s="28"/>
      <c r="M9" s="28" t="s">
        <v>571</v>
      </c>
      <c r="N9" s="28" t="s">
        <v>575</v>
      </c>
      <c r="O9" s="35" t="n">
        <v>124723382.457657</v>
      </c>
    </row>
    <row r="10" ht="15.75" customHeight="1">
      <c r="C10" s="34" t="s">
        <v>24</v>
      </c>
      <c r="D10" s="36" t="n">
        <f>'factor income'!D26/SUM('factor income'!$D$22:$I$31)*SUM('factor payments'!$C$6:$AM$6)</f>
        <v>9.4192149979050708</v>
      </c>
      <c r="E10" s="36" t="n">
        <f>'factor income'!E26/SUM('factor income'!$D$22:$I$31)*SUM('factor payments'!$C$6:$AM$6)</f>
        <v>159.5609130361768</v>
      </c>
      <c r="F10" s="36" t="n">
        <f>'factor income'!F26/SUM('factor income'!$D$22:$I$31)*SUM('factor payments'!$C$6:$AM$6)</f>
        <v>504.5503680701039</v>
      </c>
      <c r="G10" s="36" t="n">
        <f>'factor income'!G26/SUM('factor income'!$D$22:$I$31)*SUM('factor payments'!$C$6:$AM$6)</f>
        <v>14.268577425569292</v>
      </c>
      <c r="H10" s="36" t="n">
        <f>'factor income'!H26/SUM('factor income'!$D$22:$I$31)*SUM('factor payments'!$C$6:$AM$6)</f>
        <v>456.72013886875084</v>
      </c>
      <c r="I10" s="36" t="n">
        <f>'factor income'!I26/SUM('factor income'!$D$22:$I$31)*SUM('factor payments'!$C$6:$AM$6)</f>
        <v>489.44269757626842</v>
      </c>
      <c r="J10" s="28"/>
      <c r="K10" s="28"/>
      <c r="M10" s="28" t="s">
        <v>571</v>
      </c>
      <c r="N10" s="28" t="s">
        <v>576</v>
      </c>
      <c r="O10" s="35" t="n">
        <v>203923504.006729</v>
      </c>
    </row>
    <row r="11" ht="15.75" customHeight="1">
      <c r="C11" s="34" t="s">
        <v>28</v>
      </c>
      <c r="D11" s="36" t="n">
        <f>'factor income'!D27/SUM('factor income'!$D$22:$I$31)*SUM('factor payments'!$C$6:$AM$6)</f>
        <v>23.927786272364614</v>
      </c>
      <c r="E11" s="36" t="n">
        <f>'factor income'!E27/SUM('factor income'!$D$22:$I$31)*SUM('factor payments'!$C$6:$AM$6)</f>
        <v>333.43048803528671</v>
      </c>
      <c r="F11" s="36" t="n">
        <f>'factor income'!F27/SUM('factor income'!$D$22:$I$31)*SUM('factor payments'!$C$6:$AM$6)</f>
        <v>177.52478270699305</v>
      </c>
      <c r="G11" s="36" t="n">
        <f>'factor income'!G27/SUM('factor income'!$D$22:$I$31)*SUM('factor payments'!$C$6:$AM$6)</f>
        <v>23.249628604774738</v>
      </c>
      <c r="H11" s="36" t="n">
        <f>'factor income'!H27/SUM('factor income'!$D$22:$I$31)*SUM('factor payments'!$C$6:$AM$6)</f>
        <v>393.43023732794074</v>
      </c>
      <c r="I11" s="36" t="n">
        <f>'factor income'!I27/SUM('factor income'!$D$22:$I$31)*SUM('factor payments'!$C$6:$AM$6)</f>
        <v>118.91958703394208</v>
      </c>
      <c r="J11" s="28"/>
      <c r="K11" s="28"/>
      <c r="M11" s="28" t="s">
        <v>577</v>
      </c>
      <c r="N11" s="28" t="s">
        <v>572</v>
      </c>
      <c r="O11" s="35" t="n">
        <v>91338333.8843155</v>
      </c>
    </row>
    <row r="12" ht="15.75" customHeight="1">
      <c r="C12" s="34" t="s">
        <v>29</v>
      </c>
      <c r="D12" s="36" t="n">
        <f>'factor income'!D28/SUM('factor income'!$D$22:$I$31)*SUM('factor payments'!$C$6:$AM$6)</f>
        <v>35.477009658407773</v>
      </c>
      <c r="E12" s="36" t="n">
        <f>'factor income'!E28/SUM('factor income'!$D$22:$I$31)*SUM('factor payments'!$C$6:$AM$6)</f>
        <v>340.44293577534495</v>
      </c>
      <c r="F12" s="36" t="n">
        <f>'factor income'!F28/SUM('factor income'!$D$22:$I$31)*SUM('factor payments'!$C$6:$AM$6)</f>
        <v>426.34302976615828</v>
      </c>
      <c r="G12" s="36" t="n">
        <f>'factor income'!G28/SUM('factor income'!$D$22:$I$31)*SUM('factor payments'!$C$6:$AM$6)</f>
        <v>55.969942273100678</v>
      </c>
      <c r="H12" s="36" t="n">
        <f>'factor income'!H28/SUM('factor income'!$D$22:$I$31)*SUM('factor payments'!$C$6:$AM$6)</f>
        <v>641.3132302809006</v>
      </c>
      <c r="I12" s="36" t="n">
        <f>'factor income'!I28/SUM('factor income'!$D$22:$I$31)*SUM('factor payments'!$C$6:$AM$6)</f>
        <v>406.17010180675459</v>
      </c>
      <c r="J12" s="28"/>
      <c r="K12" s="28"/>
      <c r="M12" s="28" t="s">
        <v>577</v>
      </c>
      <c r="N12" s="28" t="s">
        <v>573</v>
      </c>
      <c r="O12" s="35" t="n">
        <v>172982395.871185</v>
      </c>
    </row>
    <row r="13" ht="15.75" customHeight="1">
      <c r="C13" s="34" t="s">
        <v>30</v>
      </c>
      <c r="D13" s="36" t="n">
        <f>'factor income'!D29/SUM('factor income'!$D$22:$I$31)*SUM('factor payments'!$C$6:$AM$6)</f>
        <v>9.1762759598875139</v>
      </c>
      <c r="E13" s="36" t="n">
        <f>'factor income'!E29/SUM('factor income'!$D$22:$I$31)*SUM('factor payments'!$C$6:$AM$6)</f>
        <v>594.94723554331449</v>
      </c>
      <c r="F13" s="36" t="n">
        <f>'factor income'!F29/SUM('factor income'!$D$22:$I$31)*SUM('factor payments'!$C$6:$AM$6)</f>
        <v>836.10113985191686</v>
      </c>
      <c r="G13" s="36" t="n">
        <f>'factor income'!G29/SUM('factor income'!$D$22:$I$31)*SUM('factor payments'!$C$6:$AM$6)</f>
        <v>13.141175646337794</v>
      </c>
      <c r="H13" s="36" t="n">
        <f>'factor income'!H29/SUM('factor income'!$D$22:$I$31)*SUM('factor payments'!$C$6:$AM$6)</f>
        <v>855.86004417921083</v>
      </c>
      <c r="I13" s="36" t="n">
        <f>'factor income'!I29/SUM('factor income'!$D$22:$I$31)*SUM('factor payments'!$C$6:$AM$6)</f>
        <v>935.95540707693533</v>
      </c>
      <c r="J13" s="28"/>
      <c r="K13" s="28"/>
      <c r="M13" s="28" t="s">
        <v>577</v>
      </c>
      <c r="N13" s="28" t="s">
        <v>574</v>
      </c>
      <c r="O13" s="35" t="n">
        <v>303575256.643181</v>
      </c>
    </row>
    <row r="14" ht="15.75" customHeight="1">
      <c r="C14" s="34" t="s">
        <v>31</v>
      </c>
      <c r="D14" s="36" t="n">
        <f>'factor income'!D30/SUM('factor income'!$D$22:$I$31)*SUM('factor payments'!$C$6:$AM$6)</f>
        <v>7.3876765992852906</v>
      </c>
      <c r="E14" s="36" t="n">
        <f>'factor income'!E30/SUM('factor income'!$D$22:$I$31)*SUM('factor payments'!$C$6:$AM$6)</f>
        <v>559.53459865345133</v>
      </c>
      <c r="F14" s="36" t="n">
        <f>'factor income'!F30/SUM('factor income'!$D$22:$I$31)*SUM('factor payments'!$C$6:$AM$6)</f>
        <v>1257.6098385007538</v>
      </c>
      <c r="G14" s="36" t="n">
        <f>'factor income'!G30/SUM('factor income'!$D$22:$I$31)*SUM('factor payments'!$C$6:$AM$6)</f>
        <v>7.0713578558452408</v>
      </c>
      <c r="H14" s="36" t="n">
        <f>'factor income'!H30/SUM('factor income'!$D$22:$I$31)*SUM('factor payments'!$C$6:$AM$6)</f>
        <v>1075.7994411057052</v>
      </c>
      <c r="I14" s="36" t="n">
        <f>'factor income'!I30/SUM('factor income'!$D$22:$I$31)*SUM('factor payments'!$C$6:$AM$6)</f>
        <v>1381.8650262761278</v>
      </c>
      <c r="J14" s="28"/>
      <c r="K14" s="28"/>
      <c r="M14" s="28" t="s">
        <v>577</v>
      </c>
      <c r="N14" s="28" t="s">
        <v>575</v>
      </c>
      <c r="O14" s="35" t="n">
        <v>397204824.522362</v>
      </c>
    </row>
    <row r="15" ht="15.75" customHeight="1">
      <c r="C15" s="34" t="s">
        <v>32</v>
      </c>
      <c r="D15" s="36" t="n">
        <f>'factor income'!D31/SUM('factor income'!$D$22:$I$31)*SUM('factor payments'!$C$6:$AM$6)</f>
        <v>24.91391631662372</v>
      </c>
      <c r="E15" s="36" t="n">
        <f>'factor income'!E31/SUM('factor income'!$D$22:$I$31)*SUM('factor payments'!$C$6:$AM$6)</f>
        <v>509.57889124007733</v>
      </c>
      <c r="F15" s="36" t="n">
        <f>'factor income'!F31/SUM('factor income'!$D$22:$I$31)*SUM('factor payments'!$C$6:$AM$6)</f>
        <v>2577.6590691522943</v>
      </c>
      <c r="G15" s="36" t="n">
        <f>'factor income'!G31/SUM('factor income'!$D$22:$I$31)*SUM('factor payments'!$C$6:$AM$6)</f>
        <v>24.968578764967777</v>
      </c>
      <c r="H15" s="36" t="n">
        <f>'factor income'!H31/SUM('factor income'!$D$22:$I$31)*SUM('factor payments'!$C$6:$AM$6)</f>
        <v>914.13428353650556</v>
      </c>
      <c r="I15" s="36" t="n">
        <f>'factor income'!I31/SUM('factor income'!$D$22:$I$31)*SUM('factor payments'!$C$6:$AM$6)</f>
        <v>2947.1122691953833</v>
      </c>
      <c r="J15" s="28"/>
      <c r="K15" s="28"/>
      <c r="M15" s="28" t="s">
        <v>577</v>
      </c>
      <c r="N15" s="28" t="s">
        <v>576</v>
      </c>
      <c r="O15" s="35" t="n">
        <v>762309666.749302</v>
      </c>
    </row>
    <row r="16">
      <c r="B16" t="s">
        <v>33</v>
      </c>
    </row>
    <row r="17">
      <c r="C17" t="s">
        <v>33</v>
      </c>
      <c r="D17" s="28"/>
      <c r="E17" s="28"/>
      <c r="F17" s="28"/>
      <c r="G17" s="28"/>
      <c r="H17" s="28"/>
      <c r="I17" s="28"/>
      <c r="J17" s="28"/>
      <c r="K17" s="28"/>
    </row>
    <row r="21">
      <c r="A21" s="3"/>
      <c r="B21" s="28" t="s">
        <v>561</v>
      </c>
      <c r="C21" s="28" t="s">
        <v>562</v>
      </c>
      <c r="D21" s="28" t="s">
        <v>563</v>
      </c>
      <c r="E21" s="28" t="s">
        <v>564</v>
      </c>
      <c r="F21" s="28" t="s">
        <v>565</v>
      </c>
      <c r="G21" s="28" t="s">
        <v>566</v>
      </c>
      <c r="H21" s="28" t="s">
        <v>567</v>
      </c>
      <c r="I21" s="28" t="s">
        <v>568</v>
      </c>
    </row>
    <row r="22">
      <c r="A22" s="3"/>
      <c r="B22" s="28" t="s">
        <v>571</v>
      </c>
      <c r="C22" s="28" t="s">
        <v>572</v>
      </c>
      <c r="D22" s="35" t="n">
        <v>7071448.82917786</v>
      </c>
      <c r="E22" s="35" t="n">
        <v>73976895.9790382</v>
      </c>
      <c r="F22" s="35" t="n">
        <v>40873369.3138657</v>
      </c>
      <c r="G22" s="35" t="n">
        <v>13240854.3257904</v>
      </c>
      <c r="H22" s="35" t="n">
        <v>149888607.971859</v>
      </c>
      <c r="I22" s="35" t="n">
        <v>35772884.3466873</v>
      </c>
    </row>
    <row r="23">
      <c r="A23" s="3"/>
      <c r="B23" s="28" t="s">
        <v>571</v>
      </c>
      <c r="C23" s="28" t="s">
        <v>573</v>
      </c>
      <c r="D23" s="35" t="n">
        <v>3136840.37597656</v>
      </c>
      <c r="E23" s="35" t="n">
        <v>69199593.0754967</v>
      </c>
      <c r="F23" s="35" t="n">
        <v>62840081.2849197</v>
      </c>
      <c r="G23" s="35" t="n">
        <v>21365569.8562737</v>
      </c>
      <c r="H23" s="35" t="n">
        <v>185579382.279079</v>
      </c>
      <c r="I23" s="35" t="n">
        <v>43775773.8597336</v>
      </c>
    </row>
    <row r="24">
      <c r="A24" s="3"/>
      <c r="B24" s="28" t="s">
        <v>571</v>
      </c>
      <c r="C24" s="28" t="s">
        <v>574</v>
      </c>
      <c r="D24" s="35" t="n">
        <v>3384630.59442139</v>
      </c>
      <c r="E24" s="35" t="n">
        <v>68131257.7435989</v>
      </c>
      <c r="F24" s="35" t="n">
        <v>62812281.6137924</v>
      </c>
      <c r="G24" s="35" t="n">
        <v>9797217.24857712</v>
      </c>
      <c r="H24" s="35" t="n">
        <v>181840369.616566</v>
      </c>
      <c r="I24" s="35" t="n">
        <v>53134918.1679459</v>
      </c>
    </row>
    <row r="25">
      <c r="A25" s="3"/>
      <c r="B25" s="28" t="s">
        <v>571</v>
      </c>
      <c r="C25" s="28" t="s">
        <v>575</v>
      </c>
      <c r="D25" s="35" t="n">
        <v>2903819.61181641</v>
      </c>
      <c r="E25" s="35" t="n">
        <v>89812175.4410439</v>
      </c>
      <c r="F25" s="35" t="n">
        <v>101771026.747917</v>
      </c>
      <c r="G25" s="35" t="n">
        <v>9141380.6729126</v>
      </c>
      <c r="H25" s="35" t="n">
        <v>243339687.548706</v>
      </c>
      <c r="I25" s="35" t="n">
        <v>104186022.091248</v>
      </c>
    </row>
    <row r="26">
      <c r="A26" s="3"/>
      <c r="B26" s="28" t="s">
        <v>571</v>
      </c>
      <c r="C26" s="28" t="s">
        <v>576</v>
      </c>
      <c r="D26" s="35" t="n">
        <v>3978436.93572998</v>
      </c>
      <c r="E26" s="35" t="n">
        <v>67394472.9006729</v>
      </c>
      <c r="F26" s="35" t="n">
        <v>213109247.502335</v>
      </c>
      <c r="G26" s="35" t="n">
        <v>6026684.33227539</v>
      </c>
      <c r="H26" s="35" t="n">
        <v>192906974.750156</v>
      </c>
      <c r="I26" s="35" t="n">
        <v>206728151.591595</v>
      </c>
    </row>
    <row r="27">
      <c r="A27" s="3"/>
      <c r="B27" s="28" t="s">
        <v>577</v>
      </c>
      <c r="C27" s="28" t="s">
        <v>572</v>
      </c>
      <c r="D27" s="35" t="n">
        <v>10106488.5680389</v>
      </c>
      <c r="E27" s="35" t="n">
        <v>140832560.823072</v>
      </c>
      <c r="F27" s="35" t="n">
        <v>74981954.7261658</v>
      </c>
      <c r="G27" s="35" t="n">
        <v>9820052.0111084</v>
      </c>
      <c r="H27" s="35" t="n">
        <v>166174929.457138</v>
      </c>
      <c r="I27" s="35" t="n">
        <v>50228610.0851097</v>
      </c>
    </row>
    <row r="28">
      <c r="A28" s="3"/>
      <c r="B28" s="28" t="s">
        <v>577</v>
      </c>
      <c r="C28" s="28" t="s">
        <v>573</v>
      </c>
      <c r="D28" s="35" t="n">
        <v>14984586.892395</v>
      </c>
      <c r="E28" s="35" t="n">
        <v>143794440.460083</v>
      </c>
      <c r="F28" s="35" t="n">
        <v>180076456.189816</v>
      </c>
      <c r="G28" s="35" t="n">
        <v>23640280.605072</v>
      </c>
      <c r="H28" s="35" t="n">
        <v>270874403.36475</v>
      </c>
      <c r="I28" s="35" t="n">
        <v>171555924.307556</v>
      </c>
    </row>
    <row r="29">
      <c r="A29" s="3"/>
      <c r="B29" s="28" t="s">
        <v>577</v>
      </c>
      <c r="C29" s="28" t="s">
        <v>574</v>
      </c>
      <c r="D29" s="35" t="n">
        <v>3875825.66268921</v>
      </c>
      <c r="E29" s="35" t="n">
        <v>251290586.022551</v>
      </c>
      <c r="F29" s="35" t="n">
        <v>353147863.970896</v>
      </c>
      <c r="G29" s="35" t="n">
        <v>5550498.48442078</v>
      </c>
      <c r="H29" s="35" t="n">
        <v>361493522.797321</v>
      </c>
      <c r="I29" s="35" t="n">
        <v>395323767.69606</v>
      </c>
    </row>
    <row r="30">
      <c r="A30" s="3"/>
      <c r="B30" s="28" t="s">
        <v>577</v>
      </c>
      <c r="C30" s="28" t="s">
        <v>575</v>
      </c>
      <c r="D30" s="35" t="n">
        <v>3120366.76712036</v>
      </c>
      <c r="E30" s="35" t="n">
        <v>236333188.55094</v>
      </c>
      <c r="F30" s="35" t="n">
        <v>531182421.607491</v>
      </c>
      <c r="G30" s="35" t="n">
        <v>2986761.77215576</v>
      </c>
      <c r="H30" s="35" t="n">
        <v>454390332.196953</v>
      </c>
      <c r="I30" s="35" t="n">
        <v>583664653.790487</v>
      </c>
    </row>
    <row r="31">
      <c r="A31" s="3"/>
      <c r="B31" s="28" t="s">
        <v>577</v>
      </c>
      <c r="C31" s="28" t="s">
        <v>576</v>
      </c>
      <c r="D31" s="35" t="n">
        <v>10523004.8268127</v>
      </c>
      <c r="E31" s="35" t="n">
        <v>215233167.841349</v>
      </c>
      <c r="F31" s="35" t="n">
        <v>1088737654.96548</v>
      </c>
      <c r="G31" s="35" t="n">
        <v>10546092.8552246</v>
      </c>
      <c r="H31" s="35" t="n">
        <v>386107079.90502</v>
      </c>
      <c r="I31" s="35" t="n">
        <v>1244785293.47909</v>
      </c>
    </row>
    <row r="33">
      <c r="B33" s="16" t="s">
        <v>558</v>
      </c>
    </row>
  </sheetData>
  <hyperlinks>
    <hyperlink ref="B33" r:id="rId1h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" workbookViewId="0">
      <selection activeCell="A83" sqref="A83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28" t="s">
        <v>559</v>
      </c>
      <c r="B1" s="28" t="s">
        <v>560</v>
      </c>
      <c r="C1" s="28" t="s">
        <v>561</v>
      </c>
      <c r="D1" s="28" t="s">
        <v>562</v>
      </c>
      <c r="E1" s="28" t="s">
        <v>563</v>
      </c>
      <c r="F1" s="28" t="s">
        <v>564</v>
      </c>
      <c r="G1" s="28" t="s">
        <v>565</v>
      </c>
      <c r="H1" s="28" t="s">
        <v>566</v>
      </c>
      <c r="I1" s="28" t="s">
        <v>567</v>
      </c>
      <c r="J1" s="28" t="s">
        <v>568</v>
      </c>
    </row>
    <row r="2">
      <c r="A2" s="37" t="s">
        <v>569</v>
      </c>
      <c r="B2" s="28" t="s">
        <v>570</v>
      </c>
      <c r="C2" s="28" t="s">
        <v>571</v>
      </c>
      <c r="D2" s="28" t="s">
        <v>572</v>
      </c>
      <c r="E2" s="28" t="n">
        <v>6570740.98310852</v>
      </c>
      <c r="F2" s="28" t="n">
        <v>73766574.1101418</v>
      </c>
      <c r="G2" s="28" t="n">
        <v>40787523.1552658</v>
      </c>
      <c r="H2" s="28" t="n">
        <v>12988282.8307343</v>
      </c>
      <c r="I2" s="28" t="n">
        <v>148365637.938595</v>
      </c>
      <c r="J2" s="28" t="n">
        <v>35708472.5730057</v>
      </c>
    </row>
    <row r="3">
      <c r="A3" s="37" t="s">
        <v>569</v>
      </c>
      <c r="B3" s="28" t="s">
        <v>570</v>
      </c>
      <c r="C3" s="28" t="s">
        <v>571</v>
      </c>
      <c r="D3" s="28" t="s">
        <v>573</v>
      </c>
      <c r="E3" s="28" t="n">
        <v>3136840.37597656</v>
      </c>
      <c r="F3" s="28" t="n">
        <v>68728532.6224632</v>
      </c>
      <c r="G3" s="28" t="n">
        <v>61977982.1611557</v>
      </c>
      <c r="H3" s="28" t="n">
        <v>21365569.8562737</v>
      </c>
      <c r="I3" s="28" t="n">
        <v>184010016.475933</v>
      </c>
      <c r="J3" s="28" t="n">
        <v>43660810.9576645</v>
      </c>
    </row>
    <row r="4">
      <c r="A4" s="37" t="s">
        <v>569</v>
      </c>
      <c r="B4" s="28" t="s">
        <v>570</v>
      </c>
      <c r="C4" s="28" t="s">
        <v>571</v>
      </c>
      <c r="D4" s="28" t="s">
        <v>574</v>
      </c>
      <c r="E4" s="28" t="n">
        <v>3384630.59442139</v>
      </c>
      <c r="F4" s="28" t="n">
        <v>66745137.22892</v>
      </c>
      <c r="G4" s="28" t="n">
        <v>62812281.6137924</v>
      </c>
      <c r="H4" s="28" t="n">
        <v>9797217.24857712</v>
      </c>
      <c r="I4" s="28" t="n">
        <v>177132724.629078</v>
      </c>
      <c r="J4" s="28" t="n">
        <v>52277912.0918961</v>
      </c>
    </row>
    <row r="5">
      <c r="A5" s="37" t="s">
        <v>569</v>
      </c>
      <c r="B5" s="28" t="s">
        <v>570</v>
      </c>
      <c r="C5" s="28" t="s">
        <v>571</v>
      </c>
      <c r="D5" s="28" t="s">
        <v>575</v>
      </c>
      <c r="E5" s="28" t="n">
        <v>2903819.61181641</v>
      </c>
      <c r="F5" s="28" t="n">
        <v>89122462.9166298</v>
      </c>
      <c r="G5" s="28" t="n">
        <v>101713497.75164</v>
      </c>
      <c r="H5" s="28" t="n">
        <v>9141380.6729126</v>
      </c>
      <c r="I5" s="28" t="n">
        <v>238094748.679611</v>
      </c>
      <c r="J5" s="28" t="n">
        <v>101798848.775818</v>
      </c>
    </row>
    <row r="6">
      <c r="A6" s="37" t="s">
        <v>569</v>
      </c>
      <c r="B6" s="28" t="s">
        <v>570</v>
      </c>
      <c r="C6" s="28" t="s">
        <v>571</v>
      </c>
      <c r="D6" s="28" t="s">
        <v>576</v>
      </c>
      <c r="E6" s="28" t="n">
        <v>3978436.93572998</v>
      </c>
      <c r="F6" s="28" t="n">
        <v>66745041.5560684</v>
      </c>
      <c r="G6" s="28" t="n">
        <v>211525604.194077</v>
      </c>
      <c r="H6" s="28" t="n">
        <v>5942358.29315186</v>
      </c>
      <c r="I6" s="28" t="n">
        <v>188192131.611927</v>
      </c>
      <c r="J6" s="28" t="n">
        <v>201619599.416454</v>
      </c>
    </row>
    <row r="7">
      <c r="A7" s="37" t="s">
        <v>569</v>
      </c>
      <c r="B7" s="28" t="s">
        <v>570</v>
      </c>
      <c r="C7" s="28" t="s">
        <v>577</v>
      </c>
      <c r="D7" s="28" t="s">
        <v>572</v>
      </c>
      <c r="E7" s="28" t="n">
        <v>10106488.5680389</v>
      </c>
      <c r="F7" s="28" t="n">
        <v>140823577.191557</v>
      </c>
      <c r="G7" s="28" t="n">
        <v>74910640.6255188</v>
      </c>
      <c r="H7" s="28" t="n">
        <v>9820052.0111084</v>
      </c>
      <c r="I7" s="28" t="n">
        <v>165500074.223373</v>
      </c>
      <c r="J7" s="28" t="n">
        <v>48378988.8967552</v>
      </c>
    </row>
    <row r="8">
      <c r="A8" s="37" t="s">
        <v>569</v>
      </c>
      <c r="B8" s="28" t="s">
        <v>570</v>
      </c>
      <c r="C8" s="28" t="s">
        <v>577</v>
      </c>
      <c r="D8" s="28" t="s">
        <v>573</v>
      </c>
      <c r="E8" s="28" t="n">
        <v>14984586.892395</v>
      </c>
      <c r="F8" s="28" t="n">
        <v>143794440.460083</v>
      </c>
      <c r="G8" s="28" t="n">
        <v>179786529.623653</v>
      </c>
      <c r="H8" s="28" t="n">
        <v>23640280.605072</v>
      </c>
      <c r="I8" s="28" t="n">
        <v>270557953.972813</v>
      </c>
      <c r="J8" s="28" t="n">
        <v>171433391.72699</v>
      </c>
    </row>
    <row r="9">
      <c r="A9" s="37" t="s">
        <v>569</v>
      </c>
      <c r="B9" s="28" t="s">
        <v>570</v>
      </c>
      <c r="C9" s="28" t="s">
        <v>577</v>
      </c>
      <c r="D9" s="28" t="s">
        <v>574</v>
      </c>
      <c r="E9" s="28" t="n">
        <v>3875825.66268921</v>
      </c>
      <c r="F9" s="28" t="n">
        <v>249766387.386686</v>
      </c>
      <c r="G9" s="28" t="n">
        <v>342506985.812937</v>
      </c>
      <c r="H9" s="28" t="n">
        <v>5550498.48442078</v>
      </c>
      <c r="I9" s="28" t="n">
        <v>360084552.644276</v>
      </c>
      <c r="J9" s="28" t="n">
        <v>392662434.151138</v>
      </c>
    </row>
    <row r="10">
      <c r="A10" s="37" t="s">
        <v>569</v>
      </c>
      <c r="B10" s="28" t="s">
        <v>570</v>
      </c>
      <c r="C10" s="28" t="s">
        <v>577</v>
      </c>
      <c r="D10" s="28" t="s">
        <v>575</v>
      </c>
      <c r="E10" s="28" t="n">
        <v>3120366.76712036</v>
      </c>
      <c r="F10" s="28" t="n">
        <v>235155436.202993</v>
      </c>
      <c r="G10" s="28" t="n">
        <v>528706566.998955</v>
      </c>
      <c r="H10" s="28" t="n">
        <v>2986761.77215576</v>
      </c>
      <c r="I10" s="28" t="n">
        <v>444243098.245766</v>
      </c>
      <c r="J10" s="28" t="n">
        <v>582802079.247107</v>
      </c>
    </row>
    <row r="11">
      <c r="A11" s="37" t="s">
        <v>569</v>
      </c>
      <c r="B11" s="28" t="s">
        <v>570</v>
      </c>
      <c r="C11" s="28" t="s">
        <v>577</v>
      </c>
      <c r="D11" s="28" t="s">
        <v>576</v>
      </c>
      <c r="E11" s="28" t="n">
        <v>10523004.8268127</v>
      </c>
      <c r="F11" s="28" t="n">
        <v>212907192.221079</v>
      </c>
      <c r="G11" s="28" t="n">
        <v>1079006518.15517</v>
      </c>
      <c r="H11" s="28" t="n">
        <v>10546092.8552246</v>
      </c>
      <c r="I11" s="28" t="n">
        <v>385400389.237295</v>
      </c>
      <c r="J11" s="28" t="n">
        <v>1235887498.30011</v>
      </c>
    </row>
    <row r="12">
      <c r="A12" s="37" t="s">
        <v>569</v>
      </c>
      <c r="B12" s="28" t="s">
        <v>578</v>
      </c>
      <c r="C12" s="28" t="s">
        <v>571</v>
      </c>
      <c r="D12" s="28" t="s">
        <v>572</v>
      </c>
      <c r="E12" s="28" t="n">
        <v>0</v>
      </c>
      <c r="F12" s="28" t="n">
        <v>72764.7705078125</v>
      </c>
      <c r="G12" s="28" t="n">
        <v>0</v>
      </c>
      <c r="H12" s="28" t="n">
        <v>0</v>
      </c>
      <c r="I12" s="28" t="n">
        <v>220822.132873535</v>
      </c>
      <c r="J12" s="28" t="n">
        <v>0</v>
      </c>
    </row>
    <row r="13">
      <c r="A13" s="37" t="s">
        <v>569</v>
      </c>
      <c r="B13" s="28" t="s">
        <v>578</v>
      </c>
      <c r="C13" s="28" t="s">
        <v>571</v>
      </c>
      <c r="D13" s="28" t="s">
        <v>573</v>
      </c>
      <c r="E13" s="28" t="n">
        <v>0</v>
      </c>
      <c r="F13" s="28" t="n">
        <v>51855.0224304199</v>
      </c>
      <c r="G13" s="28" t="n">
        <v>849999.618530273</v>
      </c>
      <c r="H13" s="28" t="n">
        <v>0</v>
      </c>
      <c r="I13" s="28" t="n">
        <v>125895.309448242</v>
      </c>
      <c r="J13" s="28" t="n">
        <v>0</v>
      </c>
    </row>
    <row r="14">
      <c r="A14" s="37" t="s">
        <v>569</v>
      </c>
      <c r="B14" s="28" t="s">
        <v>578</v>
      </c>
      <c r="C14" s="28" t="s">
        <v>571</v>
      </c>
      <c r="D14" s="28" t="s">
        <v>574</v>
      </c>
      <c r="E14" s="28" t="n">
        <v>0</v>
      </c>
      <c r="F14" s="28" t="n">
        <v>58769.0254211426</v>
      </c>
      <c r="G14" s="28" t="n">
        <v>0</v>
      </c>
      <c r="H14" s="28" t="n">
        <v>0</v>
      </c>
      <c r="I14" s="28" t="n">
        <v>776077.852630615</v>
      </c>
      <c r="J14" s="28" t="n">
        <v>0</v>
      </c>
    </row>
    <row r="15">
      <c r="A15" s="37" t="s">
        <v>569</v>
      </c>
      <c r="B15" s="28" t="s">
        <v>578</v>
      </c>
      <c r="C15" s="28" t="s">
        <v>571</v>
      </c>
      <c r="D15" s="28" t="s">
        <v>575</v>
      </c>
      <c r="E15" s="28" t="n">
        <v>0</v>
      </c>
      <c r="F15" s="28" t="n">
        <v>0</v>
      </c>
      <c r="G15" s="28" t="n">
        <v>57528.9962768555</v>
      </c>
      <c r="H15" s="28" t="n">
        <v>0</v>
      </c>
      <c r="I15" s="28" t="n">
        <v>1200190.24085999</v>
      </c>
      <c r="J15" s="28" t="n">
        <v>2302029.77371216</v>
      </c>
    </row>
    <row r="16">
      <c r="A16" s="37" t="s">
        <v>569</v>
      </c>
      <c r="B16" s="28" t="s">
        <v>578</v>
      </c>
      <c r="C16" s="28" t="s">
        <v>571</v>
      </c>
      <c r="D16" s="28" t="s">
        <v>576</v>
      </c>
      <c r="E16" s="28" t="n">
        <v>0</v>
      </c>
      <c r="F16" s="28" t="n">
        <v>252375.137329102</v>
      </c>
      <c r="G16" s="28" t="n">
        <v>824112.224578857</v>
      </c>
      <c r="H16" s="28" t="n">
        <v>0</v>
      </c>
      <c r="I16" s="28" t="n">
        <v>660899.954223633</v>
      </c>
      <c r="J16" s="28" t="n">
        <v>4857654.17175293</v>
      </c>
    </row>
    <row r="17">
      <c r="A17" s="37" t="s">
        <v>569</v>
      </c>
      <c r="B17" s="28" t="s">
        <v>578</v>
      </c>
      <c r="C17" s="28" t="s">
        <v>577</v>
      </c>
      <c r="D17" s="28" t="s">
        <v>572</v>
      </c>
      <c r="E17" s="28" t="n">
        <v>0</v>
      </c>
      <c r="F17" s="28" t="n">
        <v>0</v>
      </c>
      <c r="G17" s="28" t="n">
        <v>0</v>
      </c>
      <c r="H17" s="28" t="n">
        <v>0</v>
      </c>
      <c r="I17" s="28" t="n">
        <v>0</v>
      </c>
      <c r="J17" s="28" t="n">
        <v>1849621.18835449</v>
      </c>
    </row>
    <row r="18">
      <c r="A18" s="37" t="s">
        <v>569</v>
      </c>
      <c r="B18" s="28" t="s">
        <v>578</v>
      </c>
      <c r="C18" s="28" t="s">
        <v>577</v>
      </c>
      <c r="D18" s="28" t="s">
        <v>573</v>
      </c>
      <c r="E18" s="28" t="n">
        <v>0</v>
      </c>
      <c r="F18" s="28" t="n">
        <v>0</v>
      </c>
      <c r="G18" s="28" t="n">
        <v>0</v>
      </c>
      <c r="H18" s="28" t="n">
        <v>0</v>
      </c>
      <c r="I18" s="28" t="n">
        <v>46026.195526123</v>
      </c>
      <c r="J18" s="28" t="n">
        <v>0</v>
      </c>
    </row>
    <row r="19">
      <c r="A19" s="37" t="s">
        <v>569</v>
      </c>
      <c r="B19" s="28" t="s">
        <v>578</v>
      </c>
      <c r="C19" s="28" t="s">
        <v>577</v>
      </c>
      <c r="D19" s="28" t="s">
        <v>574</v>
      </c>
      <c r="E19" s="28" t="n">
        <v>0</v>
      </c>
      <c r="F19" s="28" t="n">
        <v>0</v>
      </c>
      <c r="G19" s="28" t="n">
        <v>2618844.140625</v>
      </c>
      <c r="H19" s="28" t="n">
        <v>0</v>
      </c>
      <c r="I19" s="28" t="n">
        <v>846727.844238281</v>
      </c>
      <c r="J19" s="28" t="n">
        <v>1924016.8762207</v>
      </c>
    </row>
    <row r="20">
      <c r="A20" s="37" t="s">
        <v>569</v>
      </c>
      <c r="B20" s="28" t="s">
        <v>578</v>
      </c>
      <c r="C20" s="28" t="s">
        <v>577</v>
      </c>
      <c r="D20" s="28" t="s">
        <v>575</v>
      </c>
      <c r="E20" s="28" t="n">
        <v>0</v>
      </c>
      <c r="F20" s="28" t="n">
        <v>0</v>
      </c>
      <c r="G20" s="28" t="n">
        <v>2430646.65527344</v>
      </c>
      <c r="H20" s="28" t="n">
        <v>0</v>
      </c>
      <c r="I20" s="28" t="n">
        <v>2551640.87677002</v>
      </c>
      <c r="J20" s="28" t="n">
        <v>667846.343994141</v>
      </c>
    </row>
    <row r="21">
      <c r="A21" s="37" t="s">
        <v>569</v>
      </c>
      <c r="B21" s="28" t="s">
        <v>578</v>
      </c>
      <c r="C21" s="28" t="s">
        <v>577</v>
      </c>
      <c r="D21" s="28" t="s">
        <v>576</v>
      </c>
      <c r="E21" s="28" t="n">
        <v>0</v>
      </c>
      <c r="F21" s="28" t="n">
        <v>0</v>
      </c>
      <c r="G21" s="28" t="n">
        <v>4848429.37011719</v>
      </c>
      <c r="H21" s="28" t="n">
        <v>0</v>
      </c>
      <c r="I21" s="28" t="n">
        <v>574161.950683594</v>
      </c>
      <c r="J21" s="28" t="n">
        <v>8449068.73245239</v>
      </c>
    </row>
    <row r="22">
      <c r="A22" s="37" t="s">
        <v>569</v>
      </c>
      <c r="B22" s="28" t="s">
        <v>579</v>
      </c>
      <c r="C22" s="28" t="s">
        <v>571</v>
      </c>
      <c r="D22" s="28" t="s">
        <v>572</v>
      </c>
      <c r="E22" s="28" t="n">
        <v>500707.846069336</v>
      </c>
      <c r="F22" s="28" t="n">
        <v>137557.098388672</v>
      </c>
      <c r="G22" s="28" t="n">
        <v>85846.1585998535</v>
      </c>
      <c r="H22" s="28" t="n">
        <v>252571.495056152</v>
      </c>
      <c r="I22" s="28" t="n">
        <v>1302147.90039062</v>
      </c>
      <c r="J22" s="28" t="n">
        <v>64411.7736816406</v>
      </c>
    </row>
    <row r="23">
      <c r="A23" s="37" t="s">
        <v>569</v>
      </c>
      <c r="B23" s="28" t="s">
        <v>579</v>
      </c>
      <c r="C23" s="28" t="s">
        <v>571</v>
      </c>
      <c r="D23" s="28" t="s">
        <v>573</v>
      </c>
      <c r="E23" s="28" t="n">
        <v>0</v>
      </c>
      <c r="F23" s="28" t="n">
        <v>419205.430603027</v>
      </c>
      <c r="G23" s="28" t="n">
        <v>12099.5052337646</v>
      </c>
      <c r="H23" s="28" t="n">
        <v>0</v>
      </c>
      <c r="I23" s="28" t="n">
        <v>1443470.49369812</v>
      </c>
      <c r="J23" s="28" t="n">
        <v>114962.902069092</v>
      </c>
    </row>
    <row r="24">
      <c r="A24" s="37" t="s">
        <v>569</v>
      </c>
      <c r="B24" s="28" t="s">
        <v>579</v>
      </c>
      <c r="C24" s="28" t="s">
        <v>571</v>
      </c>
      <c r="D24" s="28" t="s">
        <v>574</v>
      </c>
      <c r="E24" s="28" t="n">
        <v>0</v>
      </c>
      <c r="F24" s="28" t="n">
        <v>1327351.48925781</v>
      </c>
      <c r="G24" s="28" t="n">
        <v>0</v>
      </c>
      <c r="H24" s="28" t="n">
        <v>0</v>
      </c>
      <c r="I24" s="28" t="n">
        <v>3931567.13485718</v>
      </c>
      <c r="J24" s="28" t="n">
        <v>857006.076049805</v>
      </c>
    </row>
    <row r="25">
      <c r="A25" s="37" t="s">
        <v>569</v>
      </c>
      <c r="B25" s="28" t="s">
        <v>579</v>
      </c>
      <c r="C25" s="28" t="s">
        <v>571</v>
      </c>
      <c r="D25" s="28" t="s">
        <v>575</v>
      </c>
      <c r="E25" s="28" t="n">
        <v>0</v>
      </c>
      <c r="F25" s="28" t="n">
        <v>689712.524414062</v>
      </c>
      <c r="G25" s="28" t="n">
        <v>0</v>
      </c>
      <c r="H25" s="28" t="n">
        <v>0</v>
      </c>
      <c r="I25" s="28" t="n">
        <v>4044748.62823486</v>
      </c>
      <c r="J25" s="28" t="n">
        <v>85143.5417175293</v>
      </c>
    </row>
    <row r="26">
      <c r="A26" s="37" t="s">
        <v>569</v>
      </c>
      <c r="B26" s="28" t="s">
        <v>579</v>
      </c>
      <c r="C26" s="28" t="s">
        <v>571</v>
      </c>
      <c r="D26" s="28" t="s">
        <v>576</v>
      </c>
      <c r="E26" s="28" t="n">
        <v>0</v>
      </c>
      <c r="F26" s="28" t="n">
        <v>397056.207275391</v>
      </c>
      <c r="G26" s="28" t="n">
        <v>759531.083679199</v>
      </c>
      <c r="H26" s="28" t="n">
        <v>84326.0391235352</v>
      </c>
      <c r="I26" s="28" t="n">
        <v>4053943.18400574</v>
      </c>
      <c r="J26" s="28" t="n">
        <v>250898.003387451</v>
      </c>
    </row>
    <row r="27">
      <c r="A27" s="37" t="s">
        <v>569</v>
      </c>
      <c r="B27" s="28" t="s">
        <v>579</v>
      </c>
      <c r="C27" s="28" t="s">
        <v>577</v>
      </c>
      <c r="D27" s="28" t="s">
        <v>572</v>
      </c>
      <c r="E27" s="28" t="n">
        <v>0</v>
      </c>
      <c r="F27" s="28" t="n">
        <v>8983.63151550293</v>
      </c>
      <c r="G27" s="28" t="n">
        <v>71314.1006469727</v>
      </c>
      <c r="H27" s="28" t="n">
        <v>0</v>
      </c>
      <c r="I27" s="28" t="n">
        <v>674855.233764648</v>
      </c>
      <c r="J27" s="28" t="n">
        <v>0</v>
      </c>
    </row>
    <row r="28">
      <c r="A28" s="37" t="s">
        <v>569</v>
      </c>
      <c r="B28" s="28" t="s">
        <v>579</v>
      </c>
      <c r="C28" s="28" t="s">
        <v>577</v>
      </c>
      <c r="D28" s="28" t="s">
        <v>573</v>
      </c>
      <c r="E28" s="28" t="n">
        <v>0</v>
      </c>
      <c r="F28" s="28" t="n">
        <v>0</v>
      </c>
      <c r="G28" s="28" t="n">
        <v>289926.566162109</v>
      </c>
      <c r="H28" s="28" t="n">
        <v>0</v>
      </c>
      <c r="I28" s="28" t="n">
        <v>270423.196411133</v>
      </c>
      <c r="J28" s="28" t="n">
        <v>122532.580566406</v>
      </c>
    </row>
    <row r="29">
      <c r="A29" s="37" t="s">
        <v>569</v>
      </c>
      <c r="B29" s="28" t="s">
        <v>579</v>
      </c>
      <c r="C29" s="28" t="s">
        <v>577</v>
      </c>
      <c r="D29" s="28" t="s">
        <v>574</v>
      </c>
      <c r="E29" s="28" t="n">
        <v>0</v>
      </c>
      <c r="F29" s="28" t="n">
        <v>1524198.63586426</v>
      </c>
      <c r="G29" s="28" t="n">
        <v>8022034.01733398</v>
      </c>
      <c r="H29" s="28" t="n">
        <v>0</v>
      </c>
      <c r="I29" s="28" t="n">
        <v>562242.308807373</v>
      </c>
      <c r="J29" s="28" t="n">
        <v>737316.668701172</v>
      </c>
    </row>
    <row r="30">
      <c r="A30" s="37" t="s">
        <v>569</v>
      </c>
      <c r="B30" s="28" t="s">
        <v>579</v>
      </c>
      <c r="C30" s="28" t="s">
        <v>577</v>
      </c>
      <c r="D30" s="28" t="s">
        <v>575</v>
      </c>
      <c r="E30" s="28" t="n">
        <v>0</v>
      </c>
      <c r="F30" s="28" t="n">
        <v>1177752.34794617</v>
      </c>
      <c r="G30" s="28" t="n">
        <v>45207.9532623291</v>
      </c>
      <c r="H30" s="28" t="n">
        <v>0</v>
      </c>
      <c r="I30" s="28" t="n">
        <v>7595593.07441711</v>
      </c>
      <c r="J30" s="28" t="n">
        <v>194728.199386597</v>
      </c>
    </row>
    <row r="31">
      <c r="A31" s="37" t="s">
        <v>569</v>
      </c>
      <c r="B31" s="28" t="s">
        <v>579</v>
      </c>
      <c r="C31" s="28" t="s">
        <v>577</v>
      </c>
      <c r="D31" s="28" t="s">
        <v>576</v>
      </c>
      <c r="E31" s="28" t="n">
        <v>0</v>
      </c>
      <c r="F31" s="28" t="n">
        <v>2325975.62026978</v>
      </c>
      <c r="G31" s="28" t="n">
        <v>4882707.44018555</v>
      </c>
      <c r="H31" s="28" t="n">
        <v>0</v>
      </c>
      <c r="I31" s="28" t="n">
        <v>132528.717041016</v>
      </c>
      <c r="J31" s="28" t="n">
        <v>448726.446533203</v>
      </c>
    </row>
    <row r="32">
      <c r="A32" s="38" t="s">
        <v>580</v>
      </c>
      <c r="B32" s="28" t="s">
        <v>570</v>
      </c>
      <c r="C32" s="28" t="s">
        <v>571</v>
      </c>
      <c r="D32" s="28" t="s">
        <v>572</v>
      </c>
      <c r="E32" s="28" t="n">
        <v>0</v>
      </c>
      <c r="F32" s="28" t="n">
        <v>0</v>
      </c>
      <c r="G32" s="28" t="n">
        <v>0</v>
      </c>
      <c r="H32" s="28" t="n">
        <v>0</v>
      </c>
      <c r="I32" s="28" t="n">
        <v>0</v>
      </c>
      <c r="J32" s="28" t="n">
        <v>0</v>
      </c>
    </row>
    <row r="33">
      <c r="A33" s="38" t="s">
        <v>580</v>
      </c>
      <c r="B33" s="28" t="s">
        <v>570</v>
      </c>
      <c r="C33" s="28" t="s">
        <v>571</v>
      </c>
      <c r="D33" s="28" t="s">
        <v>573</v>
      </c>
      <c r="E33" s="28" t="n">
        <v>0</v>
      </c>
      <c r="F33" s="28" t="n">
        <v>0</v>
      </c>
      <c r="G33" s="28" t="n">
        <v>0</v>
      </c>
      <c r="H33" s="28" t="n">
        <v>0</v>
      </c>
      <c r="I33" s="28" t="n">
        <v>0</v>
      </c>
      <c r="J33" s="28" t="n">
        <v>0</v>
      </c>
    </row>
    <row r="34">
      <c r="A34" s="38" t="s">
        <v>580</v>
      </c>
      <c r="B34" s="28" t="s">
        <v>570</v>
      </c>
      <c r="C34" s="28" t="s">
        <v>571</v>
      </c>
      <c r="D34" s="28" t="s">
        <v>574</v>
      </c>
      <c r="E34" s="28" t="n">
        <v>0</v>
      </c>
      <c r="F34" s="28" t="n">
        <v>0</v>
      </c>
      <c r="G34" s="28" t="n">
        <v>0</v>
      </c>
      <c r="H34" s="28" t="n">
        <v>0</v>
      </c>
      <c r="I34" s="28" t="n">
        <v>0</v>
      </c>
      <c r="J34" s="28" t="n">
        <v>0</v>
      </c>
    </row>
    <row r="35">
      <c r="A35" s="38" t="s">
        <v>580</v>
      </c>
      <c r="B35" s="28" t="s">
        <v>570</v>
      </c>
      <c r="C35" s="28" t="s">
        <v>571</v>
      </c>
      <c r="D35" s="28" t="s">
        <v>575</v>
      </c>
      <c r="E35" s="28" t="n">
        <v>0</v>
      </c>
      <c r="F35" s="28" t="n">
        <v>0</v>
      </c>
      <c r="G35" s="28" t="n">
        <v>0</v>
      </c>
      <c r="H35" s="28" t="n">
        <v>0</v>
      </c>
      <c r="I35" s="28" t="n">
        <v>0</v>
      </c>
      <c r="J35" s="28" t="n">
        <v>0</v>
      </c>
    </row>
    <row r="36">
      <c r="A36" s="38" t="s">
        <v>580</v>
      </c>
      <c r="B36" s="28" t="s">
        <v>570</v>
      </c>
      <c r="C36" s="28" t="s">
        <v>571</v>
      </c>
      <c r="D36" s="28" t="s">
        <v>576</v>
      </c>
      <c r="E36" s="28" t="n">
        <v>0</v>
      </c>
      <c r="F36" s="28" t="n">
        <v>0</v>
      </c>
      <c r="G36" s="28" t="n">
        <v>0</v>
      </c>
      <c r="H36" s="28" t="n">
        <v>0</v>
      </c>
      <c r="I36" s="28" t="n">
        <v>0</v>
      </c>
      <c r="J36" s="28" t="n">
        <v>0</v>
      </c>
    </row>
    <row r="37">
      <c r="A37" s="38" t="s">
        <v>580</v>
      </c>
      <c r="B37" s="28" t="s">
        <v>570</v>
      </c>
      <c r="C37" s="28" t="s">
        <v>577</v>
      </c>
      <c r="D37" s="28" t="s">
        <v>572</v>
      </c>
      <c r="E37" s="28" t="n">
        <v>0</v>
      </c>
      <c r="F37" s="28" t="n">
        <v>0</v>
      </c>
      <c r="G37" s="28" t="n">
        <v>0</v>
      </c>
      <c r="H37" s="28" t="n">
        <v>0</v>
      </c>
      <c r="I37" s="28" t="n">
        <v>0</v>
      </c>
      <c r="J37" s="28" t="n">
        <v>0</v>
      </c>
    </row>
    <row r="38">
      <c r="A38" s="38" t="s">
        <v>580</v>
      </c>
      <c r="B38" s="28" t="s">
        <v>570</v>
      </c>
      <c r="C38" s="28" t="s">
        <v>577</v>
      </c>
      <c r="D38" s="28" t="s">
        <v>573</v>
      </c>
      <c r="E38" s="28" t="n">
        <v>0</v>
      </c>
      <c r="F38" s="28" t="n">
        <v>0</v>
      </c>
      <c r="G38" s="28" t="n">
        <v>0</v>
      </c>
      <c r="H38" s="28" t="n">
        <v>0</v>
      </c>
      <c r="I38" s="28" t="n">
        <v>0</v>
      </c>
      <c r="J38" s="28" t="n">
        <v>0</v>
      </c>
    </row>
    <row r="39">
      <c r="A39" s="38" t="s">
        <v>580</v>
      </c>
      <c r="B39" s="28" t="s">
        <v>570</v>
      </c>
      <c r="C39" s="28" t="s">
        <v>577</v>
      </c>
      <c r="D39" s="28" t="s">
        <v>574</v>
      </c>
      <c r="E39" s="28" t="n">
        <v>0</v>
      </c>
      <c r="F39" s="28" t="n">
        <v>0</v>
      </c>
      <c r="G39" s="28" t="n">
        <v>0</v>
      </c>
      <c r="H39" s="28" t="n">
        <v>0</v>
      </c>
      <c r="I39" s="28" t="n">
        <v>0</v>
      </c>
      <c r="J39" s="28" t="n">
        <v>0</v>
      </c>
    </row>
    <row r="40">
      <c r="A40" s="38" t="s">
        <v>580</v>
      </c>
      <c r="B40" s="28" t="s">
        <v>570</v>
      </c>
      <c r="C40" s="28" t="s">
        <v>577</v>
      </c>
      <c r="D40" s="28" t="s">
        <v>575</v>
      </c>
      <c r="E40" s="28" t="n">
        <v>0</v>
      </c>
      <c r="F40" s="28" t="n">
        <v>0</v>
      </c>
      <c r="G40" s="28" t="n">
        <v>0</v>
      </c>
      <c r="H40" s="28" t="n">
        <v>0</v>
      </c>
      <c r="I40" s="28" t="n">
        <v>0</v>
      </c>
      <c r="J40" s="28" t="n">
        <v>0</v>
      </c>
    </row>
    <row r="41">
      <c r="A41" s="38" t="s">
        <v>580</v>
      </c>
      <c r="B41" s="28" t="s">
        <v>570</v>
      </c>
      <c r="C41" s="28" t="s">
        <v>577</v>
      </c>
      <c r="D41" s="28" t="s">
        <v>576</v>
      </c>
      <c r="E41" s="28" t="n">
        <v>0</v>
      </c>
      <c r="F41" s="28" t="n">
        <v>0</v>
      </c>
      <c r="G41" s="28" t="n">
        <v>0</v>
      </c>
      <c r="H41" s="28" t="n">
        <v>0</v>
      </c>
      <c r="I41" s="28" t="n">
        <v>0</v>
      </c>
      <c r="J41" s="28" t="n">
        <v>0</v>
      </c>
    </row>
    <row r="42">
      <c r="A42" s="38" t="s">
        <v>580</v>
      </c>
      <c r="B42" s="28" t="s">
        <v>578</v>
      </c>
      <c r="C42" s="28" t="s">
        <v>571</v>
      </c>
      <c r="D42" s="28" t="s">
        <v>572</v>
      </c>
      <c r="E42" s="28" t="n">
        <v>0</v>
      </c>
      <c r="F42" s="28" t="n">
        <v>1168581.21948242</v>
      </c>
      <c r="G42" s="28" t="n">
        <v>0</v>
      </c>
      <c r="H42" s="28" t="n">
        <v>70864.5141601562</v>
      </c>
      <c r="I42" s="28" t="n">
        <v>10233238.3079529</v>
      </c>
      <c r="J42" s="28" t="n">
        <v>451457.096405029</v>
      </c>
    </row>
    <row r="43">
      <c r="A43" s="38" t="s">
        <v>580</v>
      </c>
      <c r="B43" s="28" t="s">
        <v>578</v>
      </c>
      <c r="C43" s="28" t="s">
        <v>571</v>
      </c>
      <c r="D43" s="28" t="s">
        <v>573</v>
      </c>
      <c r="E43" s="28" t="n">
        <v>0</v>
      </c>
      <c r="F43" s="28" t="n">
        <v>3086576.17950439</v>
      </c>
      <c r="G43" s="28" t="n">
        <v>0</v>
      </c>
      <c r="H43" s="28" t="n">
        <v>841390.942382812</v>
      </c>
      <c r="I43" s="28" t="n">
        <v>13142506.0596466</v>
      </c>
      <c r="J43" s="28" t="n">
        <v>1205489.60952759</v>
      </c>
    </row>
    <row r="44">
      <c r="A44" s="38" t="s">
        <v>580</v>
      </c>
      <c r="B44" s="28" t="s">
        <v>578</v>
      </c>
      <c r="C44" s="28" t="s">
        <v>571</v>
      </c>
      <c r="D44" s="28" t="s">
        <v>574</v>
      </c>
      <c r="E44" s="28" t="n">
        <v>0</v>
      </c>
      <c r="F44" s="28" t="n">
        <v>1676010.59875488</v>
      </c>
      <c r="G44" s="28" t="n">
        <v>282724.035644531</v>
      </c>
      <c r="H44" s="28" t="n">
        <v>0</v>
      </c>
      <c r="I44" s="28" t="n">
        <v>12366259.2155457</v>
      </c>
      <c r="J44" s="28" t="n">
        <v>3507675.24490356</v>
      </c>
    </row>
    <row r="45">
      <c r="A45" s="38" t="s">
        <v>580</v>
      </c>
      <c r="B45" s="28" t="s">
        <v>578</v>
      </c>
      <c r="C45" s="28" t="s">
        <v>571</v>
      </c>
      <c r="D45" s="28" t="s">
        <v>575</v>
      </c>
      <c r="E45" s="28" t="n">
        <v>0</v>
      </c>
      <c r="F45" s="28" t="n">
        <v>2027721.14906311</v>
      </c>
      <c r="G45" s="28" t="n">
        <v>381715.942382812</v>
      </c>
      <c r="H45" s="28" t="n">
        <v>320213.924407959</v>
      </c>
      <c r="I45" s="28" t="n">
        <v>14180238.2041931</v>
      </c>
      <c r="J45" s="28" t="n">
        <v>4314506.13250732</v>
      </c>
    </row>
    <row r="46">
      <c r="A46" s="38" t="s">
        <v>580</v>
      </c>
      <c r="B46" s="28" t="s">
        <v>578</v>
      </c>
      <c r="C46" s="28" t="s">
        <v>571</v>
      </c>
      <c r="D46" s="28" t="s">
        <v>576</v>
      </c>
      <c r="E46" s="28" t="n">
        <v>0</v>
      </c>
      <c r="F46" s="28" t="n">
        <v>5146579.45404053</v>
      </c>
      <c r="G46" s="28" t="n">
        <v>6723156.43310547</v>
      </c>
      <c r="H46" s="28" t="n">
        <v>1189044.26116943</v>
      </c>
      <c r="I46" s="28" t="n">
        <v>22348307.6356506</v>
      </c>
      <c r="J46" s="28" t="n">
        <v>25305130.2536011</v>
      </c>
    </row>
    <row r="47">
      <c r="A47" s="38" t="s">
        <v>580</v>
      </c>
      <c r="B47" s="28" t="s">
        <v>578</v>
      </c>
      <c r="C47" s="28" t="s">
        <v>577</v>
      </c>
      <c r="D47" s="28" t="s">
        <v>572</v>
      </c>
      <c r="E47" s="28" t="n">
        <v>677846.478881836</v>
      </c>
      <c r="F47" s="28" t="n">
        <v>1269215.49911499</v>
      </c>
      <c r="G47" s="28" t="n">
        <v>0</v>
      </c>
      <c r="H47" s="28" t="n">
        <v>0</v>
      </c>
      <c r="I47" s="28" t="n">
        <v>13346479.7277451</v>
      </c>
      <c r="J47" s="28" t="n">
        <v>3622060.86883545</v>
      </c>
    </row>
    <row r="48">
      <c r="A48" s="38" t="s">
        <v>580</v>
      </c>
      <c r="B48" s="28" t="s">
        <v>578</v>
      </c>
      <c r="C48" s="28" t="s">
        <v>577</v>
      </c>
      <c r="D48" s="28" t="s">
        <v>573</v>
      </c>
      <c r="E48" s="28" t="n">
        <v>0</v>
      </c>
      <c r="F48" s="28" t="n">
        <v>11702214.849762</v>
      </c>
      <c r="G48" s="28" t="n">
        <v>2030944.32373047</v>
      </c>
      <c r="H48" s="28" t="n">
        <v>0</v>
      </c>
      <c r="I48" s="28" t="n">
        <v>19480845.6983185</v>
      </c>
      <c r="J48" s="28" t="n">
        <v>4743348.70742798</v>
      </c>
    </row>
    <row r="49">
      <c r="A49" s="38" t="s">
        <v>580</v>
      </c>
      <c r="B49" s="28" t="s">
        <v>578</v>
      </c>
      <c r="C49" s="28" t="s">
        <v>577</v>
      </c>
      <c r="D49" s="28" t="s">
        <v>574</v>
      </c>
      <c r="E49" s="28" t="n">
        <v>280356.338500977</v>
      </c>
      <c r="F49" s="28" t="n">
        <v>6224595.65887451</v>
      </c>
      <c r="G49" s="28" t="n">
        <v>18266203.4713745</v>
      </c>
      <c r="H49" s="28" t="n">
        <v>1227994.57397461</v>
      </c>
      <c r="I49" s="28" t="n">
        <v>39053188.2369995</v>
      </c>
      <c r="J49" s="28" t="n">
        <v>18966058.770752</v>
      </c>
    </row>
    <row r="50">
      <c r="A50" s="38" t="s">
        <v>580</v>
      </c>
      <c r="B50" s="28" t="s">
        <v>578</v>
      </c>
      <c r="C50" s="28" t="s">
        <v>577</v>
      </c>
      <c r="D50" s="28" t="s">
        <v>575</v>
      </c>
      <c r="E50" s="28" t="n">
        <v>0</v>
      </c>
      <c r="F50" s="28" t="n">
        <v>17869647.5716782</v>
      </c>
      <c r="G50" s="28" t="n">
        <v>5290073.90899658</v>
      </c>
      <c r="H50" s="28" t="n">
        <v>503370.226287842</v>
      </c>
      <c r="I50" s="28" t="n">
        <v>46832355.5587769</v>
      </c>
      <c r="J50" s="28" t="n">
        <v>68090364.6057129</v>
      </c>
    </row>
    <row r="51">
      <c r="A51" s="38" t="s">
        <v>580</v>
      </c>
      <c r="B51" s="28" t="s">
        <v>578</v>
      </c>
      <c r="C51" s="28" t="s">
        <v>577</v>
      </c>
      <c r="D51" s="28" t="s">
        <v>576</v>
      </c>
      <c r="E51" s="28" t="n">
        <v>0</v>
      </c>
      <c r="F51" s="28" t="n">
        <v>24572757.7708054</v>
      </c>
      <c r="G51" s="28" t="n">
        <v>137582747.042847</v>
      </c>
      <c r="H51" s="28" t="n">
        <v>15000177.746582</v>
      </c>
      <c r="I51" s="28" t="n">
        <v>45392050.26474</v>
      </c>
      <c r="J51" s="28" t="n">
        <v>152865073.213287</v>
      </c>
    </row>
    <row r="52">
      <c r="A52" s="38" t="s">
        <v>580</v>
      </c>
      <c r="B52" s="28" t="s">
        <v>579</v>
      </c>
      <c r="C52" s="28" t="s">
        <v>571</v>
      </c>
      <c r="D52" s="28" t="s">
        <v>572</v>
      </c>
      <c r="E52" s="28" t="n">
        <v>2457716.08886719</v>
      </c>
      <c r="F52" s="28" t="n">
        <v>1995600.71754456</v>
      </c>
      <c r="G52" s="28" t="n">
        <v>147117.945632935</v>
      </c>
      <c r="H52" s="28" t="n">
        <v>2772601.33590698</v>
      </c>
      <c r="I52" s="28" t="n">
        <v>35858968.370285</v>
      </c>
      <c r="J52" s="28" t="n">
        <v>2354595.23391724</v>
      </c>
    </row>
    <row r="53">
      <c r="A53" s="38" t="s">
        <v>580</v>
      </c>
      <c r="B53" s="28" t="s">
        <v>579</v>
      </c>
      <c r="C53" s="28" t="s">
        <v>571</v>
      </c>
      <c r="D53" s="28" t="s">
        <v>573</v>
      </c>
      <c r="E53" s="28" t="n">
        <v>0</v>
      </c>
      <c r="F53" s="28" t="n">
        <v>4761029.32357788</v>
      </c>
      <c r="G53" s="28" t="n">
        <v>248560.899734497</v>
      </c>
      <c r="H53" s="28" t="n">
        <v>7704228.82522583</v>
      </c>
      <c r="I53" s="28" t="n">
        <v>41037926.3492584</v>
      </c>
      <c r="J53" s="28" t="n">
        <v>5409274.3686676</v>
      </c>
    </row>
    <row r="54">
      <c r="A54" s="38" t="s">
        <v>580</v>
      </c>
      <c r="B54" s="28" t="s">
        <v>579</v>
      </c>
      <c r="C54" s="28" t="s">
        <v>571</v>
      </c>
      <c r="D54" s="28" t="s">
        <v>574</v>
      </c>
      <c r="E54" s="28" t="n">
        <v>385159.881591797</v>
      </c>
      <c r="F54" s="28" t="n">
        <v>7187227.12001801</v>
      </c>
      <c r="G54" s="28" t="n">
        <v>1939634.21974182</v>
      </c>
      <c r="H54" s="28" t="n">
        <v>6031619.49874878</v>
      </c>
      <c r="I54" s="28" t="n">
        <v>61543824.8521423</v>
      </c>
      <c r="J54" s="28" t="n">
        <v>9658744.75738525</v>
      </c>
    </row>
    <row r="55">
      <c r="A55" s="38" t="s">
        <v>580</v>
      </c>
      <c r="B55" s="28" t="s">
        <v>579</v>
      </c>
      <c r="C55" s="28" t="s">
        <v>571</v>
      </c>
      <c r="D55" s="28" t="s">
        <v>575</v>
      </c>
      <c r="E55" s="28" t="n">
        <v>0</v>
      </c>
      <c r="F55" s="28" t="n">
        <v>11447336.4013672</v>
      </c>
      <c r="G55" s="28" t="n">
        <v>1588961.510849</v>
      </c>
      <c r="H55" s="28" t="n">
        <v>3011558.2824707</v>
      </c>
      <c r="I55" s="28" t="n">
        <v>73577652.6625824</v>
      </c>
      <c r="J55" s="28" t="n">
        <v>13873478.2478333</v>
      </c>
    </row>
    <row r="56">
      <c r="A56" s="38" t="s">
        <v>580</v>
      </c>
      <c r="B56" s="28" t="s">
        <v>579</v>
      </c>
      <c r="C56" s="28" t="s">
        <v>571</v>
      </c>
      <c r="D56" s="28" t="s">
        <v>576</v>
      </c>
      <c r="E56" s="28" t="n">
        <v>0</v>
      </c>
      <c r="F56" s="28" t="n">
        <v>13237209.5344543</v>
      </c>
      <c r="G56" s="28" t="n">
        <v>1844759.48486328</v>
      </c>
      <c r="H56" s="28" t="n">
        <v>4491621.2310791</v>
      </c>
      <c r="I56" s="28" t="n">
        <v>86348160.068512</v>
      </c>
      <c r="J56" s="28" t="n">
        <v>37289535.6502533</v>
      </c>
    </row>
    <row r="57">
      <c r="A57" s="38" t="s">
        <v>580</v>
      </c>
      <c r="B57" s="28" t="s">
        <v>579</v>
      </c>
      <c r="C57" s="28" t="s">
        <v>577</v>
      </c>
      <c r="D57" s="28" t="s">
        <v>572</v>
      </c>
      <c r="E57" s="28" t="n">
        <v>2713697.13134766</v>
      </c>
      <c r="F57" s="28" t="n">
        <v>7873505.32905579</v>
      </c>
      <c r="G57" s="28" t="n">
        <v>4096112.80975342</v>
      </c>
      <c r="H57" s="28" t="n">
        <v>5402372.97119141</v>
      </c>
      <c r="I57" s="28" t="n">
        <v>44775120.4829407</v>
      </c>
      <c r="J57" s="28" t="n">
        <v>7561922.58544922</v>
      </c>
    </row>
    <row r="58">
      <c r="A58" s="38" t="s">
        <v>580</v>
      </c>
      <c r="B58" s="28" t="s">
        <v>579</v>
      </c>
      <c r="C58" s="28" t="s">
        <v>577</v>
      </c>
      <c r="D58" s="28" t="s">
        <v>573</v>
      </c>
      <c r="E58" s="28" t="n">
        <v>725633.157348633</v>
      </c>
      <c r="F58" s="28" t="n">
        <v>21115197.0914459</v>
      </c>
      <c r="G58" s="28" t="n">
        <v>23195039.9734497</v>
      </c>
      <c r="H58" s="28" t="n">
        <v>5658142.76428223</v>
      </c>
      <c r="I58" s="28" t="n">
        <v>62128701.8807983</v>
      </c>
      <c r="J58" s="28" t="n">
        <v>22202327.4246216</v>
      </c>
    </row>
    <row r="59">
      <c r="A59" s="38" t="s">
        <v>580</v>
      </c>
      <c r="B59" s="28" t="s">
        <v>579</v>
      </c>
      <c r="C59" s="28" t="s">
        <v>577</v>
      </c>
      <c r="D59" s="28" t="s">
        <v>574</v>
      </c>
      <c r="E59" s="28" t="n">
        <v>665610.220336914</v>
      </c>
      <c r="F59" s="28" t="n">
        <v>25325304.2715836</v>
      </c>
      <c r="G59" s="28" t="n">
        <v>32654815.7666016</v>
      </c>
      <c r="H59" s="28" t="n">
        <v>941077.191925049</v>
      </c>
      <c r="I59" s="28" t="n">
        <v>104437999.121017</v>
      </c>
      <c r="J59" s="28" t="n">
        <v>55532053.0212402</v>
      </c>
    </row>
    <row r="60">
      <c r="A60" s="38" t="s">
        <v>580</v>
      </c>
      <c r="B60" s="28" t="s">
        <v>579</v>
      </c>
      <c r="C60" s="28" t="s">
        <v>577</v>
      </c>
      <c r="D60" s="28" t="s">
        <v>575</v>
      </c>
      <c r="E60" s="28" t="n">
        <v>3856365.85235596</v>
      </c>
      <c r="F60" s="28" t="n">
        <v>44744140.5723953</v>
      </c>
      <c r="G60" s="28" t="n">
        <v>35540672.819519</v>
      </c>
      <c r="H60" s="28" t="n">
        <v>10107149.6452332</v>
      </c>
      <c r="I60" s="28" t="n">
        <v>94414321.2404633</v>
      </c>
      <c r="J60" s="28" t="n">
        <v>69956362.5209427</v>
      </c>
    </row>
    <row r="61">
      <c r="A61" s="38" t="s">
        <v>580</v>
      </c>
      <c r="B61" s="28" t="s">
        <v>579</v>
      </c>
      <c r="C61" s="28" t="s">
        <v>577</v>
      </c>
      <c r="D61" s="28" t="s">
        <v>576</v>
      </c>
      <c r="E61" s="28" t="n">
        <v>0</v>
      </c>
      <c r="F61" s="28" t="n">
        <v>38584235.1122856</v>
      </c>
      <c r="G61" s="28" t="n">
        <v>53816791.0209656</v>
      </c>
      <c r="H61" s="28" t="n">
        <v>3274101.95159912</v>
      </c>
      <c r="I61" s="28" t="n">
        <v>177828182.185211</v>
      </c>
      <c r="J61" s="28" t="n">
        <v>113393550.440979</v>
      </c>
    </row>
    <row r="62">
      <c r="A62" s="38" t="s">
        <v>580</v>
      </c>
      <c r="B62" s="28" t="s">
        <v>581</v>
      </c>
      <c r="C62" s="28" t="s">
        <v>571</v>
      </c>
      <c r="D62" s="28" t="s">
        <v>572</v>
      </c>
      <c r="E62" s="28" t="n">
        <v>0</v>
      </c>
      <c r="F62" s="28" t="n">
        <v>0</v>
      </c>
      <c r="G62" s="28" t="n">
        <v>0</v>
      </c>
      <c r="H62" s="28" t="n">
        <v>0</v>
      </c>
      <c r="I62" s="28" t="n">
        <v>0</v>
      </c>
      <c r="J62" s="28" t="n">
        <v>0</v>
      </c>
    </row>
    <row r="63">
      <c r="A63" s="38" t="s">
        <v>580</v>
      </c>
      <c r="B63" s="28" t="s">
        <v>581</v>
      </c>
      <c r="C63" s="28" t="s">
        <v>571</v>
      </c>
      <c r="D63" s="28" t="s">
        <v>573</v>
      </c>
      <c r="E63" s="28" t="n">
        <v>0</v>
      </c>
      <c r="F63" s="28" t="n">
        <v>0</v>
      </c>
      <c r="G63" s="28" t="n">
        <v>0</v>
      </c>
      <c r="H63" s="28" t="n">
        <v>0</v>
      </c>
      <c r="I63" s="28" t="n">
        <v>0</v>
      </c>
      <c r="J63" s="28" t="n">
        <v>0</v>
      </c>
    </row>
    <row r="64">
      <c r="A64" s="38" t="s">
        <v>580</v>
      </c>
      <c r="B64" s="28" t="s">
        <v>581</v>
      </c>
      <c r="C64" s="28" t="s">
        <v>571</v>
      </c>
      <c r="D64" s="28" t="s">
        <v>574</v>
      </c>
      <c r="E64" s="28" t="n">
        <v>0</v>
      </c>
      <c r="F64" s="28" t="n">
        <v>0</v>
      </c>
      <c r="G64" s="28" t="n">
        <v>0</v>
      </c>
      <c r="H64" s="28" t="n">
        <v>0</v>
      </c>
      <c r="I64" s="28" t="n">
        <v>0</v>
      </c>
      <c r="J64" s="28" t="n">
        <v>0</v>
      </c>
    </row>
    <row r="65">
      <c r="A65" s="38" t="s">
        <v>580</v>
      </c>
      <c r="B65" s="28" t="s">
        <v>581</v>
      </c>
      <c r="C65" s="28" t="s">
        <v>571</v>
      </c>
      <c r="D65" s="28" t="s">
        <v>575</v>
      </c>
      <c r="E65" s="28" t="n">
        <v>0</v>
      </c>
      <c r="F65" s="28" t="n">
        <v>0</v>
      </c>
      <c r="G65" s="28" t="n">
        <v>0</v>
      </c>
      <c r="H65" s="28" t="n">
        <v>0</v>
      </c>
      <c r="I65" s="28" t="n">
        <v>0</v>
      </c>
      <c r="J65" s="28" t="n">
        <v>0</v>
      </c>
    </row>
    <row r="66">
      <c r="A66" s="38" t="s">
        <v>580</v>
      </c>
      <c r="B66" s="28" t="s">
        <v>581</v>
      </c>
      <c r="C66" s="28" t="s">
        <v>571</v>
      </c>
      <c r="D66" s="28" t="s">
        <v>576</v>
      </c>
      <c r="E66" s="28" t="n">
        <v>0</v>
      </c>
      <c r="F66" s="28" t="n">
        <v>0</v>
      </c>
      <c r="G66" s="28" t="n">
        <v>0</v>
      </c>
      <c r="H66" s="28" t="n">
        <v>0</v>
      </c>
      <c r="I66" s="28" t="n">
        <v>0</v>
      </c>
      <c r="J66" s="28" t="n">
        <v>0</v>
      </c>
    </row>
    <row r="67">
      <c r="A67" s="38" t="s">
        <v>580</v>
      </c>
      <c r="B67" s="28" t="s">
        <v>581</v>
      </c>
      <c r="C67" s="28" t="s">
        <v>577</v>
      </c>
      <c r="D67" s="28" t="s">
        <v>572</v>
      </c>
      <c r="E67" s="28" t="n">
        <v>0</v>
      </c>
      <c r="F67" s="28" t="n">
        <v>0</v>
      </c>
      <c r="G67" s="28" t="n">
        <v>0</v>
      </c>
      <c r="H67" s="28" t="n">
        <v>0</v>
      </c>
      <c r="I67" s="28" t="n">
        <v>0</v>
      </c>
      <c r="J67" s="28" t="n">
        <v>0</v>
      </c>
    </row>
    <row r="68">
      <c r="A68" s="38" t="s">
        <v>580</v>
      </c>
      <c r="B68" s="28" t="s">
        <v>581</v>
      </c>
      <c r="C68" s="28" t="s">
        <v>577</v>
      </c>
      <c r="D68" s="28" t="s">
        <v>573</v>
      </c>
      <c r="E68" s="28" t="n">
        <v>0</v>
      </c>
      <c r="F68" s="28" t="n">
        <v>0</v>
      </c>
      <c r="G68" s="28" t="n">
        <v>0</v>
      </c>
      <c r="H68" s="28" t="n">
        <v>0</v>
      </c>
      <c r="I68" s="28" t="n">
        <v>0</v>
      </c>
      <c r="J68" s="28" t="n">
        <v>0</v>
      </c>
    </row>
    <row r="69">
      <c r="A69" s="38" t="s">
        <v>580</v>
      </c>
      <c r="B69" s="28" t="s">
        <v>581</v>
      </c>
      <c r="C69" s="28" t="s">
        <v>577</v>
      </c>
      <c r="D69" s="28" t="s">
        <v>574</v>
      </c>
      <c r="E69" s="28" t="n">
        <v>0</v>
      </c>
      <c r="F69" s="28" t="n">
        <v>0</v>
      </c>
      <c r="G69" s="28" t="n">
        <v>0</v>
      </c>
      <c r="H69" s="28" t="n">
        <v>0</v>
      </c>
      <c r="I69" s="28" t="n">
        <v>0</v>
      </c>
      <c r="J69" s="28" t="n">
        <v>0</v>
      </c>
    </row>
    <row r="70">
      <c r="A70" s="38" t="s">
        <v>580</v>
      </c>
      <c r="B70" s="28" t="s">
        <v>581</v>
      </c>
      <c r="C70" s="28" t="s">
        <v>577</v>
      </c>
      <c r="D70" s="28" t="s">
        <v>575</v>
      </c>
      <c r="E70" s="28" t="n">
        <v>0</v>
      </c>
      <c r="F70" s="28" t="n">
        <v>0</v>
      </c>
      <c r="G70" s="28" t="n">
        <v>0</v>
      </c>
      <c r="H70" s="28" t="n">
        <v>0</v>
      </c>
      <c r="I70" s="28" t="n">
        <v>0</v>
      </c>
      <c r="J70" s="28" t="n">
        <v>0</v>
      </c>
    </row>
    <row r="71">
      <c r="A71" s="38" t="s">
        <v>580</v>
      </c>
      <c r="B71" s="28" t="s">
        <v>581</v>
      </c>
      <c r="C71" s="28" t="s">
        <v>577</v>
      </c>
      <c r="D71" s="28" t="s">
        <v>576</v>
      </c>
      <c r="E71" s="28" t="n">
        <v>0</v>
      </c>
      <c r="F71" s="28" t="n">
        <v>0</v>
      </c>
      <c r="G71" s="28" t="n">
        <v>0</v>
      </c>
      <c r="H71" s="28" t="n">
        <v>0</v>
      </c>
      <c r="I71" s="28" t="n">
        <v>0</v>
      </c>
      <c r="J71" s="28" t="n">
        <v>0</v>
      </c>
    </row>
    <row r="72">
      <c r="A72" s="38" t="s">
        <v>580</v>
      </c>
      <c r="B72" s="28" t="s">
        <v>582</v>
      </c>
      <c r="C72" s="28" t="s">
        <v>571</v>
      </c>
      <c r="D72" s="28" t="s">
        <v>572</v>
      </c>
      <c r="E72" s="28" t="n">
        <v>0</v>
      </c>
      <c r="F72" s="28" t="n">
        <v>0</v>
      </c>
      <c r="G72" s="28" t="n">
        <v>0</v>
      </c>
      <c r="H72" s="28" t="n">
        <v>0</v>
      </c>
      <c r="I72" s="28" t="n">
        <v>0</v>
      </c>
      <c r="J72" s="28" t="n">
        <v>0</v>
      </c>
    </row>
    <row r="73">
      <c r="A73" s="38" t="s">
        <v>580</v>
      </c>
      <c r="B73" s="28" t="s">
        <v>582</v>
      </c>
      <c r="C73" s="28" t="s">
        <v>571</v>
      </c>
      <c r="D73" s="28" t="s">
        <v>573</v>
      </c>
      <c r="E73" s="28" t="n">
        <v>0</v>
      </c>
      <c r="F73" s="28" t="n">
        <v>0</v>
      </c>
      <c r="G73" s="28" t="n">
        <v>0</v>
      </c>
      <c r="H73" s="28" t="n">
        <v>0</v>
      </c>
      <c r="I73" s="28" t="n">
        <v>0</v>
      </c>
      <c r="J73" s="28" t="n">
        <v>0</v>
      </c>
    </row>
    <row r="74">
      <c r="A74" s="38" t="s">
        <v>580</v>
      </c>
      <c r="B74" s="28" t="s">
        <v>582</v>
      </c>
      <c r="C74" s="28" t="s">
        <v>571</v>
      </c>
      <c r="D74" s="28" t="s">
        <v>574</v>
      </c>
      <c r="E74" s="28" t="n">
        <v>0</v>
      </c>
      <c r="F74" s="28" t="n">
        <v>0</v>
      </c>
      <c r="G74" s="28" t="n">
        <v>0</v>
      </c>
      <c r="H74" s="28" t="n">
        <v>0</v>
      </c>
      <c r="I74" s="28" t="n">
        <v>0</v>
      </c>
      <c r="J74" s="28" t="n">
        <v>0</v>
      </c>
    </row>
    <row r="75">
      <c r="A75" s="38" t="s">
        <v>580</v>
      </c>
      <c r="B75" s="28" t="s">
        <v>582</v>
      </c>
      <c r="C75" s="28" t="s">
        <v>571</v>
      </c>
      <c r="D75" s="28" t="s">
        <v>575</v>
      </c>
      <c r="E75" s="28" t="n">
        <v>0</v>
      </c>
      <c r="F75" s="28" t="n">
        <v>0</v>
      </c>
      <c r="G75" s="28" t="n">
        <v>0</v>
      </c>
      <c r="H75" s="28" t="n">
        <v>0</v>
      </c>
      <c r="I75" s="28" t="n">
        <v>0</v>
      </c>
      <c r="J75" s="28" t="n">
        <v>0</v>
      </c>
    </row>
    <row r="76">
      <c r="A76" s="38" t="s">
        <v>580</v>
      </c>
      <c r="B76" s="28" t="s">
        <v>582</v>
      </c>
      <c r="C76" s="28" t="s">
        <v>571</v>
      </c>
      <c r="D76" s="28" t="s">
        <v>576</v>
      </c>
      <c r="E76" s="28" t="n">
        <v>0</v>
      </c>
      <c r="F76" s="28" t="n">
        <v>0</v>
      </c>
      <c r="G76" s="28" t="n">
        <v>0</v>
      </c>
      <c r="H76" s="28" t="n">
        <v>0</v>
      </c>
      <c r="I76" s="28" t="n">
        <v>0</v>
      </c>
      <c r="J76" s="28" t="n">
        <v>0</v>
      </c>
    </row>
    <row r="77">
      <c r="A77" s="38" t="s">
        <v>580</v>
      </c>
      <c r="B77" s="28" t="s">
        <v>582</v>
      </c>
      <c r="C77" s="28" t="s">
        <v>577</v>
      </c>
      <c r="D77" s="28" t="s">
        <v>572</v>
      </c>
      <c r="E77" s="28" t="n">
        <v>0</v>
      </c>
      <c r="F77" s="28" t="n">
        <v>0</v>
      </c>
      <c r="G77" s="28" t="n">
        <v>0</v>
      </c>
      <c r="H77" s="28" t="n">
        <v>0</v>
      </c>
      <c r="I77" s="28" t="n">
        <v>0</v>
      </c>
      <c r="J77" s="28" t="n">
        <v>0</v>
      </c>
    </row>
    <row r="78">
      <c r="A78" s="38" t="s">
        <v>580</v>
      </c>
      <c r="B78" s="28" t="s">
        <v>582</v>
      </c>
      <c r="C78" s="28" t="s">
        <v>577</v>
      </c>
      <c r="D78" s="28" t="s">
        <v>573</v>
      </c>
      <c r="E78" s="28" t="n">
        <v>0</v>
      </c>
      <c r="F78" s="28" t="n">
        <v>0</v>
      </c>
      <c r="G78" s="28" t="n">
        <v>0</v>
      </c>
      <c r="H78" s="28" t="n">
        <v>0</v>
      </c>
      <c r="I78" s="28" t="n">
        <v>0</v>
      </c>
      <c r="J78" s="28" t="n">
        <v>0</v>
      </c>
    </row>
    <row r="79">
      <c r="A79" s="38" t="s">
        <v>580</v>
      </c>
      <c r="B79" s="28" t="s">
        <v>582</v>
      </c>
      <c r="C79" s="28" t="s">
        <v>577</v>
      </c>
      <c r="D79" s="28" t="s">
        <v>574</v>
      </c>
      <c r="E79" s="28" t="n">
        <v>0</v>
      </c>
      <c r="F79" s="28" t="n">
        <v>0</v>
      </c>
      <c r="G79" s="28" t="n">
        <v>0</v>
      </c>
      <c r="H79" s="28" t="n">
        <v>0</v>
      </c>
      <c r="I79" s="28" t="n">
        <v>0</v>
      </c>
      <c r="J79" s="28" t="n">
        <v>0</v>
      </c>
    </row>
    <row r="80">
      <c r="A80" s="38" t="s">
        <v>580</v>
      </c>
      <c r="B80" s="28" t="s">
        <v>582</v>
      </c>
      <c r="C80" s="28" t="s">
        <v>577</v>
      </c>
      <c r="D80" s="28" t="s">
        <v>575</v>
      </c>
      <c r="E80" s="28" t="n">
        <v>0</v>
      </c>
      <c r="F80" s="28" t="n">
        <v>0</v>
      </c>
      <c r="G80" s="28" t="n">
        <v>0</v>
      </c>
      <c r="H80" s="28" t="n">
        <v>0</v>
      </c>
      <c r="I80" s="28" t="n">
        <v>0</v>
      </c>
      <c r="J80" s="28" t="n">
        <v>0</v>
      </c>
    </row>
    <row r="81">
      <c r="A81" s="38" t="s">
        <v>580</v>
      </c>
      <c r="B81" s="28" t="s">
        <v>582</v>
      </c>
      <c r="C81" s="28" t="s">
        <v>577</v>
      </c>
      <c r="D81" s="28" t="s">
        <v>576</v>
      </c>
      <c r="E81" s="28" t="n">
        <v>0</v>
      </c>
      <c r="F81" s="28" t="n">
        <v>0</v>
      </c>
      <c r="G81" s="28" t="n">
        <v>0</v>
      </c>
      <c r="H81" s="28" t="n">
        <v>0</v>
      </c>
      <c r="I81" s="28" t="n">
        <v>0</v>
      </c>
      <c r="J81" s="28" t="n">
        <v>0</v>
      </c>
    </row>
    <row r="83">
      <c r="A83" s="16" t="s">
        <v>558</v>
      </c>
    </row>
  </sheetData>
  <hyperlinks>
    <hyperlink ref="A83" r:id="rId1h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3" max="3" width="33.42578125" hidden="0" customWidth="1"/>
    <col min="4" max="4" width="14.28515625" hidden="0" customWidth="1"/>
    <col min="5" max="5" width="14.28515625" hidden="0" customWidth="1"/>
    <col min="6" max="6" width="15.28515625" hidden="0" customWidth="1"/>
    <col min="7" max="7" width="15.28515625" hidden="0" customWidth="1"/>
    <col min="8" max="8" width="15.28515625" hidden="0" customWidth="1"/>
    <col min="9" max="9" width="14.28515625" hidden="0" customWidth="1"/>
    <col min="10" max="10" width="15.28515625" hidden="0" customWidth="1"/>
    <col min="11" max="11" width="15.28515625" hidden="0" customWidth="1"/>
    <col min="12" max="12" width="15.28515625" hidden="0" customWidth="1"/>
    <col min="13" max="13" width="15.28515625" hidden="0" customWidth="1"/>
  </cols>
  <sheetData>
    <row r="2">
      <c r="D2" t="s">
        <v>228</v>
      </c>
    </row>
    <row r="3">
      <c r="D3" t="s">
        <v>22</v>
      </c>
      <c r="P3" s="31" t="s">
        <v>229</v>
      </c>
    </row>
    <row r="4">
      <c r="D4" s="39" t="s">
        <v>23</v>
      </c>
      <c r="E4" s="39" t="s">
        <v>25</v>
      </c>
      <c r="F4" s="39" t="s">
        <v>26</v>
      </c>
      <c r="G4" s="39" t="s">
        <v>27</v>
      </c>
      <c r="H4" s="39" t="s">
        <v>24</v>
      </c>
      <c r="I4" s="39" t="s">
        <v>28</v>
      </c>
      <c r="J4" s="39" t="s">
        <v>29</v>
      </c>
      <c r="K4" s="39" t="s">
        <v>30</v>
      </c>
      <c r="L4" s="39" t="s">
        <v>31</v>
      </c>
      <c r="M4" s="39" t="s">
        <v>32</v>
      </c>
      <c r="O4" t="s">
        <v>39</v>
      </c>
      <c r="P4" t="s">
        <v>180</v>
      </c>
      <c r="Q4" t="s">
        <v>557</v>
      </c>
    </row>
    <row r="5">
      <c r="B5" s="24" t="s">
        <v>181</v>
      </c>
      <c r="C5" s="37" t="str">
        <f>'SAM_temporary 2022'!B40</f>
        <v>c-agri</v>
      </c>
      <c r="D5" s="48" t="n">
        <f>$P5*D$46/SUM($D$46:$M$46)</f>
        <v>99.163197911727906</v>
      </c>
      <c r="E5" s="48" t="n">
        <f t="shared" ref="E5:M5" si="0">$P5*E$46/SUM($D$46:$M$46)</f>
        <v>132.66347927857549</v>
      </c>
      <c r="F5" s="48" t="n">
        <f t="shared" si="0"/>
        <v>165.26206673694915</v>
      </c>
      <c r="G5" s="48" t="n">
        <f t="shared" si="0"/>
        <v>201.8800088325988</v>
      </c>
      <c r="H5" s="48" t="n">
        <f t="shared" si="0"/>
        <v>306.659994978692</v>
      </c>
      <c r="I5" s="48" t="n">
        <f t="shared" si="0"/>
        <v>118.30686405583447</v>
      </c>
      <c r="J5" s="48" t="n">
        <f t="shared" si="0"/>
        <v>233.38274886495364</v>
      </c>
      <c r="K5" s="48" t="n">
        <f t="shared" si="0"/>
        <v>334.3864811320289</v>
      </c>
      <c r="L5" s="48" t="n">
        <f t="shared" si="0"/>
        <v>432.24172543690207</v>
      </c>
      <c r="M5" s="48" t="n">
        <f t="shared" si="0"/>
        <v>645.08533262751337</v>
      </c>
      <c r="O5" s="40" t="n">
        <f>SUM(D5:M5)</f>
        <v>2669.0318998557755</v>
      </c>
      <c r="P5" s="40" t="n">
        <f>SUM('SAM_temporary 2022'!CF40)</f>
        <v>2669.0318998557755</v>
      </c>
      <c r="Q5" s="40" t="n">
        <f>O5-P5</f>
        <v>0</v>
      </c>
    </row>
    <row r="6">
      <c r="B6" s="24"/>
      <c r="C6" s="47" t="str">
        <f>'SAM_temporary 2022'!B41</f>
        <v>c-mine</v>
      </c>
      <c r="D6" s="48" t="n">
        <f>$P6*D$53/SUM($D$53:$M$53)</f>
        <v>0</v>
      </c>
      <c r="E6" s="48" t="n">
        <f t="shared" ref="E6:M6" si="1">$P6*E$53/SUM($D$53:$M$53)</f>
        <v>0</v>
      </c>
      <c r="F6" s="48" t="n">
        <f t="shared" si="1"/>
        <v>0</v>
      </c>
      <c r="G6" s="48" t="n">
        <f t="shared" si="1"/>
        <v>0</v>
      </c>
      <c r="H6" s="48" t="n">
        <f t="shared" si="1"/>
        <v>0</v>
      </c>
      <c r="I6" s="48" t="n">
        <f t="shared" si="1"/>
        <v>0</v>
      </c>
      <c r="J6" s="48" t="n">
        <f t="shared" si="1"/>
        <v>0</v>
      </c>
      <c r="K6" s="48" t="n">
        <f t="shared" si="1"/>
        <v>0</v>
      </c>
      <c r="L6" s="48" t="n">
        <f t="shared" si="1"/>
        <v>0</v>
      </c>
      <c r="M6" s="48" t="n">
        <f t="shared" si="1"/>
        <v>0</v>
      </c>
      <c r="O6" s="40" t="n">
        <f t="shared" ref="O6:O41" si="2">SUM(D6:M6)</f>
        <v>0</v>
      </c>
      <c r="P6" s="40" t="n">
        <f>SUM('SAM_temporary 2022'!CF41)</f>
        <v>0</v>
      </c>
      <c r="Q6" s="40" t="n">
        <f t="shared" ref="Q6:Q41" si="3">O6-P6</f>
        <v>0</v>
      </c>
    </row>
    <row r="7">
      <c r="B7" s="24"/>
      <c r="C7" s="37" t="str">
        <f>'SAM_temporary 2022'!B42</f>
        <v>c-food</v>
      </c>
      <c r="D7" s="48" t="n">
        <f>$P7*D$46/SUM($D$46:$M$46)</f>
        <v>477.92776721081441</v>
      </c>
      <c r="E7" s="48" t="n">
        <f t="shared" ref="E7:M7" si="4">$P7*E$46/SUM($D$46:$M$46)</f>
        <v>639.38599981888103</v>
      </c>
      <c r="F7" s="48" t="n">
        <f t="shared" si="4"/>
        <v>796.49842102251773</v>
      </c>
      <c r="G7" s="48" t="n">
        <f t="shared" si="4"/>
        <v>972.98255701425285</v>
      </c>
      <c r="H7" s="48" t="n">
        <f t="shared" si="4"/>
        <v>1477.9810431639194</v>
      </c>
      <c r="I7" s="48" t="n">
        <f t="shared" si="4"/>
        <v>570.19273858282008</v>
      </c>
      <c r="J7" s="48" t="n">
        <f t="shared" si="4"/>
        <v>1124.8134229176349</v>
      </c>
      <c r="K7" s="48" t="n">
        <f t="shared" si="4"/>
        <v>1611.6118447004105</v>
      </c>
      <c r="L7" s="48" t="n">
        <f t="shared" si="4"/>
        <v>2083.2357879109554</v>
      </c>
      <c r="M7" s="48" t="n">
        <f t="shared" si="4"/>
        <v>3109.0585940719266</v>
      </c>
      <c r="O7" s="40" t="n">
        <f t="shared" si="2"/>
        <v>12863.688176414133</v>
      </c>
      <c r="P7" s="40" t="n">
        <f>SUM('SAM_temporary 2022'!CF42)</f>
        <v>12863.688176414131</v>
      </c>
      <c r="Q7" s="40" t="n">
        <f t="shared" si="3"/>
        <v>0</v>
      </c>
    </row>
    <row r="8">
      <c r="B8" s="24"/>
      <c r="C8" s="41" t="str">
        <f>'SAM_temporary 2022'!B43</f>
        <v>c-text</v>
      </c>
      <c r="D8" s="48" t="n">
        <f>$P8*D$47/SUM($D$47:$M$47)</f>
        <v>53.167970919258444</v>
      </c>
      <c r="E8" s="48" t="n">
        <f t="shared" ref="E8:M8" si="5">$P8*E$47/SUM($D$47:$M$47)</f>
        <v>97.538832677170987</v>
      </c>
      <c r="F8" s="48" t="n">
        <f t="shared" si="5"/>
        <v>114.79964326157133</v>
      </c>
      <c r="G8" s="48" t="n">
        <f t="shared" si="5"/>
        <v>135.16389941938149</v>
      </c>
      <c r="H8" s="48" t="n">
        <f t="shared" si="5"/>
        <v>184.05751985159796</v>
      </c>
      <c r="I8" s="48" t="n">
        <f t="shared" si="5"/>
        <v>67.941995428861716</v>
      </c>
      <c r="J8" s="48" t="n">
        <f t="shared" si="5"/>
        <v>152.25798266253628</v>
      </c>
      <c r="K8" s="48" t="n">
        <f t="shared" si="5"/>
        <v>248.45103059305734</v>
      </c>
      <c r="L8" s="48" t="n">
        <f t="shared" si="5"/>
        <v>310.16709183632042</v>
      </c>
      <c r="M8" s="48" t="n">
        <f t="shared" si="5"/>
        <v>544.84355213402739</v>
      </c>
      <c r="O8" s="40" t="n">
        <f t="shared" si="2"/>
        <v>1908.3895187837834</v>
      </c>
      <c r="P8" s="40" t="n">
        <f>SUM('SAM_temporary 2022'!CF43)</f>
        <v>1908.3895187837834</v>
      </c>
      <c r="Q8" s="40" t="n">
        <f t="shared" si="3"/>
        <v>0</v>
      </c>
    </row>
    <row r="9">
      <c r="B9" s="24"/>
      <c r="C9" s="42" t="str">
        <f>'SAM_temporary 2022'!B44</f>
        <v>c-ppp</v>
      </c>
      <c r="D9" s="48" t="n">
        <f t="shared" ref="D9:M18" si="6">$P9*D$48/SUM($D$48:$M$48)</f>
        <v>7.8448465098132161</v>
      </c>
      <c r="E9" s="48" t="n">
        <f t="shared" si="6"/>
        <v>17.909710063675536</v>
      </c>
      <c r="F9" s="48" t="n">
        <f t="shared" si="6"/>
        <v>22.274305413696073</v>
      </c>
      <c r="G9" s="48" t="n">
        <f t="shared" si="6"/>
        <v>32.976844645331482</v>
      </c>
      <c r="H9" s="48" t="n">
        <f t="shared" si="6"/>
        <v>71.202150412822306</v>
      </c>
      <c r="I9" s="48" t="n">
        <f t="shared" si="6"/>
        <v>13.332430929712011</v>
      </c>
      <c r="J9" s="48" t="n">
        <f t="shared" si="6"/>
        <v>29.707411747539208</v>
      </c>
      <c r="K9" s="48" t="n">
        <f t="shared" si="6"/>
        <v>42.653268469480651</v>
      </c>
      <c r="L9" s="48" t="n">
        <f t="shared" si="6"/>
        <v>54.841495838160469</v>
      </c>
      <c r="M9" s="48" t="n">
        <f t="shared" si="6"/>
        <v>152.83130042763054</v>
      </c>
      <c r="O9" s="40" t="n">
        <f t="shared" si="2"/>
        <v>445.5737644578615</v>
      </c>
      <c r="P9" s="40" t="n">
        <f>SUM('SAM_temporary 2022'!CF44)</f>
        <v>445.57376445786144</v>
      </c>
      <c r="Q9" s="40" t="n">
        <f t="shared" si="3"/>
        <v>0</v>
      </c>
    </row>
    <row r="10">
      <c r="B10" s="24"/>
      <c r="C10" s="42" t="str">
        <f>'SAM_temporary 2022'!B45</f>
        <v>c-p_c</v>
      </c>
      <c r="D10" s="48" t="n">
        <f t="shared" si="6"/>
        <v>50.75364755461981</v>
      </c>
      <c r="E10" s="48" t="n">
        <f t="shared" si="6"/>
        <v>115.87009525809809</v>
      </c>
      <c r="F10" s="48" t="n">
        <f t="shared" si="6"/>
        <v>144.10763105135726</v>
      </c>
      <c r="G10" s="48" t="n">
        <f t="shared" si="6"/>
        <v>213.34963641404067</v>
      </c>
      <c r="H10" s="48" t="n">
        <f t="shared" si="6"/>
        <v>460.65513744123643</v>
      </c>
      <c r="I10" s="48" t="n">
        <f t="shared" si="6"/>
        <v>86.256563414779521</v>
      </c>
      <c r="J10" s="48" t="n">
        <f t="shared" si="6"/>
        <v>192.19745137250322</v>
      </c>
      <c r="K10" s="48" t="n">
        <f t="shared" si="6"/>
        <v>275.9530033181162</v>
      </c>
      <c r="L10" s="48" t="n">
        <f t="shared" si="6"/>
        <v>354.80693569419725</v>
      </c>
      <c r="M10" s="48" t="n">
        <f t="shared" si="6"/>
        <v>988.76962697933811</v>
      </c>
      <c r="O10" s="40" t="n">
        <f t="shared" si="2"/>
        <v>2882.7197284982867</v>
      </c>
      <c r="P10" s="40" t="n">
        <f>SUM('SAM_temporary 2022'!CF45)</f>
        <v>2882.7197284982863</v>
      </c>
      <c r="Q10" s="40" t="n">
        <f t="shared" si="3"/>
        <v>0</v>
      </c>
    </row>
    <row r="11">
      <c r="B11" s="24"/>
      <c r="C11" s="42" t="str">
        <f>'SAM_temporary 2022'!B46</f>
        <v>c-che</v>
      </c>
      <c r="D11" s="48" t="n">
        <f t="shared" si="6"/>
        <v>24.465018139949656</v>
      </c>
      <c r="E11" s="48" t="n">
        <f t="shared" si="6"/>
        <v>55.853404020200955</v>
      </c>
      <c r="F11" s="48" t="n">
        <f t="shared" si="6"/>
        <v>69.464875484712095</v>
      </c>
      <c r="G11" s="48" t="n">
        <f t="shared" si="6"/>
        <v>102.84192322145836</v>
      </c>
      <c r="H11" s="48" t="n">
        <f t="shared" si="6"/>
        <v>222.05175069698049</v>
      </c>
      <c r="I11" s="48" t="n">
        <f t="shared" si="6"/>
        <v>41.578654743213896</v>
      </c>
      <c r="J11" s="48" t="n">
        <f t="shared" si="6"/>
        <v>92.645836522785586</v>
      </c>
      <c r="K11" s="48" t="n">
        <f t="shared" si="6"/>
        <v>133.01891700859201</v>
      </c>
      <c r="L11" s="48" t="n">
        <f t="shared" si="6"/>
        <v>171.02924688510126</v>
      </c>
      <c r="M11" s="48" t="n">
        <f t="shared" si="6"/>
        <v>476.62124843830782</v>
      </c>
      <c r="O11" s="40" t="n">
        <f t="shared" si="2"/>
        <v>1389.570875161302</v>
      </c>
      <c r="P11" s="40" t="n">
        <f>SUM('SAM_temporary 2022'!CF46)</f>
        <v>1389.570875161302</v>
      </c>
      <c r="Q11" s="40" t="n">
        <f t="shared" si="3"/>
        <v>0</v>
      </c>
    </row>
    <row r="12">
      <c r="B12" s="24"/>
      <c r="C12" s="42" t="str">
        <f>'SAM_temporary 2022'!B47</f>
        <v>c-bph</v>
      </c>
      <c r="D12" s="48" t="n">
        <f t="shared" si="6"/>
        <v>34.943897558078561</v>
      </c>
      <c r="E12" s="48" t="n">
        <f t="shared" si="6"/>
        <v>79.776586192872188</v>
      </c>
      <c r="F12" s="48" t="n">
        <f t="shared" si="6"/>
        <v>99.218135827119283</v>
      </c>
      <c r="G12" s="48" t="n">
        <f t="shared" si="6"/>
        <v>146.89127182203742</v>
      </c>
      <c r="H12" s="48" t="n">
        <f t="shared" si="6"/>
        <v>317.16116393458975</v>
      </c>
      <c r="I12" s="48" t="n">
        <f t="shared" si="6"/>
        <v>59.387662974059545</v>
      </c>
      <c r="J12" s="48" t="n">
        <f t="shared" si="6"/>
        <v>132.32798774623652</v>
      </c>
      <c r="K12" s="48" t="n">
        <f t="shared" si="6"/>
        <v>189.99370377104319</v>
      </c>
      <c r="L12" s="48" t="n">
        <f t="shared" si="6"/>
        <v>244.28465363895305</v>
      </c>
      <c r="M12" s="48" t="n">
        <f t="shared" si="6"/>
        <v>680.76810669660972</v>
      </c>
      <c r="O12" s="40" t="n">
        <f t="shared" si="2"/>
        <v>1984.7531701615994</v>
      </c>
      <c r="P12" s="40" t="n">
        <f>SUM('SAM_temporary 2022'!CF47)</f>
        <v>1984.753170161599</v>
      </c>
      <c r="Q12" s="40" t="n">
        <f t="shared" si="3"/>
        <v>0</v>
      </c>
    </row>
    <row r="13">
      <c r="B13" s="24"/>
      <c r="C13" s="42" t="str">
        <f>'SAM_temporary 2022'!B48</f>
        <v>c-rnmm</v>
      </c>
      <c r="D13" s="48" t="n">
        <f t="shared" si="6"/>
        <v>25.7131829217034</v>
      </c>
      <c r="E13" s="48" t="n">
        <f t="shared" si="6"/>
        <v>58.702952360622547</v>
      </c>
      <c r="F13" s="48" t="n">
        <f t="shared" si="6"/>
        <v>73.008858597781838</v>
      </c>
      <c r="G13" s="48" t="n">
        <f t="shared" si="6"/>
        <v>108.08874813360661</v>
      </c>
      <c r="H13" s="48" t="n">
        <f t="shared" si="6"/>
        <v>233.38046393811862</v>
      </c>
      <c r="I13" s="48" t="n">
        <f t="shared" si="6"/>
        <v>43.699928973476311</v>
      </c>
      <c r="J13" s="48" t="n">
        <f t="shared" si="6"/>
        <v>97.372473946978943</v>
      </c>
      <c r="K13" s="48" t="n">
        <f t="shared" si="6"/>
        <v>139.80532225740043</v>
      </c>
      <c r="L13" s="48" t="n">
        <f t="shared" si="6"/>
        <v>179.75487632836186</v>
      </c>
      <c r="M13" s="48" t="n">
        <f t="shared" si="6"/>
        <v>500.93767661886835</v>
      </c>
      <c r="O13" s="40" t="n">
        <f t="shared" si="2"/>
        <v>1460.464484076919</v>
      </c>
      <c r="P13" s="40" t="n">
        <f>SUM('SAM_temporary 2022'!CF48)</f>
        <v>1460.4644840769188</v>
      </c>
      <c r="Q13" s="40" t="n">
        <f t="shared" si="3"/>
        <v>0</v>
      </c>
    </row>
    <row r="14">
      <c r="B14" s="24"/>
      <c r="C14" s="42" t="str">
        <f>'SAM_temporary 2022'!B49</f>
        <v>c-meta</v>
      </c>
      <c r="D14" s="48" t="n">
        <f t="shared" si="6"/>
        <v>7.2364431204322308</v>
      </c>
      <c r="E14" s="48" t="n">
        <f t="shared" si="6"/>
        <v>16.520730904944948</v>
      </c>
      <c r="F14" s="48" t="n">
        <f t="shared" si="6"/>
        <v>20.546832110955496</v>
      </c>
      <c r="G14" s="48" t="n">
        <f t="shared" si="6"/>
        <v>30.419340935321024</v>
      </c>
      <c r="H14" s="48" t="n">
        <f t="shared" si="6"/>
        <v>65.680101053642773</v>
      </c>
      <c r="I14" s="48" t="n">
        <f t="shared" si="6"/>
        <v>12.298440506039871</v>
      </c>
      <c r="J14" s="48" t="n">
        <f t="shared" si="6"/>
        <v>27.403467371530031</v>
      </c>
      <c r="K14" s="48" t="n">
        <f t="shared" si="6"/>
        <v>39.345314251058724</v>
      </c>
      <c r="L14" s="48" t="n">
        <f t="shared" si="6"/>
        <v>50.588289366252781</v>
      </c>
      <c r="M14" s="48" t="n">
        <f t="shared" si="6"/>
        <v>140.97854064866476</v>
      </c>
      <c r="O14" s="40" t="n">
        <f t="shared" si="2"/>
        <v>411.0175002688427</v>
      </c>
      <c r="P14" s="40" t="n">
        <f>SUM('SAM_temporary 2022'!CF49)</f>
        <v>411.01750026884258</v>
      </c>
      <c r="Q14" s="40" t="n">
        <f t="shared" si="3"/>
        <v>0</v>
      </c>
    </row>
    <row r="15">
      <c r="B15" s="24"/>
      <c r="C15" s="42" t="str">
        <f>'SAM_temporary 2022'!B50</f>
        <v>c-ele</v>
      </c>
      <c r="D15" s="48" t="n">
        <f t="shared" si="6"/>
        <v>16.930775413994695</v>
      </c>
      <c r="E15" s="48" t="n">
        <f t="shared" si="6"/>
        <v>38.652799444647243</v>
      </c>
      <c r="F15" s="48" t="n">
        <f t="shared" si="6"/>
        <v>48.07248452729683</v>
      </c>
      <c r="G15" s="48" t="n">
        <f t="shared" si="6"/>
        <v>71.170742455430698</v>
      </c>
      <c r="H15" s="48" t="n">
        <f t="shared" si="6"/>
        <v>153.66873222120785</v>
      </c>
      <c r="I15" s="48" t="n">
        <f t="shared" si="6"/>
        <v>28.774099469146282</v>
      </c>
      <c r="J15" s="48" t="n">
        <f t="shared" si="6"/>
        <v>64.114640840898943</v>
      </c>
      <c r="K15" s="48" t="n">
        <f t="shared" si="6"/>
        <v>92.054434491006035</v>
      </c>
      <c r="L15" s="48" t="n">
        <f t="shared" si="6"/>
        <v>118.35910979799745</v>
      </c>
      <c r="M15" s="48" t="n">
        <f t="shared" si="6"/>
        <v>329.84105176973981</v>
      </c>
      <c r="O15" s="40" t="n">
        <f t="shared" si="2"/>
        <v>961.63887043136583</v>
      </c>
      <c r="P15" s="40" t="n">
        <f>SUM('SAM_temporary 2022'!CF50)</f>
        <v>961.63887043136572</v>
      </c>
      <c r="Q15" s="40" t="n">
        <f t="shared" si="3"/>
        <v>0</v>
      </c>
    </row>
    <row r="16">
      <c r="B16" s="24"/>
      <c r="C16" s="42" t="str">
        <f>'SAM_temporary 2022'!B51</f>
        <v>c-eeq</v>
      </c>
      <c r="D16" s="48" t="n">
        <f t="shared" si="6"/>
        <v>22.037043398709709</v>
      </c>
      <c r="E16" s="48" t="n">
        <f t="shared" si="6"/>
        <v>50.310360749291831</v>
      </c>
      <c r="F16" s="48" t="n">
        <f t="shared" si="6"/>
        <v>62.570992875859623</v>
      </c>
      <c r="G16" s="48" t="n">
        <f t="shared" si="6"/>
        <v>92.635611887705451</v>
      </c>
      <c r="H16" s="48" t="n">
        <f t="shared" si="6"/>
        <v>200.01473282696276</v>
      </c>
      <c r="I16" s="48" t="n">
        <f t="shared" si="6"/>
        <v>37.4522762989481</v>
      </c>
      <c r="J16" s="48" t="n">
        <f t="shared" si="6"/>
        <v>83.451412481421201</v>
      </c>
      <c r="K16" s="48" t="n">
        <f t="shared" si="6"/>
        <v>119.81775898138528</v>
      </c>
      <c r="L16" s="48" t="n">
        <f t="shared" si="6"/>
        <v>154.05584064951648</v>
      </c>
      <c r="M16" s="48" t="n">
        <f t="shared" si="6"/>
        <v>429.32006330422467</v>
      </c>
      <c r="O16" s="40" t="n">
        <f t="shared" si="2"/>
        <v>1251.6660934540253</v>
      </c>
      <c r="P16" s="40" t="n">
        <f>SUM('SAM_temporary 2022'!CF51)</f>
        <v>1251.666093454025</v>
      </c>
      <c r="Q16" s="40" t="n">
        <f t="shared" si="3"/>
        <v>0</v>
      </c>
    </row>
    <row r="17">
      <c r="B17" s="24"/>
      <c r="C17" s="42" t="str">
        <f>'SAM_temporary 2022'!B52</f>
        <v>c-ome</v>
      </c>
      <c r="D17" s="48" t="n">
        <f t="shared" si="6"/>
        <v>16.868219858471466</v>
      </c>
      <c r="E17" s="48" t="n">
        <f t="shared" si="6"/>
        <v>38.509985705603178</v>
      </c>
      <c r="F17" s="48" t="n">
        <f t="shared" si="6"/>
        <v>47.894867087962005</v>
      </c>
      <c r="G17" s="48" t="n">
        <f t="shared" si="6"/>
        <v>70.907781945800409</v>
      </c>
      <c r="H17" s="48" t="n">
        <f t="shared" si="6"/>
        <v>153.10095947154974</v>
      </c>
      <c r="I17" s="48" t="n">
        <f t="shared" si="6"/>
        <v>28.667785391204809</v>
      </c>
      <c r="J17" s="48" t="n">
        <f t="shared" si="6"/>
        <v>63.877751101539488</v>
      </c>
      <c r="K17" s="48" t="n">
        <f t="shared" si="6"/>
        <v>91.71431325336907</v>
      </c>
      <c r="L17" s="48" t="n">
        <f t="shared" si="6"/>
        <v>117.92179847092568</v>
      </c>
      <c r="M17" s="48" t="n">
        <f t="shared" si="6"/>
        <v>328.62236037945854</v>
      </c>
      <c r="O17" s="40" t="n">
        <f t="shared" si="2"/>
        <v>958.08582266588439</v>
      </c>
      <c r="P17" s="40" t="n">
        <f>SUM('SAM_temporary 2022'!CF52)</f>
        <v>958.08582266588428</v>
      </c>
      <c r="Q17" s="40" t="n">
        <f t="shared" si="3"/>
        <v>0</v>
      </c>
    </row>
    <row r="18">
      <c r="B18" s="24"/>
      <c r="C18" s="42" t="str">
        <f>'SAM_temporary 2022'!B53</f>
        <v>c-mvh</v>
      </c>
      <c r="D18" s="48" t="n">
        <f t="shared" si="6"/>
        <v>18.232820070367644</v>
      </c>
      <c r="E18" s="48" t="n">
        <f t="shared" si="6"/>
        <v>41.625355027019346</v>
      </c>
      <c r="F18" s="48" t="n">
        <f t="shared" si="6"/>
        <v>51.76945174036377</v>
      </c>
      <c r="G18" s="48" t="n">
        <f t="shared" si="6"/>
        <v>76.64405851085435</v>
      </c>
      <c r="H18" s="48" t="n">
        <f t="shared" si="6"/>
        <v>165.48647516255261</v>
      </c>
      <c r="I18" s="48" t="n">
        <f t="shared" si="6"/>
        <v>30.986943331263646</v>
      </c>
      <c r="J18" s="48" t="n">
        <f t="shared" si="6"/>
        <v>69.045314331090069</v>
      </c>
      <c r="K18" s="48" t="n">
        <f t="shared" si="6"/>
        <v>99.133790373629978</v>
      </c>
      <c r="L18" s="48" t="n">
        <f t="shared" si="6"/>
        <v>127.46140090264221</v>
      </c>
      <c r="M18" s="48" t="n">
        <f t="shared" si="6"/>
        <v>355.20715393622612</v>
      </c>
      <c r="O18" s="40" t="n">
        <f t="shared" si="2"/>
        <v>1035.5927633860099</v>
      </c>
      <c r="P18" s="40" t="n">
        <f>SUM('SAM_temporary 2022'!CF53)</f>
        <v>1035.5927633860097</v>
      </c>
      <c r="Q18" s="40" t="n">
        <f t="shared" si="3"/>
        <v>0</v>
      </c>
    </row>
    <row r="19">
      <c r="B19" s="24"/>
      <c r="C19" s="42" t="str">
        <f>'SAM_temporary 2022'!B54</f>
        <v>c-omf</v>
      </c>
      <c r="D19" s="48" t="n">
        <f>$P19*D$48/SUM($D$48:$M$48)</f>
        <v>14.745672591914653</v>
      </c>
      <c r="E19" s="48" t="n">
        <f t="shared" ref="E19:M19" si="7">$P19*E$48/SUM($D$48:$M$48)</f>
        <v>33.66423045813886</v>
      </c>
      <c r="F19" s="48" t="n">
        <f t="shared" si="7"/>
        <v>41.868201555226435</v>
      </c>
      <c r="G19" s="48" t="n">
        <f t="shared" si="7"/>
        <v>61.985375194558117</v>
      </c>
      <c r="H19" s="48" t="n">
        <f t="shared" si="7"/>
        <v>133.83609182338699</v>
      </c>
      <c r="I19" s="48" t="n">
        <f t="shared" si="7"/>
        <v>25.06048538973014</v>
      </c>
      <c r="J19" s="48" t="n">
        <f t="shared" si="7"/>
        <v>55.839941117323697</v>
      </c>
      <c r="K19" s="48" t="n">
        <f t="shared" si="7"/>
        <v>80.173797032132555</v>
      </c>
      <c r="L19" s="48" t="n">
        <f t="shared" si="7"/>
        <v>103.083564613888</v>
      </c>
      <c r="M19" s="48" t="n">
        <f t="shared" si="7"/>
        <v>287.27143546828216</v>
      </c>
      <c r="O19" s="40" t="n">
        <f t="shared" si="2"/>
        <v>837.52879524458172</v>
      </c>
      <c r="P19" s="40" t="n">
        <f>SUM('SAM_temporary 2022'!CF54)</f>
        <v>837.52879524458149</v>
      </c>
      <c r="Q19" s="40" t="n">
        <f t="shared" si="3"/>
        <v>0</v>
      </c>
    </row>
    <row r="20">
      <c r="B20" s="24"/>
      <c r="C20" s="43" t="str">
        <f>'SAM_temporary 2022'!B55</f>
        <v>c-ely</v>
      </c>
      <c r="D20" s="48" t="n">
        <f>$P20*D$49/SUM($D$49:$M$49)</f>
        <v>37.451418030527485</v>
      </c>
      <c r="E20" s="48" t="n">
        <f t="shared" ref="E20:M21" si="8">$P20*E$49/SUM($D$49:$M$49)</f>
        <v>47.496386770752508</v>
      </c>
      <c r="F20" s="48" t="n">
        <f t="shared" si="8"/>
        <v>54.381668582604362</v>
      </c>
      <c r="G20" s="48" t="n">
        <f t="shared" si="8"/>
        <v>72.65583695034907</v>
      </c>
      <c r="H20" s="48" t="n">
        <f t="shared" si="8"/>
        <v>120.49509837188916</v>
      </c>
      <c r="I20" s="48" t="n">
        <f t="shared" si="8"/>
        <v>79.083761005937433</v>
      </c>
      <c r="J20" s="48" t="n">
        <f t="shared" si="8"/>
        <v>128.91463095681524</v>
      </c>
      <c r="K20" s="48" t="n">
        <f t="shared" si="8"/>
        <v>154.98926103789174</v>
      </c>
      <c r="L20" s="48" t="n">
        <f t="shared" si="8"/>
        <v>191.13123686624041</v>
      </c>
      <c r="M20" s="48" t="n">
        <f t="shared" si="8"/>
        <v>269.64322554036966</v>
      </c>
      <c r="O20" s="40" t="n">
        <f t="shared" si="2"/>
        <v>1156.2425241133772</v>
      </c>
      <c r="P20" s="40" t="n">
        <f>SUM('SAM_temporary 2022'!CF55)</f>
        <v>1156.2425241133772</v>
      </c>
      <c r="Q20" s="40" t="n">
        <f t="shared" si="3"/>
        <v>0</v>
      </c>
    </row>
    <row r="21">
      <c r="B21" s="24"/>
      <c r="C21" s="43" t="str">
        <f>'SAM_temporary 2022'!B56</f>
        <v>c-wtr</v>
      </c>
      <c r="D21" s="48" t="n">
        <f>$P21*D$49/SUM($D$49:$M$49)</f>
        <v>9.9184804063184355</v>
      </c>
      <c r="E21" s="48" t="n">
        <f t="shared" si="8"/>
        <v>12.578748851982946</v>
      </c>
      <c r="F21" s="48" t="n">
        <f t="shared" si="8"/>
        <v>14.402218732006377</v>
      </c>
      <c r="G21" s="48" t="n">
        <f t="shared" si="8"/>
        <v>19.241874756499161</v>
      </c>
      <c r="H21" s="48" t="n">
        <f t="shared" si="8"/>
        <v>31.911429128926962</v>
      </c>
      <c r="I21" s="48" t="n">
        <f t="shared" si="8"/>
        <v>20.94421987856337</v>
      </c>
      <c r="J21" s="48" t="n">
        <f t="shared" si="8"/>
        <v>34.1412237098926</v>
      </c>
      <c r="K21" s="48" t="n">
        <f t="shared" si="8"/>
        <v>41.046722117198584</v>
      </c>
      <c r="L21" s="48" t="n">
        <f t="shared" si="8"/>
        <v>50.61841520521228</v>
      </c>
      <c r="M21" s="48" t="n">
        <f t="shared" si="8"/>
        <v>71.411209237488819</v>
      </c>
      <c r="O21" s="40" t="n">
        <f t="shared" si="2"/>
        <v>306.21454202408955</v>
      </c>
      <c r="P21" s="40" t="n">
        <f>SUM('SAM_temporary 2022'!CF56)</f>
        <v>306.21454202408955</v>
      </c>
      <c r="Q21" s="40" t="n">
        <f t="shared" si="3"/>
        <v>0</v>
      </c>
    </row>
    <row r="22">
      <c r="B22" s="24"/>
      <c r="C22" s="42" t="str">
        <f>'SAM_temporary 2022'!B57</f>
        <v>c-cns</v>
      </c>
      <c r="D22" s="48" t="n">
        <f t="shared" ref="D22:M23" si="9">$P22*D$48/SUM($D$48:$M$48)</f>
        <v>18.786663610618149</v>
      </c>
      <c r="E22" s="48" t="n">
        <f t="shared" si="9"/>
        <v>42.889774568449269</v>
      </c>
      <c r="F22" s="48" t="n">
        <f t="shared" si="9"/>
        <v>53.342010253970194</v>
      </c>
      <c r="G22" s="48" t="n">
        <f t="shared" si="9"/>
        <v>78.972212715250151</v>
      </c>
      <c r="H22" s="48" t="n">
        <f t="shared" si="9"/>
        <v>170.51332317146611</v>
      </c>
      <c r="I22" s="48" t="n">
        <f t="shared" si="9"/>
        <v>31.928208496492839</v>
      </c>
      <c r="J22" s="48" t="n">
        <f t="shared" si="9"/>
        <v>71.142647666210777</v>
      </c>
      <c r="K22" s="48" t="n">
        <f t="shared" si="9"/>
        <v>102.14509686418296</v>
      </c>
      <c r="L22" s="48" t="n">
        <f t="shared" si="9"/>
        <v>131.33319216964094</v>
      </c>
      <c r="M22" s="48" t="n">
        <f t="shared" si="9"/>
        <v>365.99699263913055</v>
      </c>
      <c r="O22" s="40" t="n">
        <f t="shared" si="2"/>
        <v>1067.0501221554118</v>
      </c>
      <c r="P22" s="40" t="n">
        <f>SUM('SAM_temporary 2022'!CF57)</f>
        <v>1067.0501221554118</v>
      </c>
      <c r="Q22" s="40" t="n">
        <f t="shared" si="3"/>
        <v>0</v>
      </c>
    </row>
    <row r="23">
      <c r="B23" s="24"/>
      <c r="C23" s="42" t="str">
        <f>'SAM_temporary 2022'!B58</f>
        <v>c-trd</v>
      </c>
      <c r="D23" s="48" t="n">
        <f t="shared" si="9"/>
        <v>5.4527763345172069</v>
      </c>
      <c r="E23" s="48" t="n">
        <f t="shared" si="9"/>
        <v>12.448636575758808</v>
      </c>
      <c r="F23" s="48" t="n">
        <f t="shared" si="9"/>
        <v>15.48236861940876</v>
      </c>
      <c r="G23" s="48" t="n">
        <f t="shared" si="9"/>
        <v>22.921462879379568</v>
      </c>
      <c r="H23" s="48" t="n">
        <f t="shared" si="9"/>
        <v>49.491013017540375</v>
      </c>
      <c r="I23" s="48" t="n">
        <f t="shared" si="9"/>
        <v>9.2670728183373789</v>
      </c>
      <c r="J23" s="48" t="n">
        <f t="shared" si="9"/>
        <v>20.648953619947516</v>
      </c>
      <c r="K23" s="48" t="n">
        <f t="shared" si="9"/>
        <v>29.647327402678616</v>
      </c>
      <c r="L23" s="48" t="n">
        <f t="shared" si="9"/>
        <v>38.119090065277177</v>
      </c>
      <c r="M23" s="48" t="n">
        <f t="shared" si="9"/>
        <v>106.22959889690885</v>
      </c>
      <c r="O23" s="40" t="n">
        <f t="shared" si="2"/>
        <v>309.70830022975423</v>
      </c>
      <c r="P23" s="40" t="n">
        <f>SUM('SAM_temporary 2022'!CF58)</f>
        <v>309.70830022975423</v>
      </c>
      <c r="Q23" s="40" t="n">
        <f t="shared" si="3"/>
        <v>0</v>
      </c>
    </row>
    <row r="24">
      <c r="B24" s="24"/>
      <c r="C24" s="38" t="str">
        <f>'SAM_temporary 2022'!B59</f>
        <v>c-trans</v>
      </c>
      <c r="D24" s="48" t="n">
        <f>$P24*D$50/SUM($D$50:$M$50)</f>
        <v>22.075928830028381</v>
      </c>
      <c r="E24" s="48" t="n">
        <f t="shared" ref="E24:M24" si="10">$P24*E$50/SUM($D$50:$M$50)</f>
        <v>45.702915164831559</v>
      </c>
      <c r="F24" s="48" t="n">
        <f t="shared" si="10"/>
        <v>69.673176169780518</v>
      </c>
      <c r="G24" s="48" t="n">
        <f t="shared" si="10"/>
        <v>116.18991286784836</v>
      </c>
      <c r="H24" s="48" t="n">
        <f t="shared" si="10"/>
        <v>193.69959227824</v>
      </c>
      <c r="I24" s="48" t="n">
        <f t="shared" si="10"/>
        <v>25.647736972329092</v>
      </c>
      <c r="J24" s="48" t="n">
        <f t="shared" si="10"/>
        <v>69.549332762324781</v>
      </c>
      <c r="K24" s="48" t="n">
        <f t="shared" si="10"/>
        <v>138.77985616584098</v>
      </c>
      <c r="L24" s="48" t="n">
        <f t="shared" si="10"/>
        <v>232.5496091345627</v>
      </c>
      <c r="M24" s="48" t="n">
        <f t="shared" si="10"/>
        <v>409.52002895178515</v>
      </c>
      <c r="O24" s="40" t="n">
        <f t="shared" si="2"/>
        <v>1323.3880892975715</v>
      </c>
      <c r="P24" s="40" t="n">
        <f>SUM('SAM_temporary 2022'!CF59)</f>
        <v>1323.3880892975715</v>
      </c>
      <c r="Q24" s="40" t="n">
        <f t="shared" si="3"/>
        <v>0</v>
      </c>
    </row>
    <row r="25">
      <c r="B25" s="24"/>
      <c r="C25" s="37" t="str">
        <f>'SAM_temporary 2022'!B60</f>
        <v>c-afs</v>
      </c>
      <c r="D25" s="48" t="n">
        <f>$P25*D$46/SUM($D$46:$M$46)</f>
        <v>52.119868337408406</v>
      </c>
      <c r="E25" s="48" t="n">
        <f t="shared" ref="E25:M25" si="11">$P25*E$46/SUM($D$46:$M$46)</f>
        <v>69.727512008405114</v>
      </c>
      <c r="F25" s="48" t="n">
        <f t="shared" si="11"/>
        <v>86.861228166171216</v>
      </c>
      <c r="G25" s="48" t="n">
        <f t="shared" si="11"/>
        <v>106.10750461755202</v>
      </c>
      <c r="H25" s="48" t="n">
        <f t="shared" si="11"/>
        <v>161.17953937777807</v>
      </c>
      <c r="I25" s="48" t="n">
        <f t="shared" si="11"/>
        <v>62.181719709066634</v>
      </c>
      <c r="J25" s="48" t="n">
        <f t="shared" si="11"/>
        <v>122.66524677725454</v>
      </c>
      <c r="K25" s="48" t="n">
        <f t="shared" si="11"/>
        <v>175.75249424614853</v>
      </c>
      <c r="L25" s="48" t="n">
        <f t="shared" si="11"/>
        <v>227.18490623668322</v>
      </c>
      <c r="M25" s="48" t="n">
        <f t="shared" si="11"/>
        <v>339.05484404474714</v>
      </c>
      <c r="O25" s="40" t="n">
        <f t="shared" si="2"/>
        <v>1402.8348635212149</v>
      </c>
      <c r="P25" s="40" t="n">
        <f>SUM('SAM_temporary 2022'!CF60)</f>
        <v>1402.8348635212146</v>
      </c>
      <c r="Q25" s="40" t="n">
        <f t="shared" si="3"/>
        <v>0</v>
      </c>
    </row>
    <row r="26">
      <c r="B26" s="24"/>
      <c r="C26" s="47" t="str">
        <f>'SAM_temporary 2022'!B61</f>
        <v>c-publ</v>
      </c>
      <c r="D26" s="48" t="n">
        <f t="shared" ref="D26:M35" si="12">$P26*D$53/SUM($D$53:$M$53)</f>
        <v>8.8482241490028386</v>
      </c>
      <c r="E26" s="48" t="n">
        <f t="shared" si="12"/>
        <v>12.244675264564455</v>
      </c>
      <c r="F26" s="48" t="n">
        <f t="shared" si="12"/>
        <v>13.454967810941117</v>
      </c>
      <c r="G26" s="48" t="n">
        <f t="shared" si="12"/>
        <v>17.332256273478066</v>
      </c>
      <c r="H26" s="48" t="n">
        <f t="shared" si="12"/>
        <v>28.814390626547606</v>
      </c>
      <c r="I26" s="48" t="n">
        <f t="shared" si="12"/>
        <v>13.464520801005436</v>
      </c>
      <c r="J26" s="48" t="n">
        <f t="shared" si="12"/>
        <v>27.117421102173605</v>
      </c>
      <c r="K26" s="48" t="n">
        <f t="shared" si="12"/>
        <v>39.484938429148471</v>
      </c>
      <c r="L26" s="48" t="n">
        <f t="shared" si="12"/>
        <v>56.134427483662328</v>
      </c>
      <c r="M26" s="48" t="n">
        <f t="shared" si="12"/>
        <v>111.58926563959106</v>
      </c>
      <c r="O26" s="40" t="n">
        <f t="shared" si="2"/>
        <v>328.48508758011496</v>
      </c>
      <c r="P26" s="40" t="n">
        <f>SUM('SAM_temporary 2022'!CF61)</f>
        <v>328.48508758011496</v>
      </c>
      <c r="Q26" s="40" t="n">
        <f t="shared" si="3"/>
        <v>0</v>
      </c>
    </row>
    <row r="27">
      <c r="B27" s="24"/>
      <c r="C27" s="47" t="str">
        <f>'SAM_temporary 2022'!B62</f>
        <v>c-tele</v>
      </c>
      <c r="D27" s="48" t="n">
        <f t="shared" si="12"/>
        <v>32.351275169503602</v>
      </c>
      <c r="E27" s="48" t="n">
        <f t="shared" si="12"/>
        <v>44.769532527019152</v>
      </c>
      <c r="F27" s="48" t="n">
        <f t="shared" si="12"/>
        <v>49.194658579894195</v>
      </c>
      <c r="G27" s="48" t="n">
        <f t="shared" si="12"/>
        <v>63.370975075810534</v>
      </c>
      <c r="H27" s="48" t="n">
        <f t="shared" si="12"/>
        <v>105.35247121944352</v>
      </c>
      <c r="I27" s="48" t="n">
        <f t="shared" si="12"/>
        <v>49.229586651907063</v>
      </c>
      <c r="J27" s="48" t="n">
        <f t="shared" si="12"/>
        <v>99.147934906530182</v>
      </c>
      <c r="K27" s="48" t="n">
        <f t="shared" si="12"/>
        <v>144.36660810816437</v>
      </c>
      <c r="L27" s="48" t="n">
        <f t="shared" si="12"/>
        <v>205.24121896382607</v>
      </c>
      <c r="M27" s="48" t="n">
        <f t="shared" si="12"/>
        <v>407.99769285637763</v>
      </c>
      <c r="O27" s="40" t="n">
        <f t="shared" si="2"/>
        <v>1201.0219540584762</v>
      </c>
      <c r="P27" s="40" t="n">
        <f>SUM('SAM_temporary 2022'!CF62)</f>
        <v>1201.0219540584762</v>
      </c>
      <c r="Q27" s="40" t="n">
        <f t="shared" si="3"/>
        <v>0</v>
      </c>
    </row>
    <row r="28">
      <c r="B28" s="24"/>
      <c r="C28" s="47" t="str">
        <f>'SAM_temporary 2022'!B63</f>
        <v>c-info</v>
      </c>
      <c r="D28" s="48" t="n">
        <f t="shared" si="12"/>
        <v>4.8768725625126388</v>
      </c>
      <c r="E28" s="48" t="n">
        <f t="shared" si="12"/>
        <v>6.7488933179163748</v>
      </c>
      <c r="F28" s="48" t="n">
        <f t="shared" si="12"/>
        <v>7.4159698309704751</v>
      </c>
      <c r="G28" s="48" t="n">
        <f t="shared" si="12"/>
        <v>9.5530135361781703</v>
      </c>
      <c r="H28" s="48" t="n">
        <f t="shared" si="12"/>
        <v>15.881617450657359</v>
      </c>
      <c r="I28" s="48" t="n">
        <f t="shared" si="12"/>
        <v>7.4212351491122961</v>
      </c>
      <c r="J28" s="48" t="n">
        <f t="shared" si="12"/>
        <v>14.946299360442348</v>
      </c>
      <c r="K28" s="48" t="n">
        <f t="shared" si="12"/>
        <v>21.762899494280571</v>
      </c>
      <c r="L28" s="48" t="n">
        <f t="shared" si="12"/>
        <v>30.939592464808872</v>
      </c>
      <c r="M28" s="48" t="n">
        <f t="shared" si="12"/>
        <v>61.504615921149096</v>
      </c>
      <c r="O28" s="40" t="n">
        <f t="shared" si="2"/>
        <v>181.0510090880282</v>
      </c>
      <c r="P28" s="40" t="n">
        <f>SUM('SAM_temporary 2022'!CF63)</f>
        <v>181.0510090880282</v>
      </c>
      <c r="Q28" s="40" t="n">
        <f t="shared" si="3"/>
        <v>0</v>
      </c>
    </row>
    <row r="29">
      <c r="B29" s="24"/>
      <c r="C29" s="47" t="str">
        <f>'SAM_temporary 2022'!B64</f>
        <v>c-ofi</v>
      </c>
      <c r="D29" s="48" t="n">
        <f t="shared" si="12"/>
        <v>47.137610378373388</v>
      </c>
      <c r="E29" s="48" t="n">
        <f t="shared" si="12"/>
        <v>65.231703233443952</v>
      </c>
      <c r="F29" s="48" t="n">
        <f t="shared" si="12"/>
        <v>71.679358439079977</v>
      </c>
      <c r="G29" s="48" t="n">
        <f t="shared" si="12"/>
        <v>92.335041409343091</v>
      </c>
      <c r="H29" s="48" t="n">
        <f t="shared" si="12"/>
        <v>153.50442029630585</v>
      </c>
      <c r="I29" s="48" t="n">
        <f t="shared" si="12"/>
        <v>71.730250586025761</v>
      </c>
      <c r="J29" s="48" t="n">
        <f t="shared" si="12"/>
        <v>144.46406520167031</v>
      </c>
      <c r="K29" s="48" t="n">
        <f t="shared" si="12"/>
        <v>210.35019142197206</v>
      </c>
      <c r="L29" s="48" t="n">
        <f t="shared" si="12"/>
        <v>299.04789107723138</v>
      </c>
      <c r="M29" s="48" t="n">
        <f t="shared" si="12"/>
        <v>594.47537014765157</v>
      </c>
      <c r="O29" s="40" t="n">
        <f t="shared" si="2"/>
        <v>1749.9559021910973</v>
      </c>
      <c r="P29" s="40" t="n">
        <f>SUM('SAM_temporary 2022'!CF64)</f>
        <v>1749.9559021910973</v>
      </c>
      <c r="Q29" s="40" t="n">
        <f t="shared" si="3"/>
        <v>0</v>
      </c>
    </row>
    <row r="30">
      <c r="B30" s="24"/>
      <c r="C30" s="47" t="str">
        <f>'SAM_temporary 2022'!B65</f>
        <v>c-rsa</v>
      </c>
      <c r="D30" s="48" t="n">
        <f t="shared" si="12"/>
        <v>146.01535686114255</v>
      </c>
      <c r="E30" s="48" t="n">
        <f t="shared" si="12"/>
        <v>202.06434627966274</v>
      </c>
      <c r="F30" s="48" t="n">
        <f t="shared" si="12"/>
        <v>222.03686224327396</v>
      </c>
      <c r="G30" s="48" t="n">
        <f t="shared" si="12"/>
        <v>286.02073617968693</v>
      </c>
      <c r="H30" s="48" t="n">
        <f t="shared" si="12"/>
        <v>475.50146325642766</v>
      </c>
      <c r="I30" s="48" t="n">
        <f t="shared" si="12"/>
        <v>222.19450780354038</v>
      </c>
      <c r="J30" s="48" t="n">
        <f t="shared" si="12"/>
        <v>447.49769588895231</v>
      </c>
      <c r="K30" s="48" t="n">
        <f t="shared" si="12"/>
        <v>651.5892091208035</v>
      </c>
      <c r="L30" s="48" t="n">
        <f t="shared" si="12"/>
        <v>926.34276926026962</v>
      </c>
      <c r="M30" s="48" t="n">
        <f t="shared" si="12"/>
        <v>1841.4708047460535</v>
      </c>
      <c r="O30" s="40" t="n">
        <f t="shared" si="2"/>
        <v>5420.7337516398129</v>
      </c>
      <c r="P30" s="40" t="n">
        <f>SUM('SAM_temporary 2022'!CF65)</f>
        <v>5420.7337516398129</v>
      </c>
      <c r="Q30" s="40" t="n">
        <f t="shared" si="3"/>
        <v>0</v>
      </c>
    </row>
    <row r="31">
      <c r="B31" s="24"/>
      <c r="C31" s="47" t="str">
        <f>'SAM_temporary 2022'!B66</f>
        <v>c-obs</v>
      </c>
      <c r="D31" s="48" t="n">
        <f t="shared" si="12"/>
        <v>9.7766376603188281</v>
      </c>
      <c r="E31" s="48" t="n">
        <f t="shared" si="12"/>
        <v>13.529466626747505</v>
      </c>
      <c r="F31" s="48" t="n">
        <f t="shared" si="12"/>
        <v>14.866750977782253</v>
      </c>
      <c r="G31" s="48" t="n">
        <f t="shared" si="12"/>
        <v>19.150869888471281</v>
      </c>
      <c r="H31" s="48" t="n">
        <f t="shared" si="12"/>
        <v>31.837784827183718</v>
      </c>
      <c r="I31" s="48" t="n">
        <f t="shared" si="12"/>
        <v>14.877306330004203</v>
      </c>
      <c r="J31" s="48" t="n">
        <f t="shared" si="12"/>
        <v>29.96275816861089</v>
      </c>
      <c r="K31" s="48" t="n">
        <f t="shared" si="12"/>
        <v>43.627956249874977</v>
      </c>
      <c r="L31" s="48" t="n">
        <f t="shared" si="12"/>
        <v>62.024418520077582</v>
      </c>
      <c r="M31" s="48" t="n">
        <f t="shared" si="12"/>
        <v>123.29794075823628</v>
      </c>
      <c r="O31" s="40" t="n">
        <f t="shared" si="2"/>
        <v>362.9518900073075</v>
      </c>
      <c r="P31" s="40" t="n">
        <f>SUM('SAM_temporary 2022'!CF66)</f>
        <v>362.9518900073075</v>
      </c>
      <c r="Q31" s="40" t="n">
        <f t="shared" si="3"/>
        <v>0</v>
      </c>
    </row>
    <row r="32">
      <c r="B32" s="24"/>
      <c r="C32" s="47" t="str">
        <f>'SAM_temporary 2022'!B67</f>
        <v>c-scie</v>
      </c>
      <c r="D32" s="48" t="n">
        <f t="shared" si="12"/>
        <v>0</v>
      </c>
      <c r="E32" s="48" t="n">
        <f t="shared" si="12"/>
        <v>0</v>
      </c>
      <c r="F32" s="48" t="n">
        <f t="shared" si="12"/>
        <v>0</v>
      </c>
      <c r="G32" s="48" t="n">
        <f t="shared" si="12"/>
        <v>0</v>
      </c>
      <c r="H32" s="48" t="n">
        <f t="shared" si="12"/>
        <v>0</v>
      </c>
      <c r="I32" s="48" t="n">
        <f t="shared" si="12"/>
        <v>0</v>
      </c>
      <c r="J32" s="48" t="n">
        <f t="shared" si="12"/>
        <v>0</v>
      </c>
      <c r="K32" s="48" t="n">
        <f t="shared" si="12"/>
        <v>0</v>
      </c>
      <c r="L32" s="48" t="n">
        <f t="shared" si="12"/>
        <v>0</v>
      </c>
      <c r="M32" s="48" t="n">
        <f t="shared" si="12"/>
        <v>0</v>
      </c>
      <c r="O32" s="40" t="n">
        <f t="shared" si="2"/>
        <v>0</v>
      </c>
      <c r="P32" s="40" t="n">
        <f>SUM('SAM_temporary 2022'!CF67)</f>
        <v>0</v>
      </c>
      <c r="Q32" s="40" t="n">
        <f t="shared" si="3"/>
        <v>0</v>
      </c>
    </row>
    <row r="33">
      <c r="B33" s="24"/>
      <c r="C33" s="47" t="str">
        <f>'SAM_temporary 2022'!B68</f>
        <v>c-prof</v>
      </c>
      <c r="D33" s="48" t="n">
        <f t="shared" si="12"/>
        <v>0.57280059867404887</v>
      </c>
      <c r="E33" s="48" t="n">
        <f t="shared" si="12"/>
        <v>0.79267401051342712</v>
      </c>
      <c r="F33" s="48" t="n">
        <f t="shared" si="12"/>
        <v>0.87102377691411426</v>
      </c>
      <c r="G33" s="48" t="n">
        <f t="shared" si="12"/>
        <v>1.1220247817681148</v>
      </c>
      <c r="H33" s="48" t="n">
        <f t="shared" si="12"/>
        <v>1.8653347749078451</v>
      </c>
      <c r="I33" s="48" t="n">
        <f t="shared" si="12"/>
        <v>0.87164220139521043</v>
      </c>
      <c r="J33" s="48" t="n">
        <f t="shared" si="12"/>
        <v>1.7554793798450306</v>
      </c>
      <c r="K33" s="48" t="n">
        <f t="shared" si="12"/>
        <v>2.5561057213240974</v>
      </c>
      <c r="L33" s="48" t="n">
        <f t="shared" si="12"/>
        <v>3.6339307331506037</v>
      </c>
      <c r="M33" s="48" t="n">
        <f t="shared" si="12"/>
        <v>7.2238674210303078</v>
      </c>
      <c r="O33" s="40" t="n">
        <f t="shared" si="2"/>
        <v>21.264883399522802</v>
      </c>
      <c r="P33" s="40" t="n">
        <f>SUM('SAM_temporary 2022'!CF68)</f>
        <v>21.264883399522798</v>
      </c>
      <c r="Q33" s="40" t="n">
        <f t="shared" si="3"/>
        <v>0</v>
      </c>
    </row>
    <row r="34">
      <c r="B34" s="24"/>
      <c r="C34" s="47" t="str">
        <f>'SAM_temporary 2022'!B69</f>
        <v>c-supp</v>
      </c>
      <c r="D34" s="48" t="n">
        <f t="shared" si="12"/>
        <v>11.476354644816578</v>
      </c>
      <c r="E34" s="48" t="n">
        <f t="shared" si="12"/>
        <v>15.881631554574877</v>
      </c>
      <c r="F34" s="48" t="n">
        <f t="shared" si="12"/>
        <v>17.451409427772408</v>
      </c>
      <c r="G34" s="48" t="n">
        <f t="shared" si="12"/>
        <v>22.480343675707825</v>
      </c>
      <c r="H34" s="48" t="n">
        <f t="shared" si="12"/>
        <v>37.372941749198986</v>
      </c>
      <c r="I34" s="48" t="n">
        <f t="shared" si="12"/>
        <v>17.463799880370615</v>
      </c>
      <c r="J34" s="48" t="n">
        <f t="shared" si="12"/>
        <v>35.171932399163872</v>
      </c>
      <c r="K34" s="48" t="n">
        <f t="shared" si="12"/>
        <v>51.212892995338748</v>
      </c>
      <c r="L34" s="48" t="n">
        <f t="shared" si="12"/>
        <v>72.80767154376943</v>
      </c>
      <c r="M34" s="48" t="n">
        <f t="shared" si="12"/>
        <v>144.73389975986478</v>
      </c>
      <c r="O34" s="40" t="n">
        <f t="shared" si="2"/>
        <v>426.05287763057811</v>
      </c>
      <c r="P34" s="40" t="n">
        <f>SUM('SAM_temporary 2022'!CF69)</f>
        <v>426.05287763057811</v>
      </c>
      <c r="Q34" s="40" t="n">
        <f t="shared" si="3"/>
        <v>0</v>
      </c>
    </row>
    <row r="35">
      <c r="B35" s="24"/>
      <c r="C35" s="47" t="str">
        <f>'SAM_temporary 2022'!B70</f>
        <v>c-admi</v>
      </c>
      <c r="D35" s="48" t="n">
        <f t="shared" si="12"/>
        <v>24.498375916091096</v>
      </c>
      <c r="E35" s="48" t="n">
        <f t="shared" si="12"/>
        <v>33.902244399580248</v>
      </c>
      <c r="F35" s="48" t="n">
        <f t="shared" si="12"/>
        <v>37.253222095248141</v>
      </c>
      <c r="G35" s="48" t="n">
        <f t="shared" si="12"/>
        <v>47.988401119963257</v>
      </c>
      <c r="H35" s="48" t="n">
        <f t="shared" si="12"/>
        <v>79.77937284079853</v>
      </c>
      <c r="I35" s="48" t="n">
        <f t="shared" si="12"/>
        <v>37.279671780267115</v>
      </c>
      <c r="J35" s="48" t="n">
        <f t="shared" si="12"/>
        <v>75.080916221008948</v>
      </c>
      <c r="K35" s="48" t="n">
        <f t="shared" si="12"/>
        <v>109.32327757203161</v>
      </c>
      <c r="L35" s="48" t="n">
        <f t="shared" si="12"/>
        <v>155.42127811989201</v>
      </c>
      <c r="M35" s="48" t="n">
        <f t="shared" si="12"/>
        <v>308.96095440205738</v>
      </c>
      <c r="O35" s="40" t="n">
        <f t="shared" si="2"/>
        <v>909.48771446693843</v>
      </c>
      <c r="P35" s="40" t="n">
        <f>SUM('SAM_temporary 2022'!CF70)</f>
        <v>909.48771446693831</v>
      </c>
      <c r="Q35" s="40" t="n">
        <f t="shared" si="3"/>
        <v>0</v>
      </c>
    </row>
    <row r="36">
      <c r="B36" s="24"/>
      <c r="C36" s="44" t="str">
        <f>'SAM_temporary 2022'!B71</f>
        <v>c-educ</v>
      </c>
      <c r="D36" s="48" t="n">
        <f>$P36*D$51/SUM($D$51:$M$51)</f>
        <v>14.014438152935831</v>
      </c>
      <c r="E36" s="48" t="n">
        <f t="shared" ref="E36:M36" si="13">$P36*E$51/SUM($D$51:$M$51)</f>
        <v>24.925533621632884</v>
      </c>
      <c r="F36" s="48" t="n">
        <f t="shared" si="13"/>
        <v>46.254172147529694</v>
      </c>
      <c r="G36" s="48" t="n">
        <f t="shared" si="13"/>
        <v>85.096518440256546</v>
      </c>
      <c r="H36" s="48" t="n">
        <f t="shared" si="13"/>
        <v>101.5654061542761</v>
      </c>
      <c r="I36" s="48" t="n">
        <f t="shared" si="13"/>
        <v>50.401258941987642</v>
      </c>
      <c r="J36" s="48" t="n">
        <f t="shared" si="13"/>
        <v>71.906538675328875</v>
      </c>
      <c r="K36" s="48" t="n">
        <f t="shared" si="13"/>
        <v>154.2049972003131</v>
      </c>
      <c r="L36" s="48" t="n">
        <f t="shared" si="13"/>
        <v>398.56891691688702</v>
      </c>
      <c r="M36" s="48" t="n">
        <f t="shared" si="13"/>
        <v>812.8046911038366</v>
      </c>
      <c r="O36" s="40" t="n">
        <f t="shared" si="2"/>
        <v>1759.7424713549844</v>
      </c>
      <c r="P36" s="40" t="n">
        <f>SUM('SAM_temporary 2022'!CF71)</f>
        <v>1759.7424713549842</v>
      </c>
      <c r="Q36" s="40" t="n">
        <f t="shared" si="3"/>
        <v>0</v>
      </c>
    </row>
    <row r="37">
      <c r="B37" s="24" t="s">
        <v>460</v>
      </c>
      <c r="C37" s="45" t="s">
        <v>110</v>
      </c>
      <c r="D37" s="48" t="n">
        <f>$P37*D$52/SUM($D$52:$M$52)</f>
        <v>53.130674804497744</v>
      </c>
      <c r="E37" s="48" t="n">
        <f t="shared" ref="E37:M37" si="14">$P37*E$52/SUM($D$52:$M$52)</f>
        <v>79.520484502459908</v>
      </c>
      <c r="F37" s="48" t="n">
        <f t="shared" si="14"/>
        <v>113.11876928217426</v>
      </c>
      <c r="G37" s="48" t="n">
        <f t="shared" si="14"/>
        <v>124.578614070282</v>
      </c>
      <c r="H37" s="48" t="n">
        <f t="shared" si="14"/>
        <v>171.60294861649405</v>
      </c>
      <c r="I37" s="48" t="n">
        <f t="shared" si="14"/>
        <v>69.347046691384364</v>
      </c>
      <c r="J37" s="48" t="n">
        <f t="shared" si="14"/>
        <v>107.62797594194389</v>
      </c>
      <c r="K37" s="48" t="n">
        <f t="shared" si="14"/>
        <v>157.93103960350959</v>
      </c>
      <c r="L37" s="48" t="n">
        <f t="shared" si="14"/>
        <v>222.79226001368724</v>
      </c>
      <c r="M37" s="48" t="n">
        <f t="shared" si="14"/>
        <v>319.67862638300875</v>
      </c>
      <c r="O37" s="40" t="n">
        <f t="shared" si="2"/>
        <v>1419.3284399094418</v>
      </c>
      <c r="P37" s="40" t="n">
        <f>SUM('SAM_temporary 2022'!CF72)</f>
        <v>1419.3284399094418</v>
      </c>
      <c r="Q37" s="40" t="n">
        <f t="shared" si="3"/>
        <v>0</v>
      </c>
    </row>
    <row r="38">
      <c r="B38" s="24" t="s">
        <v>461</v>
      </c>
      <c r="C38" s="47" t="s">
        <v>111</v>
      </c>
      <c r="D38" s="48" t="n">
        <f t="shared" ref="D38:M41" si="15">$P38*D$53/SUM($D$53:$M$53)</f>
        <v>14.164372913112864</v>
      </c>
      <c r="E38" s="48" t="n">
        <f t="shared" si="15"/>
        <v>19.601463946503394</v>
      </c>
      <c r="F38" s="48" t="n">
        <f t="shared" si="15"/>
        <v>21.538918815656089</v>
      </c>
      <c r="G38" s="48" t="n">
        <f t="shared" si="15"/>
        <v>27.745741648153221</v>
      </c>
      <c r="H38" s="48" t="n">
        <f t="shared" si="15"/>
        <v>46.126518409292295</v>
      </c>
      <c r="I38" s="48" t="n">
        <f t="shared" si="15"/>
        <v>21.554211388654654</v>
      </c>
      <c r="J38" s="48" t="n">
        <f t="shared" si="15"/>
        <v>43.409983570137037</v>
      </c>
      <c r="K38" s="48" t="n">
        <f t="shared" si="15"/>
        <v>63.208094974039319</v>
      </c>
      <c r="L38" s="48" t="n">
        <f t="shared" si="15"/>
        <v>89.860852387231915</v>
      </c>
      <c r="M38" s="48" t="n">
        <f t="shared" si="15"/>
        <v>178.63380775652098</v>
      </c>
      <c r="O38" s="40" t="n">
        <f t="shared" si="2"/>
        <v>525.84396580930184</v>
      </c>
      <c r="P38" s="40" t="n">
        <f>SUM('SAM_temporary 2022'!CF73)</f>
        <v>525.84396580930172</v>
      </c>
      <c r="Q38" s="40" t="n">
        <f t="shared" si="3"/>
        <v>0</v>
      </c>
    </row>
    <row r="39">
      <c r="B39" s="24" t="s">
        <v>462</v>
      </c>
      <c r="C39" s="47" t="s">
        <v>112</v>
      </c>
      <c r="D39" s="48" t="n">
        <f t="shared" si="15"/>
        <v>43.359323086658904</v>
      </c>
      <c r="E39" s="48" t="n">
        <f t="shared" si="15"/>
        <v>60.003094626315885</v>
      </c>
      <c r="F39" s="48" t="n">
        <f t="shared" si="15"/>
        <v>65.933941840853834</v>
      </c>
      <c r="G39" s="48" t="n">
        <f t="shared" si="15"/>
        <v>84.93398075445441</v>
      </c>
      <c r="H39" s="48" t="n">
        <f t="shared" si="15"/>
        <v>141.20036424059995</v>
      </c>
      <c r="I39" s="48" t="n">
        <f t="shared" si="15"/>
        <v>65.98075475784907</v>
      </c>
      <c r="J39" s="48" t="n">
        <f t="shared" si="15"/>
        <v>132.88463346383858</v>
      </c>
      <c r="K39" s="48" t="n">
        <f t="shared" si="15"/>
        <v>193.48969618940123</v>
      </c>
      <c r="L39" s="48" t="n">
        <f t="shared" si="15"/>
        <v>275.07788416764248</v>
      </c>
      <c r="M39" s="48" t="n">
        <f t="shared" si="15"/>
        <v>546.8255483124608</v>
      </c>
      <c r="O39" s="40" t="n">
        <f t="shared" si="2"/>
        <v>1609.6892214400752</v>
      </c>
      <c r="P39" s="40" t="n">
        <f>SUM('SAM_temporary 2022'!CF74)</f>
        <v>1609.689221440075</v>
      </c>
      <c r="Q39" s="40" t="n">
        <f t="shared" si="3"/>
        <v>0</v>
      </c>
    </row>
    <row r="40">
      <c r="B40" s="24" t="s">
        <v>463</v>
      </c>
      <c r="C40" s="47" t="s">
        <v>113</v>
      </c>
      <c r="D40" s="48" t="n">
        <f>$P40*D$53/SUM($D$53:$M$53)</f>
        <v>18.287810067564759</v>
      </c>
      <c r="E40" s="48" t="n">
        <f t="shared" si="15"/>
        <v>25.307710542414192</v>
      </c>
      <c r="F40" s="48" t="n">
        <f t="shared" si="15"/>
        <v>27.809184266587433</v>
      </c>
      <c r="G40" s="48" t="n">
        <f t="shared" si="15"/>
        <v>35.822895694549707</v>
      </c>
      <c r="H40" s="48" t="n">
        <f t="shared" si="15"/>
        <v>59.554560792891571</v>
      </c>
      <c r="I40" s="48" t="n">
        <f t="shared" si="15"/>
        <v>27.828928710775514</v>
      </c>
      <c r="J40" s="48" t="n">
        <f t="shared" si="15"/>
        <v>56.047206567954269</v>
      </c>
      <c r="K40" s="48" t="n">
        <f t="shared" si="15"/>
        <v>81.608811255435157</v>
      </c>
      <c r="L40" s="48" t="n">
        <f t="shared" si="15"/>
        <v>116.02054048194461</v>
      </c>
      <c r="M40" s="48" t="n">
        <f t="shared" si="15"/>
        <v>230.63648266933353</v>
      </c>
      <c r="O40" s="40" t="n">
        <f t="shared" si="2"/>
        <v>678.92413104945081</v>
      </c>
      <c r="P40" s="40" t="n">
        <f>SUM('SAM_temporary 2022'!CF75)</f>
        <v>678.92413104945069</v>
      </c>
      <c r="Q40" s="40" t="n">
        <f t="shared" si="3"/>
        <v>0</v>
      </c>
    </row>
    <row r="41">
      <c r="B41" s="24" t="s">
        <v>464</v>
      </c>
      <c r="C41" s="47" t="s">
        <v>114</v>
      </c>
      <c r="D41" s="48" t="n">
        <f>$P41*D$53/SUM($D$53:$M$53)</f>
        <v>1.9221873149172237</v>
      </c>
      <c r="E41" s="48" t="n">
        <f t="shared" si="15"/>
        <v>2.6600320100931181</v>
      </c>
      <c r="F41" s="48" t="n">
        <f t="shared" si="15"/>
        <v>2.9229558398704487</v>
      </c>
      <c r="G41" s="48" t="n">
        <f t="shared" si="15"/>
        <v>3.765257591437551</v>
      </c>
      <c r="H41" s="48" t="n">
        <f t="shared" si="15"/>
        <v>6.2596352914117146</v>
      </c>
      <c r="I41" s="48" t="n">
        <f t="shared" si="15"/>
        <v>2.9250311304611869</v>
      </c>
      <c r="J41" s="48" t="n">
        <f t="shared" si="15"/>
        <v>5.8909858043934165</v>
      </c>
      <c r="K41" s="48" t="n">
        <f t="shared" si="15"/>
        <v>8.5777040116405896</v>
      </c>
      <c r="L41" s="48" t="n">
        <f t="shared" si="15"/>
        <v>12.194637321817453</v>
      </c>
      <c r="M41" s="48" t="n">
        <f t="shared" si="15"/>
        <v>24.241640727142201</v>
      </c>
      <c r="O41" s="40" t="n">
        <f t="shared" si="2"/>
        <v>71.360067043184898</v>
      </c>
      <c r="P41" s="40" t="n">
        <f>SUM('SAM_temporary 2022'!CF76)</f>
        <v>71.360067043184898</v>
      </c>
      <c r="Q41" s="40" t="n">
        <f t="shared" si="3"/>
        <v>0</v>
      </c>
    </row>
    <row r="45">
      <c r="C45" s="28" t="s">
        <v>628</v>
      </c>
      <c r="D45" s="46" t="s">
        <v>629</v>
      </c>
      <c r="E45" s="46" t="s">
        <v>630</v>
      </c>
      <c r="F45" s="46" t="s">
        <v>631</v>
      </c>
      <c r="G45" s="46" t="s">
        <v>632</v>
      </c>
      <c r="H45" s="46" t="s">
        <v>633</v>
      </c>
      <c r="I45" s="46" t="s">
        <v>634</v>
      </c>
      <c r="J45" s="46" t="s">
        <v>635</v>
      </c>
      <c r="K45" s="46" t="s">
        <v>636</v>
      </c>
      <c r="L45" s="46" t="s">
        <v>637</v>
      </c>
      <c r="M45" s="46" t="s">
        <v>638</v>
      </c>
    </row>
    <row r="46">
      <c r="C46" s="37" t="s">
        <v>639</v>
      </c>
      <c r="D46" s="27" t="n">
        <v>68843918.133847</v>
      </c>
      <c r="E46" s="27" t="n">
        <v>92101443.8737196</v>
      </c>
      <c r="F46" s="27" t="n">
        <v>114732969.818063</v>
      </c>
      <c r="G46" s="27" t="n">
        <v>140154927.368352</v>
      </c>
      <c r="H46" s="27" t="n">
        <v>212898293.256254</v>
      </c>
      <c r="I46" s="27" t="n">
        <v>82134382.8683521</v>
      </c>
      <c r="J46" s="27" t="n">
        <v>162025662.696088</v>
      </c>
      <c r="K46" s="27" t="n">
        <v>232147369.355824</v>
      </c>
      <c r="L46" s="27" t="n">
        <v>300083242.439396</v>
      </c>
      <c r="M46" s="27" t="n">
        <v>447849633.371915</v>
      </c>
    </row>
    <row r="47">
      <c r="C47" s="41" t="s">
        <v>640</v>
      </c>
      <c r="D47" s="27" t="n">
        <v>4789613.90685539</v>
      </c>
      <c r="E47" s="27" t="n">
        <v>8786743.9996624</v>
      </c>
      <c r="F47" s="27" t="n">
        <v>10341676.7343381</v>
      </c>
      <c r="G47" s="27" t="n">
        <v>12176182.0353648</v>
      </c>
      <c r="H47" s="27" t="n">
        <v>16580742.9078172</v>
      </c>
      <c r="I47" s="27" t="n">
        <v>6120525.58221118</v>
      </c>
      <c r="J47" s="27" t="n">
        <v>13716095.2088559</v>
      </c>
      <c r="K47" s="27" t="n">
        <v>22381604.7655493</v>
      </c>
      <c r="L47" s="27" t="n">
        <v>27941269.7310596</v>
      </c>
      <c r="M47" s="27" t="n">
        <v>49081998.2264244</v>
      </c>
    </row>
    <row r="48">
      <c r="C48" s="42" t="s">
        <v>641</v>
      </c>
      <c r="D48" s="27" t="n">
        <v>2672550.80652825</v>
      </c>
      <c r="E48" s="27" t="n">
        <v>6101408.10473331</v>
      </c>
      <c r="F48" s="27" t="n">
        <v>7588320.92173686</v>
      </c>
      <c r="G48" s="27" t="n">
        <v>11234419.0091408</v>
      </c>
      <c r="H48" s="27" t="n">
        <v>24256862.6772106</v>
      </c>
      <c r="I48" s="27" t="n">
        <v>4542039.03028721</v>
      </c>
      <c r="J48" s="27" t="n">
        <v>10120601.7385346</v>
      </c>
      <c r="K48" s="27" t="n">
        <v>14530944.2200789</v>
      </c>
      <c r="L48" s="27" t="n">
        <v>18683180.5759551</v>
      </c>
      <c r="M48" s="27" t="n">
        <v>52065953.7072766</v>
      </c>
    </row>
    <row r="49">
      <c r="C49" s="43" t="s">
        <v>642</v>
      </c>
      <c r="D49" s="27" t="n">
        <v>16919650.8320802</v>
      </c>
      <c r="E49" s="27" t="n">
        <v>21457726.3614295</v>
      </c>
      <c r="F49" s="27" t="n">
        <v>24568331.2534004</v>
      </c>
      <c r="G49" s="27" t="n">
        <v>32824161.4539246</v>
      </c>
      <c r="H49" s="27" t="n">
        <v>54436790.3444324</v>
      </c>
      <c r="I49" s="27" t="n">
        <v>35728143.1004148</v>
      </c>
      <c r="J49" s="27" t="n">
        <v>58240532.87269</v>
      </c>
      <c r="K49" s="27" t="n">
        <v>70020424.2559177</v>
      </c>
      <c r="L49" s="27" t="n">
        <v>86348500.5626329</v>
      </c>
      <c r="M49" s="27" t="n">
        <v>121818330.661341</v>
      </c>
    </row>
    <row r="50">
      <c r="C50" s="38" t="s">
        <v>643</v>
      </c>
      <c r="D50" s="27" t="n">
        <v>8770562.73822772</v>
      </c>
      <c r="E50" s="27" t="n">
        <v>18157346.3050768</v>
      </c>
      <c r="F50" s="27" t="n">
        <v>27680509.729559</v>
      </c>
      <c r="G50" s="27" t="n">
        <v>46161179.8172918</v>
      </c>
      <c r="H50" s="27" t="n">
        <v>76955059.9445038</v>
      </c>
      <c r="I50" s="27" t="n">
        <v>10189609.1413104</v>
      </c>
      <c r="J50" s="27" t="n">
        <v>27631307.8869924</v>
      </c>
      <c r="K50" s="27" t="n">
        <v>55135955.7587033</v>
      </c>
      <c r="L50" s="27" t="n">
        <v>92389813.0116591</v>
      </c>
      <c r="M50" s="27" t="n">
        <v>162698527.166698</v>
      </c>
    </row>
    <row r="51">
      <c r="C51" s="44" t="s">
        <v>644</v>
      </c>
      <c r="D51" s="27" t="n">
        <v>830409.159812927</v>
      </c>
      <c r="E51" s="27" t="n">
        <v>1476933.37447802</v>
      </c>
      <c r="F51" s="27" t="n">
        <v>2740736.93227768</v>
      </c>
      <c r="G51" s="27" t="n">
        <v>5042294.78269704</v>
      </c>
      <c r="H51" s="27" t="n">
        <v>6018139.48374112</v>
      </c>
      <c r="I51" s="27" t="n">
        <v>2986467.7152799</v>
      </c>
      <c r="J51" s="27" t="n">
        <v>4260737.94145838</v>
      </c>
      <c r="K51" s="27" t="n">
        <v>9137236.95282364</v>
      </c>
      <c r="L51" s="27" t="n">
        <v>23616735.5275078</v>
      </c>
      <c r="M51" s="27" t="n">
        <v>48161792.3791078</v>
      </c>
    </row>
    <row r="52">
      <c r="C52" s="45" t="s">
        <v>645</v>
      </c>
      <c r="D52" s="27" t="n">
        <v>19913650.6855576</v>
      </c>
      <c r="E52" s="27" t="n">
        <v>29804687.3403202</v>
      </c>
      <c r="F52" s="27" t="n">
        <v>42397497.5991592</v>
      </c>
      <c r="G52" s="27" t="n">
        <v>46692706.4754027</v>
      </c>
      <c r="H52" s="27" t="n">
        <v>64317669.3677391</v>
      </c>
      <c r="I52" s="27" t="n">
        <v>25991630.4275958</v>
      </c>
      <c r="J52" s="27" t="n">
        <v>40339519.9625816</v>
      </c>
      <c r="K52" s="27" t="n">
        <v>59193367.4218084</v>
      </c>
      <c r="L52" s="27" t="n">
        <v>83503687.0448879</v>
      </c>
      <c r="M52" s="27" t="n">
        <v>119817196.390873</v>
      </c>
    </row>
    <row r="53">
      <c r="C53" s="47" t="s">
        <v>646</v>
      </c>
      <c r="D53" s="27" t="n">
        <v>15539953.5346955</v>
      </c>
      <c r="E53" s="27" t="n">
        <v>21505070.5604255</v>
      </c>
      <c r="F53" s="27" t="n">
        <v>23630682.3913827</v>
      </c>
      <c r="G53" s="27" t="n">
        <v>30440284.1299672</v>
      </c>
      <c r="H53" s="27" t="n">
        <v>50606119.8186958</v>
      </c>
      <c r="I53" s="27" t="n">
        <v>23647460.1107552</v>
      </c>
      <c r="J53" s="27" t="n">
        <v>47625767.2513913</v>
      </c>
      <c r="K53" s="27" t="n">
        <v>69346582.7918057</v>
      </c>
      <c r="L53" s="27" t="n">
        <v>98587736.9405424</v>
      </c>
      <c r="M53" s="27" t="n">
        <v>195981925.164663</v>
      </c>
    </row>
    <row r="54">
      <c r="C54" s="28" t="s">
        <v>647</v>
      </c>
      <c r="D54" s="27" t="n">
        <v>10909080.9610799</v>
      </c>
      <c r="E54" s="27" t="n">
        <v>17003864.6994012</v>
      </c>
      <c r="F54" s="27" t="n">
        <v>27236285.2028622</v>
      </c>
      <c r="G54" s="27" t="n">
        <v>37615872.1719322</v>
      </c>
      <c r="H54" s="27" t="n">
        <v>62529856.7744732</v>
      </c>
      <c r="I54" s="27" t="n">
        <v>814132.811747233</v>
      </c>
      <c r="J54" s="27" t="n">
        <v>1981533.15626208</v>
      </c>
      <c r="K54" s="27" t="n">
        <v>2248767.6574796</v>
      </c>
      <c r="L54" s="27" t="n">
        <v>3522743.8459657</v>
      </c>
      <c r="M54" s="27" t="n">
        <v>11073398.7879105</v>
      </c>
    </row>
    <row r="55">
      <c r="C55" s="28" t="s">
        <v>648</v>
      </c>
      <c r="D55" s="27" t="n">
        <v>3879460.05550194</v>
      </c>
      <c r="E55" s="27" t="n">
        <v>12225931.0121199</v>
      </c>
      <c r="F55" s="27" t="n">
        <v>10836390.5147991</v>
      </c>
      <c r="G55" s="27" t="n">
        <v>18275525.8670565</v>
      </c>
      <c r="H55" s="27" t="n">
        <v>29531617.5302493</v>
      </c>
      <c r="I55" s="27" t="n">
        <v>2880702.24208705</v>
      </c>
      <c r="J55" s="27" t="n">
        <v>7993058.43995031</v>
      </c>
      <c r="K55" s="27" t="n">
        <v>12991892.6903674</v>
      </c>
      <c r="L55" s="27" t="n">
        <v>21789446.1701469</v>
      </c>
      <c r="M55" s="27" t="n">
        <v>43103595.7975426</v>
      </c>
    </row>
    <row r="56">
      <c r="C56" s="28" t="s">
        <v>649</v>
      </c>
      <c r="D56" s="27" t="n">
        <v>42706669.891552</v>
      </c>
      <c r="E56" s="27" t="n">
        <v>48285397.5396182</v>
      </c>
      <c r="F56" s="27" t="n">
        <v>70756617.898084</v>
      </c>
      <c r="G56" s="27" t="n">
        <v>82942359.2236767</v>
      </c>
      <c r="H56" s="27" t="n">
        <v>130460992.993432</v>
      </c>
      <c r="I56" s="27" t="n">
        <v>36383823.1977495</v>
      </c>
      <c r="J56" s="27" t="n">
        <v>70583745.0457522</v>
      </c>
      <c r="K56" s="27" t="n">
        <v>89234799.4520143</v>
      </c>
      <c r="L56" s="27" t="n">
        <v>141813378.848321</v>
      </c>
      <c r="M56" s="27" t="n">
        <v>209718385.474665</v>
      </c>
    </row>
    <row r="57">
      <c r="C57" s="28" t="s">
        <v>650</v>
      </c>
      <c r="D57" s="27" t="n">
        <v>729083.707990011</v>
      </c>
      <c r="E57" s="27" t="n">
        <v>5984751.1256574</v>
      </c>
      <c r="F57" s="27" t="n">
        <v>7710723.20002429</v>
      </c>
      <c r="G57" s="27" t="n">
        <v>6507972.38149834</v>
      </c>
      <c r="H57" s="27" t="n">
        <v>40934059.8194135</v>
      </c>
      <c r="I57" s="27" t="n">
        <v>3239132.23215485</v>
      </c>
      <c r="J57" s="27" t="n">
        <v>3162085.76339722</v>
      </c>
      <c r="K57" s="27" t="n">
        <v>12970413.9223893</v>
      </c>
      <c r="L57" s="27" t="n">
        <v>18119939.5919355</v>
      </c>
      <c r="M57" s="27" t="n">
        <v>29701546.0678126</v>
      </c>
    </row>
    <row r="59">
      <c r="C59" s="16" t="s">
        <v>558</v>
      </c>
    </row>
  </sheetData>
  <mergeCells count="1">
    <mergeCell ref="B5:B41"/>
  </mergeCells>
  <hyperlinks>
    <hyperlink ref="C59" r:id="rId1h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8" t="s">
        <v>173</v>
      </c>
      <c r="F2" s="69"/>
      <c r="G2" s="69"/>
      <c r="H2" s="69"/>
      <c r="I2" s="70"/>
      <c r="J2" s="65" t="s">
        <v>34</v>
      </c>
      <c r="K2" s="66"/>
      <c r="L2" s="71"/>
      <c r="M2" s="72" t="s">
        <v>132</v>
      </c>
      <c r="N2" s="73"/>
      <c r="O2" s="74"/>
      <c r="P2" s="56" t="s">
        <v>128</v>
      </c>
      <c r="Q2" s="57" t="s">
        <v>133</v>
      </c>
    </row>
    <row r="3" ht="30.75" customHeight="1">
      <c r="E3" s="19" t="str">
        <f>'SAM_temporary 2022'!CA2</f>
        <v>t-netprod</v>
      </c>
      <c r="F3" s="19" t="str">
        <f>'SAM_temporary 2022'!CB2</f>
        <v>t-pit</v>
      </c>
      <c r="G3" s="19" t="str">
        <f>'SAM_temporary 2022'!CC2</f>
        <v>t-profit</v>
      </c>
      <c r="H3" s="19" t="str">
        <f>'SAM_temporary 2022'!CD2</f>
        <v>t-com_tax</v>
      </c>
      <c r="I3" s="19" t="str">
        <f>'SAM_temporary 2022'!CE2</f>
        <v>t-ssb</v>
      </c>
      <c r="J3" s="19" t="str">
        <f>'SAM_temporary 2022'!CF2</f>
        <v>h-hh</v>
      </c>
      <c r="K3" s="19" t="str">
        <f>'SAM_temporary 2022'!CG2</f>
        <v>g-gov</v>
      </c>
      <c r="L3" s="64" t="str">
        <f>'SAM_temporary 2022'!CH2</f>
        <v>e-ent</v>
      </c>
      <c r="M3" s="64" t="str">
        <f>'SAM_temporary 2022'!CI2</f>
        <v>i-priv</v>
      </c>
      <c r="N3" s="64" t="str">
        <f>'SAM_temporary 2022'!CJ2</f>
        <v>i-pub</v>
      </c>
      <c r="O3" s="64" t="str">
        <f>'SAM_temporary 2022'!CK2</f>
        <v>i-dstk</v>
      </c>
      <c r="P3" s="64" t="str">
        <f>'SAM_temporary 2022'!CL2</f>
        <v>debt</v>
      </c>
      <c r="Q3" s="64" t="str">
        <f>'SAM_temporary 2022'!CM2</f>
        <v>w-row</v>
      </c>
    </row>
    <row r="4" ht="15.75" customHeight="1">
      <c r="C4" s="75" t="s">
        <v>173</v>
      </c>
      <c r="D4" s="54" t="str">
        <f>'SAM_temporary 2022'!B79</f>
        <v>t-netprod</v>
      </c>
      <c r="E4" s="50" t="n">
        <f>'SAM_temporary 2022'!CA79</f>
        <v>0</v>
      </c>
      <c r="F4" s="50" t="n">
        <f>'SAM_temporary 2022'!CB79</f>
        <v>0</v>
      </c>
      <c r="G4" s="50" t="n">
        <f>'SAM_temporary 2022'!CC79</f>
        <v>0</v>
      </c>
      <c r="H4" s="50" t="n">
        <f>'SAM_temporary 2022'!CD79</f>
        <v>0</v>
      </c>
      <c r="I4" s="50" t="n">
        <f>'SAM_temporary 2022'!CE79</f>
        <v>0</v>
      </c>
      <c r="J4" s="62" t="n">
        <f>'SAM_temporary 2022'!CF79</f>
        <v>0</v>
      </c>
      <c r="K4" s="50" t="n">
        <f>'SAM_temporary 2022'!CG79</f>
        <v>0</v>
      </c>
      <c r="L4" s="50" t="n">
        <f>'SAM_temporary 2022'!CH79</f>
        <v>0</v>
      </c>
      <c r="M4" s="50" t="n">
        <f>'SAM_temporary 2022'!CI79</f>
        <v>0</v>
      </c>
      <c r="N4" s="50" t="n">
        <f>'SAM_temporary 2022'!CJ79</f>
        <v>0</v>
      </c>
      <c r="O4" s="50" t="n">
        <f>'SAM_temporary 2022'!CK79</f>
        <v>0</v>
      </c>
      <c r="P4" s="50" t="n">
        <f>'SAM_temporary 2022'!CL79</f>
        <v>0</v>
      </c>
      <c r="Q4" s="50" t="n">
        <f>'SAM_temporary 2022'!CM79</f>
        <v>0</v>
      </c>
    </row>
    <row r="5" ht="15.75" customHeight="1">
      <c r="C5" s="75"/>
      <c r="D5" s="54" t="str">
        <f>'SAM_temporary 2022'!B80</f>
        <v>t-pit</v>
      </c>
      <c r="E5" s="50" t="n">
        <f>'SAM_temporary 2022'!CA80</f>
        <v>0</v>
      </c>
      <c r="F5" s="50" t="n">
        <f>'SAM_temporary 2022'!CB80</f>
        <v>0</v>
      </c>
      <c r="G5" s="50" t="n">
        <f>'SAM_temporary 2022'!CC80</f>
        <v>0</v>
      </c>
      <c r="H5" s="50" t="n">
        <f>'SAM_temporary 2022'!CD80</f>
        <v>0</v>
      </c>
      <c r="I5" s="50" t="n">
        <f>'SAM_temporary 2022'!CE80</f>
        <v>0</v>
      </c>
      <c r="J5" s="62" t="n">
        <f>'SAM_temporary 2022'!CF80</f>
        <v>5034</v>
      </c>
      <c r="K5" s="50" t="n">
        <f>'SAM_temporary 2022'!CG80</f>
        <v>0</v>
      </c>
      <c r="L5" s="50" t="n">
        <f>'SAM_temporary 2022'!CH80</f>
        <v>0</v>
      </c>
      <c r="M5" s="50" t="n">
        <f>'SAM_temporary 2022'!CI80</f>
        <v>0</v>
      </c>
      <c r="N5" s="50" t="n">
        <f>'SAM_temporary 2022'!CJ80</f>
        <v>0</v>
      </c>
      <c r="O5" s="50" t="n">
        <f>'SAM_temporary 2022'!CK80</f>
        <v>0</v>
      </c>
      <c r="P5" s="50" t="n">
        <f>'SAM_temporary 2022'!CL80</f>
        <v>0</v>
      </c>
      <c r="Q5" s="50" t="n">
        <f>'SAM_temporary 2022'!CM80</f>
        <v>0</v>
      </c>
    </row>
    <row r="6" ht="15.75" customHeight="1">
      <c r="C6" s="75"/>
      <c r="D6" s="54" t="str">
        <f>'SAM_temporary 2022'!B81</f>
        <v>t-profit</v>
      </c>
      <c r="E6" s="50" t="n">
        <f>'SAM_temporary 2022'!CA81</f>
        <v>0</v>
      </c>
      <c r="F6" s="50" t="n">
        <f>'SAM_temporary 2022'!CB81</f>
        <v>0</v>
      </c>
      <c r="G6" s="50" t="n">
        <f>'SAM_temporary 2022'!CC81</f>
        <v>0</v>
      </c>
      <c r="H6" s="50" t="n">
        <f>'SAM_temporary 2022'!CD81</f>
        <v>0</v>
      </c>
      <c r="I6" s="50" t="n">
        <f>'SAM_temporary 2022'!CE81</f>
        <v>0</v>
      </c>
      <c r="J6" s="62" t="n">
        <f>'SAM_temporary 2022'!CF81</f>
        <v>0</v>
      </c>
      <c r="K6" s="50" t="n">
        <f>'SAM_temporary 2022'!CG81</f>
        <v>0</v>
      </c>
      <c r="L6" s="50" t="n">
        <f>'SAM_temporary 2022'!CH81</f>
        <v>2270.5857277827872</v>
      </c>
      <c r="M6" s="50" t="n">
        <f>'SAM_temporary 2022'!CI81</f>
        <v>0</v>
      </c>
      <c r="N6" s="50" t="n">
        <f>'SAM_temporary 2022'!CJ81</f>
        <v>0</v>
      </c>
      <c r="O6" s="50" t="n">
        <f>'SAM_temporary 2022'!CK81</f>
        <v>0</v>
      </c>
      <c r="P6" s="50" t="n">
        <f>'SAM_temporary 2022'!CL81</f>
        <v>0</v>
      </c>
      <c r="Q6" s="50" t="n">
        <f>'SAM_temporary 2022'!CM81</f>
        <v>0</v>
      </c>
    </row>
    <row r="7" ht="15.75" customHeight="1">
      <c r="C7" s="75"/>
      <c r="D7" s="54" t="str">
        <f>'SAM_temporary 2022'!B82</f>
        <v>t-com_tax</v>
      </c>
      <c r="E7" s="50" t="n">
        <f>'SAM_temporary 2022'!CA82</f>
        <v>0</v>
      </c>
      <c r="F7" s="50" t="n">
        <f>'SAM_temporary 2022'!CB82</f>
        <v>0</v>
      </c>
      <c r="G7" s="50" t="n">
        <f>'SAM_temporary 2022'!CC82</f>
        <v>0</v>
      </c>
      <c r="H7" s="50" t="n">
        <f>'SAM_temporary 2022'!CD82</f>
        <v>0</v>
      </c>
      <c r="I7" s="50" t="n">
        <f>'SAM_temporary 2022'!CE82</f>
        <v>0</v>
      </c>
      <c r="J7" s="62" t="n">
        <f>'SAM_temporary 2022'!CF82</f>
        <v>0</v>
      </c>
      <c r="K7" s="50" t="n">
        <f>'SAM_temporary 2022'!CG82</f>
        <v>0</v>
      </c>
      <c r="L7" s="50" t="n">
        <f>'SAM_temporary 2022'!CH82</f>
        <v>0</v>
      </c>
      <c r="M7" s="50" t="n">
        <f>'SAM_temporary 2022'!CI82</f>
        <v>0</v>
      </c>
      <c r="N7" s="50" t="n">
        <f>'SAM_temporary 2022'!CJ82</f>
        <v>0</v>
      </c>
      <c r="O7" s="50" t="n">
        <f>'SAM_temporary 2022'!CK82</f>
        <v>0</v>
      </c>
      <c r="P7" s="50" t="n">
        <f>'SAM_temporary 2022'!CL82</f>
        <v>0</v>
      </c>
      <c r="Q7" s="50" t="n">
        <f>'SAM_temporary 2022'!CM82</f>
        <v>0</v>
      </c>
    </row>
    <row r="8" ht="15.75" customHeight="1">
      <c r="C8" s="75"/>
      <c r="D8" s="54" t="str">
        <f>'SAM_temporary 2022'!B83</f>
        <v>t-ssb</v>
      </c>
      <c r="E8" s="50" t="n">
        <f>'SAM_temporary 2022'!CA83</f>
        <v>0</v>
      </c>
      <c r="F8" s="50" t="n">
        <f>'SAM_temporary 2022'!CB83</f>
        <v>0</v>
      </c>
      <c r="G8" s="50" t="n">
        <f>'SAM_temporary 2022'!CC83</f>
        <v>0</v>
      </c>
      <c r="H8" s="50" t="n">
        <f>'SAM_temporary 2022'!CD83</f>
        <v>0</v>
      </c>
      <c r="I8" s="50" t="n">
        <f>'SAM_temporary 2022'!CE83</f>
        <v>0</v>
      </c>
      <c r="J8" s="62" t="n">
        <f>'SAM_temporary 2022'!CF83</f>
        <v>0</v>
      </c>
      <c r="K8" s="50" t="n">
        <f>'SAM_temporary 2022'!CG83</f>
        <v>0</v>
      </c>
      <c r="L8" s="50" t="n">
        <f>'SAM_temporary 2022'!CH83</f>
        <v>0</v>
      </c>
      <c r="M8" s="50" t="n">
        <f>'SAM_temporary 2022'!CI83</f>
        <v>0</v>
      </c>
      <c r="N8" s="50" t="n">
        <f>'SAM_temporary 2022'!CJ83</f>
        <v>0</v>
      </c>
      <c r="O8" s="50" t="n">
        <f>'SAM_temporary 2022'!CK83</f>
        <v>0</v>
      </c>
      <c r="P8" s="50" t="n">
        <f>'SAM_temporary 2022'!CL83</f>
        <v>0</v>
      </c>
      <c r="Q8" s="50" t="n">
        <f>'SAM_temporary 2022'!CM83</f>
        <v>0</v>
      </c>
    </row>
    <row r="9" ht="15.75" customHeight="1">
      <c r="C9" s="24" t="s">
        <v>34</v>
      </c>
      <c r="D9" s="54" t="str">
        <f>'SAM_temporary 2022'!B84</f>
        <v>h-hh</v>
      </c>
      <c r="E9" s="62" t="n">
        <f>'SAM_temporary 2022'!CA84</f>
        <v>0</v>
      </c>
      <c r="F9" s="62" t="n">
        <f>'SAM_temporary 2022'!CB84</f>
        <v>0</v>
      </c>
      <c r="G9" s="62" t="n">
        <f>'SAM_temporary 2022'!CC84</f>
        <v>0</v>
      </c>
      <c r="H9" s="62" t="n">
        <f>'SAM_temporary 2022'!CD84</f>
        <v>0</v>
      </c>
      <c r="I9" s="62" t="n">
        <f>'SAM_temporary 2022'!CE84</f>
        <v>0</v>
      </c>
      <c r="J9" s="62" t="n">
        <f>'SAM_temporary 2022'!CF84</f>
        <v>0</v>
      </c>
      <c r="K9" s="62" t="n">
        <f>'SAM_temporary 2022'!CG84</f>
        <v>3763.4968246170483</v>
      </c>
      <c r="L9" s="62" t="n">
        <f>'SAM_temporary 2022'!CH84</f>
        <v>0</v>
      </c>
      <c r="M9" s="62" t="n">
        <f>'SAM_temporary 2022'!CI84</f>
        <v>0</v>
      </c>
      <c r="N9" s="62" t="n">
        <f>'SAM_temporary 2022'!CJ84</f>
        <v>0</v>
      </c>
      <c r="O9" s="62" t="n">
        <f>'SAM_temporary 2022'!CK84</f>
        <v>0</v>
      </c>
      <c r="P9" s="62" t="n">
        <f>'SAM_temporary 2022'!CL84</f>
        <v>524.72837305999997</v>
      </c>
      <c r="Q9" s="62" t="n">
        <f>'SAM_temporary 2022'!CM84</f>
        <v>9598.7218630203715</v>
      </c>
    </row>
    <row r="10" ht="15.75" customHeight="1">
      <c r="C10" s="24"/>
      <c r="D10" s="54" t="str">
        <f>'SAM_temporary 2022'!B85</f>
        <v>g-gov</v>
      </c>
      <c r="E10" s="50" t="n">
        <f>'SAM_temporary 2022'!CA85</f>
        <v>617.77661397726365</v>
      </c>
      <c r="F10" s="50" t="n">
        <f>'SAM_temporary 2022'!CB85</f>
        <v>5034</v>
      </c>
      <c r="G10" s="50" t="n">
        <f>'SAM_temporary 2022'!CC85</f>
        <v>2270.5857277827872</v>
      </c>
      <c r="H10" s="50" t="n">
        <f>'SAM_temporary 2022'!CD85</f>
        <v>9784.0231267099971</v>
      </c>
      <c r="I10" s="50" t="n">
        <f>'SAM_temporary 2022'!CE85</f>
        <v>-320.5154684700513</v>
      </c>
      <c r="J10" s="62" t="n">
        <f>'SAM_temporary 2022'!CF85</f>
        <v>0</v>
      </c>
      <c r="K10" s="50" t="n">
        <f>'SAM_temporary 2022'!CG85</f>
        <v>0</v>
      </c>
      <c r="L10" s="50" t="n">
        <f>'SAM_temporary 2022'!CH85</f>
        <v>1351.8464689335196</v>
      </c>
      <c r="M10" s="50" t="n">
        <f>'SAM_temporary 2022'!CI85</f>
        <v>0</v>
      </c>
      <c r="N10" s="50" t="n">
        <f>'SAM_temporary 2022'!CJ85</f>
        <v>0</v>
      </c>
      <c r="O10" s="50" t="n">
        <f>'SAM_temporary 2022'!CK85</f>
        <v>0</v>
      </c>
      <c r="P10" s="50" t="n">
        <f>'SAM_temporary 2022'!CL85</f>
        <v>1865</v>
      </c>
      <c r="Q10" s="50" t="n">
        <f>'SAM_temporary 2022'!CM85</f>
        <v>540.88353106648117</v>
      </c>
    </row>
    <row r="11" ht="15.75" customHeight="1">
      <c r="C11" s="24"/>
      <c r="D11" s="54" t="str">
        <f>'SAM_temporary 2022'!B86</f>
        <v>e-ent</v>
      </c>
      <c r="E11" s="50" t="n">
        <f>'SAM_temporary 2022'!CA86</f>
        <v>0</v>
      </c>
      <c r="F11" s="50" t="n">
        <f>'SAM_temporary 2022'!CB86</f>
        <v>0</v>
      </c>
      <c r="G11" s="50" t="n">
        <f>'SAM_temporary 2022'!CC86</f>
        <v>0</v>
      </c>
      <c r="H11" s="50" t="n">
        <f>'SAM_temporary 2022'!CD86</f>
        <v>0</v>
      </c>
      <c r="I11" s="50" t="n">
        <f>'SAM_temporary 2022'!CE86</f>
        <v>0</v>
      </c>
      <c r="J11" s="62" t="n">
        <f>'SAM_temporary 2022'!CF86</f>
        <v>0</v>
      </c>
      <c r="K11" s="50" t="n">
        <f>'SAM_temporary 2022'!CG86</f>
        <v>1193.328314923132</v>
      </c>
      <c r="L11" s="50" t="n">
        <f>'SAM_temporary 2022'!CH86</f>
        <v>0</v>
      </c>
      <c r="M11" s="50" t="n">
        <f>'SAM_temporary 2022'!CI86</f>
        <v>0</v>
      </c>
      <c r="N11" s="50" t="n">
        <f>'SAM_temporary 2022'!CJ86</f>
        <v>0</v>
      </c>
      <c r="O11" s="50" t="n">
        <f>'SAM_temporary 2022'!CK86</f>
        <v>0</v>
      </c>
      <c r="P11" s="50" t="n">
        <f>'SAM_temporary 2022'!CL86</f>
        <v>0</v>
      </c>
      <c r="Q11" s="50" t="n">
        <f>'SAM_temporary 2022'!CM86</f>
        <v>3670.667426490003</v>
      </c>
    </row>
    <row r="12" ht="15.75" customHeight="1">
      <c r="C12" s="24" t="s">
        <v>179</v>
      </c>
      <c r="D12" s="54" t="str">
        <f>'SAM_temporary 2022'!B87</f>
        <v>i-priv</v>
      </c>
      <c r="E12" s="50" t="n">
        <f>'SAM_temporary 2022'!CA87</f>
        <v>0</v>
      </c>
      <c r="F12" s="50" t="n">
        <f>'SAM_temporary 2022'!CB87</f>
        <v>0</v>
      </c>
      <c r="G12" s="50" t="n">
        <f>'SAM_temporary 2022'!CC87</f>
        <v>0</v>
      </c>
      <c r="H12" s="50" t="n">
        <f>'SAM_temporary 2022'!CD87</f>
        <v>0</v>
      </c>
      <c r="I12" s="50" t="n">
        <f>'SAM_temporary 2022'!CE87</f>
        <v>0</v>
      </c>
      <c r="J12" s="62" t="n">
        <f>'SAM_temporary 2022'!CF87</f>
        <v>8955.6352719819497</v>
      </c>
      <c r="K12" s="50" t="n">
        <f>'SAM_temporary 2022'!CG87</f>
        <v>0</v>
      </c>
      <c r="L12" s="50" t="n">
        <f>'SAM_temporary 2022'!CH87</f>
        <v>0</v>
      </c>
      <c r="M12" s="50" t="n">
        <f>'SAM_temporary 2022'!CI87</f>
        <v>0</v>
      </c>
      <c r="N12" s="50" t="n">
        <f>'SAM_temporary 2022'!CJ87</f>
        <v>0</v>
      </c>
      <c r="O12" s="50" t="n">
        <f>'SAM_temporary 2022'!CK87</f>
        <v>0</v>
      </c>
      <c r="P12" s="50" t="n">
        <f>'SAM_temporary 2022'!CL87</f>
        <v>0</v>
      </c>
      <c r="Q12" s="50" t="n">
        <f>'SAM_temporary 2022'!CM87</f>
        <v>3049.335234353131</v>
      </c>
    </row>
    <row r="13" ht="15.75" customHeight="1">
      <c r="C13" s="24"/>
      <c r="D13" s="54" t="str">
        <f>'SAM_temporary 2022'!B88</f>
        <v>i-publ</v>
      </c>
      <c r="E13" s="50" t="n">
        <f>'SAM_temporary 2022'!CA88</f>
        <v>0</v>
      </c>
      <c r="F13" s="50" t="n">
        <f>'SAM_temporary 2022'!CB88</f>
        <v>0</v>
      </c>
      <c r="G13" s="50" t="n">
        <f>'SAM_temporary 2022'!CC88</f>
        <v>0</v>
      </c>
      <c r="H13" s="50" t="n">
        <f>'SAM_temporary 2022'!CD88</f>
        <v>0</v>
      </c>
      <c r="I13" s="50" t="n">
        <f>'SAM_temporary 2022'!CE88</f>
        <v>0</v>
      </c>
      <c r="J13" s="62" t="n">
        <f>'SAM_temporary 2022'!CF88</f>
        <v>0</v>
      </c>
      <c r="K13" s="50" t="n">
        <f>'SAM_temporary 2022'!CG88</f>
        <v>5530</v>
      </c>
      <c r="L13" s="50" t="n">
        <f>'SAM_temporary 2022'!CH88</f>
        <v>0</v>
      </c>
      <c r="M13" s="50" t="n">
        <f>'SAM_temporary 2022'!CI88</f>
        <v>0</v>
      </c>
      <c r="N13" s="50" t="n">
        <f>'SAM_temporary 2022'!CJ88</f>
        <v>0</v>
      </c>
      <c r="O13" s="50" t="n">
        <f>'SAM_temporary 2022'!CK88</f>
        <v>0</v>
      </c>
      <c r="P13" s="50" t="n">
        <f>'SAM_temporary 2022'!CL88</f>
        <v>0</v>
      </c>
      <c r="Q13" s="50" t="n">
        <f>'SAM_temporary 2022'!CM88</f>
        <v>0</v>
      </c>
    </row>
    <row r="14" ht="15.75" customHeight="1">
      <c r="C14" s="24"/>
      <c r="D14" s="54" t="str">
        <f>'SAM_temporary 2022'!B89</f>
        <v>i-dstk</v>
      </c>
      <c r="E14" s="50" t="n">
        <f>'SAM_temporary 2022'!CA89</f>
        <v>0</v>
      </c>
      <c r="F14" s="50" t="n">
        <f>'SAM_temporary 2022'!CB89</f>
        <v>0</v>
      </c>
      <c r="G14" s="50" t="n">
        <f>'SAM_temporary 2022'!CC89</f>
        <v>0</v>
      </c>
      <c r="H14" s="50" t="n">
        <f>'SAM_temporary 2022'!CD89</f>
        <v>0</v>
      </c>
      <c r="I14" s="50" t="n">
        <f>'SAM_temporary 2022'!CE89</f>
        <v>0</v>
      </c>
      <c r="J14" s="62" t="n">
        <f>'SAM_temporary 2022'!CF89</f>
        <v>0</v>
      </c>
      <c r="K14" s="50" t="n">
        <f>'SAM_temporary 2022'!CG89</f>
        <v>0</v>
      </c>
      <c r="L14" s="50" t="n">
        <f>'SAM_temporary 2022'!CH89</f>
        <v>0</v>
      </c>
      <c r="M14" s="50" t="n">
        <f>'SAM_temporary 2022'!CI89</f>
        <v>3145.0059251519806</v>
      </c>
      <c r="N14" s="50" t="n">
        <f>'SAM_temporary 2022'!CJ89</f>
        <v>0</v>
      </c>
      <c r="O14" s="50" t="n">
        <f>'SAM_temporary 2022'!CK89</f>
        <v>0</v>
      </c>
      <c r="P14" s="50" t="n">
        <f>'SAM_temporary 2022'!CL89</f>
        <v>0</v>
      </c>
      <c r="Q14" s="50" t="n">
        <f>'SAM_temporary 2022'!CM89</f>
        <v>0</v>
      </c>
    </row>
    <row r="15" ht="15.75" customHeight="1">
      <c r="C15" s="55" t="s">
        <v>128</v>
      </c>
      <c r="D15" s="54" t="str">
        <f>'SAM_temporary 2022'!B90</f>
        <v>debt</v>
      </c>
      <c r="E15" s="50" t="n">
        <f>'SAM_temporary 2022'!CA90</f>
        <v>0</v>
      </c>
      <c r="F15" s="50" t="n">
        <f>'SAM_temporary 2022'!CB90</f>
        <v>0</v>
      </c>
      <c r="G15" s="50" t="n">
        <f>'SAM_temporary 2022'!CC90</f>
        <v>0</v>
      </c>
      <c r="H15" s="50" t="n">
        <f>'SAM_temporary 2022'!CD90</f>
        <v>0</v>
      </c>
      <c r="I15" s="50" t="n">
        <f>'SAM_temporary 2022'!CE90</f>
        <v>0</v>
      </c>
      <c r="J15" s="62" t="n">
        <f>'SAM_temporary 2022'!CF90</f>
        <v>1412</v>
      </c>
      <c r="K15" s="50" t="n">
        <f>'SAM_temporary 2022'!CG90</f>
        <v>761.08970909000004</v>
      </c>
      <c r="L15" s="50" t="n">
        <f>'SAM_temporary 2022'!CH90</f>
        <v>0</v>
      </c>
      <c r="M15" s="50" t="n">
        <f>'SAM_temporary 2022'!CI90</f>
        <v>0</v>
      </c>
      <c r="N15" s="50" t="n">
        <f>'SAM_temporary 2022'!CJ90</f>
        <v>0</v>
      </c>
      <c r="O15" s="50" t="n">
        <f>'SAM_temporary 2022'!CK90</f>
        <v>0</v>
      </c>
      <c r="P15" s="50" t="n">
        <f>'SAM_temporary 2022'!CL90</f>
        <v>0</v>
      </c>
      <c r="Q15" s="50" t="n">
        <f>'SAM_temporary 2022'!CM90</f>
        <v>453</v>
      </c>
    </row>
    <row r="16" ht="16.5" customHeight="1">
      <c r="C16" s="24" t="s">
        <v>133</v>
      </c>
      <c r="D16" s="54" t="str">
        <f>'SAM_temporary 2022'!B91</f>
        <v>w-row</v>
      </c>
      <c r="E16" s="50" t="n">
        <f>'SAM_temporary 2022'!CA91</f>
        <v>0</v>
      </c>
      <c r="F16" s="50" t="n">
        <f>'SAM_temporary 2022'!CB91</f>
        <v>0</v>
      </c>
      <c r="G16" s="50" t="n">
        <f>'SAM_temporary 2022'!CC91</f>
        <v>0</v>
      </c>
      <c r="H16" s="50" t="n">
        <f>'SAM_temporary 2022'!CD91</f>
        <v>0</v>
      </c>
      <c r="I16" s="50" t="n">
        <f>'SAM_temporary 2022'!CE91</f>
        <v>0</v>
      </c>
      <c r="J16" s="62" t="n">
        <f>'SAM_temporary 2022'!CF91</f>
        <v>810.3629607241736</v>
      </c>
      <c r="K16" s="50" t="n">
        <f>'SAM_temporary 2022'!CG91</f>
        <v>766.77677853286832</v>
      </c>
      <c r="L16" s="50" t="n">
        <f>'SAM_temporary 2022'!CH91</f>
        <v>8404.2338559675936</v>
      </c>
      <c r="M16" s="50" t="n">
        <f>'SAM_temporary 2022'!CI91</f>
        <v>0</v>
      </c>
      <c r="N16" s="50" t="n">
        <f>'SAM_temporary 2022'!CJ91</f>
        <v>0</v>
      </c>
      <c r="O16" s="50" t="n">
        <f>'SAM_temporary 2022'!CK91</f>
        <v>0</v>
      </c>
      <c r="P16" s="50" t="n">
        <f>'SAM_temporary 2022'!CL91</f>
        <v>236.36133602999999</v>
      </c>
      <c r="Q16" s="50" t="n">
        <f>'SAM_temporary 2022'!CM91</f>
        <v>0</v>
      </c>
    </row>
    <row r="18" ht="15.75" customHeight="1"/>
    <row r="19" ht="17.25" customHeight="1">
      <c r="E19" s="68" t="s">
        <v>173</v>
      </c>
      <c r="F19" s="69"/>
      <c r="G19" s="69"/>
      <c r="H19" s="69"/>
      <c r="I19" s="70"/>
      <c r="J19" s="65" t="s">
        <v>34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  <c r="V19" s="65" t="s">
        <v>132</v>
      </c>
      <c r="W19" s="66"/>
      <c r="X19" s="67"/>
      <c r="Y19" s="15" t="s">
        <v>128</v>
      </c>
      <c r="Z19" s="63" t="s">
        <v>133</v>
      </c>
    </row>
    <row r="20" ht="30.75" customHeight="1">
      <c r="E20" s="19" t="s">
        <v>117</v>
      </c>
      <c r="F20" s="19" t="s">
        <v>118</v>
      </c>
      <c r="G20" s="19" t="s">
        <v>119</v>
      </c>
      <c r="H20" s="19" t="s">
        <v>120</v>
      </c>
      <c r="I20" s="19" t="s">
        <v>121</v>
      </c>
      <c r="J20" s="61" t="s">
        <v>23</v>
      </c>
      <c r="K20" s="61" t="s">
        <v>25</v>
      </c>
      <c r="L20" s="61" t="s">
        <v>26</v>
      </c>
      <c r="M20" s="61" t="s">
        <v>27</v>
      </c>
      <c r="N20" s="61" t="s">
        <v>24</v>
      </c>
      <c r="O20" s="61" t="s">
        <v>28</v>
      </c>
      <c r="P20" s="61" t="s">
        <v>29</v>
      </c>
      <c r="Q20" s="61" t="s">
        <v>30</v>
      </c>
      <c r="R20" s="61" t="s">
        <v>31</v>
      </c>
      <c r="S20" s="61" t="s">
        <v>32</v>
      </c>
      <c r="T20" s="19" t="s">
        <v>123</v>
      </c>
      <c r="U20" s="19" t="s">
        <v>124</v>
      </c>
      <c r="V20" s="19" t="s">
        <v>125</v>
      </c>
      <c r="W20" s="19" t="s">
        <v>126</v>
      </c>
      <c r="X20" s="19" t="s">
        <v>127</v>
      </c>
      <c r="Y20" s="19" t="s">
        <v>128</v>
      </c>
      <c r="Z20" s="19" t="s">
        <v>129</v>
      </c>
    </row>
    <row r="21" ht="15.75" customHeight="1">
      <c r="C21" s="76" t="s">
        <v>173</v>
      </c>
      <c r="D21" s="54" t="s">
        <v>117</v>
      </c>
      <c r="E21" s="50" t="n">
        <v>0</v>
      </c>
      <c r="F21" s="50" t="n">
        <v>0</v>
      </c>
      <c r="G21" s="50" t="n">
        <v>0</v>
      </c>
      <c r="H21" s="50" t="n">
        <v>0</v>
      </c>
      <c r="I21" s="50" t="n">
        <v>0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0" t="n">
        <v>0</v>
      </c>
      <c r="U21" s="50" t="n">
        <v>0</v>
      </c>
      <c r="V21" s="50" t="n">
        <v>0</v>
      </c>
      <c r="W21" s="50" t="n">
        <v>0</v>
      </c>
      <c r="X21" s="50" t="n">
        <v>0</v>
      </c>
      <c r="Y21" s="50" t="n">
        <v>0</v>
      </c>
      <c r="Z21" s="50" t="n">
        <v>0</v>
      </c>
    </row>
    <row r="22" ht="15.75" customHeight="1">
      <c r="C22" s="77"/>
      <c r="D22" s="54" t="s">
        <v>118</v>
      </c>
      <c r="E22" s="50" t="n">
        <v>0</v>
      </c>
      <c r="F22" s="50" t="n">
        <v>0</v>
      </c>
      <c r="G22" s="50" t="n">
        <v>0</v>
      </c>
      <c r="H22" s="50" t="n">
        <v>0</v>
      </c>
      <c r="I22" s="50" t="n">
        <v>0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50" t="n">
        <v>0</v>
      </c>
      <c r="U22" s="50" t="n">
        <v>0</v>
      </c>
      <c r="V22" s="50" t="n">
        <v>0</v>
      </c>
      <c r="W22" s="50" t="n">
        <v>0</v>
      </c>
      <c r="X22" s="50" t="n">
        <v>0</v>
      </c>
      <c r="Y22" s="50" t="n">
        <v>0</v>
      </c>
      <c r="Z22" s="50" t="n">
        <v>0</v>
      </c>
    </row>
    <row r="23" ht="15.75" customHeight="1">
      <c r="C23" s="77"/>
      <c r="D23" s="54" t="s">
        <v>119</v>
      </c>
      <c r="E23" s="50" t="n">
        <v>0</v>
      </c>
      <c r="F23" s="50" t="n">
        <v>0</v>
      </c>
      <c r="G23" s="50" t="n">
        <v>0</v>
      </c>
      <c r="H23" s="50" t="n">
        <v>0</v>
      </c>
      <c r="I23" s="50" t="n">
        <v>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0" t="n">
        <v>0</v>
      </c>
      <c r="U23" s="50" t="n">
        <v>2270.5857277827872</v>
      </c>
      <c r="V23" s="50" t="n">
        <v>0</v>
      </c>
      <c r="W23" s="50" t="n">
        <v>0</v>
      </c>
      <c r="X23" s="50" t="n">
        <v>0</v>
      </c>
      <c r="Y23" s="50" t="n">
        <v>0</v>
      </c>
      <c r="Z23" s="50" t="n">
        <v>0</v>
      </c>
    </row>
    <row r="24" ht="15.75" customHeight="1">
      <c r="C24" s="77"/>
      <c r="D24" s="54" t="s">
        <v>120</v>
      </c>
      <c r="E24" s="50" t="n">
        <v>0</v>
      </c>
      <c r="F24" s="50" t="n">
        <v>0</v>
      </c>
      <c r="G24" s="50" t="n">
        <v>0</v>
      </c>
      <c r="H24" s="50" t="n">
        <v>0</v>
      </c>
      <c r="I24" s="50" t="n">
        <v>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50" t="n">
        <v>0</v>
      </c>
      <c r="U24" s="50" t="n">
        <v>0</v>
      </c>
      <c r="V24" s="50" t="n">
        <v>0</v>
      </c>
      <c r="W24" s="50" t="n">
        <v>0</v>
      </c>
      <c r="X24" s="50" t="n">
        <v>0</v>
      </c>
      <c r="Y24" s="50" t="n">
        <v>0</v>
      </c>
      <c r="Z24" s="50" t="n">
        <v>0</v>
      </c>
    </row>
    <row r="25" ht="15.75" customHeight="1">
      <c r="C25" s="77"/>
      <c r="D25" s="54" t="s">
        <v>121</v>
      </c>
      <c r="E25" s="50" t="n">
        <v>0</v>
      </c>
      <c r="F25" s="50" t="n">
        <v>0</v>
      </c>
      <c r="G25" s="50" t="n">
        <v>0</v>
      </c>
      <c r="H25" s="50" t="n">
        <v>0</v>
      </c>
      <c r="I25" s="50" t="n">
        <v>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50" t="n">
        <v>0</v>
      </c>
      <c r="U25" s="50" t="n">
        <v>0</v>
      </c>
      <c r="V25" s="50" t="n">
        <v>0</v>
      </c>
      <c r="W25" s="50" t="n">
        <v>0</v>
      </c>
      <c r="X25" s="50" t="n">
        <v>0</v>
      </c>
      <c r="Y25" s="50" t="n">
        <v>0</v>
      </c>
      <c r="Z25" s="50" t="n">
        <v>0</v>
      </c>
    </row>
    <row r="26" ht="15.75" customHeight="1">
      <c r="C26" s="78" t="s">
        <v>34</v>
      </c>
      <c r="D26" s="60" t="s">
        <v>23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C27" s="79"/>
      <c r="D27" s="60" t="s">
        <v>25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C28" s="79"/>
      <c r="D28" s="60" t="s">
        <v>26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C29" s="79"/>
      <c r="D29" s="60" t="s">
        <v>27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C30" s="79"/>
      <c r="D30" s="60" t="s">
        <v>24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C31" s="79"/>
      <c r="D31" s="60" t="s">
        <v>28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C32" s="79"/>
      <c r="D32" s="60" t="s">
        <v>29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C33" s="79"/>
      <c r="D33" s="60" t="s">
        <v>30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C34" s="79"/>
      <c r="D34" s="60" t="s">
        <v>31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C35" s="79"/>
      <c r="D35" s="60" t="s">
        <v>32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C36" s="79"/>
      <c r="D36" s="54" t="s">
        <v>123</v>
      </c>
      <c r="E36" s="50" t="n">
        <v>617.77661397726365</v>
      </c>
      <c r="F36" s="50" t="n">
        <v>5034</v>
      </c>
      <c r="G36" s="50" t="n">
        <v>2270.5857277827872</v>
      </c>
      <c r="H36" s="50" t="n">
        <v>9784.0231267099971</v>
      </c>
      <c r="I36" s="50" t="n">
        <v>-320.5154684700513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50" t="n">
        <v>0</v>
      </c>
      <c r="U36" s="50" t="n">
        <v>1351.8464689335196</v>
      </c>
      <c r="V36" s="50" t="n">
        <v>0</v>
      </c>
      <c r="W36" s="50" t="n">
        <v>0</v>
      </c>
      <c r="X36" s="50" t="n">
        <v>0</v>
      </c>
      <c r="Y36" s="50" t="n">
        <v>1865</v>
      </c>
      <c r="Z36" s="50" t="n">
        <v>540.88353106648117</v>
      </c>
    </row>
    <row r="37" ht="15.75" customHeight="1">
      <c r="C37" s="79"/>
      <c r="D37" s="54" t="s">
        <v>124</v>
      </c>
      <c r="E37" s="50" t="n">
        <v>0</v>
      </c>
      <c r="F37" s="50" t="n">
        <v>0</v>
      </c>
      <c r="G37" s="50" t="n">
        <v>0</v>
      </c>
      <c r="H37" s="50" t="n">
        <v>0</v>
      </c>
      <c r="I37" s="50" t="n">
        <v>0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50" t="n">
        <v>1193.328314923132</v>
      </c>
      <c r="U37" s="50" t="n">
        <v>0</v>
      </c>
      <c r="V37" s="50" t="n">
        <v>0</v>
      </c>
      <c r="W37" s="50" t="n">
        <v>0</v>
      </c>
      <c r="X37" s="50" t="n">
        <v>0</v>
      </c>
      <c r="Y37" s="50" t="n">
        <v>0</v>
      </c>
      <c r="Z37" s="50" t="n">
        <v>3670.667426490003</v>
      </c>
    </row>
    <row r="38" ht="15.75" customHeight="1">
      <c r="C38" s="80" t="s">
        <v>179</v>
      </c>
      <c r="D38" s="54" t="s">
        <v>125</v>
      </c>
      <c r="E38" s="50" t="n">
        <v>0</v>
      </c>
      <c r="F38" s="50" t="n">
        <v>0</v>
      </c>
      <c r="G38" s="50" t="n">
        <v>0</v>
      </c>
      <c r="H38" s="50" t="n">
        <v>0</v>
      </c>
      <c r="I38" s="50" t="n">
        <v>0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50" t="n">
        <v>0</v>
      </c>
      <c r="U38" s="50" t="n">
        <v>0</v>
      </c>
      <c r="V38" s="50" t="n">
        <v>0</v>
      </c>
      <c r="W38" s="50" t="n">
        <v>0</v>
      </c>
      <c r="X38" s="50" t="n">
        <v>0</v>
      </c>
      <c r="Y38" s="50" t="n">
        <v>0</v>
      </c>
      <c r="Z38" s="50" t="n">
        <v>3049.335234353131</v>
      </c>
    </row>
    <row r="39" ht="15.75" customHeight="1">
      <c r="C39" s="81"/>
      <c r="D39" s="54" t="s">
        <v>130</v>
      </c>
      <c r="E39" s="50" t="n">
        <v>0</v>
      </c>
      <c r="F39" s="50" t="n">
        <v>0</v>
      </c>
      <c r="G39" s="50" t="n">
        <v>0</v>
      </c>
      <c r="H39" s="50" t="n">
        <v>0</v>
      </c>
      <c r="I39" s="50" t="n">
        <v>0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50" t="n">
        <v>5530</v>
      </c>
      <c r="U39" s="50" t="n">
        <v>0</v>
      </c>
      <c r="V39" s="50" t="n">
        <v>0</v>
      </c>
      <c r="W39" s="50" t="n">
        <v>0</v>
      </c>
      <c r="X39" s="50" t="n">
        <v>0</v>
      </c>
      <c r="Y39" s="50" t="n">
        <v>0</v>
      </c>
      <c r="Z39" s="50" t="n">
        <v>0</v>
      </c>
    </row>
    <row r="40" ht="15.75" customHeight="1">
      <c r="C40" s="59"/>
      <c r="D40" s="54" t="s">
        <v>127</v>
      </c>
      <c r="E40" s="50" t="n">
        <v>0</v>
      </c>
      <c r="F40" s="50" t="n">
        <v>0</v>
      </c>
      <c r="G40" s="50" t="n">
        <v>0</v>
      </c>
      <c r="H40" s="50" t="n">
        <v>0</v>
      </c>
      <c r="I40" s="50" t="n">
        <v>0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50" t="n">
        <v>0</v>
      </c>
      <c r="U40" s="50" t="n">
        <v>0</v>
      </c>
      <c r="V40" s="50" t="n">
        <v>3145.0059251519806</v>
      </c>
      <c r="W40" s="50" t="n">
        <v>0</v>
      </c>
      <c r="X40" s="50" t="n">
        <v>0</v>
      </c>
      <c r="Y40" s="50" t="n">
        <v>0</v>
      </c>
      <c r="Z40" s="50" t="n">
        <v>0</v>
      </c>
    </row>
    <row r="41" ht="15.75" customHeight="1">
      <c r="C41" s="58" t="s">
        <v>128</v>
      </c>
      <c r="D41" s="54" t="s">
        <v>128</v>
      </c>
      <c r="E41" s="50" t="n">
        <v>0</v>
      </c>
      <c r="F41" s="50" t="n">
        <v>0</v>
      </c>
      <c r="G41" s="50" t="n">
        <v>0</v>
      </c>
      <c r="H41" s="50" t="n">
        <v>0</v>
      </c>
      <c r="I41" s="50" t="n">
        <v>0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50" t="n">
        <v>761.08970909000004</v>
      </c>
      <c r="U41" s="50" t="n">
        <v>0</v>
      </c>
      <c r="V41" s="50" t="n">
        <v>0</v>
      </c>
      <c r="W41" s="50" t="n">
        <v>0</v>
      </c>
      <c r="X41" s="50" t="n">
        <v>0</v>
      </c>
      <c r="Y41" s="50" t="n">
        <v>0</v>
      </c>
      <c r="Z41" s="50" t="n">
        <v>453</v>
      </c>
    </row>
    <row r="42" ht="17.25" customHeight="1">
      <c r="C42" s="59" t="s">
        <v>133</v>
      </c>
      <c r="D42" s="54" t="s">
        <v>129</v>
      </c>
      <c r="E42" s="50" t="n">
        <v>0</v>
      </c>
      <c r="F42" s="50" t="n">
        <v>0</v>
      </c>
      <c r="G42" s="50" t="n">
        <v>0</v>
      </c>
      <c r="H42" s="50" t="n">
        <v>0</v>
      </c>
      <c r="I42" s="50" t="n">
        <v>0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50" t="n">
        <v>766.77677853286832</v>
      </c>
      <c r="U42" s="50" t="n">
        <v>8404.2338559675936</v>
      </c>
      <c r="V42" s="50" t="n">
        <v>0</v>
      </c>
      <c r="W42" s="50" t="n">
        <v>0</v>
      </c>
      <c r="X42" s="50" t="n">
        <v>0</v>
      </c>
      <c r="Y42" s="50" t="n">
        <v>236.36133602999999</v>
      </c>
      <c r="Z42" s="50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51" t="s">
        <v>4</v>
      </c>
      <c r="F58" s="51" t="s">
        <v>5</v>
      </c>
      <c r="G58" s="51" t="s">
        <v>6</v>
      </c>
      <c r="H58" s="28" t="s">
        <v>23</v>
      </c>
      <c r="I58" s="28" t="s">
        <v>25</v>
      </c>
      <c r="J58" s="28" t="s">
        <v>26</v>
      </c>
      <c r="K58" s="28" t="s">
        <v>27</v>
      </c>
      <c r="L58" s="28" t="s">
        <v>24</v>
      </c>
      <c r="M58" s="28" t="s">
        <v>28</v>
      </c>
      <c r="N58" s="28" t="s">
        <v>29</v>
      </c>
      <c r="O58" s="28" t="s">
        <v>30</v>
      </c>
      <c r="P58" s="28" t="s">
        <v>31</v>
      </c>
      <c r="Q58" s="28" t="s">
        <v>32</v>
      </c>
      <c r="R58" s="28" t="s">
        <v>33</v>
      </c>
    </row>
    <row r="59">
      <c r="C59" t="s">
        <v>35</v>
      </c>
      <c r="D59" s="51" t="s">
        <v>4</v>
      </c>
      <c r="E59" s="52" t="n">
        <f t="shared" ref="E59:G69" si="0">E4</f>
        <v>0</v>
      </c>
      <c r="F59" s="52" t="n">
        <f t="shared" si="0"/>
        <v>0</v>
      </c>
      <c r="G59" s="52" t="n">
        <f t="shared" si="0"/>
        <v>0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53" t="e">
        <f>SUM('SAM_temporary 2022'!#REF!)</f>
        <v>#REF!</v>
      </c>
    </row>
    <row r="60">
      <c r="D60" s="51" t="s">
        <v>5</v>
      </c>
      <c r="E60" s="52" t="n">
        <f t="shared" si="0"/>
        <v>0</v>
      </c>
      <c r="F60" s="52" t="n">
        <f t="shared" si="0"/>
        <v>0</v>
      </c>
      <c r="G60" s="52" t="n">
        <f t="shared" si="0"/>
        <v>0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53" t="e">
        <f>SUM('SAM_temporary 2022'!#REF!)</f>
        <v>#REF!</v>
      </c>
    </row>
    <row r="61" ht="45" customHeight="1">
      <c r="D61" s="51" t="s">
        <v>6</v>
      </c>
      <c r="E61" s="52" t="n">
        <f t="shared" si="0"/>
        <v>0</v>
      </c>
      <c r="F61" s="52" t="n">
        <f t="shared" si="0"/>
        <v>0</v>
      </c>
      <c r="G61" s="52" t="n">
        <f t="shared" si="0"/>
        <v>0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53" t="e">
        <f>SUM('SAM_temporary 2022'!#REF!)</f>
        <v>#REF!</v>
      </c>
    </row>
    <row r="62">
      <c r="C62" t="s">
        <v>178</v>
      </c>
      <c r="D62" s="49" t="s">
        <v>7</v>
      </c>
      <c r="E62" s="52" t="n">
        <f t="shared" si="0"/>
        <v>0</v>
      </c>
      <c r="F62" s="52" t="n">
        <f t="shared" si="0"/>
        <v>0</v>
      </c>
      <c r="G62" s="52" t="n">
        <f t="shared" si="0"/>
        <v>0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53" t="e">
        <f>SUM('SAM_temporary 2022'!#REF!)</f>
        <v>#REF!</v>
      </c>
    </row>
    <row r="63">
      <c r="D63" s="49" t="s">
        <v>8</v>
      </c>
      <c r="E63" s="52" t="n">
        <f t="shared" si="0"/>
        <v>0</v>
      </c>
      <c r="F63" s="52" t="n">
        <f t="shared" si="0"/>
        <v>0</v>
      </c>
      <c r="G63" s="52" t="n">
        <f t="shared" si="0"/>
        <v>0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 t="e">
        <f>SUM('SAM_temporary 2022'!#REF!)</f>
        <v>#REF!</v>
      </c>
    </row>
    <row r="64">
      <c r="D64" s="49" t="s">
        <v>9</v>
      </c>
      <c r="E64" s="52" t="n">
        <f t="shared" si="0"/>
        <v>0</v>
      </c>
      <c r="F64" s="52" t="n">
        <f t="shared" si="0"/>
        <v>0</v>
      </c>
      <c r="G64" s="52" t="n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 t="e">
        <f>SUM('SAM_temporary 2022'!#REF!)</f>
        <v>#REF!</v>
      </c>
    </row>
    <row r="65">
      <c r="D65" s="49" t="s">
        <v>10</v>
      </c>
      <c r="E65" s="52" t="n">
        <f t="shared" si="0"/>
        <v>617.77661397726365</v>
      </c>
      <c r="F65" s="52" t="n">
        <f t="shared" si="0"/>
        <v>5034</v>
      </c>
      <c r="G65" s="52" t="n">
        <f t="shared" si="0"/>
        <v>2270.5857277827872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 t="e">
        <f>SUM('SAM_temporary 2022'!#REF!)</f>
        <v>#REF!</v>
      </c>
    </row>
    <row r="66">
      <c r="D66" s="49" t="s">
        <v>11</v>
      </c>
      <c r="E66" s="52" t="n">
        <f t="shared" si="0"/>
        <v>0</v>
      </c>
      <c r="F66" s="52" t="n">
        <f t="shared" si="0"/>
        <v>0</v>
      </c>
      <c r="G66" s="52" t="n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 t="e">
        <f>SUM('SAM_temporary 2022'!#REF!)</f>
        <v>#REF!</v>
      </c>
    </row>
    <row r="67">
      <c r="D67" s="49" t="s">
        <v>12</v>
      </c>
      <c r="E67" s="52" t="n">
        <f t="shared" si="0"/>
        <v>0</v>
      </c>
      <c r="F67" s="52" t="n">
        <f t="shared" si="0"/>
        <v>0</v>
      </c>
      <c r="G67" s="52" t="n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 t="e">
        <f>SUM('SAM_temporary 2022'!#REF!)</f>
        <v>#REF!</v>
      </c>
    </row>
    <row r="68">
      <c r="D68" s="49" t="s">
        <v>13</v>
      </c>
      <c r="E68" s="52" t="n">
        <f t="shared" si="0"/>
        <v>0</v>
      </c>
      <c r="F68" s="52" t="n">
        <f t="shared" si="0"/>
        <v>0</v>
      </c>
      <c r="G68" s="52" t="n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 t="e">
        <f>SUM('SAM_temporary 2022'!#REF!)</f>
        <v>#REF!</v>
      </c>
    </row>
    <row r="69">
      <c r="D69" s="49" t="s">
        <v>14</v>
      </c>
      <c r="E69" s="52" t="n">
        <f t="shared" si="0"/>
        <v>0</v>
      </c>
      <c r="F69" s="52" t="n">
        <f t="shared" si="0"/>
        <v>0</v>
      </c>
      <c r="G69" s="52" t="n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 t="e">
        <f>SUM('SAM_temporary 2022'!#REF!)</f>
        <v>#REF!</v>
      </c>
    </row>
    <row r="70">
      <c r="D70" s="28" t="s">
        <v>23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</row>
    <row r="71">
      <c r="D71" s="28" t="s">
        <v>25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</row>
    <row r="72">
      <c r="D72" s="28" t="s">
        <v>26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</row>
    <row r="73">
      <c r="D73" s="28" t="s">
        <v>27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</row>
    <row r="74">
      <c r="D74" s="28" t="s">
        <v>24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</row>
    <row r="75">
      <c r="D75" s="28" t="s">
        <v>28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</row>
    <row r="76">
      <c r="D76" s="28" t="s">
        <v>29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</row>
    <row r="77">
      <c r="D77" s="28" t="s">
        <v>30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</row>
    <row r="78">
      <c r="D78" s="28" t="s">
        <v>31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</row>
    <row r="79">
      <c r="D79" s="28" t="s">
        <v>32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</row>
    <row r="80">
      <c r="D80" s="28" t="s">
        <v>33</v>
      </c>
      <c r="E80" s="53" t="e">
        <f>SUM('SAM_temporary 2022'!#REF!)</f>
        <v>#REF!</v>
      </c>
      <c r="F80" s="53" t="e">
        <f>SUM('SAM_temporary 2022'!#REF!)</f>
        <v>#REF!</v>
      </c>
      <c r="G80" s="53" t="e">
        <f>SUM('SAM_temporary 2022'!#REF!)</f>
        <v>#REF!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</row>
    <row r="82">
      <c r="C82" t="s">
        <v>36</v>
      </c>
      <c r="D82" s="28" t="s">
        <v>37</v>
      </c>
      <c r="E82" s="52" t="e">
        <f>#REF!</f>
        <v>#REF!</v>
      </c>
      <c r="F82" s="52" t="e">
        <f>#REF!</f>
        <v>#REF!</v>
      </c>
      <c r="G82" s="53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53" t="e">
        <f>SUM('SAM_temporary 2022'!#REF!)</f>
        <v>#REF!</v>
      </c>
    </row>
    <row r="83">
      <c r="D83" s="28" t="s">
        <v>38</v>
      </c>
      <c r="E83" s="53"/>
      <c r="F83" s="53"/>
      <c r="G83" s="52" t="e">
        <f>#REF!</f>
        <v>#REF!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53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2024-10-24T02:05:29Z</dcterms:modified>
</cp:coreProperties>
</file>