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eo-ccdr24\data\sam\"/>
    </mc:Choice>
  </mc:AlternateContent>
  <xr:revisionPtr revIDLastSave="0" documentId="13_ncr:1_{92DCCAE8-C631-4640-8F35-80265B2C3888}" xr6:coauthVersionLast="47" xr6:coauthVersionMax="47" xr10:uidLastSave="{00000000-0000-0000-0000-000000000000}"/>
  <bookViews>
    <workbookView xWindow="-28920" yWindow="-120" windowWidth="29040" windowHeight="15720" activeTab="7" xr2:uid="{00000000-000D-0000-FFFF-FFFF00000000}"/>
  </bookViews>
  <sheets>
    <sheet name="SAM_temporary 2022" sheetId="6" r:id="rId1"/>
    <sheet name="Accounts" sheetId="1" r:id="rId2"/>
    <sheet name="nace-rev2-en-divisions" sheetId="13" r:id="rId3"/>
    <sheet name="nace-rev1-en-divisions" sheetId="11" r:id="rId4"/>
    <sheet name="factor payments" sheetId="2" r:id="rId5"/>
    <sheet name="factor income" sheetId="3" r:id="rId6"/>
    <sheet name="factor income comprehensive" sheetId="12" r:id="rId7"/>
    <sheet name="HH Consumption" sheetId="5" r:id="rId8"/>
    <sheet name="transfers_incomplete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F6" i="5"/>
  <c r="G6" i="5"/>
  <c r="H6" i="5"/>
  <c r="I6" i="5"/>
  <c r="J6" i="5"/>
  <c r="K6" i="5"/>
  <c r="L6" i="5"/>
  <c r="M6" i="5"/>
  <c r="D6" i="5"/>
  <c r="E22" i="5"/>
  <c r="F22" i="5"/>
  <c r="G22" i="5"/>
  <c r="H22" i="5"/>
  <c r="I22" i="5"/>
  <c r="J22" i="5"/>
  <c r="K22" i="5"/>
  <c r="L22" i="5"/>
  <c r="M22" i="5"/>
  <c r="E23" i="5"/>
  <c r="F23" i="5"/>
  <c r="O23" i="5" s="1"/>
  <c r="Q23" i="5" s="1"/>
  <c r="G23" i="5"/>
  <c r="H23" i="5"/>
  <c r="I23" i="5"/>
  <c r="J23" i="5"/>
  <c r="K23" i="5"/>
  <c r="L23" i="5"/>
  <c r="M23" i="5"/>
  <c r="D23" i="5"/>
  <c r="D22" i="5"/>
  <c r="E25" i="5"/>
  <c r="F25" i="5"/>
  <c r="G25" i="5"/>
  <c r="H25" i="5"/>
  <c r="I25" i="5"/>
  <c r="J25" i="5"/>
  <c r="K25" i="5"/>
  <c r="L25" i="5"/>
  <c r="M25" i="5"/>
  <c r="D25" i="5"/>
  <c r="E26" i="5"/>
  <c r="F26" i="5"/>
  <c r="G26" i="5"/>
  <c r="H26" i="5"/>
  <c r="I26" i="5"/>
  <c r="J26" i="5"/>
  <c r="K26" i="5"/>
  <c r="L26" i="5"/>
  <c r="M26" i="5"/>
  <c r="E27" i="5"/>
  <c r="F27" i="5"/>
  <c r="G27" i="5"/>
  <c r="H27" i="5"/>
  <c r="I27" i="5"/>
  <c r="J27" i="5"/>
  <c r="O27" i="5" s="1"/>
  <c r="Q27" i="5" s="1"/>
  <c r="K27" i="5"/>
  <c r="L27" i="5"/>
  <c r="M27" i="5"/>
  <c r="E28" i="5"/>
  <c r="F28" i="5"/>
  <c r="G28" i="5"/>
  <c r="H28" i="5"/>
  <c r="I28" i="5"/>
  <c r="J28" i="5"/>
  <c r="K28" i="5"/>
  <c r="L28" i="5"/>
  <c r="M28" i="5"/>
  <c r="E29" i="5"/>
  <c r="F29" i="5"/>
  <c r="G29" i="5"/>
  <c r="H29" i="5"/>
  <c r="O29" i="5" s="1"/>
  <c r="Q29" i="5" s="1"/>
  <c r="I29" i="5"/>
  <c r="J29" i="5"/>
  <c r="K29" i="5"/>
  <c r="L29" i="5"/>
  <c r="M29" i="5"/>
  <c r="E30" i="5"/>
  <c r="F30" i="5"/>
  <c r="G30" i="5"/>
  <c r="H30" i="5"/>
  <c r="I30" i="5"/>
  <c r="J30" i="5"/>
  <c r="K30" i="5"/>
  <c r="L30" i="5"/>
  <c r="M30" i="5"/>
  <c r="E31" i="5"/>
  <c r="F31" i="5"/>
  <c r="O31" i="5" s="1"/>
  <c r="Q31" i="5" s="1"/>
  <c r="G31" i="5"/>
  <c r="H31" i="5"/>
  <c r="I31" i="5"/>
  <c r="J31" i="5"/>
  <c r="K31" i="5"/>
  <c r="L31" i="5"/>
  <c r="M31" i="5"/>
  <c r="E32" i="5"/>
  <c r="F32" i="5"/>
  <c r="G32" i="5"/>
  <c r="H32" i="5"/>
  <c r="I32" i="5"/>
  <c r="J32" i="5"/>
  <c r="K32" i="5"/>
  <c r="L32" i="5"/>
  <c r="M32" i="5"/>
  <c r="E33" i="5"/>
  <c r="O33" i="5" s="1"/>
  <c r="Q33" i="5" s="1"/>
  <c r="F33" i="5"/>
  <c r="G33" i="5"/>
  <c r="H33" i="5"/>
  <c r="I33" i="5"/>
  <c r="J33" i="5"/>
  <c r="K33" i="5"/>
  <c r="L33" i="5"/>
  <c r="M33" i="5"/>
  <c r="E34" i="5"/>
  <c r="F34" i="5"/>
  <c r="G34" i="5"/>
  <c r="H34" i="5"/>
  <c r="I34" i="5"/>
  <c r="J34" i="5"/>
  <c r="O34" i="5" s="1"/>
  <c r="Q34" i="5" s="1"/>
  <c r="K34" i="5"/>
  <c r="L34" i="5"/>
  <c r="M34" i="5"/>
  <c r="E35" i="5"/>
  <c r="F35" i="5"/>
  <c r="G35" i="5"/>
  <c r="H35" i="5"/>
  <c r="I35" i="5"/>
  <c r="J35" i="5"/>
  <c r="K35" i="5"/>
  <c r="L35" i="5"/>
  <c r="M35" i="5"/>
  <c r="D35" i="5"/>
  <c r="D34" i="5"/>
  <c r="D33" i="5"/>
  <c r="D32" i="5"/>
  <c r="D31" i="5"/>
  <c r="D30" i="5"/>
  <c r="D29" i="5"/>
  <c r="D28" i="5"/>
  <c r="D27" i="5"/>
  <c r="D26" i="5"/>
  <c r="E38" i="5"/>
  <c r="F38" i="5"/>
  <c r="G38" i="5"/>
  <c r="H38" i="5"/>
  <c r="I38" i="5"/>
  <c r="J38" i="5"/>
  <c r="K38" i="5"/>
  <c r="L38" i="5"/>
  <c r="M38" i="5"/>
  <c r="E39" i="5"/>
  <c r="F39" i="5"/>
  <c r="G39" i="5"/>
  <c r="H39" i="5"/>
  <c r="I39" i="5"/>
  <c r="J39" i="5"/>
  <c r="K39" i="5"/>
  <c r="O39" i="5" s="1"/>
  <c r="Q39" i="5" s="1"/>
  <c r="L39" i="5"/>
  <c r="M39" i="5"/>
  <c r="E40" i="5"/>
  <c r="F40" i="5"/>
  <c r="G40" i="5"/>
  <c r="H40" i="5"/>
  <c r="I40" i="5"/>
  <c r="J40" i="5"/>
  <c r="K40" i="5"/>
  <c r="L40" i="5"/>
  <c r="M40" i="5"/>
  <c r="E41" i="5"/>
  <c r="F41" i="5"/>
  <c r="G41" i="5"/>
  <c r="H41" i="5"/>
  <c r="I41" i="5"/>
  <c r="O41" i="5" s="1"/>
  <c r="Q41" i="5" s="1"/>
  <c r="J41" i="5"/>
  <c r="K41" i="5"/>
  <c r="L41" i="5"/>
  <c r="M41" i="5"/>
  <c r="D41" i="5"/>
  <c r="D39" i="5"/>
  <c r="D38" i="5"/>
  <c r="D40" i="5"/>
  <c r="E21" i="5"/>
  <c r="F21" i="5"/>
  <c r="G21" i="5"/>
  <c r="H21" i="5"/>
  <c r="I21" i="5"/>
  <c r="J21" i="5"/>
  <c r="K21" i="5"/>
  <c r="L21" i="5"/>
  <c r="M21" i="5"/>
  <c r="D21" i="5"/>
  <c r="E5" i="5"/>
  <c r="F5" i="5"/>
  <c r="G5" i="5"/>
  <c r="H5" i="5"/>
  <c r="I5" i="5"/>
  <c r="J5" i="5"/>
  <c r="K5" i="5"/>
  <c r="L5" i="5"/>
  <c r="M5" i="5"/>
  <c r="D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4" i="5"/>
  <c r="Q36" i="5"/>
  <c r="Q37" i="5"/>
  <c r="Q3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O10" i="5" s="1"/>
  <c r="K10" i="5"/>
  <c r="L10" i="5"/>
  <c r="M10" i="5"/>
  <c r="E11" i="5"/>
  <c r="F11" i="5"/>
  <c r="G11" i="5"/>
  <c r="H11" i="5"/>
  <c r="I11" i="5"/>
  <c r="J11" i="5"/>
  <c r="K11" i="5"/>
  <c r="L11" i="5"/>
  <c r="M11" i="5"/>
  <c r="E12" i="5"/>
  <c r="F12" i="5"/>
  <c r="G12" i="5"/>
  <c r="O12" i="5" s="1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E14" i="5"/>
  <c r="O14" i="5" s="1"/>
  <c r="F14" i="5"/>
  <c r="G14" i="5"/>
  <c r="H14" i="5"/>
  <c r="I14" i="5"/>
  <c r="J14" i="5"/>
  <c r="K14" i="5"/>
  <c r="L14" i="5"/>
  <c r="M14" i="5"/>
  <c r="E15" i="5"/>
  <c r="F15" i="5"/>
  <c r="G15" i="5"/>
  <c r="H15" i="5"/>
  <c r="I15" i="5"/>
  <c r="J15" i="5"/>
  <c r="K15" i="5"/>
  <c r="L15" i="5"/>
  <c r="O15" i="5" s="1"/>
  <c r="M15" i="5"/>
  <c r="E16" i="5"/>
  <c r="F16" i="5"/>
  <c r="G16" i="5"/>
  <c r="H16" i="5"/>
  <c r="I16" i="5"/>
  <c r="J16" i="5"/>
  <c r="K16" i="5"/>
  <c r="L16" i="5"/>
  <c r="M16" i="5"/>
  <c r="E17" i="5"/>
  <c r="F17" i="5"/>
  <c r="G17" i="5"/>
  <c r="H17" i="5"/>
  <c r="I17" i="5"/>
  <c r="J17" i="5"/>
  <c r="K17" i="5"/>
  <c r="L17" i="5"/>
  <c r="O17" i="5" s="1"/>
  <c r="M17" i="5"/>
  <c r="E18" i="5"/>
  <c r="F18" i="5"/>
  <c r="G18" i="5"/>
  <c r="H18" i="5"/>
  <c r="I18" i="5"/>
  <c r="J18" i="5"/>
  <c r="K18" i="5"/>
  <c r="L18" i="5"/>
  <c r="M18" i="5"/>
  <c r="D18" i="5"/>
  <c r="D17" i="5"/>
  <c r="D16" i="5"/>
  <c r="D15" i="5"/>
  <c r="D14" i="5"/>
  <c r="D13" i="5"/>
  <c r="O13" i="5" s="1"/>
  <c r="D12" i="5"/>
  <c r="D11" i="5"/>
  <c r="O11" i="5" s="1"/>
  <c r="D10" i="5"/>
  <c r="D9" i="5"/>
  <c r="E36" i="5"/>
  <c r="F36" i="5"/>
  <c r="G36" i="5"/>
  <c r="H36" i="5"/>
  <c r="I36" i="5"/>
  <c r="J36" i="5"/>
  <c r="K36" i="5"/>
  <c r="L36" i="5"/>
  <c r="M36" i="5"/>
  <c r="E37" i="5"/>
  <c r="F37" i="5"/>
  <c r="G37" i="5"/>
  <c r="H37" i="5"/>
  <c r="I37" i="5"/>
  <c r="J37" i="5"/>
  <c r="K37" i="5"/>
  <c r="O37" i="5" s="1"/>
  <c r="L37" i="5"/>
  <c r="M37" i="5"/>
  <c r="D37" i="5"/>
  <c r="D36" i="5"/>
  <c r="E24" i="5"/>
  <c r="F24" i="5"/>
  <c r="G24" i="5"/>
  <c r="H24" i="5"/>
  <c r="I24" i="5"/>
  <c r="J24" i="5"/>
  <c r="K24" i="5"/>
  <c r="L24" i="5"/>
  <c r="M24" i="5"/>
  <c r="D24" i="5"/>
  <c r="E20" i="5"/>
  <c r="F20" i="5"/>
  <c r="G20" i="5"/>
  <c r="H20" i="5"/>
  <c r="I20" i="5"/>
  <c r="J20" i="5"/>
  <c r="K20" i="5"/>
  <c r="L20" i="5"/>
  <c r="M20" i="5"/>
  <c r="O20" i="5" s="1"/>
  <c r="D20" i="5"/>
  <c r="E19" i="5"/>
  <c r="F19" i="5"/>
  <c r="G19" i="5"/>
  <c r="H19" i="5"/>
  <c r="I19" i="5"/>
  <c r="J19" i="5"/>
  <c r="K19" i="5"/>
  <c r="L19" i="5"/>
  <c r="M19" i="5"/>
  <c r="D19" i="5"/>
  <c r="O19" i="5" s="1"/>
  <c r="E8" i="5"/>
  <c r="F8" i="5"/>
  <c r="G8" i="5"/>
  <c r="O8" i="5" s="1"/>
  <c r="H8" i="5"/>
  <c r="I8" i="5"/>
  <c r="J8" i="5"/>
  <c r="K8" i="5"/>
  <c r="L8" i="5"/>
  <c r="M8" i="5"/>
  <c r="D8" i="5"/>
  <c r="E7" i="5"/>
  <c r="F7" i="5"/>
  <c r="G7" i="5"/>
  <c r="H7" i="5"/>
  <c r="I7" i="5"/>
  <c r="J7" i="5"/>
  <c r="K7" i="5"/>
  <c r="L7" i="5"/>
  <c r="M7" i="5"/>
  <c r="D7" i="5"/>
  <c r="R83" i="4"/>
  <c r="G83" i="4"/>
  <c r="R82" i="4"/>
  <c r="F82" i="4"/>
  <c r="E82" i="4"/>
  <c r="G80" i="4"/>
  <c r="F80" i="4"/>
  <c r="E80" i="4"/>
  <c r="R69" i="4"/>
  <c r="R68" i="4"/>
  <c r="G68" i="4"/>
  <c r="F68" i="4"/>
  <c r="E68" i="4"/>
  <c r="R67" i="4"/>
  <c r="F67" i="4"/>
  <c r="E67" i="4"/>
  <c r="R66" i="4"/>
  <c r="R65" i="4"/>
  <c r="R64" i="4"/>
  <c r="G64" i="4"/>
  <c r="F64" i="4"/>
  <c r="E64" i="4"/>
  <c r="R63" i="4"/>
  <c r="E63" i="4"/>
  <c r="R62" i="4"/>
  <c r="R61" i="4"/>
  <c r="R60" i="4"/>
  <c r="G60" i="4"/>
  <c r="F60" i="4"/>
  <c r="E60" i="4"/>
  <c r="R59" i="4"/>
  <c r="F59" i="4"/>
  <c r="E59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Q14" i="4"/>
  <c r="P14" i="4"/>
  <c r="O14" i="4"/>
  <c r="N14" i="4"/>
  <c r="M14" i="4"/>
  <c r="L14" i="4"/>
  <c r="K14" i="4"/>
  <c r="J14" i="4"/>
  <c r="I14" i="4"/>
  <c r="H14" i="4"/>
  <c r="G14" i="4"/>
  <c r="G69" i="4" s="1"/>
  <c r="F14" i="4"/>
  <c r="F69" i="4" s="1"/>
  <c r="E14" i="4"/>
  <c r="E69" i="4" s="1"/>
  <c r="D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Q12" i="4"/>
  <c r="P12" i="4"/>
  <c r="O12" i="4"/>
  <c r="N12" i="4"/>
  <c r="M12" i="4"/>
  <c r="L12" i="4"/>
  <c r="K12" i="4"/>
  <c r="J12" i="4"/>
  <c r="I12" i="4"/>
  <c r="H12" i="4"/>
  <c r="G12" i="4"/>
  <c r="G67" i="4" s="1"/>
  <c r="F12" i="4"/>
  <c r="E12" i="4"/>
  <c r="D12" i="4"/>
  <c r="Q11" i="4"/>
  <c r="P11" i="4"/>
  <c r="O11" i="4"/>
  <c r="N11" i="4"/>
  <c r="M11" i="4"/>
  <c r="L11" i="4"/>
  <c r="K11" i="4"/>
  <c r="J11" i="4"/>
  <c r="I11" i="4"/>
  <c r="H11" i="4"/>
  <c r="G11" i="4"/>
  <c r="G66" i="4" s="1"/>
  <c r="F11" i="4"/>
  <c r="F66" i="4" s="1"/>
  <c r="E11" i="4"/>
  <c r="E66" i="4" s="1"/>
  <c r="D11" i="4"/>
  <c r="Q10" i="4"/>
  <c r="P10" i="4"/>
  <c r="O10" i="4"/>
  <c r="N10" i="4"/>
  <c r="M10" i="4"/>
  <c r="L10" i="4"/>
  <c r="K10" i="4"/>
  <c r="J10" i="4"/>
  <c r="I10" i="4"/>
  <c r="H10" i="4"/>
  <c r="G10" i="4"/>
  <c r="G65" i="4" s="1"/>
  <c r="F10" i="4"/>
  <c r="F65" i="4" s="1"/>
  <c r="E10" i="4"/>
  <c r="E65" i="4" s="1"/>
  <c r="D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Q8" i="4"/>
  <c r="P8" i="4"/>
  <c r="O8" i="4"/>
  <c r="N8" i="4"/>
  <c r="M8" i="4"/>
  <c r="L8" i="4"/>
  <c r="K8" i="4"/>
  <c r="J8" i="4"/>
  <c r="I8" i="4"/>
  <c r="H8" i="4"/>
  <c r="G8" i="4"/>
  <c r="G63" i="4" s="1"/>
  <c r="F8" i="4"/>
  <c r="F63" i="4" s="1"/>
  <c r="E8" i="4"/>
  <c r="D8" i="4"/>
  <c r="Q7" i="4"/>
  <c r="P7" i="4"/>
  <c r="O7" i="4"/>
  <c r="N7" i="4"/>
  <c r="M7" i="4"/>
  <c r="L7" i="4"/>
  <c r="K7" i="4"/>
  <c r="J7" i="4"/>
  <c r="I7" i="4"/>
  <c r="H7" i="4"/>
  <c r="G7" i="4"/>
  <c r="G62" i="4" s="1"/>
  <c r="F7" i="4"/>
  <c r="F62" i="4" s="1"/>
  <c r="E7" i="4"/>
  <c r="E62" i="4" s="1"/>
  <c r="D7" i="4"/>
  <c r="Q6" i="4"/>
  <c r="P6" i="4"/>
  <c r="O6" i="4"/>
  <c r="N6" i="4"/>
  <c r="M6" i="4"/>
  <c r="L6" i="4"/>
  <c r="K6" i="4"/>
  <c r="J6" i="4"/>
  <c r="I6" i="4"/>
  <c r="H6" i="4"/>
  <c r="G6" i="4"/>
  <c r="G61" i="4" s="1"/>
  <c r="F6" i="4"/>
  <c r="F61" i="4" s="1"/>
  <c r="E6" i="4"/>
  <c r="E61" i="4" s="1"/>
  <c r="D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Q4" i="4"/>
  <c r="P4" i="4"/>
  <c r="O4" i="4"/>
  <c r="N4" i="4"/>
  <c r="M4" i="4"/>
  <c r="L4" i="4"/>
  <c r="K4" i="4"/>
  <c r="J4" i="4"/>
  <c r="I4" i="4"/>
  <c r="H4" i="4"/>
  <c r="G4" i="4"/>
  <c r="G59" i="4" s="1"/>
  <c r="F4" i="4"/>
  <c r="E4" i="4"/>
  <c r="D4" i="4"/>
  <c r="Q3" i="4"/>
  <c r="P3" i="4"/>
  <c r="O3" i="4"/>
  <c r="N3" i="4"/>
  <c r="M3" i="4"/>
  <c r="L3" i="4"/>
  <c r="K3" i="4"/>
  <c r="J3" i="4"/>
  <c r="I3" i="4"/>
  <c r="H3" i="4"/>
  <c r="G3" i="4"/>
  <c r="F3" i="4"/>
  <c r="E3" i="4"/>
  <c r="P41" i="5"/>
  <c r="P40" i="5"/>
  <c r="P39" i="5"/>
  <c r="P38" i="5"/>
  <c r="O38" i="5"/>
  <c r="P37" i="5"/>
  <c r="P36" i="5"/>
  <c r="O36" i="5"/>
  <c r="C36" i="5"/>
  <c r="P35" i="5"/>
  <c r="O35" i="5"/>
  <c r="Q35" i="5" s="1"/>
  <c r="C35" i="5"/>
  <c r="P34" i="5"/>
  <c r="C34" i="5"/>
  <c r="P33" i="5"/>
  <c r="C33" i="5"/>
  <c r="P32" i="5"/>
  <c r="C32" i="5"/>
  <c r="P31" i="5"/>
  <c r="C31" i="5"/>
  <c r="P30" i="5"/>
  <c r="O30" i="5"/>
  <c r="Q30" i="5" s="1"/>
  <c r="C30" i="5"/>
  <c r="P29" i="5"/>
  <c r="C29" i="5"/>
  <c r="P28" i="5"/>
  <c r="O28" i="5"/>
  <c r="Q28" i="5" s="1"/>
  <c r="C28" i="5"/>
  <c r="P27" i="5"/>
  <c r="C27" i="5"/>
  <c r="P26" i="5"/>
  <c r="O26" i="5"/>
  <c r="Q26" i="5" s="1"/>
  <c r="C26" i="5"/>
  <c r="P25" i="5"/>
  <c r="O25" i="5"/>
  <c r="Q25" i="5" s="1"/>
  <c r="C25" i="5"/>
  <c r="P24" i="5"/>
  <c r="C24" i="5"/>
  <c r="P23" i="5"/>
  <c r="C23" i="5"/>
  <c r="P22" i="5"/>
  <c r="O22" i="5"/>
  <c r="Q22" i="5" s="1"/>
  <c r="C22" i="5"/>
  <c r="P21" i="5"/>
  <c r="O21" i="5"/>
  <c r="Q21" i="5" s="1"/>
  <c r="C21" i="5"/>
  <c r="P20" i="5"/>
  <c r="C20" i="5"/>
  <c r="P19" i="5"/>
  <c r="C19" i="5"/>
  <c r="P18" i="5"/>
  <c r="O18" i="5"/>
  <c r="C18" i="5"/>
  <c r="P17" i="5"/>
  <c r="C17" i="5"/>
  <c r="P16" i="5"/>
  <c r="C16" i="5"/>
  <c r="P15" i="5"/>
  <c r="C15" i="5"/>
  <c r="P14" i="5"/>
  <c r="C14" i="5"/>
  <c r="P13" i="5"/>
  <c r="C13" i="5"/>
  <c r="P12" i="5"/>
  <c r="C12" i="5"/>
  <c r="P11" i="5"/>
  <c r="C11" i="5"/>
  <c r="P10" i="5"/>
  <c r="C10" i="5"/>
  <c r="P9" i="5"/>
  <c r="O9" i="5"/>
  <c r="C9" i="5"/>
  <c r="P8" i="5"/>
  <c r="C8" i="5"/>
  <c r="P7" i="5"/>
  <c r="C7" i="5"/>
  <c r="P6" i="5"/>
  <c r="O6" i="5"/>
  <c r="Q6" i="5" s="1"/>
  <c r="C6" i="5"/>
  <c r="P5" i="5"/>
  <c r="O5" i="5"/>
  <c r="Q5" i="5" s="1"/>
  <c r="C5" i="5"/>
  <c r="I10" i="3"/>
  <c r="AK20" i="2"/>
  <c r="U20" i="2"/>
  <c r="F20" i="2"/>
  <c r="E20" i="2"/>
  <c r="AK19" i="2"/>
  <c r="AF19" i="2"/>
  <c r="AE19" i="2"/>
  <c r="AD19" i="2"/>
  <c r="AC19" i="2"/>
  <c r="AA19" i="2"/>
  <c r="Z19" i="2"/>
  <c r="U19" i="2"/>
  <c r="P19" i="2"/>
  <c r="O19" i="2"/>
  <c r="N19" i="2"/>
  <c r="M19" i="2"/>
  <c r="K19" i="2"/>
  <c r="J19" i="2"/>
  <c r="E19" i="2"/>
  <c r="AK18" i="2"/>
  <c r="AJ18" i="2"/>
  <c r="AF18" i="2"/>
  <c r="AE18" i="2"/>
  <c r="U18" i="2"/>
  <c r="T18" i="2"/>
  <c r="P18" i="2"/>
  <c r="O18" i="2"/>
  <c r="E18" i="2"/>
  <c r="D18" i="2"/>
  <c r="AK17" i="2"/>
  <c r="AJ17" i="2"/>
  <c r="AF17" i="2"/>
  <c r="AE17" i="2"/>
  <c r="U17" i="2"/>
  <c r="T17" i="2"/>
  <c r="P17" i="2"/>
  <c r="O17" i="2"/>
  <c r="E17" i="2"/>
  <c r="D17" i="2"/>
  <c r="AK16" i="2"/>
  <c r="AJ16" i="2"/>
  <c r="AE16" i="2"/>
  <c r="AD16" i="2"/>
  <c r="AC16" i="2"/>
  <c r="Z16" i="2"/>
  <c r="Y16" i="2"/>
  <c r="U16" i="2"/>
  <c r="T16" i="2"/>
  <c r="O16" i="2"/>
  <c r="N16" i="2"/>
  <c r="M16" i="2"/>
  <c r="J16" i="2"/>
  <c r="I16" i="2"/>
  <c r="E16" i="2"/>
  <c r="D16" i="2"/>
  <c r="AJ15" i="2"/>
  <c r="AF15" i="2"/>
  <c r="AE15" i="2"/>
  <c r="AD15" i="2"/>
  <c r="T15" i="2"/>
  <c r="P15" i="2"/>
  <c r="O15" i="2"/>
  <c r="N15" i="2"/>
  <c r="D15" i="2"/>
  <c r="CM7" i="2"/>
  <c r="CL7" i="2"/>
  <c r="CK7" i="2"/>
  <c r="CJ7" i="2"/>
  <c r="CI7" i="2"/>
  <c r="CH7" i="2"/>
  <c r="CG7" i="2"/>
  <c r="CF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M6" i="2"/>
  <c r="CL6" i="2"/>
  <c r="CK6" i="2"/>
  <c r="CJ6" i="2"/>
  <c r="CI6" i="2"/>
  <c r="CH6" i="2"/>
  <c r="CG6" i="2"/>
  <c r="CF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M16" i="2" s="1"/>
  <c r="AL6" i="2"/>
  <c r="AL20" i="2" s="1"/>
  <c r="AK6" i="2"/>
  <c r="AK15" i="2" s="1"/>
  <c r="AJ6" i="2"/>
  <c r="AJ20" i="2" s="1"/>
  <c r="AI6" i="2"/>
  <c r="AI17" i="2" s="1"/>
  <c r="AH6" i="2"/>
  <c r="AH17" i="2" s="1"/>
  <c r="AG6" i="2"/>
  <c r="AG17" i="2" s="1"/>
  <c r="AF6" i="2"/>
  <c r="AF20" i="2" s="1"/>
  <c r="AE6" i="2"/>
  <c r="AE20" i="2" s="1"/>
  <c r="AD6" i="2"/>
  <c r="AD18" i="2" s="1"/>
  <c r="AC6" i="2"/>
  <c r="AC15" i="2" s="1"/>
  <c r="AB6" i="2"/>
  <c r="AB15" i="2" s="1"/>
  <c r="AA6" i="2"/>
  <c r="AA15" i="2" s="1"/>
  <c r="Z6" i="2"/>
  <c r="Z15" i="2" s="1"/>
  <c r="Y6" i="2"/>
  <c r="Y19" i="2" s="1"/>
  <c r="X6" i="2"/>
  <c r="X16" i="2" s="1"/>
  <c r="W6" i="2"/>
  <c r="W16" i="2" s="1"/>
  <c r="V6" i="2"/>
  <c r="V16" i="2" s="1"/>
  <c r="U6" i="2"/>
  <c r="U15" i="2" s="1"/>
  <c r="T6" i="2"/>
  <c r="T20" i="2" s="1"/>
  <c r="S6" i="2"/>
  <c r="S17" i="2" s="1"/>
  <c r="R6" i="2"/>
  <c r="R17" i="2" s="1"/>
  <c r="Q6" i="2"/>
  <c r="Q17" i="2" s="1"/>
  <c r="P6" i="2"/>
  <c r="P20" i="2" s="1"/>
  <c r="O6" i="2"/>
  <c r="O20" i="2" s="1"/>
  <c r="N6" i="2"/>
  <c r="N18" i="2" s="1"/>
  <c r="M6" i="2"/>
  <c r="M15" i="2" s="1"/>
  <c r="L6" i="2"/>
  <c r="L15" i="2" s="1"/>
  <c r="K6" i="2"/>
  <c r="K15" i="2" s="1"/>
  <c r="J6" i="2"/>
  <c r="J15" i="2" s="1"/>
  <c r="I6" i="2"/>
  <c r="I19" i="2" s="1"/>
  <c r="H6" i="2"/>
  <c r="H16" i="2" s="1"/>
  <c r="G6" i="2"/>
  <c r="G16" i="2" s="1"/>
  <c r="F6" i="2"/>
  <c r="F16" i="2" s="1"/>
  <c r="E6" i="2"/>
  <c r="E15" i="2" s="1"/>
  <c r="D6" i="2"/>
  <c r="D20" i="2" s="1"/>
  <c r="C6" i="2"/>
  <c r="F13" i="3" s="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O32" i="5" l="1"/>
  <c r="Q32" i="5" s="1"/>
  <c r="O40" i="5"/>
  <c r="Q40" i="5" s="1"/>
  <c r="O16" i="5"/>
  <c r="O24" i="5"/>
  <c r="O7" i="5"/>
  <c r="H13" i="3"/>
  <c r="K16" i="2"/>
  <c r="AA16" i="2"/>
  <c r="F17" i="2"/>
  <c r="V17" i="2"/>
  <c r="AL17" i="2"/>
  <c r="Q18" i="2"/>
  <c r="AG18" i="2"/>
  <c r="L19" i="2"/>
  <c r="AB19" i="2"/>
  <c r="G20" i="2"/>
  <c r="W20" i="2"/>
  <c r="AM20" i="2"/>
  <c r="G8" i="3"/>
  <c r="E11" i="3"/>
  <c r="I13" i="3"/>
  <c r="Q15" i="2"/>
  <c r="AG15" i="2"/>
  <c r="L16" i="2"/>
  <c r="AB16" i="2"/>
  <c r="G17" i="2"/>
  <c r="W17" i="2"/>
  <c r="AM17" i="2"/>
  <c r="R18" i="2"/>
  <c r="AH18" i="2"/>
  <c r="H20" i="2"/>
  <c r="X20" i="2"/>
  <c r="D6" i="3"/>
  <c r="H8" i="3"/>
  <c r="F11" i="3"/>
  <c r="D14" i="3"/>
  <c r="R15" i="2"/>
  <c r="AH15" i="2"/>
  <c r="H17" i="2"/>
  <c r="X17" i="2"/>
  <c r="C18" i="2"/>
  <c r="S18" i="2"/>
  <c r="AI18" i="2"/>
  <c r="I20" i="2"/>
  <c r="Y20" i="2"/>
  <c r="E6" i="3"/>
  <c r="I8" i="3"/>
  <c r="G11" i="3"/>
  <c r="E14" i="3"/>
  <c r="E8" i="3"/>
  <c r="C15" i="2"/>
  <c r="S15" i="2"/>
  <c r="AI15" i="2"/>
  <c r="I17" i="2"/>
  <c r="Y17" i="2"/>
  <c r="J20" i="2"/>
  <c r="Z20" i="2"/>
  <c r="F6" i="3"/>
  <c r="D9" i="3"/>
  <c r="H11" i="3"/>
  <c r="F14" i="3"/>
  <c r="J17" i="2"/>
  <c r="Z17" i="2"/>
  <c r="K20" i="2"/>
  <c r="AA20" i="2"/>
  <c r="G6" i="3"/>
  <c r="E9" i="3"/>
  <c r="I11" i="3"/>
  <c r="G14" i="3"/>
  <c r="P16" i="2"/>
  <c r="AF16" i="2"/>
  <c r="K17" i="2"/>
  <c r="AA17" i="2"/>
  <c r="F18" i="2"/>
  <c r="V18" i="2"/>
  <c r="AL18" i="2"/>
  <c r="Q19" i="2"/>
  <c r="AG19" i="2"/>
  <c r="L20" i="2"/>
  <c r="AB20" i="2"/>
  <c r="H6" i="3"/>
  <c r="F9" i="3"/>
  <c r="D12" i="3"/>
  <c r="H14" i="3"/>
  <c r="D11" i="3"/>
  <c r="F15" i="2"/>
  <c r="V15" i="2"/>
  <c r="AL15" i="2"/>
  <c r="Q16" i="2"/>
  <c r="AG16" i="2"/>
  <c r="L17" i="2"/>
  <c r="AB17" i="2"/>
  <c r="G18" i="2"/>
  <c r="W18" i="2"/>
  <c r="AM18" i="2"/>
  <c r="R19" i="2"/>
  <c r="AH19" i="2"/>
  <c r="M20" i="2"/>
  <c r="AC20" i="2"/>
  <c r="I6" i="3"/>
  <c r="G9" i="3"/>
  <c r="E12" i="3"/>
  <c r="I14" i="3"/>
  <c r="G15" i="2"/>
  <c r="W15" i="2"/>
  <c r="AM15" i="2"/>
  <c r="R16" i="2"/>
  <c r="AH16" i="2"/>
  <c r="M17" i="2"/>
  <c r="AC17" i="2"/>
  <c r="H18" i="2"/>
  <c r="X18" i="2"/>
  <c r="C19" i="2"/>
  <c r="S19" i="2"/>
  <c r="AI19" i="2"/>
  <c r="N20" i="2"/>
  <c r="AD20" i="2"/>
  <c r="D7" i="3"/>
  <c r="H9" i="3"/>
  <c r="F12" i="3"/>
  <c r="D15" i="3"/>
  <c r="F8" i="3"/>
  <c r="H15" i="2"/>
  <c r="X15" i="2"/>
  <c r="C16" i="2"/>
  <c r="S16" i="2"/>
  <c r="AI16" i="2"/>
  <c r="N17" i="2"/>
  <c r="AD17" i="2"/>
  <c r="I18" i="2"/>
  <c r="Y18" i="2"/>
  <c r="D19" i="2"/>
  <c r="T19" i="2"/>
  <c r="AJ19" i="2"/>
  <c r="E7" i="3"/>
  <c r="I9" i="3"/>
  <c r="G12" i="3"/>
  <c r="E15" i="3"/>
  <c r="G13" i="3"/>
  <c r="I15" i="2"/>
  <c r="Y15" i="2"/>
  <c r="J18" i="2"/>
  <c r="Z18" i="2"/>
  <c r="F7" i="3"/>
  <c r="D10" i="3"/>
  <c r="H12" i="3"/>
  <c r="F15" i="3"/>
  <c r="V20" i="2"/>
  <c r="K18" i="2"/>
  <c r="AA18" i="2"/>
  <c r="F19" i="2"/>
  <c r="V19" i="2"/>
  <c r="AL19" i="2"/>
  <c r="Q20" i="2"/>
  <c r="AG20" i="2"/>
  <c r="G7" i="3"/>
  <c r="E10" i="3"/>
  <c r="I12" i="3"/>
  <c r="G15" i="3"/>
  <c r="AL16" i="2"/>
  <c r="L18" i="2"/>
  <c r="AB18" i="2"/>
  <c r="G19" i="2"/>
  <c r="W19" i="2"/>
  <c r="AM19" i="2"/>
  <c r="R20" i="2"/>
  <c r="AH20" i="2"/>
  <c r="H7" i="3"/>
  <c r="F10" i="3"/>
  <c r="D13" i="3"/>
  <c r="H15" i="3"/>
  <c r="M18" i="2"/>
  <c r="AC18" i="2"/>
  <c r="H19" i="2"/>
  <c r="X19" i="2"/>
  <c r="C20" i="2"/>
  <c r="S20" i="2"/>
  <c r="AI20" i="2"/>
  <c r="I7" i="3"/>
  <c r="G10" i="3"/>
  <c r="E13" i="3"/>
  <c r="I15" i="3"/>
  <c r="C17" i="2"/>
  <c r="D8" i="3"/>
  <c r="H10" i="3"/>
</calcChain>
</file>

<file path=xl/sharedStrings.xml><?xml version="1.0" encoding="utf-8"?>
<sst xmlns="http://schemas.openxmlformats.org/spreadsheetml/2006/main" count="2096" uniqueCount="559">
  <si>
    <t>Activities</t>
  </si>
  <si>
    <t>SAM</t>
  </si>
  <si>
    <t>SUT</t>
  </si>
  <si>
    <t>Capital</t>
  </si>
  <si>
    <t>SNF</t>
  </si>
  <si>
    <t>SF</t>
  </si>
  <si>
    <t>Gouvernement</t>
  </si>
  <si>
    <t>Impôts sur le revenu et sur le capital</t>
  </si>
  <si>
    <t>Impôts sur la Production</t>
  </si>
  <si>
    <t>Subvention sur la production</t>
  </si>
  <si>
    <t>TVA</t>
  </si>
  <si>
    <t>Autres impôts sur les produits</t>
  </si>
  <si>
    <t>Impôts sur les importations</t>
  </si>
  <si>
    <t>Impôts sur les exportations</t>
  </si>
  <si>
    <t>Subvention sur les produits</t>
  </si>
  <si>
    <t>Factors</t>
  </si>
  <si>
    <t>wages</t>
  </si>
  <si>
    <t>Land</t>
  </si>
  <si>
    <t>Low skilled, female</t>
  </si>
  <si>
    <t>Medium Skilled, female</t>
  </si>
  <si>
    <t>Low skilled, male</t>
  </si>
  <si>
    <t>Medium Skilled, male</t>
  </si>
  <si>
    <t>Household</t>
  </si>
  <si>
    <t>rural, Q1</t>
  </si>
  <si>
    <t>rural, Q5</t>
  </si>
  <si>
    <t>rural, Q2</t>
  </si>
  <si>
    <t>rural, Q3</t>
  </si>
  <si>
    <t>rural, Q4</t>
  </si>
  <si>
    <t>urban, Q1</t>
  </si>
  <si>
    <t>urban, Q2</t>
  </si>
  <si>
    <t>urban, Q3</t>
  </si>
  <si>
    <t>urban, Q4</t>
  </si>
  <si>
    <t>urban, Q5</t>
  </si>
  <si>
    <t>ROW</t>
  </si>
  <si>
    <t>Institutions</t>
  </si>
  <si>
    <t>transfers</t>
  </si>
  <si>
    <t>savings</t>
  </si>
  <si>
    <t>Private</t>
  </si>
  <si>
    <t>Public</t>
  </si>
  <si>
    <t>Total</t>
  </si>
  <si>
    <t>Factor</t>
  </si>
  <si>
    <t>a-agri</t>
  </si>
  <si>
    <t>a-mine</t>
  </si>
  <si>
    <t>a-food</t>
  </si>
  <si>
    <t>a-text</t>
  </si>
  <si>
    <t>a-ppp</t>
  </si>
  <si>
    <t>a-p_c</t>
  </si>
  <si>
    <t>a-che</t>
  </si>
  <si>
    <t>a-bph</t>
  </si>
  <si>
    <t>a-rnmm</t>
  </si>
  <si>
    <t>a-meta</t>
  </si>
  <si>
    <t>a-ele</t>
  </si>
  <si>
    <t>a-eeq</t>
  </si>
  <si>
    <t>a-ome</t>
  </si>
  <si>
    <t>a-mvh</t>
  </si>
  <si>
    <t>a-omf</t>
  </si>
  <si>
    <t>a-ely</t>
  </si>
  <si>
    <t>a-wtr</t>
  </si>
  <si>
    <t>a-cns</t>
  </si>
  <si>
    <t>a-trd</t>
  </si>
  <si>
    <t>a-trans</t>
  </si>
  <si>
    <t>a-afs</t>
  </si>
  <si>
    <t>a-publ</t>
  </si>
  <si>
    <t>a-tele</t>
  </si>
  <si>
    <t>a-info</t>
  </si>
  <si>
    <t>a-ofi</t>
  </si>
  <si>
    <t>a-rsa</t>
  </si>
  <si>
    <t>a-obs</t>
  </si>
  <si>
    <t>a-scie</t>
  </si>
  <si>
    <t>a-prof</t>
  </si>
  <si>
    <t>a-supp</t>
  </si>
  <si>
    <t>a-admi</t>
  </si>
  <si>
    <t>a-educ</t>
  </si>
  <si>
    <t>a-heal</t>
  </si>
  <si>
    <t>a-soci</t>
  </si>
  <si>
    <t>a-arts</t>
  </si>
  <si>
    <t>a-oser</t>
  </si>
  <si>
    <t>a-dwe</t>
  </si>
  <si>
    <t>c-agri</t>
  </si>
  <si>
    <t>c-mine</t>
  </si>
  <si>
    <t>c-food</t>
  </si>
  <si>
    <t>c-text</t>
  </si>
  <si>
    <t>c-ppp</t>
  </si>
  <si>
    <t>c-p_c</t>
  </si>
  <si>
    <t>c-che</t>
  </si>
  <si>
    <t>c-bph</t>
  </si>
  <si>
    <t>c-rnmm</t>
  </si>
  <si>
    <t>c-meta</t>
  </si>
  <si>
    <t>c-ele</t>
  </si>
  <si>
    <t>c-eeq</t>
  </si>
  <si>
    <t>c-ome</t>
  </si>
  <si>
    <t>c-mvh</t>
  </si>
  <si>
    <t>c-omf</t>
  </si>
  <si>
    <t>c-ely</t>
  </si>
  <si>
    <t>c-wtr</t>
  </si>
  <si>
    <t>c-cns</t>
  </si>
  <si>
    <t>c-trd</t>
  </si>
  <si>
    <t>c-trans</t>
  </si>
  <si>
    <t>c-afs</t>
  </si>
  <si>
    <t>c-publ</t>
  </si>
  <si>
    <t>c-tele</t>
  </si>
  <si>
    <t>c-info</t>
  </si>
  <si>
    <t>c-ofi</t>
  </si>
  <si>
    <t>c-rsa</t>
  </si>
  <si>
    <t>c-obs</t>
  </si>
  <si>
    <t>c-scie</t>
  </si>
  <si>
    <t>c-prof</t>
  </si>
  <si>
    <t>c-supp</t>
  </si>
  <si>
    <t>c-admi</t>
  </si>
  <si>
    <t>c-educ</t>
  </si>
  <si>
    <t>c-heal</t>
  </si>
  <si>
    <t>c-soci</t>
  </si>
  <si>
    <t>c-arts</t>
  </si>
  <si>
    <t>c-oser</t>
  </si>
  <si>
    <t>c-dwe</t>
  </si>
  <si>
    <t>f-lab</t>
  </si>
  <si>
    <t>f-surp</t>
  </si>
  <si>
    <t>t-netprod</t>
  </si>
  <si>
    <t>t-pit</t>
  </si>
  <si>
    <t>t-profit</t>
  </si>
  <si>
    <t>t-com_tax</t>
  </si>
  <si>
    <t>t-ssb</t>
  </si>
  <si>
    <t>h-hh</t>
  </si>
  <si>
    <t>g-gov</t>
  </si>
  <si>
    <t>e-ent</t>
  </si>
  <si>
    <t>i-priv</t>
  </si>
  <si>
    <t>i-pub</t>
  </si>
  <si>
    <t>i-dstk</t>
  </si>
  <si>
    <t>debt</t>
  </si>
  <si>
    <t>w-row</t>
  </si>
  <si>
    <t>i-publ</t>
  </si>
  <si>
    <t>Commodities</t>
  </si>
  <si>
    <t>Investment</t>
  </si>
  <si>
    <t>Rest of the world</t>
  </si>
  <si>
    <t xml:space="preserve">Products of agriculture, forestry and fishing </t>
  </si>
  <si>
    <t xml:space="preserve">Mining and quarrying </t>
  </si>
  <si>
    <t xml:space="preserve">Food products, beverages and tobacco products </t>
  </si>
  <si>
    <t xml:space="preserve">Textiles, wearing apparel and leather products </t>
  </si>
  <si>
    <t xml:space="preserve">Wood and paper products, and printing services </t>
  </si>
  <si>
    <t>Coke and refined petroleum products</t>
  </si>
  <si>
    <t xml:space="preserve">Chemicals and chemical products </t>
  </si>
  <si>
    <t xml:space="preserve">Basic pharmaceutical products and pharmaceutical preparations </t>
  </si>
  <si>
    <t xml:space="preserve">Rubber and plastics products, and other non-metallic mineral products </t>
  </si>
  <si>
    <t xml:space="preserve">Basic metals and fabricated metal products, except machinery and equipment </t>
  </si>
  <si>
    <t xml:space="preserve">Computer, electronic and optical products </t>
  </si>
  <si>
    <t xml:space="preserve">Electrical equipment </t>
  </si>
  <si>
    <t xml:space="preserve">Machinery and equipment n.e.c. </t>
  </si>
  <si>
    <t xml:space="preserve">Transport equipment </t>
  </si>
  <si>
    <t xml:space="preserve">Furniture; other manufactured goods; repair and installation services of machinery and equipment </t>
  </si>
  <si>
    <t xml:space="preserve">Electricity, gas, steam and air conditioning </t>
  </si>
  <si>
    <t xml:space="preserve">Water supply; sewerage, waste management and remediation services </t>
  </si>
  <si>
    <t xml:space="preserve">Constructions and construction works </t>
  </si>
  <si>
    <t xml:space="preserve">Wholesale and retail trade services; repair services of motor vehicles and motorcycles </t>
  </si>
  <si>
    <t>Transportation and storage services</t>
  </si>
  <si>
    <t xml:space="preserve">Accommodation and food services </t>
  </si>
  <si>
    <t xml:space="preserve">Publishing, audiovisual and broadcasting services </t>
  </si>
  <si>
    <t xml:space="preserve">Telecommunications services </t>
  </si>
  <si>
    <t xml:space="preserve">Computer programming, consultancy and related services; information services </t>
  </si>
  <si>
    <t xml:space="preserve">Financial and insurance services </t>
  </si>
  <si>
    <t xml:space="preserve">Real estate services </t>
  </si>
  <si>
    <t xml:space="preserve">Legal and accounting services; services of head offices; management consultancy services; architectural and engineering services; technical testing and analysis services </t>
  </si>
  <si>
    <t xml:space="preserve">Scientific research and development services </t>
  </si>
  <si>
    <t xml:space="preserve">Advertising and market research services; other professional, scientific and technical services; veterinary services </t>
  </si>
  <si>
    <t>Administrative and support services</t>
  </si>
  <si>
    <t xml:space="preserve">Public administration and defence services; compulsory social security services </t>
  </si>
  <si>
    <t xml:space="preserve">Education services </t>
  </si>
  <si>
    <t xml:space="preserve">Human health services </t>
  </si>
  <si>
    <t xml:space="preserve">Social work services </t>
  </si>
  <si>
    <t xml:space="preserve">Arts, entertainment and recreation services </t>
  </si>
  <si>
    <t>Other services</t>
  </si>
  <si>
    <t>Services of households as employers; undifferentiated goods and services produced by households for own use</t>
  </si>
  <si>
    <t>Higher skilled, male</t>
  </si>
  <si>
    <t>Higher skilled, female</t>
  </si>
  <si>
    <t>Taxes</t>
  </si>
  <si>
    <t>f-surp need to be split into wages to entrepreneurs/self employed and capital income</t>
  </si>
  <si>
    <t>wages (f-lab + share of f-surp)</t>
  </si>
  <si>
    <t>Capital (Rest of f-surp)</t>
  </si>
  <si>
    <t>ent</t>
  </si>
  <si>
    <t>taxes</t>
  </si>
  <si>
    <t>Savings</t>
  </si>
  <si>
    <t>Total SAM</t>
  </si>
  <si>
    <t>Commodity</t>
  </si>
  <si>
    <t>rest of the world</t>
  </si>
  <si>
    <t>private investment</t>
  </si>
  <si>
    <t>public investment</t>
  </si>
  <si>
    <t>change in inventories</t>
  </si>
  <si>
    <t>Government</t>
  </si>
  <si>
    <t>Enterprise</t>
  </si>
  <si>
    <t>Personal income tax</t>
  </si>
  <si>
    <t>Profit tax</t>
  </si>
  <si>
    <t>Commodity tax</t>
  </si>
  <si>
    <t>Sales subsidy</t>
  </si>
  <si>
    <t>Net operating surplus/Net mixed income</t>
  </si>
  <si>
    <t>Compensation of employees</t>
  </si>
  <si>
    <t>Other taxes on production less other subsidies on production</t>
  </si>
  <si>
    <t>Transfer data still missing --&gt; incomplete</t>
  </si>
  <si>
    <t>NACE rev.2</t>
  </si>
  <si>
    <t>1-3</t>
  </si>
  <si>
    <t>5-9</t>
  </si>
  <si>
    <t>10-12</t>
  </si>
  <si>
    <t>13-15</t>
  </si>
  <si>
    <t>16-18</t>
  </si>
  <si>
    <t>22-23</t>
  </si>
  <si>
    <t>24-25</t>
  </si>
  <si>
    <t>29-30</t>
  </si>
  <si>
    <t>31-33</t>
  </si>
  <si>
    <t>35</t>
  </si>
  <si>
    <t>36-39</t>
  </si>
  <si>
    <t>41-43</t>
  </si>
  <si>
    <t>45-47</t>
  </si>
  <si>
    <t>49-53</t>
  </si>
  <si>
    <t>55-56</t>
  </si>
  <si>
    <t>58-60</t>
  </si>
  <si>
    <t>61</t>
  </si>
  <si>
    <t>62-63</t>
  </si>
  <si>
    <t>64-66</t>
  </si>
  <si>
    <t>68</t>
  </si>
  <si>
    <t>69-71</t>
  </si>
  <si>
    <t>72</t>
  </si>
  <si>
    <t>73-75</t>
  </si>
  <si>
    <t>77-82</t>
  </si>
  <si>
    <t>87-88</t>
  </si>
  <si>
    <t>90-93</t>
  </si>
  <si>
    <t>94-96</t>
  </si>
  <si>
    <t>97-99</t>
  </si>
  <si>
    <t>code</t>
  </si>
  <si>
    <t>Current Split of factors</t>
  </si>
  <si>
    <t>Desired split of factors</t>
  </si>
  <si>
    <t>Desired split of households</t>
  </si>
  <si>
    <t>Current split of households</t>
  </si>
  <si>
    <t>Column3</t>
  </si>
  <si>
    <t>Code</t>
  </si>
  <si>
    <t>Description</t>
  </si>
  <si>
    <t>Forestry and logging</t>
  </si>
  <si>
    <t>Extraction of crude petroleum and natural gas</t>
  </si>
  <si>
    <t>Mining of uranium and thorium ores</t>
  </si>
  <si>
    <t>Manufacture of tobacco products</t>
  </si>
  <si>
    <t>Collection, purification and distribution of water</t>
  </si>
  <si>
    <t>Telecommunications</t>
  </si>
  <si>
    <t>Veterinary activities</t>
  </si>
  <si>
    <t>Social work activities without accommodation</t>
  </si>
  <si>
    <t>Sewage and refuse disposal, sanitation and similar activities</t>
  </si>
  <si>
    <t>Gambling and betting activities</t>
  </si>
  <si>
    <t>Private households with employed persons</t>
  </si>
  <si>
    <t>Divisions</t>
  </si>
  <si>
    <t>https://www.idescat.cat/classificacions/?tc=5&amp;v0=1&amp;id=nace-rev1-en&amp;v2=3&amp;lang=en</t>
  </si>
  <si>
    <t>01</t>
  </si>
  <si>
    <t>Agriculture, hunting and related service activities</t>
  </si>
  <si>
    <t>02</t>
  </si>
  <si>
    <t>Forestry, logging and related service activities</t>
  </si>
  <si>
    <t>05</t>
  </si>
  <si>
    <t>Fishing, operation of fish hatcheries and fish farms; service activities incidental to fishing</t>
  </si>
  <si>
    <t>10</t>
  </si>
  <si>
    <t>Mining of coal and lignite; extraction of peat</t>
  </si>
  <si>
    <t>11</t>
  </si>
  <si>
    <t>Extraction of crude petroleum and natural gas; service activities incidental to oil and gas extraction excluding surveying</t>
  </si>
  <si>
    <t>12</t>
  </si>
  <si>
    <t>13</t>
  </si>
  <si>
    <t>Mining of metal ores</t>
  </si>
  <si>
    <t>14</t>
  </si>
  <si>
    <t>Other mining and quarrying</t>
  </si>
  <si>
    <t>15</t>
  </si>
  <si>
    <t>Manufacture of food products and beverages</t>
  </si>
  <si>
    <t>16</t>
  </si>
  <si>
    <t>17</t>
  </si>
  <si>
    <t>Manufacture of textiles</t>
  </si>
  <si>
    <t>18</t>
  </si>
  <si>
    <t>Manufacture of wearing apparel; dressing and dyeing of fur</t>
  </si>
  <si>
    <t>19</t>
  </si>
  <si>
    <t>Tanning and dressing of leather; manufacture of luggage, handbags, saddlery, harness and footwear</t>
  </si>
  <si>
    <t>20</t>
  </si>
  <si>
    <t>Manufacture of wood and of products of wood and cork, except furniture; manufacture of articles of straw and plaiting materials</t>
  </si>
  <si>
    <t>21</t>
  </si>
  <si>
    <t>Manufacture of pulp, paper and paper products</t>
  </si>
  <si>
    <t>22</t>
  </si>
  <si>
    <t>Publishing, printing and reproduction of recorded media</t>
  </si>
  <si>
    <t>23</t>
  </si>
  <si>
    <t>Manufacture of coke, refined petroleum products and nuclear fuel</t>
  </si>
  <si>
    <t>24</t>
  </si>
  <si>
    <t>Manufacture of chemicals and chemical products</t>
  </si>
  <si>
    <t>25</t>
  </si>
  <si>
    <t>Manufacture of rubber and plastic products</t>
  </si>
  <si>
    <t>26</t>
  </si>
  <si>
    <t>Manufacture of other non-metallic mineral products</t>
  </si>
  <si>
    <t>27</t>
  </si>
  <si>
    <t>Manufacture of basic metals</t>
  </si>
  <si>
    <t>28</t>
  </si>
  <si>
    <t>Manufacture of fabricated metal products, except machinery and equipment</t>
  </si>
  <si>
    <t>29</t>
  </si>
  <si>
    <t>Manufacture of machinery and equipment n.e.c.</t>
  </si>
  <si>
    <t>30</t>
  </si>
  <si>
    <t>Manufacture of office machinery and computers</t>
  </si>
  <si>
    <t>31</t>
  </si>
  <si>
    <t>Manufacture of electrical machinery and apparatus n.e.c.</t>
  </si>
  <si>
    <t>32</t>
  </si>
  <si>
    <t>Manufacture of radio, television and communication equipment and apparatus</t>
  </si>
  <si>
    <t>33</t>
  </si>
  <si>
    <t>Manufacture of medical, precision and optical instruments, watches and clocks</t>
  </si>
  <si>
    <t>34</t>
  </si>
  <si>
    <t>Manufacture of motor vehicles, trailers and semi-trailers</t>
  </si>
  <si>
    <t>Manufacture of other transport equipment</t>
  </si>
  <si>
    <t>36</t>
  </si>
  <si>
    <t>Manufacture of furniture; manufacturing n.e.c.</t>
  </si>
  <si>
    <t>37</t>
  </si>
  <si>
    <t>Recycling</t>
  </si>
  <si>
    <t>40</t>
  </si>
  <si>
    <t>Electricity, gas, steam and hot water supply</t>
  </si>
  <si>
    <t>41</t>
  </si>
  <si>
    <t>45</t>
  </si>
  <si>
    <t>Construction</t>
  </si>
  <si>
    <t>50</t>
  </si>
  <si>
    <t>Sale, maintenance and repair of motor vehicles and motorcycles; retail sale of automotive fuel</t>
  </si>
  <si>
    <t>51</t>
  </si>
  <si>
    <t>Wholesale trade and commission trade, except of motor vehicles and motorcycles</t>
  </si>
  <si>
    <t>52</t>
  </si>
  <si>
    <t>Retail trade, except of motor vehicles and motorcycles; repair of personal and household goods</t>
  </si>
  <si>
    <t>55</t>
  </si>
  <si>
    <t>Hotels and restaurants</t>
  </si>
  <si>
    <t>60</t>
  </si>
  <si>
    <t>Land transport; transport via pipelines</t>
  </si>
  <si>
    <t>Water transport</t>
  </si>
  <si>
    <t>62</t>
  </si>
  <si>
    <t>Air transport</t>
  </si>
  <si>
    <t>63</t>
  </si>
  <si>
    <t>Supporting and auxiliary transport activities; activities of travel agencies</t>
  </si>
  <si>
    <t>64</t>
  </si>
  <si>
    <t>Post and telecommunications</t>
  </si>
  <si>
    <t>65</t>
  </si>
  <si>
    <t>Financial intermediation, except insurance and pension funding</t>
  </si>
  <si>
    <t>66</t>
  </si>
  <si>
    <t>Insurance and pension funding, except compulsory social security</t>
  </si>
  <si>
    <t>67</t>
  </si>
  <si>
    <t>Activities auxiliary to financial intermediation</t>
  </si>
  <si>
    <t>70</t>
  </si>
  <si>
    <t>Real estate activities</t>
  </si>
  <si>
    <t>71</t>
  </si>
  <si>
    <t>Renting of machinery and equipment without operator and of personal and household goods</t>
  </si>
  <si>
    <t>Computer and related activities</t>
  </si>
  <si>
    <t>73</t>
  </si>
  <si>
    <t>Research and development</t>
  </si>
  <si>
    <t>74</t>
  </si>
  <si>
    <t>Other business activities</t>
  </si>
  <si>
    <t>75</t>
  </si>
  <si>
    <t>Public administration and defence; compulsory social security</t>
  </si>
  <si>
    <t>80</t>
  </si>
  <si>
    <t>Education</t>
  </si>
  <si>
    <t>85</t>
  </si>
  <si>
    <t>Health and social work</t>
  </si>
  <si>
    <t>90</t>
  </si>
  <si>
    <t>91</t>
  </si>
  <si>
    <t>Activities of membership organization n.e.c.</t>
  </si>
  <si>
    <t>92</t>
  </si>
  <si>
    <t>Recreational, cultural and sporting activities</t>
  </si>
  <si>
    <t>93</t>
  </si>
  <si>
    <t>Other service activities</t>
  </si>
  <si>
    <t>95</t>
  </si>
  <si>
    <t>99</t>
  </si>
  <si>
    <t>Extra-territorial organizations and bodies</t>
  </si>
  <si>
    <t>Crop and animal production, hunting and related service activities</t>
  </si>
  <si>
    <t>03</t>
  </si>
  <si>
    <t>Fishing and aquaculture</t>
  </si>
  <si>
    <t>Mining of coal and lignite</t>
  </si>
  <si>
    <t>06</t>
  </si>
  <si>
    <t>07</t>
  </si>
  <si>
    <t>08</t>
  </si>
  <si>
    <t>09</t>
  </si>
  <si>
    <t>Mining support service activities</t>
  </si>
  <si>
    <t>Manufacture of food products</t>
  </si>
  <si>
    <t>Manufacture of beverages</t>
  </si>
  <si>
    <t>Manufacture of wearing apparel</t>
  </si>
  <si>
    <t>Manufacture of leather and related products</t>
  </si>
  <si>
    <t>Manufacture of paper and paper products</t>
  </si>
  <si>
    <t>Printing and reproduction of recorded media</t>
  </si>
  <si>
    <t>Manufacture of coke and refined petroleum products</t>
  </si>
  <si>
    <t>Manufacture of basic pharmaceutical products and pharmaceutical preparations</t>
  </si>
  <si>
    <t>Manufacture of computer, electronic and optical products</t>
  </si>
  <si>
    <t>Manufacture of electrical equipment</t>
  </si>
  <si>
    <t>Manufacture of furniture</t>
  </si>
  <si>
    <t>Other manufacturing</t>
  </si>
  <si>
    <t>Repair and installation of machinery and equipment</t>
  </si>
  <si>
    <t>Electricity, gas, steam and air conditioning supply</t>
  </si>
  <si>
    <t>Water collection, treatment and supply</t>
  </si>
  <si>
    <t>Sewerage</t>
  </si>
  <si>
    <t>38</t>
  </si>
  <si>
    <t>Waste collection, treatment and disposal activities; materials recovery</t>
  </si>
  <si>
    <t>39</t>
  </si>
  <si>
    <t>Remediation activities and other waste management services</t>
  </si>
  <si>
    <t>Construction of buildings</t>
  </si>
  <si>
    <t>42</t>
  </si>
  <si>
    <t>Civil engineering</t>
  </si>
  <si>
    <t>43</t>
  </si>
  <si>
    <t>Specialised construction activities</t>
  </si>
  <si>
    <t>Wholesale and retail trade and repair of motor vehicles and motorcycles</t>
  </si>
  <si>
    <t>46</t>
  </si>
  <si>
    <t>Wholesale trade, except of motor vehicles and motorcycles</t>
  </si>
  <si>
    <t>47</t>
  </si>
  <si>
    <t>Retail trade, except of motor vehicles and motorcycles</t>
  </si>
  <si>
    <t>49</t>
  </si>
  <si>
    <t>Land transport and transport via pipelines</t>
  </si>
  <si>
    <t>Warehousing and support activities for transportation</t>
  </si>
  <si>
    <t>53</t>
  </si>
  <si>
    <t>Postal and courier activities</t>
  </si>
  <si>
    <t>Accommodation</t>
  </si>
  <si>
    <t>56</t>
  </si>
  <si>
    <t>Food and beverage service activities</t>
  </si>
  <si>
    <t>58</t>
  </si>
  <si>
    <t>Publishing activities</t>
  </si>
  <si>
    <t>59</t>
  </si>
  <si>
    <t>Motion picture, video and television programme production, sound recording and music publishing activities</t>
  </si>
  <si>
    <t>Programming and broadcasting activities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</si>
  <si>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</si>
  <si>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</si>
  <si>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</si>
  <si>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</si>
  <si>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</si>
  <si>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69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</si>
  <si>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</si>
  <si>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</si>
  <si>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</si>
  <si>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</si>
  <si>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</si>
  <si>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</si>
  <si>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77</t>
  </si>
  <si>
    <t>Rental and leasing activities</t>
  </si>
  <si>
    <t>78</t>
  </si>
  <si>
    <t>Employment activities</t>
  </si>
  <si>
    <t>79</t>
  </si>
  <si>
    <t>Travel agency, tour operator and other reservation service and related activities</t>
  </si>
  <si>
    <t>Security and investigation activities</t>
  </si>
  <si>
    <t>81</t>
  </si>
  <si>
    <t>Services to buildings and landscape activities</t>
  </si>
  <si>
    <t>82</t>
  </si>
  <si>
    <t>Office administrative, office support and other business support activities</t>
  </si>
  <si>
    <t>84</t>
  </si>
  <si>
    <t>86</t>
  </si>
  <si>
    <t>Human health activities</t>
  </si>
  <si>
    <t>87</t>
  </si>
  <si>
    <t>Residential care activities</t>
  </si>
  <si>
    <t>88</t>
  </si>
  <si>
    <t>Creative, arts and entertainment activities</t>
  </si>
  <si>
    <t>Libraries, archives, museums and other cultural activities</t>
  </si>
  <si>
    <t>Sports activities and amusement and recreation activities</t>
  </si>
  <si>
    <t>94</t>
  </si>
  <si>
    <t>Activities of membership organisations</t>
  </si>
  <si>
    <t>Repair of computers and personal and household goods</t>
  </si>
  <si>
    <t>96</t>
  </si>
  <si>
    <t>Other personal service activities</t>
  </si>
  <si>
    <t>97</t>
  </si>
  <si>
    <t>Activities of households as employers of domestic personnel</t>
  </si>
  <si>
    <t>98</t>
  </si>
  <si>
    <t>Undifferentiated goods- and services-producing activities of private households for own use</t>
  </si>
  <si>
    <t>Activities of extraterritorial organisations and bodies</t>
  </si>
  <si>
    <t>rev1</t>
  </si>
  <si>
    <t>description</t>
  </si>
  <si>
    <t>rev2_correspondence</t>
  </si>
  <si>
    <t>SAM_description</t>
  </si>
  <si>
    <t>Rev2_correspondence</t>
  </si>
  <si>
    <t>Percent</t>
  </si>
  <si>
    <t>Wages</t>
  </si>
  <si>
    <t>https://www.idescat.cat/classificacions/?tc=5&amp;v0=1&amp;id=nace-rev2-en&amp;v2=2&amp;lang=en</t>
  </si>
  <si>
    <t>(If no value in Survey, divided equally among subgroups. Please revise.)</t>
  </si>
  <si>
    <t>ConsumptionCategory</t>
  </si>
  <si>
    <t>CE. Food, beverages, and tobacco</t>
  </si>
  <si>
    <t>CE. Clothing and footwear</t>
  </si>
  <si>
    <t>CE. Household goods</t>
  </si>
  <si>
    <t>CE. Fuel and electricity</t>
  </si>
  <si>
    <t>FactorType</t>
  </si>
  <si>
    <t>EmStatus</t>
  </si>
  <si>
    <t>UrbanOrRural</t>
  </si>
  <si>
    <t>Quintile</t>
  </si>
  <si>
    <t>Female_Low Skill</t>
  </si>
  <si>
    <t>Female_Medium Skill</t>
  </si>
  <si>
    <t>Female_High Skill</t>
  </si>
  <si>
    <t>Male_Low Skill</t>
  </si>
  <si>
    <t>Male_Medium Skill</t>
  </si>
  <si>
    <t>Male_High Skill</t>
  </si>
  <si>
    <t>f-lab</t>
  </si>
  <si>
    <t>Employee</t>
  </si>
  <si>
    <t>Rural</t>
  </si>
  <si>
    <t>Q1</t>
  </si>
  <si>
    <t>Q2</t>
  </si>
  <si>
    <t>Q3</t>
  </si>
  <si>
    <t>Q4</t>
  </si>
  <si>
    <t>Q5</t>
  </si>
  <si>
    <t>Urban</t>
  </si>
  <si>
    <t>Employer</t>
  </si>
  <si>
    <t>Own Account (Non-Ag.)</t>
  </si>
  <si>
    <t>f-surp</t>
  </si>
  <si>
    <t>Own Account (Ag.)</t>
  </si>
  <si>
    <t>Unpaid Worker</t>
  </si>
  <si>
    <t>Capital</t>
  </si>
  <si>
    <t>Gender</t>
  </si>
  <si>
    <t>SkillLevel</t>
  </si>
  <si>
    <t>a-agri</t>
  </si>
  <si>
    <t>a-mine</t>
  </si>
  <si>
    <t>a-food</t>
  </si>
  <si>
    <t>a-text</t>
  </si>
  <si>
    <t>a-ppp</t>
  </si>
  <si>
    <t>a-p_c</t>
  </si>
  <si>
    <t>a-che</t>
  </si>
  <si>
    <t>a-bph</t>
  </si>
  <si>
    <t>a-rnmm</t>
  </si>
  <si>
    <t>a-meta</t>
  </si>
  <si>
    <t>a-ele</t>
  </si>
  <si>
    <t>a-eeq</t>
  </si>
  <si>
    <t>a-ome</t>
  </si>
  <si>
    <t>a-mvh</t>
  </si>
  <si>
    <t>a-omf</t>
  </si>
  <si>
    <t>a-ely</t>
  </si>
  <si>
    <t>a-wtr</t>
  </si>
  <si>
    <t>a-cns</t>
  </si>
  <si>
    <t>a-trd</t>
  </si>
  <si>
    <t>a-trans</t>
  </si>
  <si>
    <t>a-afs</t>
  </si>
  <si>
    <t>a-publ</t>
  </si>
  <si>
    <t>a-tele</t>
  </si>
  <si>
    <t>a-info</t>
  </si>
  <si>
    <t>a-ofi</t>
  </si>
  <si>
    <t>a-rsa</t>
  </si>
  <si>
    <t>a-obs</t>
  </si>
  <si>
    <t>a-scie</t>
  </si>
  <si>
    <t>a-prof</t>
  </si>
  <si>
    <t>a-supp</t>
  </si>
  <si>
    <t>a-admi</t>
  </si>
  <si>
    <t>a-educ</t>
  </si>
  <si>
    <t>a-heal</t>
  </si>
  <si>
    <t>a-soci</t>
  </si>
  <si>
    <t>a-arts</t>
  </si>
  <si>
    <t>a-oser</t>
  </si>
  <si>
    <t>a-dwe</t>
  </si>
  <si>
    <t>Female</t>
  </si>
  <si>
    <t>Low Skill</t>
  </si>
  <si>
    <t>Medium Skill</t>
  </si>
  <si>
    <t>High Skill</t>
  </si>
  <si>
    <t>Male</t>
  </si>
  <si>
    <t>ConsumptionCategory</t>
  </si>
  <si>
    <t>Rural_Q1</t>
  </si>
  <si>
    <t>Rural_Q2</t>
  </si>
  <si>
    <t>Rural_Q3</t>
  </si>
  <si>
    <t>Rural_Q4</t>
  </si>
  <si>
    <t>Rural_Q5</t>
  </si>
  <si>
    <t>Urban_Q1</t>
  </si>
  <si>
    <t>Urban_Q2</t>
  </si>
  <si>
    <t>Urban_Q3</t>
  </si>
  <si>
    <t>Urban_Q4</t>
  </si>
  <si>
    <t>Urban_Q5</t>
  </si>
  <si>
    <t>CE. Food, beverages, and tobacco</t>
  </si>
  <si>
    <t>CE. Clothing and footwear</t>
  </si>
  <si>
    <t>CE. Household goods</t>
  </si>
  <si>
    <t>CE. Fuel and electricity</t>
  </si>
  <si>
    <t>CE. Transport</t>
  </si>
  <si>
    <t>CE. Education</t>
  </si>
  <si>
    <t>CE. Health care</t>
  </si>
  <si>
    <t>CE. Other consumption expenditure</t>
  </si>
  <si>
    <t>NC. Agricultural activity</t>
  </si>
  <si>
    <t>NC. Transfers</t>
  </si>
  <si>
    <t>NC. Saving and lending</t>
  </si>
  <si>
    <t>NC. Property acquisition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</si>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</sst>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€_-;\-* #,##0\ _€_-;_-* &quot;-&quot;??\ _€_-;_-@_-"/>
    <numFmt numFmtId="165" formatCode="#,##0.0"/>
    <numFmt numFmtId="166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164" fontId="1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43" fontId="1" fillId="0" borderId="3" xfId="0" applyNumberFormat="1" applyFont="1" applyBorder="1"/>
    <xf numFmtId="43" fontId="1" fillId="2" borderId="3" xfId="0" applyNumberFormat="1" applyFont="1" applyFill="1" applyBorder="1"/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164" fontId="1" fillId="0" borderId="7" xfId="0" applyNumberFormat="1" applyFont="1" applyBorder="1"/>
    <xf numFmtId="164" fontId="4" fillId="0" borderId="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/>
    <xf numFmtId="165" fontId="1" fillId="0" borderId="3" xfId="0" applyNumberFormat="1" applyFont="1" applyBorder="1"/>
    <xf numFmtId="0" fontId="1" fillId="0" borderId="3" xfId="0" applyFont="1" applyBorder="1"/>
    <xf numFmtId="0" fontId="1" fillId="0" borderId="19" xfId="0" applyFont="1" applyBorder="1"/>
    <xf numFmtId="166" fontId="1" fillId="0" borderId="3" xfId="0" applyNumberFormat="1" applyFont="1" applyBorder="1"/>
    <xf numFmtId="165" fontId="1" fillId="0" borderId="20" xfId="0" applyNumberFormat="1" applyFont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21" xfId="0" applyFont="1" applyBorder="1"/>
    <xf numFmtId="164" fontId="1" fillId="0" borderId="3" xfId="0" applyNumberFormat="1" applyFont="1" applyBorder="1" applyAlignment="1">
      <alignment horizontal="left"/>
    </xf>
    <xf numFmtId="164" fontId="1" fillId="5" borderId="8" xfId="0" applyNumberFormat="1" applyFont="1" applyFill="1" applyBorder="1"/>
    <xf numFmtId="164" fontId="1" fillId="0" borderId="3" xfId="0" applyNumberFormat="1" applyFont="1" applyBorder="1" applyAlignment="1">
      <alignment horizontal="center" vertical="center" wrapText="1"/>
    </xf>
    <xf numFmtId="164" fontId="1" fillId="6" borderId="3" xfId="0" applyNumberFormat="1" applyFont="1" applyFill="1" applyBorder="1"/>
    <xf numFmtId="0" fontId="1" fillId="6" borderId="3" xfId="0" applyFont="1" applyFill="1" applyBorder="1"/>
    <xf numFmtId="164" fontId="1" fillId="0" borderId="13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/>
    </xf>
    <xf numFmtId="0" fontId="1" fillId="2" borderId="20" xfId="0" applyFont="1" applyFill="1" applyBorder="1"/>
    <xf numFmtId="0" fontId="1" fillId="2" borderId="25" xfId="0" applyFont="1" applyFill="1" applyBorder="1"/>
    <xf numFmtId="164" fontId="1" fillId="2" borderId="8" xfId="0" applyNumberFormat="1" applyFont="1" applyFill="1" applyBorder="1"/>
    <xf numFmtId="164" fontId="4" fillId="0" borderId="19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26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0" fontId="2" fillId="0" borderId="33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0" fontId="0" fillId="0" borderId="3" xfId="0" applyBorder="1"/>
    <xf numFmtId="165" fontId="0" fillId="0" borderId="3" xfId="1" applyNumberFormat="1" applyFont="1" applyBorder="1"/>
    <xf numFmtId="4" fontId="1" fillId="0" borderId="0" xfId="0" applyNumberFormat="1" applyFont="1"/>
    <xf numFmtId="4" fontId="0" fillId="0" borderId="0" xfId="0" applyNumberFormat="1"/>
    <xf numFmtId="0" fontId="0" fillId="3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4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0" borderId="3" xfId="0" applyBorder="1" applyAlignment="1">
      <alignment horizontal="center"/>
    </xf>
    <xf numFmtId="0" fontId="7" fillId="12" borderId="3" xfId="0" applyFont="1" applyFill="1" applyBorder="1"/>
    <xf numFmtId="4" fontId="1" fillId="0" borderId="3" xfId="0" applyNumberFormat="1" applyFont="1" applyBorder="1"/>
    <xf numFmtId="0" fontId="0" fillId="0" borderId="3" xfId="0" applyFill="1" applyBorder="1"/>
    <xf numFmtId="0" fontId="6" fillId="0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M91"/>
  <sheetViews>
    <sheetView workbookViewId="0">
      <pane xSplit="2" ySplit="2" topLeftCell="BS75" activePane="bottomRight" state="frozen"/>
      <selection pane="topRight" activeCell="C1" sqref="C1"/>
      <selection pane="bottomLeft" activeCell="A3" sqref="A3"/>
      <selection pane="bottomRight" activeCell="CH85" sqref="CF85:CH85"/>
    </sheetView>
  </sheetViews>
  <sheetFormatPr defaultColWidth="11.42578125" defaultRowHeight="15" x14ac:dyDescent="0.25"/>
  <sheetData>
    <row r="2" spans="2:91" x14ac:dyDescent="0.25"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 t="s">
        <v>82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  <c r="AX2" t="s">
        <v>88</v>
      </c>
      <c r="AY2" t="s">
        <v>89</v>
      </c>
      <c r="AZ2" t="s">
        <v>90</v>
      </c>
      <c r="BA2" t="s">
        <v>91</v>
      </c>
      <c r="BB2" t="s">
        <v>92</v>
      </c>
      <c r="BC2" t="s">
        <v>93</v>
      </c>
      <c r="BD2" t="s">
        <v>94</v>
      </c>
      <c r="BE2" t="s">
        <v>95</v>
      </c>
      <c r="BF2" t="s">
        <v>96</v>
      </c>
      <c r="BG2" t="s">
        <v>97</v>
      </c>
      <c r="BH2" t="s">
        <v>98</v>
      </c>
      <c r="BI2" t="s">
        <v>99</v>
      </c>
      <c r="BJ2" t="s">
        <v>100</v>
      </c>
      <c r="BK2" t="s">
        <v>101</v>
      </c>
      <c r="BL2" t="s">
        <v>102</v>
      </c>
      <c r="BM2" t="s">
        <v>103</v>
      </c>
      <c r="BN2" t="s">
        <v>104</v>
      </c>
      <c r="BO2" t="s">
        <v>105</v>
      </c>
      <c r="BP2" t="s">
        <v>106</v>
      </c>
      <c r="BQ2" t="s">
        <v>107</v>
      </c>
      <c r="BR2" t="s">
        <v>108</v>
      </c>
      <c r="BS2" t="s">
        <v>109</v>
      </c>
      <c r="BT2" t="s">
        <v>110</v>
      </c>
      <c r="BU2" t="s">
        <v>111</v>
      </c>
      <c r="BV2" t="s">
        <v>112</v>
      </c>
      <c r="BW2" t="s">
        <v>113</v>
      </c>
      <c r="BX2" t="s">
        <v>114</v>
      </c>
      <c r="BY2" t="s">
        <v>115</v>
      </c>
      <c r="BZ2" t="s">
        <v>116</v>
      </c>
      <c r="CA2" t="s">
        <v>117</v>
      </c>
      <c r="CB2" t="s">
        <v>118</v>
      </c>
      <c r="CC2" t="s">
        <v>119</v>
      </c>
      <c r="CD2" t="s">
        <v>120</v>
      </c>
      <c r="CE2" t="s">
        <v>121</v>
      </c>
      <c r="CF2" t="s">
        <v>122</v>
      </c>
      <c r="CG2" t="s">
        <v>123</v>
      </c>
      <c r="CH2" t="s">
        <v>124</v>
      </c>
      <c r="CI2" t="s">
        <v>125</v>
      </c>
      <c r="CJ2" t="s">
        <v>126</v>
      </c>
      <c r="CK2" t="s">
        <v>127</v>
      </c>
      <c r="CL2" t="s">
        <v>128</v>
      </c>
      <c r="CM2" t="s">
        <v>129</v>
      </c>
    </row>
    <row r="3" spans="2:91" x14ac:dyDescent="0.25">
      <c r="B3" t="s">
        <v>41</v>
      </c>
      <c r="AN3">
        <v>7431.0786099339239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2:91" x14ac:dyDescent="0.25">
      <c r="B4" t="s">
        <v>42</v>
      </c>
      <c r="AN4">
        <v>0</v>
      </c>
      <c r="AO4">
        <v>1517.6300695081129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18.000459733201811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0.12748014415044875</v>
      </c>
      <c r="BE4">
        <v>5.2570440532140772</v>
      </c>
      <c r="BF4">
        <v>36.213397589433562</v>
      </c>
      <c r="BG4">
        <v>5.5470825439165212</v>
      </c>
      <c r="BH4">
        <v>0</v>
      </c>
      <c r="BI4">
        <v>0</v>
      </c>
      <c r="BJ4">
        <v>0</v>
      </c>
      <c r="BK4">
        <v>0</v>
      </c>
      <c r="BL4">
        <v>0</v>
      </c>
      <c r="BM4">
        <v>0.6466782960824361</v>
      </c>
      <c r="BN4">
        <v>2.1681551562159783E-3</v>
      </c>
      <c r="BO4">
        <v>0</v>
      </c>
      <c r="BP4">
        <v>0</v>
      </c>
      <c r="BQ4">
        <v>97.336698874099142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2:91" x14ac:dyDescent="0.25">
      <c r="B5" t="s">
        <v>43</v>
      </c>
      <c r="AN5">
        <v>0</v>
      </c>
      <c r="AO5">
        <v>1.0295423933014254E-2</v>
      </c>
      <c r="AP5">
        <v>11712.067448447586</v>
      </c>
      <c r="AQ5">
        <v>0.14363363106079433</v>
      </c>
      <c r="AR5">
        <v>0.17440371846083383</v>
      </c>
      <c r="AS5">
        <v>0</v>
      </c>
      <c r="AT5">
        <v>1.549993384619941</v>
      </c>
      <c r="AU5">
        <v>0</v>
      </c>
      <c r="AV5">
        <v>2.97468446589563</v>
      </c>
      <c r="AW5">
        <v>1.134204629782787</v>
      </c>
      <c r="AX5">
        <v>0</v>
      </c>
      <c r="AY5">
        <v>0</v>
      </c>
      <c r="AZ5">
        <v>0</v>
      </c>
      <c r="BA5">
        <v>0</v>
      </c>
      <c r="BB5">
        <v>0</v>
      </c>
      <c r="BC5">
        <v>0.42873012366469415</v>
      </c>
      <c r="BD5">
        <v>0.62676099924137829</v>
      </c>
      <c r="BE5">
        <v>0</v>
      </c>
      <c r="BF5">
        <v>434.8870212842271</v>
      </c>
      <c r="BG5">
        <v>0.53424591705012137</v>
      </c>
      <c r="BH5">
        <v>14.734850686070025</v>
      </c>
      <c r="BI5">
        <v>0</v>
      </c>
      <c r="BJ5">
        <v>0</v>
      </c>
      <c r="BK5">
        <v>5.7203232739950977E-3</v>
      </c>
      <c r="BL5">
        <v>0</v>
      </c>
      <c r="BM5">
        <v>13.135414463742187</v>
      </c>
      <c r="BN5">
        <v>0</v>
      </c>
      <c r="BO5">
        <v>0</v>
      </c>
      <c r="BP5">
        <v>0</v>
      </c>
      <c r="BQ5">
        <v>7.958269410488132</v>
      </c>
      <c r="BR5">
        <v>0</v>
      </c>
      <c r="BS5">
        <v>0</v>
      </c>
      <c r="BT5">
        <v>0</v>
      </c>
      <c r="BU5">
        <v>0</v>
      </c>
      <c r="BV5">
        <v>0</v>
      </c>
      <c r="BW5">
        <v>0.80673980005133483</v>
      </c>
      <c r="BX5">
        <v>0</v>
      </c>
    </row>
    <row r="6" spans="2:91" x14ac:dyDescent="0.25">
      <c r="B6" t="s">
        <v>44</v>
      </c>
      <c r="AN6">
        <v>0</v>
      </c>
      <c r="AO6">
        <v>0</v>
      </c>
      <c r="AP6">
        <v>0</v>
      </c>
      <c r="AQ6">
        <v>993.63934924497198</v>
      </c>
      <c r="AR6">
        <v>0</v>
      </c>
      <c r="AS6">
        <v>0</v>
      </c>
      <c r="AT6">
        <v>0</v>
      </c>
      <c r="AU6">
        <v>0</v>
      </c>
      <c r="AV6">
        <v>8.0232996799578462</v>
      </c>
      <c r="AW6">
        <v>3.0229763934758842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8.5963684150936768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1.0445416893122372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2:91" x14ac:dyDescent="0.25">
      <c r="B7" t="s">
        <v>45</v>
      </c>
      <c r="AN7">
        <v>0</v>
      </c>
      <c r="AO7">
        <v>0</v>
      </c>
      <c r="AP7">
        <v>0.52849750676886109</v>
      </c>
      <c r="AQ7">
        <v>0</v>
      </c>
      <c r="AR7">
        <v>616.0604760836593</v>
      </c>
      <c r="AS7">
        <v>0</v>
      </c>
      <c r="AT7">
        <v>0</v>
      </c>
      <c r="AU7">
        <v>0</v>
      </c>
      <c r="AV7">
        <v>0</v>
      </c>
      <c r="AW7">
        <v>0</v>
      </c>
      <c r="AX7">
        <v>1.5695119584033435</v>
      </c>
      <c r="AY7">
        <v>0</v>
      </c>
      <c r="AZ7">
        <v>0</v>
      </c>
      <c r="BA7">
        <v>0</v>
      </c>
      <c r="BB7">
        <v>4.0465082295433792</v>
      </c>
      <c r="BC7">
        <v>0</v>
      </c>
      <c r="BD7">
        <v>0</v>
      </c>
      <c r="BE7">
        <v>1.5672878328624034</v>
      </c>
      <c r="BF7">
        <v>44.598978365010794</v>
      </c>
      <c r="BG7">
        <v>2.121386001190678</v>
      </c>
      <c r="BH7">
        <v>0</v>
      </c>
      <c r="BI7">
        <v>0</v>
      </c>
      <c r="BJ7">
        <v>0</v>
      </c>
      <c r="BK7">
        <v>0</v>
      </c>
      <c r="BL7">
        <v>0</v>
      </c>
      <c r="BM7">
        <v>1.1926196794991077</v>
      </c>
      <c r="BN7">
        <v>0</v>
      </c>
      <c r="BO7">
        <v>0</v>
      </c>
      <c r="BP7">
        <v>1.7910713304028707</v>
      </c>
      <c r="BQ7">
        <v>0.4876475874093929</v>
      </c>
      <c r="BR7">
        <v>0</v>
      </c>
      <c r="BS7">
        <v>9.7306785306469775E-4</v>
      </c>
      <c r="BT7">
        <v>0</v>
      </c>
      <c r="BU7">
        <v>0</v>
      </c>
      <c r="BV7">
        <v>0</v>
      </c>
      <c r="BW7">
        <v>0</v>
      </c>
      <c r="BX7">
        <v>0</v>
      </c>
    </row>
    <row r="8" spans="2:91" x14ac:dyDescent="0.25">
      <c r="B8" t="s">
        <v>46</v>
      </c>
      <c r="AN8">
        <v>0</v>
      </c>
      <c r="AO8">
        <v>0</v>
      </c>
      <c r="AP8">
        <v>0</v>
      </c>
      <c r="AQ8">
        <v>0</v>
      </c>
      <c r="AR8">
        <v>0</v>
      </c>
      <c r="AS8">
        <v>156.12165171072928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0.60994661472864553</v>
      </c>
      <c r="BF8">
        <v>7.9293641088670084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2:91" x14ac:dyDescent="0.25">
      <c r="B9" t="s">
        <v>47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1259.9333331730122</v>
      </c>
      <c r="AU9">
        <v>7.1327519462818323</v>
      </c>
      <c r="AV9">
        <v>4.842686782717422</v>
      </c>
      <c r="AW9">
        <v>0</v>
      </c>
      <c r="AX9">
        <v>0</v>
      </c>
      <c r="AY9">
        <v>0</v>
      </c>
      <c r="AZ9">
        <v>0</v>
      </c>
      <c r="BA9">
        <v>0</v>
      </c>
      <c r="BB9">
        <v>3.1048253789608699E-2</v>
      </c>
      <c r="BC9">
        <v>0</v>
      </c>
      <c r="BD9">
        <v>0</v>
      </c>
      <c r="BE9">
        <v>0</v>
      </c>
      <c r="BF9">
        <v>46.650778786444505</v>
      </c>
      <c r="BG9">
        <v>2.3822906410152913</v>
      </c>
      <c r="BH9">
        <v>0</v>
      </c>
      <c r="BI9">
        <v>0</v>
      </c>
      <c r="BJ9">
        <v>0</v>
      </c>
      <c r="BK9">
        <v>0</v>
      </c>
      <c r="BL9">
        <v>0</v>
      </c>
      <c r="BM9">
        <v>2.512703396633186</v>
      </c>
      <c r="BN9">
        <v>0.78375456256890252</v>
      </c>
      <c r="BO9">
        <v>0</v>
      </c>
      <c r="BP9">
        <v>0</v>
      </c>
      <c r="BQ9">
        <v>8.2953041737075503E-2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2:91" x14ac:dyDescent="0.25">
      <c r="B10" t="s">
        <v>48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408.8086278587387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3.5982776604200675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4.7523730696475447E-2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2:91" x14ac:dyDescent="0.25">
      <c r="B11" t="s">
        <v>49</v>
      </c>
      <c r="AN11">
        <v>0</v>
      </c>
      <c r="AO11">
        <v>21.585080365122781</v>
      </c>
      <c r="AP11">
        <v>0</v>
      </c>
      <c r="AQ11">
        <v>0</v>
      </c>
      <c r="AR11">
        <v>0</v>
      </c>
      <c r="AS11">
        <v>0</v>
      </c>
      <c r="AT11">
        <v>1.4776691217683373</v>
      </c>
      <c r="AU11">
        <v>0</v>
      </c>
      <c r="AV11">
        <v>2623.3730390197925</v>
      </c>
      <c r="AW11">
        <v>23.667834419456767</v>
      </c>
      <c r="AX11">
        <v>0</v>
      </c>
      <c r="AY11">
        <v>0</v>
      </c>
      <c r="AZ11">
        <v>0</v>
      </c>
      <c r="BA11">
        <v>0</v>
      </c>
      <c r="BB11">
        <v>4.1905933460372982</v>
      </c>
      <c r="BC11">
        <v>0</v>
      </c>
      <c r="BD11">
        <v>0</v>
      </c>
      <c r="BE11">
        <v>55.994658545590234</v>
      </c>
      <c r="BF11">
        <v>161.22620532062911</v>
      </c>
      <c r="BG11">
        <v>6.5002872628070021</v>
      </c>
      <c r="BH11">
        <v>9.3619492826578193E-2</v>
      </c>
      <c r="BI11">
        <v>0</v>
      </c>
      <c r="BJ11">
        <v>0</v>
      </c>
      <c r="BK11">
        <v>0</v>
      </c>
      <c r="BL11">
        <v>0</v>
      </c>
      <c r="BM11">
        <v>26.068341894363218</v>
      </c>
      <c r="BN11">
        <v>4.6246612914332252E-3</v>
      </c>
      <c r="BO11">
        <v>0</v>
      </c>
      <c r="BP11">
        <v>0</v>
      </c>
      <c r="BQ11">
        <v>5.0635855430253827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2:91" x14ac:dyDescent="0.25">
      <c r="B12" t="s">
        <v>50</v>
      </c>
      <c r="AN12">
        <v>0</v>
      </c>
      <c r="AO12">
        <v>4.0523643866089344E-2</v>
      </c>
      <c r="AP12">
        <v>0</v>
      </c>
      <c r="AQ12">
        <v>2.8433537858827271E-2</v>
      </c>
      <c r="AR12">
        <v>0</v>
      </c>
      <c r="AS12">
        <v>0.42427157838530655</v>
      </c>
      <c r="AT12">
        <v>0</v>
      </c>
      <c r="AU12">
        <v>0</v>
      </c>
      <c r="AV12">
        <v>15.473779805538651</v>
      </c>
      <c r="AW12">
        <v>2671.2754947901485</v>
      </c>
      <c r="AX12">
        <v>0</v>
      </c>
      <c r="AY12">
        <v>0</v>
      </c>
      <c r="AZ12">
        <v>0</v>
      </c>
      <c r="BA12">
        <v>0</v>
      </c>
      <c r="BB12">
        <v>3.4340879544868446</v>
      </c>
      <c r="BC12">
        <v>0</v>
      </c>
      <c r="BD12">
        <v>0</v>
      </c>
      <c r="BE12">
        <v>14.274855006958029</v>
      </c>
      <c r="BF12">
        <v>1010.3047392476008</v>
      </c>
      <c r="BG12">
        <v>0.25381785253056038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13.435389149774045</v>
      </c>
      <c r="BN12">
        <v>0</v>
      </c>
      <c r="BO12">
        <v>0</v>
      </c>
      <c r="BP12">
        <v>0</v>
      </c>
      <c r="BQ12">
        <v>4.2269576711555681</v>
      </c>
      <c r="BR12">
        <v>0</v>
      </c>
      <c r="BS12">
        <v>0</v>
      </c>
      <c r="BT12">
        <v>6.6209195962520714E-2</v>
      </c>
      <c r="BU12">
        <v>0</v>
      </c>
      <c r="BV12">
        <v>0</v>
      </c>
      <c r="BW12">
        <v>0</v>
      </c>
      <c r="BX12">
        <v>0</v>
      </c>
    </row>
    <row r="13" spans="2:91" x14ac:dyDescent="0.25">
      <c r="B13" t="s">
        <v>51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1.5471046237928088</v>
      </c>
      <c r="AY13">
        <v>0</v>
      </c>
      <c r="AZ13">
        <v>0</v>
      </c>
      <c r="BA13">
        <v>0</v>
      </c>
      <c r="BB13">
        <v>9.0354811123572173E-2</v>
      </c>
      <c r="BC13">
        <v>0</v>
      </c>
      <c r="BD13">
        <v>0</v>
      </c>
      <c r="BE13">
        <v>0</v>
      </c>
      <c r="BF13">
        <v>0.13675330873368122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3.754483020322693E-2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2:91" x14ac:dyDescent="0.25">
      <c r="B14" t="s">
        <v>52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1.0156077661614136</v>
      </c>
      <c r="AW14">
        <v>0.13999769908193452</v>
      </c>
      <c r="AX14">
        <v>0</v>
      </c>
      <c r="AY14">
        <v>242.82589928281999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0.66030979718141292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2:91" x14ac:dyDescent="0.25">
      <c r="B15" t="s">
        <v>53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43.564031595376065</v>
      </c>
      <c r="BA15">
        <v>0</v>
      </c>
      <c r="BB15">
        <v>0.27770900130832632</v>
      </c>
      <c r="BC15">
        <v>0</v>
      </c>
      <c r="BD15">
        <v>0</v>
      </c>
      <c r="BE15">
        <v>0</v>
      </c>
      <c r="BF15">
        <v>0.51916128216229429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1.3021842298653086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2:91" x14ac:dyDescent="0.25">
      <c r="B16" t="s">
        <v>54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54.1507758472993</v>
      </c>
      <c r="BB16">
        <v>0</v>
      </c>
      <c r="BC16">
        <v>0</v>
      </c>
      <c r="BD16">
        <v>0</v>
      </c>
      <c r="BE16">
        <v>0</v>
      </c>
      <c r="BF16">
        <v>6.2020013114845882E-2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0.39675737562599983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2:76" x14ac:dyDescent="0.25">
      <c r="B17" t="s">
        <v>55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0.45831126843609854</v>
      </c>
      <c r="AU17">
        <v>0</v>
      </c>
      <c r="AV17">
        <v>5.9715050595965536E-3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536.40297052697633</v>
      </c>
      <c r="BC17">
        <v>0</v>
      </c>
      <c r="BD17">
        <v>0</v>
      </c>
      <c r="BE17">
        <v>6.9854553808698299</v>
      </c>
      <c r="BF17">
        <v>20.97105815624834</v>
      </c>
      <c r="BG17">
        <v>2.0758215263375077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1.0606994866944528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8.6250309262027161E-2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2:76" x14ac:dyDescent="0.25">
      <c r="B18" t="s">
        <v>56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2.526035902964365E-3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0.21698414218558859</v>
      </c>
      <c r="BC18">
        <v>2936.2787588001211</v>
      </c>
      <c r="BD18">
        <v>0</v>
      </c>
      <c r="BE18">
        <v>75.168929065993524</v>
      </c>
      <c r="BF18">
        <v>9.1588760678910225E-3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1.2160968079723575</v>
      </c>
      <c r="BN18">
        <v>0.38265931111334583</v>
      </c>
      <c r="BO18">
        <v>0</v>
      </c>
      <c r="BP18">
        <v>0</v>
      </c>
      <c r="BQ18">
        <v>0.32260927430001846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2:76" x14ac:dyDescent="0.25">
      <c r="B19" t="s">
        <v>57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77.155131858152131</v>
      </c>
      <c r="BD19">
        <v>568.02657926589893</v>
      </c>
      <c r="BE19">
        <v>14.597810561146337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0.19862170134261398</v>
      </c>
      <c r="BN19">
        <v>0</v>
      </c>
      <c r="BO19">
        <v>0</v>
      </c>
      <c r="BP19">
        <v>0</v>
      </c>
      <c r="BQ19">
        <v>1.0529352074196821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0.13784184097389848</v>
      </c>
      <c r="BX19">
        <v>0</v>
      </c>
    </row>
    <row r="20" spans="2:76" x14ac:dyDescent="0.25">
      <c r="B20" t="s">
        <v>58</v>
      </c>
      <c r="AN20">
        <v>0</v>
      </c>
      <c r="AO20">
        <v>6.6501397760714926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40.640825723172824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3.6177826324316604</v>
      </c>
      <c r="BD20">
        <v>0</v>
      </c>
      <c r="BE20">
        <v>13022.970242877234</v>
      </c>
      <c r="BF20">
        <v>38.380818048633543</v>
      </c>
      <c r="BG20">
        <v>3.746442547064456</v>
      </c>
      <c r="BH20">
        <v>26.254113175732648</v>
      </c>
      <c r="BI20">
        <v>0</v>
      </c>
      <c r="BJ20">
        <v>0</v>
      </c>
      <c r="BK20">
        <v>0</v>
      </c>
      <c r="BL20">
        <v>0</v>
      </c>
      <c r="BM20">
        <v>280.4835674919251</v>
      </c>
      <c r="BN20">
        <v>4.3981149424903139</v>
      </c>
      <c r="BO20">
        <v>0</v>
      </c>
      <c r="BP20">
        <v>0</v>
      </c>
      <c r="BQ20">
        <v>2.1967206376016155</v>
      </c>
      <c r="BR20">
        <v>0</v>
      </c>
      <c r="BS20">
        <v>0</v>
      </c>
      <c r="BT20">
        <v>1.1595695322847805</v>
      </c>
      <c r="BU20">
        <v>0</v>
      </c>
      <c r="BV20">
        <v>0</v>
      </c>
      <c r="BW20">
        <v>0</v>
      </c>
      <c r="BX20">
        <v>0</v>
      </c>
    </row>
    <row r="21" spans="2:76" x14ac:dyDescent="0.25">
      <c r="B21" t="s">
        <v>59</v>
      </c>
      <c r="AN21">
        <v>0</v>
      </c>
      <c r="AO21">
        <v>5.992319459183217</v>
      </c>
      <c r="AP21">
        <v>9.6016025909882412</v>
      </c>
      <c r="AQ21">
        <v>4.5933982137629012</v>
      </c>
      <c r="AR21">
        <v>3.8621605790763915</v>
      </c>
      <c r="AS21">
        <v>0</v>
      </c>
      <c r="AT21">
        <v>305.83427153161347</v>
      </c>
      <c r="AU21">
        <v>0</v>
      </c>
      <c r="AV21">
        <v>1.7323469092652868</v>
      </c>
      <c r="AW21">
        <v>12.552878969881718</v>
      </c>
      <c r="AX21">
        <v>0</v>
      </c>
      <c r="AY21">
        <v>0.35313666614622585</v>
      </c>
      <c r="AZ21">
        <v>1.3007769344872777</v>
      </c>
      <c r="BA21">
        <v>3.2067773388499741</v>
      </c>
      <c r="BB21">
        <v>3.5918028767722161</v>
      </c>
      <c r="BC21">
        <v>86.644247666943372</v>
      </c>
      <c r="BD21">
        <v>0.31913801227144922</v>
      </c>
      <c r="BE21">
        <v>12.199770072470095</v>
      </c>
      <c r="BF21">
        <v>14986.528171211099</v>
      </c>
      <c r="BG21">
        <v>17.878021075796987</v>
      </c>
      <c r="BH21">
        <v>1.9945250269568078</v>
      </c>
      <c r="BI21">
        <v>0</v>
      </c>
      <c r="BJ21">
        <v>0</v>
      </c>
      <c r="BK21">
        <v>0.94955061080552638</v>
      </c>
      <c r="BL21">
        <v>4.3984534127306484E-2</v>
      </c>
      <c r="BM21">
        <v>25.036792061621085</v>
      </c>
      <c r="BN21">
        <v>0.70160158575378462</v>
      </c>
      <c r="BO21">
        <v>1.5781836528787566E-2</v>
      </c>
      <c r="BP21">
        <v>10.946637620345371</v>
      </c>
      <c r="BQ21">
        <v>5.0569731902014183</v>
      </c>
      <c r="BR21">
        <v>0.17404712334770406</v>
      </c>
      <c r="BS21">
        <v>0</v>
      </c>
      <c r="BT21">
        <v>0.31461804169831264</v>
      </c>
      <c r="BU21">
        <v>0</v>
      </c>
      <c r="BV21">
        <v>3.8822778979947035E-2</v>
      </c>
      <c r="BW21">
        <v>0.66387507846747651</v>
      </c>
      <c r="BX21">
        <v>0</v>
      </c>
    </row>
    <row r="22" spans="2:76" x14ac:dyDescent="0.25">
      <c r="B22" t="s">
        <v>60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0.93150181928210352</v>
      </c>
      <c r="AW22">
        <v>0</v>
      </c>
      <c r="AX22">
        <v>0</v>
      </c>
      <c r="AY22">
        <v>1.4462601087104034</v>
      </c>
      <c r="AZ22">
        <v>0</v>
      </c>
      <c r="BA22">
        <v>0</v>
      </c>
      <c r="BB22">
        <v>3.6272919910372621</v>
      </c>
      <c r="BC22">
        <v>0</v>
      </c>
      <c r="BD22">
        <v>0</v>
      </c>
      <c r="BE22">
        <v>0.21424233800748496</v>
      </c>
      <c r="BF22">
        <v>114.05574150285014</v>
      </c>
      <c r="BG22">
        <v>7924.1410488025904</v>
      </c>
      <c r="BH22">
        <v>3.251267347318449</v>
      </c>
      <c r="BI22">
        <v>0</v>
      </c>
      <c r="BJ22">
        <v>1.946678037291296</v>
      </c>
      <c r="BK22">
        <v>0</v>
      </c>
      <c r="BL22">
        <v>28.262984564428429</v>
      </c>
      <c r="BM22">
        <v>64.759108195029327</v>
      </c>
      <c r="BN22">
        <v>0</v>
      </c>
      <c r="BO22">
        <v>0</v>
      </c>
      <c r="BP22">
        <v>0.40056356304266461</v>
      </c>
      <c r="BQ22">
        <v>17.331584974290518</v>
      </c>
      <c r="BR22">
        <v>0</v>
      </c>
      <c r="BS22">
        <v>0.11003669699883875</v>
      </c>
      <c r="BT22">
        <v>0</v>
      </c>
      <c r="BU22">
        <v>0</v>
      </c>
      <c r="BV22">
        <v>0.61877385967451726</v>
      </c>
      <c r="BW22">
        <v>0</v>
      </c>
      <c r="BX22">
        <v>0</v>
      </c>
    </row>
    <row r="23" spans="2:76" x14ac:dyDescent="0.25">
      <c r="B23" t="s">
        <v>61</v>
      </c>
      <c r="AN23">
        <v>0</v>
      </c>
      <c r="AO23">
        <v>0</v>
      </c>
      <c r="AP23">
        <v>5.0596498042390703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20.859193629391239</v>
      </c>
      <c r="BF23">
        <v>2.367899778818082</v>
      </c>
      <c r="BG23">
        <v>0</v>
      </c>
      <c r="BH23">
        <v>4530.5893687237785</v>
      </c>
      <c r="BI23">
        <v>0</v>
      </c>
      <c r="BJ23">
        <v>0</v>
      </c>
      <c r="BK23">
        <v>0</v>
      </c>
      <c r="BL23">
        <v>0</v>
      </c>
      <c r="BM23">
        <v>169.83144253484141</v>
      </c>
      <c r="BN23">
        <v>0</v>
      </c>
      <c r="BO23">
        <v>0</v>
      </c>
      <c r="BP23">
        <v>1.0389377050374662</v>
      </c>
      <c r="BQ23">
        <v>0</v>
      </c>
      <c r="BR23">
        <v>13.603312823392747</v>
      </c>
      <c r="BS23">
        <v>0</v>
      </c>
      <c r="BT23">
        <v>4.1183605963303088E-2</v>
      </c>
      <c r="BU23">
        <v>0</v>
      </c>
      <c r="BV23">
        <v>2.8198867376491474</v>
      </c>
      <c r="BW23">
        <v>0.49939383618005551</v>
      </c>
      <c r="BX23">
        <v>0</v>
      </c>
    </row>
    <row r="24" spans="2:76" x14ac:dyDescent="0.25">
      <c r="B24" t="s">
        <v>62</v>
      </c>
      <c r="AN24">
        <v>0</v>
      </c>
      <c r="AO24">
        <v>0</v>
      </c>
      <c r="AP24">
        <v>0</v>
      </c>
      <c r="AQ24">
        <v>0</v>
      </c>
      <c r="AR24">
        <v>4.2004374490533436E-3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4.7636873283163856</v>
      </c>
      <c r="BI24">
        <v>800.65925582690056</v>
      </c>
      <c r="BJ24">
        <v>41.262716832588055</v>
      </c>
      <c r="BK24">
        <v>0</v>
      </c>
      <c r="BL24">
        <v>0</v>
      </c>
      <c r="BM24">
        <v>1.6303367360221519</v>
      </c>
      <c r="BN24">
        <v>0</v>
      </c>
      <c r="BO24">
        <v>0</v>
      </c>
      <c r="BP24">
        <v>3.7986306242866217</v>
      </c>
      <c r="BQ24">
        <v>0.93256508196669641</v>
      </c>
      <c r="BR24">
        <v>0</v>
      </c>
      <c r="BS24">
        <v>0</v>
      </c>
      <c r="BT24">
        <v>0</v>
      </c>
      <c r="BU24">
        <v>0</v>
      </c>
      <c r="BV24">
        <v>0.58360775688043642</v>
      </c>
      <c r="BW24">
        <v>0</v>
      </c>
      <c r="BX24">
        <v>0</v>
      </c>
    </row>
    <row r="25" spans="2:76" x14ac:dyDescent="0.25">
      <c r="B25" t="s">
        <v>63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4.8094660087833088</v>
      </c>
      <c r="BF25">
        <v>0.21243984376437253</v>
      </c>
      <c r="BG25">
        <v>0</v>
      </c>
      <c r="BH25">
        <v>0</v>
      </c>
      <c r="BI25">
        <v>0.13538889900437023</v>
      </c>
      <c r="BJ25">
        <v>1655.1675556620248</v>
      </c>
      <c r="BK25">
        <v>0</v>
      </c>
      <c r="BL25">
        <v>0</v>
      </c>
      <c r="BM25">
        <v>4.9060567293484105</v>
      </c>
      <c r="BN25">
        <v>0</v>
      </c>
      <c r="BO25">
        <v>0</v>
      </c>
      <c r="BP25">
        <v>0</v>
      </c>
      <c r="BQ25">
        <v>1.6363472688648812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2:76" x14ac:dyDescent="0.25">
      <c r="B26" t="s">
        <v>64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4.8056310497485351</v>
      </c>
      <c r="BG26">
        <v>17.592910987522433</v>
      </c>
      <c r="BH26">
        <v>0</v>
      </c>
      <c r="BI26">
        <v>0</v>
      </c>
      <c r="BJ26">
        <v>0</v>
      </c>
      <c r="BK26">
        <v>1907.7546698536817</v>
      </c>
      <c r="BL26">
        <v>0</v>
      </c>
      <c r="BM26">
        <v>3.0664848186886084E-2</v>
      </c>
      <c r="BN26">
        <v>2.6578071241747758</v>
      </c>
      <c r="BO26">
        <v>0</v>
      </c>
      <c r="BP26">
        <v>0.27993764230692086</v>
      </c>
      <c r="BQ26">
        <v>0.43381379161807693</v>
      </c>
      <c r="BR26">
        <v>0</v>
      </c>
      <c r="BS26">
        <v>0</v>
      </c>
      <c r="BT26">
        <v>0</v>
      </c>
      <c r="BU26">
        <v>0</v>
      </c>
      <c r="BV26">
        <v>1.7125722572230146</v>
      </c>
      <c r="BW26">
        <v>0</v>
      </c>
      <c r="BX26">
        <v>0</v>
      </c>
    </row>
    <row r="27" spans="2:76" x14ac:dyDescent="0.25">
      <c r="B27" t="s">
        <v>65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4497.8294199513102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25">
      <c r="B28" t="s">
        <v>66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1.4842895785215104</v>
      </c>
      <c r="BD28">
        <v>0</v>
      </c>
      <c r="BE28">
        <v>15.856502362892138</v>
      </c>
      <c r="BF28">
        <v>94.181949437605013</v>
      </c>
      <c r="BG28">
        <v>6.8338154668199875</v>
      </c>
      <c r="BH28">
        <v>10.215401854632171</v>
      </c>
      <c r="BI28">
        <v>0</v>
      </c>
      <c r="BJ28">
        <v>0</v>
      </c>
      <c r="BK28">
        <v>0</v>
      </c>
      <c r="BL28">
        <v>0</v>
      </c>
      <c r="BM28">
        <v>7214.9606265516786</v>
      </c>
      <c r="BN28">
        <v>0</v>
      </c>
      <c r="BO28">
        <v>0</v>
      </c>
      <c r="BP28">
        <v>0</v>
      </c>
      <c r="BQ28">
        <v>4.8050267884025235</v>
      </c>
      <c r="BR28">
        <v>0</v>
      </c>
      <c r="BS28">
        <v>0</v>
      </c>
      <c r="BT28">
        <v>0</v>
      </c>
      <c r="BU28">
        <v>0</v>
      </c>
      <c r="BV28">
        <v>5.1083141366361007</v>
      </c>
      <c r="BW28">
        <v>0</v>
      </c>
      <c r="BX28">
        <v>0</v>
      </c>
    </row>
    <row r="29" spans="2:76" x14ac:dyDescent="0.25">
      <c r="B29" t="s">
        <v>67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1.3844991763879517</v>
      </c>
      <c r="BC29">
        <v>0</v>
      </c>
      <c r="BD29">
        <v>0</v>
      </c>
      <c r="BE29">
        <v>3.4335112193551778</v>
      </c>
      <c r="BF29">
        <v>0</v>
      </c>
      <c r="BG29">
        <v>0</v>
      </c>
      <c r="BH29">
        <v>0.1213289389021226</v>
      </c>
      <c r="BI29">
        <v>0</v>
      </c>
      <c r="BJ29">
        <v>0</v>
      </c>
      <c r="BK29">
        <v>0</v>
      </c>
      <c r="BL29">
        <v>0</v>
      </c>
      <c r="BM29">
        <v>1.5307239243671318</v>
      </c>
      <c r="BN29">
        <v>1070.9402747480435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2:76" x14ac:dyDescent="0.25">
      <c r="B30" t="s">
        <v>68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2.8722506576909775E-2</v>
      </c>
      <c r="BN30">
        <v>0</v>
      </c>
      <c r="BO30">
        <v>208.58638061826335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2:76" x14ac:dyDescent="0.25">
      <c r="B31" t="s">
        <v>69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1.0890464929764005</v>
      </c>
      <c r="BF31">
        <v>29.618897704563043</v>
      </c>
      <c r="BG31">
        <v>0</v>
      </c>
      <c r="BH31">
        <v>6.5147789603215975E-2</v>
      </c>
      <c r="BI31">
        <v>4.0895772649641914E-2</v>
      </c>
      <c r="BJ31">
        <v>0</v>
      </c>
      <c r="BK31">
        <v>0</v>
      </c>
      <c r="BL31">
        <v>0</v>
      </c>
      <c r="BM31">
        <v>2.9118920452024279E-2</v>
      </c>
      <c r="BN31">
        <v>0</v>
      </c>
      <c r="BO31">
        <v>0</v>
      </c>
      <c r="BP31">
        <v>620.74350454354578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2:76" x14ac:dyDescent="0.25">
      <c r="B32" t="s">
        <v>70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36.767352743223398</v>
      </c>
      <c r="BF32">
        <v>24.888631398355056</v>
      </c>
      <c r="BG32">
        <v>0.53470638029749629</v>
      </c>
      <c r="BH32">
        <v>0.73853703511449043</v>
      </c>
      <c r="BI32">
        <v>0</v>
      </c>
      <c r="BJ32">
        <v>0</v>
      </c>
      <c r="BK32">
        <v>102.53789157439704</v>
      </c>
      <c r="BL32">
        <v>0</v>
      </c>
      <c r="BM32">
        <v>0.23639904857294541</v>
      </c>
      <c r="BN32">
        <v>0</v>
      </c>
      <c r="BO32">
        <v>0</v>
      </c>
      <c r="BP32">
        <v>0.18701831065609772</v>
      </c>
      <c r="BQ32">
        <v>897.3046955206479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2:91" x14ac:dyDescent="0.25">
      <c r="B33" t="s">
        <v>71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5793.2353793724478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91" x14ac:dyDescent="0.25">
      <c r="B34" t="s">
        <v>72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1.0725741287164965</v>
      </c>
      <c r="BC34">
        <v>0</v>
      </c>
      <c r="BD34">
        <v>0</v>
      </c>
      <c r="BE34">
        <v>0</v>
      </c>
      <c r="BF34">
        <v>0.19158371163381296</v>
      </c>
      <c r="BG34">
        <v>0</v>
      </c>
      <c r="BH34">
        <v>0.75204271339906303</v>
      </c>
      <c r="BI34">
        <v>0</v>
      </c>
      <c r="BJ34">
        <v>0</v>
      </c>
      <c r="BK34">
        <v>0</v>
      </c>
      <c r="BL34">
        <v>0</v>
      </c>
      <c r="BM34">
        <v>1.5107831086524806</v>
      </c>
      <c r="BN34">
        <v>2.7339969312516203E-3</v>
      </c>
      <c r="BO34">
        <v>0</v>
      </c>
      <c r="BP34">
        <v>6.2647982709855094E-3</v>
      </c>
      <c r="BQ34">
        <v>1.0901423920565879E-2</v>
      </c>
      <c r="BR34">
        <v>0</v>
      </c>
      <c r="BS34">
        <v>3370.196646792127</v>
      </c>
      <c r="BT34">
        <v>0.99397206258105697</v>
      </c>
      <c r="BU34">
        <v>0</v>
      </c>
      <c r="BV34">
        <v>0</v>
      </c>
      <c r="BW34">
        <v>0</v>
      </c>
      <c r="BX34">
        <v>0</v>
      </c>
    </row>
    <row r="35" spans="2:91" x14ac:dyDescent="0.25">
      <c r="B35" t="s">
        <v>73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3.6666010058987206</v>
      </c>
      <c r="BF35">
        <v>17.119822992495603</v>
      </c>
      <c r="BG35">
        <v>0.61704968544441363</v>
      </c>
      <c r="BH35">
        <v>0.86442054039322613</v>
      </c>
      <c r="BI35">
        <v>0</v>
      </c>
      <c r="BJ35">
        <v>0</v>
      </c>
      <c r="BK35">
        <v>0</v>
      </c>
      <c r="BL35">
        <v>0</v>
      </c>
      <c r="BM35">
        <v>8.9832545389547125</v>
      </c>
      <c r="BN35">
        <v>0.27716368231338301</v>
      </c>
      <c r="BO35">
        <v>0.62867372549872069</v>
      </c>
      <c r="BP35">
        <v>0</v>
      </c>
      <c r="BQ35">
        <v>1.2724729123488954E-3</v>
      </c>
      <c r="BR35">
        <v>0</v>
      </c>
      <c r="BS35">
        <v>1.8977745846298915</v>
      </c>
      <c r="BT35">
        <v>3784.9365445358872</v>
      </c>
      <c r="BU35">
        <v>0</v>
      </c>
      <c r="BV35">
        <v>0</v>
      </c>
      <c r="BW35">
        <v>6.5871681095927819E-3</v>
      </c>
      <c r="BX35">
        <v>0</v>
      </c>
    </row>
    <row r="36" spans="2:91" x14ac:dyDescent="0.25">
      <c r="B36" t="s">
        <v>74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0.32912742871960621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530.27846190686944</v>
      </c>
      <c r="BV36">
        <v>0</v>
      </c>
      <c r="BW36">
        <v>0</v>
      </c>
      <c r="BX36">
        <v>0</v>
      </c>
    </row>
    <row r="37" spans="2:91" x14ac:dyDescent="0.25">
      <c r="B37" t="s">
        <v>75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0.43080932270154182</v>
      </c>
      <c r="BG37">
        <v>0</v>
      </c>
      <c r="BH37">
        <v>0.6747148120171832</v>
      </c>
      <c r="BI37">
        <v>0</v>
      </c>
      <c r="BJ37">
        <v>0</v>
      </c>
      <c r="BK37">
        <v>0</v>
      </c>
      <c r="BL37">
        <v>0</v>
      </c>
      <c r="BM37">
        <v>7.9415003773070278</v>
      </c>
      <c r="BN37">
        <v>0</v>
      </c>
      <c r="BO37">
        <v>0</v>
      </c>
      <c r="BP37">
        <v>3.9653898173385587</v>
      </c>
      <c r="BQ37">
        <v>0</v>
      </c>
      <c r="BR37">
        <v>0</v>
      </c>
      <c r="BS37">
        <v>2.0913184305326453</v>
      </c>
      <c r="BT37">
        <v>0</v>
      </c>
      <c r="BU37">
        <v>0</v>
      </c>
      <c r="BV37">
        <v>4211.0250025784726</v>
      </c>
      <c r="BW37">
        <v>0</v>
      </c>
      <c r="BX37">
        <v>0</v>
      </c>
    </row>
    <row r="38" spans="2:91" x14ac:dyDescent="0.25">
      <c r="B38" t="s">
        <v>76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8.2112311791920954E-4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12.008796879451387</v>
      </c>
      <c r="BG38">
        <v>2.4254713636998191E-2</v>
      </c>
      <c r="BH38">
        <v>1.0143788651536689</v>
      </c>
      <c r="BI38">
        <v>0</v>
      </c>
      <c r="BJ38">
        <v>0</v>
      </c>
      <c r="BK38">
        <v>0</v>
      </c>
      <c r="BL38">
        <v>0</v>
      </c>
      <c r="BM38">
        <v>7.0237361650691792</v>
      </c>
      <c r="BN38">
        <v>0</v>
      </c>
      <c r="BO38">
        <v>0</v>
      </c>
      <c r="BP38">
        <v>0</v>
      </c>
      <c r="BQ38">
        <v>0.71545659562218944</v>
      </c>
      <c r="BR38">
        <v>0</v>
      </c>
      <c r="BS38">
        <v>0</v>
      </c>
      <c r="BT38">
        <v>3.2559780239573417</v>
      </c>
      <c r="BU38">
        <v>0</v>
      </c>
      <c r="BV38">
        <v>0</v>
      </c>
      <c r="BW38">
        <v>985.47752605710957</v>
      </c>
      <c r="BX38">
        <v>0</v>
      </c>
    </row>
    <row r="39" spans="2:91" x14ac:dyDescent="0.25">
      <c r="B39" t="s">
        <v>77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71.360067043184898</v>
      </c>
    </row>
    <row r="40" spans="2:91" x14ac:dyDescent="0.25">
      <c r="B40" t="s">
        <v>78</v>
      </c>
      <c r="C40">
        <v>1193.6367314927884</v>
      </c>
      <c r="D40">
        <v>0</v>
      </c>
      <c r="E40">
        <v>3404.351327321539</v>
      </c>
      <c r="F40">
        <v>1.138291882825573</v>
      </c>
      <c r="G40">
        <v>0.58552074098458928</v>
      </c>
      <c r="H40">
        <v>0</v>
      </c>
      <c r="I40">
        <v>0</v>
      </c>
      <c r="J40">
        <v>8.6997780237491149</v>
      </c>
      <c r="K40">
        <v>9.0217751013476057</v>
      </c>
      <c r="L40">
        <v>0</v>
      </c>
      <c r="M40">
        <v>0</v>
      </c>
      <c r="N40">
        <v>0</v>
      </c>
      <c r="O40">
        <v>0</v>
      </c>
      <c r="P40">
        <v>0</v>
      </c>
      <c r="Q40">
        <v>0.88674671852114506</v>
      </c>
      <c r="R40">
        <v>2.1499961380148966E-2</v>
      </c>
      <c r="S40">
        <v>1.6519756794312758E-2</v>
      </c>
      <c r="T40">
        <v>0.84092271680253372</v>
      </c>
      <c r="U40">
        <v>70.454100381208747</v>
      </c>
      <c r="V40">
        <v>2.608083230830479E-2</v>
      </c>
      <c r="W40">
        <v>253.772399964437</v>
      </c>
      <c r="X40">
        <v>0</v>
      </c>
      <c r="Y40">
        <v>0</v>
      </c>
      <c r="Z40">
        <v>3.6423222410168292E-3</v>
      </c>
      <c r="AA40">
        <v>5.2461491035945811E-3</v>
      </c>
      <c r="AB40">
        <v>1.9716197824487809</v>
      </c>
      <c r="AC40">
        <v>0.41537305395838969</v>
      </c>
      <c r="AD40">
        <v>0.22951965543348241</v>
      </c>
      <c r="AE40">
        <v>4.900577746104768E-4</v>
      </c>
      <c r="AF40">
        <v>4.1518667215387612</v>
      </c>
      <c r="AG40">
        <v>0</v>
      </c>
      <c r="AH40">
        <v>12.624113072873609</v>
      </c>
      <c r="AI40">
        <v>5.6297499346833674E-2</v>
      </c>
      <c r="AJ40">
        <v>4.1535025094706901</v>
      </c>
      <c r="AK40">
        <v>31.534530494367733</v>
      </c>
      <c r="AL40">
        <v>0.37730860624234758</v>
      </c>
      <c r="AM40">
        <v>0</v>
      </c>
      <c r="CF40">
        <v>2669.0318998557755</v>
      </c>
      <c r="CG40">
        <v>0</v>
      </c>
      <c r="CI40">
        <v>284.148840061214</v>
      </c>
      <c r="CJ40">
        <v>177.35320171321575</v>
      </c>
      <c r="CK40">
        <v>105.65114182888097</v>
      </c>
      <c r="CM40">
        <v>990.99743950886875</v>
      </c>
    </row>
    <row r="41" spans="2:91" x14ac:dyDescent="0.25">
      <c r="B41" t="s">
        <v>79</v>
      </c>
      <c r="C41">
        <v>7.9900225284495443</v>
      </c>
      <c r="D41">
        <v>70.689986513613746</v>
      </c>
      <c r="E41">
        <v>1.3401058587581709E-2</v>
      </c>
      <c r="F41">
        <v>0</v>
      </c>
      <c r="G41">
        <v>1.4201756316661374E-3</v>
      </c>
      <c r="H41">
        <v>132.51902522908318</v>
      </c>
      <c r="I41">
        <v>0.31832244224100414</v>
      </c>
      <c r="J41">
        <v>0</v>
      </c>
      <c r="K41">
        <v>203.46761402932268</v>
      </c>
      <c r="L41">
        <v>414.79535007673309</v>
      </c>
      <c r="M41">
        <v>0</v>
      </c>
      <c r="N41">
        <v>0</v>
      </c>
      <c r="O41">
        <v>0</v>
      </c>
      <c r="P41">
        <v>0</v>
      </c>
      <c r="Q41">
        <v>0</v>
      </c>
      <c r="R41">
        <v>6.4570260446110363E-4</v>
      </c>
      <c r="S41">
        <v>1.0468793912745731E-4</v>
      </c>
      <c r="T41">
        <v>191.30244578635489</v>
      </c>
      <c r="U41">
        <v>8.7464731614740661</v>
      </c>
      <c r="V41">
        <v>30.01785196790539</v>
      </c>
      <c r="W41">
        <v>2.8509075354077502E-2</v>
      </c>
      <c r="X41">
        <v>0</v>
      </c>
      <c r="Y41">
        <v>0</v>
      </c>
      <c r="Z41">
        <v>0</v>
      </c>
      <c r="AA41">
        <v>1.0098458332232108E-3</v>
      </c>
      <c r="AB41">
        <v>6.2575379978321921</v>
      </c>
      <c r="AC41">
        <v>0.25008646247966393</v>
      </c>
      <c r="AD41">
        <v>0</v>
      </c>
      <c r="AE41">
        <v>0</v>
      </c>
      <c r="AF41">
        <v>0</v>
      </c>
      <c r="AG41">
        <v>0</v>
      </c>
      <c r="AH41">
        <v>8.2985029037149789E-3</v>
      </c>
      <c r="AI41">
        <v>0.13971679810423149</v>
      </c>
      <c r="AJ41">
        <v>0</v>
      </c>
      <c r="AK41">
        <v>1.0176731601112866E-2</v>
      </c>
      <c r="AL41">
        <v>1.4150303594339131</v>
      </c>
      <c r="AM41">
        <v>0</v>
      </c>
      <c r="CF41">
        <v>0</v>
      </c>
      <c r="CG41">
        <v>0</v>
      </c>
      <c r="CI41">
        <v>0</v>
      </c>
      <c r="CJ41">
        <v>0</v>
      </c>
      <c r="CK41">
        <v>82.006913340129856</v>
      </c>
      <c r="CM41">
        <v>3910.3783078574247</v>
      </c>
    </row>
    <row r="42" spans="2:91" x14ac:dyDescent="0.25">
      <c r="B42" t="s">
        <v>80</v>
      </c>
      <c r="C42">
        <v>440.95236323292477</v>
      </c>
      <c r="D42">
        <v>0</v>
      </c>
      <c r="E42">
        <v>3650.3535061065672</v>
      </c>
      <c r="F42">
        <v>7.5426071676327019E-2</v>
      </c>
      <c r="G42">
        <v>0</v>
      </c>
      <c r="H42">
        <v>0</v>
      </c>
      <c r="I42">
        <v>5.0209765845227572E-2</v>
      </c>
      <c r="J42">
        <v>1.0240358304637346E-3</v>
      </c>
      <c r="K42">
        <v>0.18620811672391724</v>
      </c>
      <c r="L42">
        <v>0</v>
      </c>
      <c r="M42">
        <v>0</v>
      </c>
      <c r="N42">
        <v>0</v>
      </c>
      <c r="O42">
        <v>0</v>
      </c>
      <c r="P42">
        <v>0</v>
      </c>
      <c r="Q42">
        <v>4.8009931234796552E-3</v>
      </c>
      <c r="R42">
        <v>0.13230569523942931</v>
      </c>
      <c r="S42">
        <v>21.929445956812142</v>
      </c>
      <c r="T42">
        <v>0.8675632058587035</v>
      </c>
      <c r="U42">
        <v>145.45986014241441</v>
      </c>
      <c r="V42">
        <v>0.39885715555523155</v>
      </c>
      <c r="W42">
        <v>892.7089593180317</v>
      </c>
      <c r="X42">
        <v>4.5761283382194522</v>
      </c>
      <c r="Y42">
        <v>0</v>
      </c>
      <c r="Z42">
        <v>0</v>
      </c>
      <c r="AA42">
        <v>0.68248171995390527</v>
      </c>
      <c r="AB42">
        <v>3.3701339047859395</v>
      </c>
      <c r="AC42">
        <v>0.92652867478253198</v>
      </c>
      <c r="AD42">
        <v>0</v>
      </c>
      <c r="AE42">
        <v>1.8978000630600007</v>
      </c>
      <c r="AF42">
        <v>2.1430207561069455E-2</v>
      </c>
      <c r="AG42">
        <v>0</v>
      </c>
      <c r="AH42">
        <v>66.912674706275766</v>
      </c>
      <c r="AI42">
        <v>2.4252569125962955</v>
      </c>
      <c r="AJ42">
        <v>160.49447202120859</v>
      </c>
      <c r="AK42">
        <v>84.866923492570521</v>
      </c>
      <c r="AL42">
        <v>2.4257069120350874</v>
      </c>
      <c r="AM42">
        <v>0</v>
      </c>
      <c r="CF42">
        <v>12863.688176414131</v>
      </c>
      <c r="CG42">
        <v>0</v>
      </c>
      <c r="CI42">
        <v>0</v>
      </c>
      <c r="CJ42">
        <v>0</v>
      </c>
      <c r="CK42">
        <v>383.6555460762965</v>
      </c>
      <c r="CM42">
        <v>5360.9944889066091</v>
      </c>
    </row>
    <row r="43" spans="2:91" x14ac:dyDescent="0.25">
      <c r="B43" t="s">
        <v>81</v>
      </c>
      <c r="C43">
        <v>8.7730967227363121E-2</v>
      </c>
      <c r="D43">
        <v>1.6671272494362542E-3</v>
      </c>
      <c r="E43">
        <v>0.51674901279867791</v>
      </c>
      <c r="F43">
        <v>513.40769409674726</v>
      </c>
      <c r="G43">
        <v>0.2095791161091031</v>
      </c>
      <c r="H43">
        <v>0</v>
      </c>
      <c r="I43">
        <v>0</v>
      </c>
      <c r="J43">
        <v>4.21667587358261E-2</v>
      </c>
      <c r="K43">
        <v>2.948490988848266</v>
      </c>
      <c r="L43">
        <v>4.4296342528858563</v>
      </c>
      <c r="M43">
        <v>0</v>
      </c>
      <c r="N43">
        <v>0</v>
      </c>
      <c r="O43">
        <v>0</v>
      </c>
      <c r="P43">
        <v>0</v>
      </c>
      <c r="Q43">
        <v>9.0411389183914004</v>
      </c>
      <c r="R43">
        <v>0.23167387466577161</v>
      </c>
      <c r="S43">
        <v>0.99629911426429019</v>
      </c>
      <c r="T43">
        <v>5.3426725625747418</v>
      </c>
      <c r="U43">
        <v>94.733401135660969</v>
      </c>
      <c r="V43">
        <v>1.1855436463464841</v>
      </c>
      <c r="W43">
        <v>7.293630968428138</v>
      </c>
      <c r="X43">
        <v>0.25578092667646574</v>
      </c>
      <c r="Y43">
        <v>0</v>
      </c>
      <c r="Z43">
        <v>0.12774567472316928</v>
      </c>
      <c r="AA43">
        <v>0.45642507047106035</v>
      </c>
      <c r="AB43">
        <v>3.2862011139593597E-2</v>
      </c>
      <c r="AC43">
        <v>0.37015626563101695</v>
      </c>
      <c r="AD43">
        <v>2.6362779999999999E-2</v>
      </c>
      <c r="AE43">
        <v>2.3150881164742252</v>
      </c>
      <c r="AF43">
        <v>0.40937859387483794</v>
      </c>
      <c r="AG43">
        <v>72.254482330000002</v>
      </c>
      <c r="AH43">
        <v>6.766424809181439</v>
      </c>
      <c r="AI43">
        <v>5.4310046607517002</v>
      </c>
      <c r="AJ43">
        <v>6.184360254155799E-2</v>
      </c>
      <c r="AK43">
        <v>16.293452107459917</v>
      </c>
      <c r="AL43">
        <v>14.228653319950094</v>
      </c>
      <c r="AM43">
        <v>0</v>
      </c>
      <c r="CF43">
        <v>1908.3895187837834</v>
      </c>
      <c r="CG43">
        <v>0</v>
      </c>
      <c r="CI43">
        <v>0</v>
      </c>
      <c r="CJ43">
        <v>0</v>
      </c>
      <c r="CK43">
        <v>60.113584938822513</v>
      </c>
      <c r="CM43">
        <v>1563.308284916837</v>
      </c>
    </row>
    <row r="44" spans="2:91" x14ac:dyDescent="0.25">
      <c r="B44" t="s">
        <v>82</v>
      </c>
      <c r="C44">
        <v>32.93190184283069</v>
      </c>
      <c r="D44">
        <v>6.7358538971424817</v>
      </c>
      <c r="E44">
        <v>252.2366340052879</v>
      </c>
      <c r="F44">
        <v>1.7022429804553316</v>
      </c>
      <c r="G44">
        <v>287.07661077334478</v>
      </c>
      <c r="H44">
        <v>2.1150428107576955E-3</v>
      </c>
      <c r="I44">
        <v>0.30226851753373912</v>
      </c>
      <c r="J44">
        <v>3.4289478877686337</v>
      </c>
      <c r="K44">
        <v>28.220682575747894</v>
      </c>
      <c r="L44">
        <v>3.0774983128321183</v>
      </c>
      <c r="M44">
        <v>8.6536845603611915E-3</v>
      </c>
      <c r="N44">
        <v>9.7159535666906122E-3</v>
      </c>
      <c r="O44">
        <v>1.217238993410079E-2</v>
      </c>
      <c r="P44">
        <v>0.41338263021945232</v>
      </c>
      <c r="Q44">
        <v>146.88701041021437</v>
      </c>
      <c r="R44">
        <v>1.1728507836571911</v>
      </c>
      <c r="S44">
        <v>0.18997490463291225</v>
      </c>
      <c r="T44">
        <v>87.095271467884999</v>
      </c>
      <c r="U44">
        <v>115.66038696521969</v>
      </c>
      <c r="V44">
        <v>21.470358327691642</v>
      </c>
      <c r="W44">
        <v>32.874353957215355</v>
      </c>
      <c r="X44">
        <v>47.598600865906</v>
      </c>
      <c r="Y44">
        <v>0.7212164794896776</v>
      </c>
      <c r="Z44">
        <v>2.6107155083370532</v>
      </c>
      <c r="AA44">
        <v>33.755569362976992</v>
      </c>
      <c r="AB44">
        <v>12.064229718502764</v>
      </c>
      <c r="AC44">
        <v>4.2845055935122964</v>
      </c>
      <c r="AD44">
        <v>0.15878799312220093</v>
      </c>
      <c r="AE44">
        <v>37.47039819952424</v>
      </c>
      <c r="AF44">
        <v>20.06261191353655</v>
      </c>
      <c r="AG44">
        <v>11.479936559999999</v>
      </c>
      <c r="AH44">
        <v>29.551090681330521</v>
      </c>
      <c r="AI44">
        <v>21.260638418584584</v>
      </c>
      <c r="AJ44">
        <v>5.1496232953130434</v>
      </c>
      <c r="AK44">
        <v>36.745127481550576</v>
      </c>
      <c r="AL44">
        <v>32.034274962681486</v>
      </c>
      <c r="AM44">
        <v>0</v>
      </c>
      <c r="CF44">
        <v>445.57376445786144</v>
      </c>
      <c r="CG44">
        <v>0</v>
      </c>
      <c r="CI44">
        <v>0</v>
      </c>
      <c r="CJ44">
        <v>0</v>
      </c>
      <c r="CK44">
        <v>12.83370054508109</v>
      </c>
      <c r="CM44">
        <v>370.25035045730704</v>
      </c>
    </row>
    <row r="45" spans="2:91" x14ac:dyDescent="0.25">
      <c r="B45" t="s">
        <v>83</v>
      </c>
      <c r="C45">
        <v>78.063856092105297</v>
      </c>
      <c r="D45">
        <v>214.50987822693779</v>
      </c>
      <c r="E45">
        <v>86.479857835301573</v>
      </c>
      <c r="F45">
        <v>1.5159043478937293</v>
      </c>
      <c r="G45">
        <v>2.7943341973679114</v>
      </c>
      <c r="H45">
        <v>0</v>
      </c>
      <c r="I45">
        <v>8.0511411611298875</v>
      </c>
      <c r="J45">
        <v>1.8208211108943395</v>
      </c>
      <c r="K45">
        <v>258.70150775168253</v>
      </c>
      <c r="L45">
        <v>109.64322840165788</v>
      </c>
      <c r="M45">
        <v>0</v>
      </c>
      <c r="N45">
        <v>0</v>
      </c>
      <c r="O45">
        <v>0.35812258707243788</v>
      </c>
      <c r="P45">
        <v>4.029473903994378E-2</v>
      </c>
      <c r="Q45">
        <v>1.3497289899824945</v>
      </c>
      <c r="R45">
        <v>17.53801830036188</v>
      </c>
      <c r="S45">
        <v>16.201773808690344</v>
      </c>
      <c r="T45">
        <v>348.65827931243166</v>
      </c>
      <c r="U45">
        <v>263.60121629251336</v>
      </c>
      <c r="V45">
        <v>1223.1589971929468</v>
      </c>
      <c r="W45">
        <v>15.078311166995833</v>
      </c>
      <c r="X45">
        <v>4.1495397368428995</v>
      </c>
      <c r="Y45">
        <v>7.3741524902365949</v>
      </c>
      <c r="Z45">
        <v>1.5900457316656835</v>
      </c>
      <c r="AA45">
        <v>7.7882552813754495</v>
      </c>
      <c r="AB45">
        <v>6.1571828309118342</v>
      </c>
      <c r="AC45">
        <v>12.803782243722392</v>
      </c>
      <c r="AD45">
        <v>1.3251318658096845</v>
      </c>
      <c r="AE45">
        <v>2.8370830257133979</v>
      </c>
      <c r="AF45">
        <v>21.50892124849938</v>
      </c>
      <c r="AG45">
        <v>180.31973859000001</v>
      </c>
      <c r="AH45">
        <v>8.1601379679260084</v>
      </c>
      <c r="AI45">
        <v>19.930137968709385</v>
      </c>
      <c r="AJ45">
        <v>7.2557754959648406</v>
      </c>
      <c r="AK45">
        <v>10.256901931504721</v>
      </c>
      <c r="AL45">
        <v>7.9771329990588438</v>
      </c>
      <c r="AM45">
        <v>0</v>
      </c>
      <c r="CF45">
        <v>2882.7197284982863</v>
      </c>
      <c r="CG45">
        <v>0</v>
      </c>
      <c r="CI45">
        <v>0</v>
      </c>
      <c r="CJ45">
        <v>0</v>
      </c>
      <c r="CK45">
        <v>75.77561534609589</v>
      </c>
      <c r="CM45">
        <v>730.42125460263912</v>
      </c>
    </row>
    <row r="46" spans="2:91" x14ac:dyDescent="0.25">
      <c r="B46" t="s">
        <v>84</v>
      </c>
      <c r="C46">
        <v>219.6076116855979</v>
      </c>
      <c r="D46">
        <v>1.1125579437763549</v>
      </c>
      <c r="E46">
        <v>51.286737113877969</v>
      </c>
      <c r="F46">
        <v>2.0474830448394603</v>
      </c>
      <c r="G46">
        <v>26.071614532276048</v>
      </c>
      <c r="H46">
        <v>0</v>
      </c>
      <c r="I46">
        <v>178.68123855166868</v>
      </c>
      <c r="J46">
        <v>22.104277944108663</v>
      </c>
      <c r="K46">
        <v>219.9291045317627</v>
      </c>
      <c r="L46">
        <v>4.0347656614407992</v>
      </c>
      <c r="M46">
        <v>0</v>
      </c>
      <c r="N46">
        <v>0</v>
      </c>
      <c r="O46">
        <v>0.38516848629492911</v>
      </c>
      <c r="P46">
        <v>0.27518244040479606</v>
      </c>
      <c r="Q46">
        <v>31.504054594351871</v>
      </c>
      <c r="R46">
        <v>2.9853303884281113</v>
      </c>
      <c r="S46">
        <v>3.4547910969518538</v>
      </c>
      <c r="T46">
        <v>72.900501035852869</v>
      </c>
      <c r="U46">
        <v>147.47292624162998</v>
      </c>
      <c r="V46">
        <v>16.848135200650315</v>
      </c>
      <c r="W46">
        <v>52.675243043765008</v>
      </c>
      <c r="X46">
        <v>0.6668903542566228</v>
      </c>
      <c r="Y46">
        <v>0</v>
      </c>
      <c r="Z46">
        <v>5.0724821667108646</v>
      </c>
      <c r="AA46">
        <v>8.0812916541871349</v>
      </c>
      <c r="AB46">
        <v>27.319628442944968</v>
      </c>
      <c r="AC46">
        <v>3.2230635023204672</v>
      </c>
      <c r="AD46">
        <v>3.4548460000000003E-2</v>
      </c>
      <c r="AE46">
        <v>1.9346214877832142</v>
      </c>
      <c r="AF46">
        <v>13.381487169086096</v>
      </c>
      <c r="AG46">
        <v>24.161855942194649</v>
      </c>
      <c r="AH46">
        <v>3.3761861370362904</v>
      </c>
      <c r="AI46">
        <v>19.591647111146802</v>
      </c>
      <c r="AJ46">
        <v>9.2429892715374553</v>
      </c>
      <c r="AK46">
        <v>16.046109458058275</v>
      </c>
      <c r="AL46">
        <v>31.431412437040059</v>
      </c>
      <c r="AM46">
        <v>0</v>
      </c>
      <c r="CF46">
        <v>1389.570875161302</v>
      </c>
      <c r="CG46">
        <v>0</v>
      </c>
      <c r="CI46">
        <v>0</v>
      </c>
      <c r="CJ46">
        <v>0</v>
      </c>
      <c r="CK46">
        <v>37.424256530810418</v>
      </c>
      <c r="CM46">
        <v>2198.3230739319174</v>
      </c>
    </row>
    <row r="47" spans="2:91" x14ac:dyDescent="0.25">
      <c r="B47" t="s">
        <v>85</v>
      </c>
      <c r="C47">
        <v>19.890184986985236</v>
      </c>
      <c r="D47">
        <v>0</v>
      </c>
      <c r="E47">
        <v>5.3782056937238449</v>
      </c>
      <c r="F47">
        <v>9.685794517685916E-3</v>
      </c>
      <c r="G47">
        <v>0</v>
      </c>
      <c r="H47">
        <v>0</v>
      </c>
      <c r="I47">
        <v>1.0846540305490793</v>
      </c>
      <c r="J47">
        <v>36.61270880965192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2.1887031061297358E-3</v>
      </c>
      <c r="S47">
        <v>4.9430208328439799E-2</v>
      </c>
      <c r="T47">
        <v>8.0367238919175459E-3</v>
      </c>
      <c r="U47">
        <v>20.532948259402012</v>
      </c>
      <c r="V47">
        <v>5.0739219731203267E-2</v>
      </c>
      <c r="W47">
        <v>0.98724240563338361</v>
      </c>
      <c r="X47">
        <v>0</v>
      </c>
      <c r="Y47">
        <v>0</v>
      </c>
      <c r="Z47">
        <v>0</v>
      </c>
      <c r="AA47">
        <v>6.4804098159719405E-3</v>
      </c>
      <c r="AB47">
        <v>2.5208013977281643</v>
      </c>
      <c r="AC47">
        <v>0.61944557762990382</v>
      </c>
      <c r="AD47">
        <v>2.3968453022018305E-2</v>
      </c>
      <c r="AE47">
        <v>4.1839592263704599</v>
      </c>
      <c r="AF47">
        <v>1.9891806663654234E-2</v>
      </c>
      <c r="AG47">
        <v>0</v>
      </c>
      <c r="AH47">
        <v>-0.85173718374086094</v>
      </c>
      <c r="AI47">
        <v>649.02989560626031</v>
      </c>
      <c r="AJ47">
        <v>33.06111522508013</v>
      </c>
      <c r="AK47">
        <v>0.2694141167390971</v>
      </c>
      <c r="AL47">
        <v>29.268691468705384</v>
      </c>
      <c r="AM47">
        <v>0</v>
      </c>
      <c r="CF47">
        <v>1984.753170161599</v>
      </c>
      <c r="CG47">
        <v>0</v>
      </c>
      <c r="CI47">
        <v>0</v>
      </c>
      <c r="CJ47">
        <v>0</v>
      </c>
      <c r="CK47">
        <v>111.2325398229206</v>
      </c>
      <c r="CM47">
        <v>449.32717369859864</v>
      </c>
    </row>
    <row r="48" spans="2:91" x14ac:dyDescent="0.25">
      <c r="B48" t="s">
        <v>86</v>
      </c>
      <c r="C48">
        <v>5.3683233506619361</v>
      </c>
      <c r="D48">
        <v>41.079764369012004</v>
      </c>
      <c r="E48">
        <v>438.10922966910061</v>
      </c>
      <c r="F48">
        <v>31.479649274790997</v>
      </c>
      <c r="G48">
        <v>2.1932241937371799</v>
      </c>
      <c r="H48">
        <v>0</v>
      </c>
      <c r="I48">
        <v>36.984462623155089</v>
      </c>
      <c r="J48">
        <v>2.621996602117973</v>
      </c>
      <c r="K48">
        <v>871.42354167604071</v>
      </c>
      <c r="L48">
        <v>92.786221843694122</v>
      </c>
      <c r="M48">
        <v>0</v>
      </c>
      <c r="N48">
        <v>86.330705747569681</v>
      </c>
      <c r="O48">
        <v>3.1205538728779603</v>
      </c>
      <c r="P48">
        <v>0.22483292796022569</v>
      </c>
      <c r="Q48">
        <v>10.859460812778233</v>
      </c>
      <c r="R48">
        <v>6.1411381145061021</v>
      </c>
      <c r="S48">
        <v>8.2492632004974276</v>
      </c>
      <c r="T48">
        <v>2900.3362093988967</v>
      </c>
      <c r="U48">
        <v>234.12225423969295</v>
      </c>
      <c r="V48">
        <v>10.927515191241794</v>
      </c>
      <c r="W48">
        <v>74.200238461415381</v>
      </c>
      <c r="X48">
        <v>4.7355161380595456</v>
      </c>
      <c r="Y48">
        <v>6.0175723245054803E-2</v>
      </c>
      <c r="Z48">
        <v>5.6268721871405303</v>
      </c>
      <c r="AA48">
        <v>12.396932579512191</v>
      </c>
      <c r="AB48">
        <v>66.553073226464505</v>
      </c>
      <c r="AC48">
        <v>11.541297419941936</v>
      </c>
      <c r="AD48">
        <v>1.9678191037849527E-2</v>
      </c>
      <c r="AE48">
        <v>6.4720661897143161</v>
      </c>
      <c r="AF48">
        <v>5.357335661196303</v>
      </c>
      <c r="AG48">
        <v>0</v>
      </c>
      <c r="AH48">
        <v>2.7594855470224715</v>
      </c>
      <c r="AI48">
        <v>5.9163014419687867</v>
      </c>
      <c r="AJ48">
        <v>6.4373338414767058</v>
      </c>
      <c r="AK48">
        <v>22.574171306656567</v>
      </c>
      <c r="AL48">
        <v>9.4051867738671806</v>
      </c>
      <c r="AM48">
        <v>0</v>
      </c>
      <c r="CF48">
        <v>1460.4644840769188</v>
      </c>
      <c r="CG48">
        <v>0</v>
      </c>
      <c r="CI48">
        <v>0</v>
      </c>
      <c r="CJ48">
        <v>0</v>
      </c>
      <c r="CK48">
        <v>234.02539785371653</v>
      </c>
      <c r="CM48">
        <v>427.79549188376154</v>
      </c>
    </row>
    <row r="49" spans="2:91" x14ac:dyDescent="0.25">
      <c r="B49" t="s">
        <v>87</v>
      </c>
      <c r="C49">
        <v>21.305168527582335</v>
      </c>
      <c r="D49">
        <v>19.688381295822097</v>
      </c>
      <c r="E49">
        <v>119.86895177359334</v>
      </c>
      <c r="F49">
        <v>8.5794639570776656</v>
      </c>
      <c r="G49">
        <v>11.762980658731335</v>
      </c>
      <c r="H49">
        <v>0</v>
      </c>
      <c r="I49">
        <v>1.5644761967248844E-3</v>
      </c>
      <c r="J49">
        <v>0.18152815834107217</v>
      </c>
      <c r="K49">
        <v>72.320364407882764</v>
      </c>
      <c r="L49">
        <v>817.33688486066751</v>
      </c>
      <c r="M49">
        <v>5.354199611742902E-4</v>
      </c>
      <c r="N49">
        <v>72.745640502324761</v>
      </c>
      <c r="O49">
        <v>7.0545953598165614</v>
      </c>
      <c r="P49">
        <v>9.8405527539857971</v>
      </c>
      <c r="Q49">
        <v>93.333442386677703</v>
      </c>
      <c r="R49">
        <v>11.020199533784506</v>
      </c>
      <c r="S49">
        <v>14.949112033750747</v>
      </c>
      <c r="T49">
        <v>1204.5211769966268</v>
      </c>
      <c r="U49">
        <v>173.79400272078755</v>
      </c>
      <c r="V49">
        <v>11.191721106291329</v>
      </c>
      <c r="W49">
        <v>2.5105729638982419</v>
      </c>
      <c r="X49">
        <v>1.2336787910418883</v>
      </c>
      <c r="Y49">
        <v>5.1899025726534924E-2</v>
      </c>
      <c r="Z49">
        <v>1.4940925177355531</v>
      </c>
      <c r="AA49">
        <v>2.5853507044067037</v>
      </c>
      <c r="AB49">
        <v>33.86167624216931</v>
      </c>
      <c r="AC49">
        <v>13.340311048869289</v>
      </c>
      <c r="AD49">
        <v>5.7622534455943351</v>
      </c>
      <c r="AE49">
        <v>58.298580617780352</v>
      </c>
      <c r="AF49">
        <v>15.209696491506099</v>
      </c>
      <c r="AG49">
        <v>18.302087240000002</v>
      </c>
      <c r="AH49">
        <v>1.173821601231416</v>
      </c>
      <c r="AI49">
        <v>1.0408840896451883</v>
      </c>
      <c r="AJ49">
        <v>0.35297810529798557</v>
      </c>
      <c r="AK49">
        <v>2.5305052236956485</v>
      </c>
      <c r="AL49">
        <v>1.1632826557917124</v>
      </c>
      <c r="AM49">
        <v>0</v>
      </c>
      <c r="CF49">
        <v>411.01750026884258</v>
      </c>
      <c r="CG49">
        <v>0</v>
      </c>
      <c r="CI49">
        <v>0</v>
      </c>
      <c r="CJ49">
        <v>0</v>
      </c>
      <c r="CK49">
        <v>687.10028441611212</v>
      </c>
      <c r="CM49">
        <v>2585.0467838336294</v>
      </c>
    </row>
    <row r="50" spans="2:91" x14ac:dyDescent="0.25">
      <c r="B50" t="s">
        <v>88</v>
      </c>
      <c r="C50">
        <v>2.4616785316033094E-2</v>
      </c>
      <c r="D50">
        <v>7.6897203444246725E-3</v>
      </c>
      <c r="E50">
        <v>0.96271385139673982</v>
      </c>
      <c r="F50">
        <v>2.0991700655187694E-2</v>
      </c>
      <c r="G50">
        <v>0.11752394105430636</v>
      </c>
      <c r="H50">
        <v>0</v>
      </c>
      <c r="I50">
        <v>3.9912225236973346E-2</v>
      </c>
      <c r="J50">
        <v>0.39044178349285741</v>
      </c>
      <c r="K50">
        <v>0.15545358573983406</v>
      </c>
      <c r="L50">
        <v>0.92508032614012747</v>
      </c>
      <c r="M50">
        <v>1.5606656956676122</v>
      </c>
      <c r="N50">
        <v>0</v>
      </c>
      <c r="O50">
        <v>7.9337844383669365E-2</v>
      </c>
      <c r="P50">
        <v>3.4536985776364962E-3</v>
      </c>
      <c r="Q50">
        <v>5.7906424482930582E-2</v>
      </c>
      <c r="R50">
        <v>6.7887486182346359</v>
      </c>
      <c r="S50">
        <v>3.20843664823727E-2</v>
      </c>
      <c r="T50">
        <v>17.668977962216392</v>
      </c>
      <c r="U50">
        <v>63.59153723217716</v>
      </c>
      <c r="V50">
        <v>1.8506234148939935</v>
      </c>
      <c r="W50">
        <v>6.2662353681486334</v>
      </c>
      <c r="X50">
        <v>0.95391280515011845</v>
      </c>
      <c r="Y50">
        <v>57.847691416513101</v>
      </c>
      <c r="Z50">
        <v>21.232620956794847</v>
      </c>
      <c r="AA50">
        <v>16.15604869187381</v>
      </c>
      <c r="AB50">
        <v>0.78803373475782756</v>
      </c>
      <c r="AC50">
        <v>7.5843236798307192</v>
      </c>
      <c r="AD50">
        <v>2.5855592374904431E-2</v>
      </c>
      <c r="AE50">
        <v>0.22414719851856416</v>
      </c>
      <c r="AF50">
        <v>4.1331408225123223</v>
      </c>
      <c r="AG50">
        <v>0</v>
      </c>
      <c r="AH50">
        <v>7.3965704980566809</v>
      </c>
      <c r="AI50">
        <v>3.5912638681985372</v>
      </c>
      <c r="AJ50">
        <v>2.1604682871641976</v>
      </c>
      <c r="AK50">
        <v>15.933019718494011</v>
      </c>
      <c r="AL50">
        <v>24.098280424131548</v>
      </c>
      <c r="AM50">
        <v>0</v>
      </c>
      <c r="CF50">
        <v>961.63887043136572</v>
      </c>
      <c r="CG50">
        <v>0</v>
      </c>
      <c r="CI50">
        <v>895.93238016322027</v>
      </c>
      <c r="CJ50">
        <v>559.20156530027759</v>
      </c>
      <c r="CK50">
        <v>2.8711172800940492</v>
      </c>
      <c r="CM50">
        <v>257.53484356458608</v>
      </c>
    </row>
    <row r="51" spans="2:91" x14ac:dyDescent="0.25">
      <c r="B51" t="s">
        <v>89</v>
      </c>
      <c r="C51">
        <v>0.60217600678056882</v>
      </c>
      <c r="D51">
        <v>0</v>
      </c>
      <c r="E51">
        <v>3.3446965019692732</v>
      </c>
      <c r="F51">
        <v>1.1504167408857005</v>
      </c>
      <c r="G51">
        <v>0.10964685726099442</v>
      </c>
      <c r="H51">
        <v>0</v>
      </c>
      <c r="I51">
        <v>1.1981875940338397E-2</v>
      </c>
      <c r="J51">
        <v>0.89035229675295458</v>
      </c>
      <c r="K51">
        <v>0.7300532549347829</v>
      </c>
      <c r="L51">
        <v>4.8876694307507327</v>
      </c>
      <c r="M51">
        <v>0</v>
      </c>
      <c r="N51">
        <v>23.459785919498273</v>
      </c>
      <c r="O51">
        <v>16.643521156415009</v>
      </c>
      <c r="P51">
        <v>0.72451811353479734</v>
      </c>
      <c r="Q51">
        <v>2.5558764122793356</v>
      </c>
      <c r="R51">
        <v>26.399946574916068</v>
      </c>
      <c r="S51">
        <v>6.292860676948103</v>
      </c>
      <c r="T51">
        <v>150.49680463200022</v>
      </c>
      <c r="U51">
        <v>90.576390756999416</v>
      </c>
      <c r="V51">
        <v>6.824109281439247</v>
      </c>
      <c r="W51">
        <v>13.498504094997223</v>
      </c>
      <c r="X51">
        <v>0.73959550397659979</v>
      </c>
      <c r="Y51">
        <v>2.2951203818912931</v>
      </c>
      <c r="Z51">
        <v>14.469580675801556</v>
      </c>
      <c r="AA51">
        <v>4.9274534764737332</v>
      </c>
      <c r="AB51">
        <v>2.2887372285255645</v>
      </c>
      <c r="AC51">
        <v>0.57475141785363171</v>
      </c>
      <c r="AD51">
        <v>8.7524499134094096E-3</v>
      </c>
      <c r="AE51">
        <v>0.24339462719852156</v>
      </c>
      <c r="AF51">
        <v>8.9242945925053672</v>
      </c>
      <c r="AG51">
        <v>0</v>
      </c>
      <c r="AH51">
        <v>2.6602406559000333</v>
      </c>
      <c r="AI51">
        <v>5.8282532557207212</v>
      </c>
      <c r="AJ51">
        <v>3.4033690336787159</v>
      </c>
      <c r="AK51">
        <v>24.571573351756772</v>
      </c>
      <c r="AL51">
        <v>2.4013705291704408</v>
      </c>
      <c r="AM51">
        <v>0</v>
      </c>
      <c r="CF51">
        <v>1251.666093454025</v>
      </c>
      <c r="CG51">
        <v>0</v>
      </c>
      <c r="CI51">
        <v>357.05994761362348</v>
      </c>
      <c r="CJ51">
        <v>222.86110652145186</v>
      </c>
      <c r="CK51">
        <v>17.174942451451301</v>
      </c>
      <c r="CM51">
        <v>298.64982061467344</v>
      </c>
    </row>
    <row r="52" spans="2:91" x14ac:dyDescent="0.25">
      <c r="B52" t="s">
        <v>90</v>
      </c>
      <c r="C52">
        <v>1.1284420362193119</v>
      </c>
      <c r="D52">
        <v>265.19689079140755</v>
      </c>
      <c r="E52">
        <v>9.6355778211115712</v>
      </c>
      <c r="F52">
        <v>0.44685301708807829</v>
      </c>
      <c r="G52">
        <v>3.7580694854689018</v>
      </c>
      <c r="H52">
        <v>0</v>
      </c>
      <c r="I52">
        <v>0</v>
      </c>
      <c r="J52">
        <v>4.2930685307833594</v>
      </c>
      <c r="K52">
        <v>3.835408548706484</v>
      </c>
      <c r="L52">
        <v>254.56129019467537</v>
      </c>
      <c r="M52">
        <v>0</v>
      </c>
      <c r="N52">
        <v>0</v>
      </c>
      <c r="O52">
        <v>0.41345963900178473</v>
      </c>
      <c r="P52">
        <v>0.13881086284999886</v>
      </c>
      <c r="Q52">
        <v>11.1783174027779</v>
      </c>
      <c r="R52">
        <v>2.4378352281779432E-2</v>
      </c>
      <c r="S52">
        <v>4.4383147063768718</v>
      </c>
      <c r="T52">
        <v>49.441703409790918</v>
      </c>
      <c r="U52">
        <v>81.264685370340459</v>
      </c>
      <c r="V52">
        <v>47.224410104233996</v>
      </c>
      <c r="W52">
        <v>12.186902337110322</v>
      </c>
      <c r="X52">
        <v>1.2801286858127277</v>
      </c>
      <c r="Y52">
        <v>0.17758852066569253</v>
      </c>
      <c r="Z52">
        <v>0</v>
      </c>
      <c r="AA52">
        <v>6.3928805435296923</v>
      </c>
      <c r="AB52">
        <v>0.50299102875428614</v>
      </c>
      <c r="AC52">
        <v>1.4940072997957363</v>
      </c>
      <c r="AD52">
        <v>0.37434536000000002</v>
      </c>
      <c r="AE52">
        <v>4.1510746502129479</v>
      </c>
      <c r="AF52">
        <v>0.22015971044685664</v>
      </c>
      <c r="AG52">
        <v>19.934885380000004</v>
      </c>
      <c r="AH52">
        <v>11.982285669437728</v>
      </c>
      <c r="AI52">
        <v>26.356898333079815</v>
      </c>
      <c r="AJ52">
        <v>0.2448547933465178</v>
      </c>
      <c r="AK52">
        <v>7.0738440715337108</v>
      </c>
      <c r="AL52">
        <v>3.6962019546841809</v>
      </c>
      <c r="AM52">
        <v>0</v>
      </c>
      <c r="CF52">
        <v>958.08582266588428</v>
      </c>
      <c r="CG52">
        <v>0</v>
      </c>
      <c r="CI52">
        <v>299.67261807026398</v>
      </c>
      <c r="CJ52">
        <v>187.04246080713671</v>
      </c>
      <c r="CK52">
        <v>73.417958141284032</v>
      </c>
      <c r="CM52">
        <v>350.29210645084879</v>
      </c>
    </row>
    <row r="53" spans="2:91" x14ac:dyDescent="0.25">
      <c r="B53" t="s">
        <v>91</v>
      </c>
      <c r="C53">
        <v>5.8090432442162703</v>
      </c>
      <c r="D53">
        <v>11.981678562477061</v>
      </c>
      <c r="E53">
        <v>4.0530907171286046</v>
      </c>
      <c r="F53">
        <v>8.439061447186702E-2</v>
      </c>
      <c r="G53">
        <v>0.13429281200368773</v>
      </c>
      <c r="H53">
        <v>0</v>
      </c>
      <c r="I53">
        <v>0.34067961349494674</v>
      </c>
      <c r="J53">
        <v>0.33077368612254249</v>
      </c>
      <c r="K53">
        <v>10.733272116851278</v>
      </c>
      <c r="L53">
        <v>63.960977899792901</v>
      </c>
      <c r="M53">
        <v>0</v>
      </c>
      <c r="N53">
        <v>0</v>
      </c>
      <c r="O53">
        <v>6.881343645522342E-2</v>
      </c>
      <c r="P53">
        <v>1.5322105095809481E-2</v>
      </c>
      <c r="Q53">
        <v>2.6697313263338716</v>
      </c>
      <c r="R53">
        <v>0.24075030404370462</v>
      </c>
      <c r="S53">
        <v>11.039815967829009</v>
      </c>
      <c r="T53">
        <v>51.061011352679458</v>
      </c>
      <c r="U53">
        <v>220.45937407515825</v>
      </c>
      <c r="V53">
        <v>245.27034473639691</v>
      </c>
      <c r="W53">
        <v>27.09889556516486</v>
      </c>
      <c r="X53">
        <v>0.34393780233018056</v>
      </c>
      <c r="Y53">
        <v>0.18498730987340445</v>
      </c>
      <c r="Z53">
        <v>0.93368120206779215</v>
      </c>
      <c r="AA53">
        <v>9.9680544283630663</v>
      </c>
      <c r="AB53">
        <v>0.16450083208583946</v>
      </c>
      <c r="AC53">
        <v>2.0267857139305367</v>
      </c>
      <c r="AD53">
        <v>0.38349655917278086</v>
      </c>
      <c r="AE53">
        <v>1.2213987578040357</v>
      </c>
      <c r="AF53">
        <v>10.25912448600538</v>
      </c>
      <c r="AG53">
        <v>25.358289309999996</v>
      </c>
      <c r="AH53">
        <v>3.1864795586914343</v>
      </c>
      <c r="AI53">
        <v>3.3135039284076706</v>
      </c>
      <c r="AJ53">
        <v>0.15574042256815804</v>
      </c>
      <c r="AK53">
        <v>1.3864443228872467</v>
      </c>
      <c r="AL53">
        <v>0.53435419224319936</v>
      </c>
      <c r="AM53">
        <v>0</v>
      </c>
      <c r="CF53">
        <v>1035.5927633860097</v>
      </c>
      <c r="CG53">
        <v>0</v>
      </c>
      <c r="CI53">
        <v>1499.6883447025837</v>
      </c>
      <c r="CJ53">
        <v>936.03946948260341</v>
      </c>
      <c r="CK53">
        <v>171.08605155751744</v>
      </c>
      <c r="CM53">
        <v>3686.2151162154901</v>
      </c>
    </row>
    <row r="54" spans="2:91" x14ac:dyDescent="0.25">
      <c r="B54" t="s">
        <v>92</v>
      </c>
      <c r="C54">
        <v>2.3726214420360665</v>
      </c>
      <c r="D54">
        <v>3.2135418605896069</v>
      </c>
      <c r="E54">
        <v>12.414767188093929</v>
      </c>
      <c r="F54">
        <v>1.0505827660271891</v>
      </c>
      <c r="G54">
        <v>1.2870141550149421</v>
      </c>
      <c r="H54">
        <v>0</v>
      </c>
      <c r="I54">
        <v>1.3205883501658846</v>
      </c>
      <c r="J54">
        <v>3.9533279378108297</v>
      </c>
      <c r="K54">
        <v>4.5018791053652141</v>
      </c>
      <c r="L54">
        <v>8.7416717013759744</v>
      </c>
      <c r="M54">
        <v>0</v>
      </c>
      <c r="N54">
        <v>0</v>
      </c>
      <c r="O54">
        <v>1.2622836009568061</v>
      </c>
      <c r="P54">
        <v>5.4949149564942679E-2</v>
      </c>
      <c r="Q54">
        <v>17.54934160862906</v>
      </c>
      <c r="R54">
        <v>23.038012859740295</v>
      </c>
      <c r="S54">
        <v>31.776617086830775</v>
      </c>
      <c r="T54">
        <v>187.27614101720314</v>
      </c>
      <c r="U54">
        <v>127.69714867264997</v>
      </c>
      <c r="V54">
        <v>33.654330329494258</v>
      </c>
      <c r="W54">
        <v>72.930968092684608</v>
      </c>
      <c r="X54">
        <v>2.9880187306803885</v>
      </c>
      <c r="Y54">
        <v>1.8530976069463566E-3</v>
      </c>
      <c r="Z54">
        <v>0.69908302198256023</v>
      </c>
      <c r="AA54">
        <v>26.170791687362463</v>
      </c>
      <c r="AB54">
        <v>1.9580008655804817</v>
      </c>
      <c r="AC54">
        <v>22.263499275323401</v>
      </c>
      <c r="AD54">
        <v>1.3755643096671535</v>
      </c>
      <c r="AE54">
        <v>3.3811498923032315</v>
      </c>
      <c r="AF54">
        <v>2.3052784581979258</v>
      </c>
      <c r="AG54">
        <v>365.68320887311296</v>
      </c>
      <c r="AH54">
        <v>24.381305722374371</v>
      </c>
      <c r="AI54">
        <v>26.748264860715839</v>
      </c>
      <c r="AJ54">
        <v>3.4324157965870801</v>
      </c>
      <c r="AK54">
        <v>82.056402674371938</v>
      </c>
      <c r="AL54">
        <v>4.959618534707336</v>
      </c>
      <c r="AM54">
        <v>0</v>
      </c>
      <c r="CF54">
        <v>837.52879524458149</v>
      </c>
      <c r="CG54">
        <v>0</v>
      </c>
      <c r="CI54">
        <v>0</v>
      </c>
      <c r="CJ54">
        <v>0</v>
      </c>
      <c r="CK54">
        <v>-7.5536431708143823</v>
      </c>
      <c r="CM54">
        <v>447.08078144412212</v>
      </c>
    </row>
    <row r="55" spans="2:91" x14ac:dyDescent="0.25">
      <c r="B55" t="s">
        <v>93</v>
      </c>
      <c r="C55">
        <v>34.01541556692046</v>
      </c>
      <c r="D55">
        <v>105.81208844424324</v>
      </c>
      <c r="E55">
        <v>244.59072644864725</v>
      </c>
      <c r="F55">
        <v>17.293833221110951</v>
      </c>
      <c r="G55">
        <v>8.5517071598042236</v>
      </c>
      <c r="H55">
        <v>1.7726865463468366</v>
      </c>
      <c r="I55">
        <v>286.57571249518418</v>
      </c>
      <c r="J55">
        <v>4.7941695920368774</v>
      </c>
      <c r="K55">
        <v>118.77151911957154</v>
      </c>
      <c r="L55">
        <v>427.74222052598043</v>
      </c>
      <c r="M55">
        <v>7.5238752714034242E-4</v>
      </c>
      <c r="N55">
        <v>3.1699671862400707</v>
      </c>
      <c r="O55">
        <v>3.1665779697713936</v>
      </c>
      <c r="P55">
        <v>2.3567117386732579</v>
      </c>
      <c r="Q55">
        <v>3.0360810580440929</v>
      </c>
      <c r="R55">
        <v>398.23078203104274</v>
      </c>
      <c r="S55">
        <v>39.343327369410076</v>
      </c>
      <c r="T55">
        <v>78.834413020839278</v>
      </c>
      <c r="U55">
        <v>490.89061702202832</v>
      </c>
      <c r="V55">
        <v>224.16119781652716</v>
      </c>
      <c r="W55">
        <v>347.84468435659721</v>
      </c>
      <c r="X55">
        <v>10.843362302787092</v>
      </c>
      <c r="Y55">
        <v>44.08842540767877</v>
      </c>
      <c r="Z55">
        <v>71.030324566630156</v>
      </c>
      <c r="AA55">
        <v>96.461144882502182</v>
      </c>
      <c r="AB55">
        <v>194.01143543179961</v>
      </c>
      <c r="AC55">
        <v>8.6325164811258617</v>
      </c>
      <c r="AD55">
        <v>3.2208171985204443</v>
      </c>
      <c r="AE55">
        <v>4.5487184163361309</v>
      </c>
      <c r="AF55">
        <v>10.960343107467422</v>
      </c>
      <c r="AG55">
        <v>235.23394600156701</v>
      </c>
      <c r="AH55">
        <v>61.43036596561835</v>
      </c>
      <c r="AI55">
        <v>74.026806979746752</v>
      </c>
      <c r="AJ55">
        <v>44.599262994688296</v>
      </c>
      <c r="AK55">
        <v>128.83302372436447</v>
      </c>
      <c r="AL55">
        <v>27.597365300871733</v>
      </c>
      <c r="AM55">
        <v>0</v>
      </c>
      <c r="CF55">
        <v>1156.2425241133772</v>
      </c>
      <c r="CG55">
        <v>0</v>
      </c>
      <c r="CI55">
        <v>0</v>
      </c>
      <c r="CJ55">
        <v>0</v>
      </c>
      <c r="CK55">
        <v>0</v>
      </c>
      <c r="CM55">
        <v>253.65111043338371</v>
      </c>
    </row>
    <row r="56" spans="2:91" x14ac:dyDescent="0.25">
      <c r="B56" t="s">
        <v>94</v>
      </c>
      <c r="C56">
        <v>14.506488431433851</v>
      </c>
      <c r="D56">
        <v>0.75468559390455536</v>
      </c>
      <c r="E56">
        <v>16.00018378342401</v>
      </c>
      <c r="F56">
        <v>1.580516576815769</v>
      </c>
      <c r="G56">
        <v>0.43988569766002739</v>
      </c>
      <c r="H56">
        <v>3.2224590083614772E-2</v>
      </c>
      <c r="I56">
        <v>0.34805788834191553</v>
      </c>
      <c r="J56">
        <v>9.3650191086790013E-2</v>
      </c>
      <c r="K56">
        <v>2.0965079771996331</v>
      </c>
      <c r="L56">
        <v>1.4293362304187422</v>
      </c>
      <c r="M56">
        <v>0</v>
      </c>
      <c r="N56">
        <v>0</v>
      </c>
      <c r="O56">
        <v>0</v>
      </c>
      <c r="P56">
        <v>1.0254788252413523</v>
      </c>
      <c r="Q56">
        <v>0.28106499465014323</v>
      </c>
      <c r="R56">
        <v>1.1657037918991311</v>
      </c>
      <c r="S56">
        <v>5.6002592061625647</v>
      </c>
      <c r="T56">
        <v>7.4557812331890174</v>
      </c>
      <c r="U56">
        <v>22.589958034281153</v>
      </c>
      <c r="V56">
        <v>6.677530927257906</v>
      </c>
      <c r="W56">
        <v>27.650646185031455</v>
      </c>
      <c r="X56">
        <v>1.5061393734118063</v>
      </c>
      <c r="Y56">
        <v>7.4353057917945581E-2</v>
      </c>
      <c r="Z56">
        <v>1.1192784797418198</v>
      </c>
      <c r="AA56">
        <v>3.8248358402063465</v>
      </c>
      <c r="AB56">
        <v>9.8982141992955963</v>
      </c>
      <c r="AC56">
        <v>0.90333632316495827</v>
      </c>
      <c r="AD56">
        <v>1.0608196851776805</v>
      </c>
      <c r="AE56">
        <v>0.13250796886788871</v>
      </c>
      <c r="AF56">
        <v>3.4989273356725197</v>
      </c>
      <c r="AG56">
        <v>31.276535260000017</v>
      </c>
      <c r="AH56">
        <v>8.1308052717090824</v>
      </c>
      <c r="AI56">
        <v>9.8102087861700866</v>
      </c>
      <c r="AJ56">
        <v>2.9620859859270654</v>
      </c>
      <c r="AK56">
        <v>10.884095863624903</v>
      </c>
      <c r="AL56">
        <v>6.3495977144077287</v>
      </c>
      <c r="AM56">
        <v>0</v>
      </c>
      <c r="CF56">
        <v>306.21454202408955</v>
      </c>
      <c r="CG56">
        <v>108.78690118887253</v>
      </c>
      <c r="CI56">
        <v>0</v>
      </c>
      <c r="CJ56">
        <v>0</v>
      </c>
      <c r="CK56">
        <v>5.2851944830639184</v>
      </c>
      <c r="CM56">
        <v>169.76348115974704</v>
      </c>
    </row>
    <row r="57" spans="2:91" x14ac:dyDescent="0.25">
      <c r="B57" t="s">
        <v>95</v>
      </c>
      <c r="C57">
        <v>4.9745964135976886</v>
      </c>
      <c r="D57">
        <v>3.5186526924416341</v>
      </c>
      <c r="E57">
        <v>53.834800137875916</v>
      </c>
      <c r="F57">
        <v>2.671313593722239</v>
      </c>
      <c r="G57">
        <v>0.26228486272650886</v>
      </c>
      <c r="H57">
        <v>0</v>
      </c>
      <c r="I57">
        <v>6.1353349214984011E-2</v>
      </c>
      <c r="J57">
        <v>0.21631343467697706</v>
      </c>
      <c r="K57">
        <v>48.972696385313306</v>
      </c>
      <c r="L57">
        <v>4.9675949176189436</v>
      </c>
      <c r="M57">
        <v>0</v>
      </c>
      <c r="N57">
        <v>0.91955834864536801</v>
      </c>
      <c r="O57">
        <v>0.26741032876915921</v>
      </c>
      <c r="P57">
        <v>1.148023886793339</v>
      </c>
      <c r="Q57">
        <v>1.9961914057721819</v>
      </c>
      <c r="R57">
        <v>34.926910157813602</v>
      </c>
      <c r="S57">
        <v>10.225651728171641</v>
      </c>
      <c r="T57">
        <v>2037.6195803182047</v>
      </c>
      <c r="U57">
        <v>89.938330157413446</v>
      </c>
      <c r="V57">
        <v>28.222543199007738</v>
      </c>
      <c r="W57">
        <v>88.244533094787073</v>
      </c>
      <c r="X57">
        <v>4.4153948942272585</v>
      </c>
      <c r="Y57">
        <v>25.95278696805509</v>
      </c>
      <c r="Z57">
        <v>6.1070005682605331</v>
      </c>
      <c r="AA57">
        <v>17.207400986095081</v>
      </c>
      <c r="AB57">
        <v>162.39134420128798</v>
      </c>
      <c r="AC57">
        <v>28.224129690301556</v>
      </c>
      <c r="AD57">
        <v>0.62749134396471007</v>
      </c>
      <c r="AE57">
        <v>0.8174417855093995</v>
      </c>
      <c r="AF57">
        <v>4.7580024533234724</v>
      </c>
      <c r="AG57">
        <v>30.92869572</v>
      </c>
      <c r="AH57">
        <v>33.969128191416374</v>
      </c>
      <c r="AI57">
        <v>32.869645950761736</v>
      </c>
      <c r="AJ57">
        <v>21.076197688613938</v>
      </c>
      <c r="AK57">
        <v>41.655067250838684</v>
      </c>
      <c r="AL57">
        <v>2.6737150662911993</v>
      </c>
      <c r="AM57">
        <v>0</v>
      </c>
      <c r="CF57">
        <v>1067.0501221554118</v>
      </c>
      <c r="CG57">
        <v>12.583233988271335</v>
      </c>
      <c r="CI57">
        <v>5394.3156446408639</v>
      </c>
      <c r="CJ57">
        <v>3366.8944431469272</v>
      </c>
      <c r="CK57">
        <v>1060.8950883172286</v>
      </c>
      <c r="CM57">
        <v>6.6678375443993865</v>
      </c>
    </row>
    <row r="58" spans="2:91" x14ac:dyDescent="0.25">
      <c r="B58" t="s">
        <v>96</v>
      </c>
      <c r="C58">
        <v>8.311551492764977</v>
      </c>
      <c r="D58">
        <v>23.652956080591707</v>
      </c>
      <c r="E58">
        <v>82.739120644439851</v>
      </c>
      <c r="F58">
        <v>1.5470240058045623</v>
      </c>
      <c r="G58">
        <v>2.3289919521030553</v>
      </c>
      <c r="H58">
        <v>0.43261845973585955</v>
      </c>
      <c r="I58">
        <v>1.502863264891279</v>
      </c>
      <c r="J58">
        <v>1.4067634966407134E-2</v>
      </c>
      <c r="K58">
        <v>25.899153082290098</v>
      </c>
      <c r="L58">
        <v>16.890869933787982</v>
      </c>
      <c r="M58">
        <v>0</v>
      </c>
      <c r="N58">
        <v>3.4602479189600626</v>
      </c>
      <c r="O58">
        <v>5.1398390917864897E-2</v>
      </c>
      <c r="P58">
        <v>2.2374511304768144E-3</v>
      </c>
      <c r="Q58">
        <v>6.4185476622593924</v>
      </c>
      <c r="R58">
        <v>8.2955984649054404</v>
      </c>
      <c r="S58">
        <v>3.6271732247528234</v>
      </c>
      <c r="T58">
        <v>92.138963635800252</v>
      </c>
      <c r="U58">
        <v>324.90332204312517</v>
      </c>
      <c r="V58">
        <v>223.05293200963519</v>
      </c>
      <c r="W58">
        <v>5.5754917844410814</v>
      </c>
      <c r="X58">
        <v>1.0712882196286797</v>
      </c>
      <c r="Y58">
        <v>0.37705983447948077</v>
      </c>
      <c r="Z58">
        <v>3.1256456430616639</v>
      </c>
      <c r="AA58">
        <v>6.9679031877983677</v>
      </c>
      <c r="AB58">
        <v>2.9734646071151043</v>
      </c>
      <c r="AC58">
        <v>3.7800052453083421</v>
      </c>
      <c r="AD58">
        <v>0.36062194713547258</v>
      </c>
      <c r="AE58">
        <v>1.651357616597499</v>
      </c>
      <c r="AF58">
        <v>9.9461342275614424</v>
      </c>
      <c r="AG58">
        <v>47.711990429999993</v>
      </c>
      <c r="AH58">
        <v>2.8760351872875058</v>
      </c>
      <c r="AI58">
        <v>14.841772458349713</v>
      </c>
      <c r="AJ58">
        <v>6.2760121071755099</v>
      </c>
      <c r="AK58">
        <v>24.715122330405411</v>
      </c>
      <c r="AL58">
        <v>3.621716927965335</v>
      </c>
      <c r="AM58">
        <v>0</v>
      </c>
      <c r="AN58">
        <v>690.67162293300794</v>
      </c>
      <c r="AO58">
        <v>612.73806098746479</v>
      </c>
      <c r="AP58">
        <v>4433.3791069384115</v>
      </c>
      <c r="AQ58">
        <v>768.20193376301086</v>
      </c>
      <c r="AR58">
        <v>196.19480389661632</v>
      </c>
      <c r="AS58">
        <v>1156.9715126650822</v>
      </c>
      <c r="AT58">
        <v>756.793853647687</v>
      </c>
      <c r="AU58">
        <v>1258.4633108876442</v>
      </c>
      <c r="AV58">
        <v>1469.0237422437683</v>
      </c>
      <c r="AW58">
        <v>600.2570398918366</v>
      </c>
      <c r="AX58">
        <v>476.43425679285679</v>
      </c>
      <c r="AY58">
        <v>580.12258418325519</v>
      </c>
      <c r="AZ58">
        <v>278.42900953675104</v>
      </c>
      <c r="BA58">
        <v>1500.7051550656981</v>
      </c>
      <c r="BB58">
        <v>423.11392233186285</v>
      </c>
      <c r="BC58">
        <v>517.68551169102591</v>
      </c>
      <c r="BD58">
        <v>74.163019036750043</v>
      </c>
      <c r="BE58">
        <v>0</v>
      </c>
      <c r="BF58">
        <v>0</v>
      </c>
      <c r="BG58">
        <v>0</v>
      </c>
      <c r="BH58">
        <v>0</v>
      </c>
      <c r="BI58">
        <v>64.799026208294222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CF58">
        <v>309.70830022975423</v>
      </c>
      <c r="CG58">
        <v>0</v>
      </c>
      <c r="CI58">
        <v>0</v>
      </c>
      <c r="CJ58">
        <v>0</v>
      </c>
      <c r="CK58">
        <v>0</v>
      </c>
      <c r="CM58">
        <v>0</v>
      </c>
    </row>
    <row r="59" spans="2:91" x14ac:dyDescent="0.25">
      <c r="B59" t="s">
        <v>97</v>
      </c>
      <c r="C59">
        <v>274.3988943092636</v>
      </c>
      <c r="D59">
        <v>44.1958223799259</v>
      </c>
      <c r="E59">
        <v>225.4035886348143</v>
      </c>
      <c r="F59">
        <v>7.9656673447650377</v>
      </c>
      <c r="G59">
        <v>8.2134249876235508</v>
      </c>
      <c r="H59">
        <v>5.8746080177951612</v>
      </c>
      <c r="I59">
        <v>9.1077536536520523</v>
      </c>
      <c r="J59">
        <v>6.5306381495437869</v>
      </c>
      <c r="K59">
        <v>107.69480456211055</v>
      </c>
      <c r="L59">
        <v>140.22317016300624</v>
      </c>
      <c r="M59">
        <v>0</v>
      </c>
      <c r="N59">
        <v>0.66949931658520623</v>
      </c>
      <c r="O59">
        <v>3.4067456807726514E-2</v>
      </c>
      <c r="P59">
        <v>0.369641176131904</v>
      </c>
      <c r="Q59">
        <v>8.5563755540328224</v>
      </c>
      <c r="R59">
        <v>35.035881383029007</v>
      </c>
      <c r="S59">
        <v>3.9646107386179894</v>
      </c>
      <c r="T59">
        <v>156.95746670475009</v>
      </c>
      <c r="U59">
        <v>1264.4825613890007</v>
      </c>
      <c r="V59">
        <v>1311.4333141873735</v>
      </c>
      <c r="W59">
        <v>24.677309263957238</v>
      </c>
      <c r="X59">
        <v>12.018367283422311</v>
      </c>
      <c r="Y59">
        <v>1.2395107963503917</v>
      </c>
      <c r="Z59">
        <v>15.445558611764689</v>
      </c>
      <c r="AA59">
        <v>54.584899528957777</v>
      </c>
      <c r="AB59">
        <v>14.58784497680354</v>
      </c>
      <c r="AC59">
        <v>15.771900254994826</v>
      </c>
      <c r="AD59">
        <v>0.27793897111204846</v>
      </c>
      <c r="AE59">
        <v>8.9601570887755067</v>
      </c>
      <c r="AF59">
        <v>55.130189604403071</v>
      </c>
      <c r="AG59">
        <v>54.638660697499994</v>
      </c>
      <c r="AH59">
        <v>55.665480919335444</v>
      </c>
      <c r="AI59">
        <v>11.42161015998197</v>
      </c>
      <c r="AJ59">
        <v>16.922740457426109</v>
      </c>
      <c r="AK59">
        <v>97.158078115007982</v>
      </c>
      <c r="AL59">
        <v>13.485566028883586</v>
      </c>
      <c r="AM59">
        <v>0</v>
      </c>
      <c r="AN59">
        <v>137.02909740629343</v>
      </c>
      <c r="AO59">
        <v>121.56709593342987</v>
      </c>
      <c r="AP59">
        <v>879.58143539164143</v>
      </c>
      <c r="AQ59">
        <v>152.41109394692029</v>
      </c>
      <c r="AR59">
        <v>38.925005749607493</v>
      </c>
      <c r="AS59">
        <v>229.54289251386794</v>
      </c>
      <c r="AT59">
        <v>150.14773337232037</v>
      </c>
      <c r="AU59">
        <v>249.6788428595915</v>
      </c>
      <c r="AV59">
        <v>291.45398592350176</v>
      </c>
      <c r="AW59">
        <v>119.09086410537236</v>
      </c>
      <c r="AX59">
        <v>94.524451293542967</v>
      </c>
      <c r="AY59">
        <v>115.0961925409066</v>
      </c>
      <c r="AZ59">
        <v>55.240253981377073</v>
      </c>
      <c r="BA59">
        <v>297.73957122829472</v>
      </c>
      <c r="BB59">
        <v>83.945708716044066</v>
      </c>
      <c r="BC59">
        <v>102.70869115208619</v>
      </c>
      <c r="BD59">
        <v>14.713926592749752</v>
      </c>
      <c r="BE59">
        <v>0</v>
      </c>
      <c r="BF59">
        <v>0</v>
      </c>
      <c r="BG59">
        <v>0</v>
      </c>
      <c r="BH59">
        <v>0</v>
      </c>
      <c r="BI59">
        <v>12.856112484283383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CF59">
        <v>1323.3880892975715</v>
      </c>
      <c r="CG59">
        <v>0</v>
      </c>
      <c r="CI59">
        <v>0</v>
      </c>
      <c r="CJ59">
        <v>0</v>
      </c>
      <c r="CK59">
        <v>0</v>
      </c>
      <c r="CM59">
        <v>5661.9024092254513</v>
      </c>
    </row>
    <row r="60" spans="2:91" x14ac:dyDescent="0.25">
      <c r="B60" t="s">
        <v>98</v>
      </c>
      <c r="C60">
        <v>4.4622069846628936</v>
      </c>
      <c r="D60">
        <v>2.8702135050045103</v>
      </c>
      <c r="E60">
        <v>12.024239874223746</v>
      </c>
      <c r="F60">
        <v>9.447581895897299</v>
      </c>
      <c r="G60">
        <v>0.58785899413547127</v>
      </c>
      <c r="H60">
        <v>0</v>
      </c>
      <c r="I60">
        <v>1.9859573946370441</v>
      </c>
      <c r="J60">
        <v>1.1319080388119707</v>
      </c>
      <c r="K60">
        <v>6.928852714863126</v>
      </c>
      <c r="L60">
        <v>4.3889451934383512</v>
      </c>
      <c r="M60">
        <v>0</v>
      </c>
      <c r="N60">
        <v>0.85475454892901914</v>
      </c>
      <c r="O60">
        <v>2.4744902306810979E-2</v>
      </c>
      <c r="P60">
        <v>0.49999040253738142</v>
      </c>
      <c r="Q60">
        <v>1.1994327047501765</v>
      </c>
      <c r="R60">
        <v>4.6942420391262649</v>
      </c>
      <c r="S60">
        <v>0.58557630436331565</v>
      </c>
      <c r="T60">
        <v>21.984471146724776</v>
      </c>
      <c r="U60">
        <v>89.112673084501196</v>
      </c>
      <c r="V60">
        <v>122.86336122058377</v>
      </c>
      <c r="W60">
        <v>44.617196440447636</v>
      </c>
      <c r="X60">
        <v>11.3154944704524</v>
      </c>
      <c r="Y60">
        <v>2.9295472224792958</v>
      </c>
      <c r="Z60">
        <v>4.7632361073758087</v>
      </c>
      <c r="AA60">
        <v>62.176365567777125</v>
      </c>
      <c r="AB60">
        <v>3.3283345829204665</v>
      </c>
      <c r="AC60">
        <v>10.524191516026335</v>
      </c>
      <c r="AD60">
        <v>1.2393143116180387</v>
      </c>
      <c r="AE60">
        <v>2.0511151106839458</v>
      </c>
      <c r="AF60">
        <v>44.567676174104896</v>
      </c>
      <c r="AG60">
        <v>154.30081868529672</v>
      </c>
      <c r="AH60">
        <v>67.197664961461371</v>
      </c>
      <c r="AI60">
        <v>8.0503628340769851</v>
      </c>
      <c r="AJ60">
        <v>58.605132223686297</v>
      </c>
      <c r="AK60">
        <v>85.538229124545197</v>
      </c>
      <c r="AL60">
        <v>34.007378178489006</v>
      </c>
      <c r="AM60">
        <v>0</v>
      </c>
      <c r="CF60">
        <v>1402.8348635212146</v>
      </c>
      <c r="CG60">
        <v>0</v>
      </c>
      <c r="CI60">
        <v>0</v>
      </c>
      <c r="CJ60">
        <v>0</v>
      </c>
      <c r="CK60">
        <v>0</v>
      </c>
      <c r="CM60">
        <v>2958.0040964579784</v>
      </c>
    </row>
    <row r="61" spans="2:91" x14ac:dyDescent="0.25">
      <c r="B61" t="s">
        <v>99</v>
      </c>
      <c r="C61">
        <v>0</v>
      </c>
      <c r="D61">
        <v>0</v>
      </c>
      <c r="E61">
        <v>14.28247633630105</v>
      </c>
      <c r="F61">
        <v>0</v>
      </c>
      <c r="G61">
        <v>6.6376822140619421E-2</v>
      </c>
      <c r="H61">
        <v>0</v>
      </c>
      <c r="I61">
        <v>0</v>
      </c>
      <c r="J61">
        <v>5.2092257462720403E-3</v>
      </c>
      <c r="K61">
        <v>0</v>
      </c>
      <c r="L61">
        <v>0</v>
      </c>
      <c r="M61">
        <v>0</v>
      </c>
      <c r="N61">
        <v>9.3313894710722198E-2</v>
      </c>
      <c r="O61">
        <v>0</v>
      </c>
      <c r="P61">
        <v>0</v>
      </c>
      <c r="Q61">
        <v>1.3527140288626589E-3</v>
      </c>
      <c r="R61">
        <v>0</v>
      </c>
      <c r="S61">
        <v>1.6143852727718584E-2</v>
      </c>
      <c r="T61">
        <v>2.6858973674797396E-2</v>
      </c>
      <c r="U61">
        <v>44.895221298159292</v>
      </c>
      <c r="V61">
        <v>1.5921404170703722E-2</v>
      </c>
      <c r="W61">
        <v>0.44965262852935894</v>
      </c>
      <c r="X61">
        <v>146.69376860498875</v>
      </c>
      <c r="Y61">
        <v>16.477860594502832</v>
      </c>
      <c r="Z61">
        <v>12.138850301576953</v>
      </c>
      <c r="AA61">
        <v>36.081045759751909</v>
      </c>
      <c r="AB61">
        <v>2.1637252890947346E-2</v>
      </c>
      <c r="AC61">
        <v>0.24809634675042669</v>
      </c>
      <c r="AD61">
        <v>2.3240608076071507</v>
      </c>
      <c r="AE61">
        <v>14.817573062081468</v>
      </c>
      <c r="AF61">
        <v>3.2631221359485631E-2</v>
      </c>
      <c r="AG61">
        <v>39.684520543125508</v>
      </c>
      <c r="AH61">
        <v>14.631780734168331</v>
      </c>
      <c r="AI61">
        <v>12.672316737574874</v>
      </c>
      <c r="AJ61">
        <v>2.0463928682467585</v>
      </c>
      <c r="AK61">
        <v>6.2396862280679972</v>
      </c>
      <c r="AL61">
        <v>1.6140194402736225</v>
      </c>
      <c r="AM61">
        <v>0</v>
      </c>
      <c r="CF61">
        <v>328.48508758011496</v>
      </c>
      <c r="CG61">
        <v>65.90477618221189</v>
      </c>
      <c r="CI61">
        <v>0</v>
      </c>
      <c r="CJ61">
        <v>0</v>
      </c>
      <c r="CK61">
        <v>4.0474633846031329</v>
      </c>
      <c r="CM61">
        <v>230.1411080469322</v>
      </c>
    </row>
    <row r="62" spans="2:91" x14ac:dyDescent="0.25">
      <c r="B62" t="s">
        <v>100</v>
      </c>
      <c r="C62">
        <v>0.3104554681277335</v>
      </c>
      <c r="D62">
        <v>0.22149888924394012</v>
      </c>
      <c r="E62">
        <v>7.4931808397222524</v>
      </c>
      <c r="F62">
        <v>0.6897018232995803</v>
      </c>
      <c r="G62">
        <v>0.22894241203749688</v>
      </c>
      <c r="H62">
        <v>3.3636003409791733E-3</v>
      </c>
      <c r="I62">
        <v>0.46017571129132279</v>
      </c>
      <c r="J62">
        <v>0.47550631453862202</v>
      </c>
      <c r="K62">
        <v>1.5543821509867763</v>
      </c>
      <c r="L62">
        <v>0.63216198264382983</v>
      </c>
      <c r="M62">
        <v>0</v>
      </c>
      <c r="N62">
        <v>0.17112819335084989</v>
      </c>
      <c r="O62">
        <v>2.5586973920754652E-2</v>
      </c>
      <c r="P62">
        <v>0.48718040140114338</v>
      </c>
      <c r="Q62">
        <v>0.38682748331189876</v>
      </c>
      <c r="R62">
        <v>27.540614307983724</v>
      </c>
      <c r="S62">
        <v>0.93283740310027818</v>
      </c>
      <c r="T62">
        <v>6.3330574038186409</v>
      </c>
      <c r="U62">
        <v>18.993851032454739</v>
      </c>
      <c r="V62">
        <v>5.3773509677199938</v>
      </c>
      <c r="W62">
        <v>7.473526833907763</v>
      </c>
      <c r="X62">
        <v>8.505231256823043</v>
      </c>
      <c r="Y62">
        <v>125.84399876487909</v>
      </c>
      <c r="Z62">
        <v>10.684421792342238</v>
      </c>
      <c r="AA62">
        <v>58.106380310368095</v>
      </c>
      <c r="AB62">
        <v>8.7221776629897807</v>
      </c>
      <c r="AC62">
        <v>4.0570930393408169</v>
      </c>
      <c r="AD62">
        <v>0.42667103411761309</v>
      </c>
      <c r="AE62">
        <v>0.58035842028221085</v>
      </c>
      <c r="AF62">
        <v>1.5828362024305611</v>
      </c>
      <c r="AG62">
        <v>37.572714669999982</v>
      </c>
      <c r="AH62">
        <v>11.462317362687118</v>
      </c>
      <c r="AI62">
        <v>5.7011724788968081</v>
      </c>
      <c r="AJ62">
        <v>2.3357145989682473</v>
      </c>
      <c r="AK62">
        <v>8.5009554781187227</v>
      </c>
      <c r="AL62">
        <v>5.5835987948500536</v>
      </c>
      <c r="AM62">
        <v>0</v>
      </c>
      <c r="CF62">
        <v>1201.0219540584762</v>
      </c>
      <c r="CG62">
        <v>0</v>
      </c>
      <c r="CI62">
        <v>0</v>
      </c>
      <c r="CJ62">
        <v>0</v>
      </c>
      <c r="CK62">
        <v>0</v>
      </c>
      <c r="CM62">
        <v>435.69512572320258</v>
      </c>
    </row>
    <row r="63" spans="2:91" x14ac:dyDescent="0.25">
      <c r="B63" t="s">
        <v>101</v>
      </c>
      <c r="C63">
        <v>0.13836964367893159</v>
      </c>
      <c r="D63">
        <v>2.2756356642189282</v>
      </c>
      <c r="E63">
        <v>4.0353922901758956</v>
      </c>
      <c r="F63">
        <v>0.18821971799673418</v>
      </c>
      <c r="G63">
        <v>8.9004151300807761E-3</v>
      </c>
      <c r="H63">
        <v>0</v>
      </c>
      <c r="I63">
        <v>4.8298701755254525E-2</v>
      </c>
      <c r="J63">
        <v>0.25190293796998331</v>
      </c>
      <c r="K63">
        <v>0.43971282474272982</v>
      </c>
      <c r="L63">
        <v>5.8003824025590817E-2</v>
      </c>
      <c r="M63">
        <v>0</v>
      </c>
      <c r="N63">
        <v>3.8978320934673703E-2</v>
      </c>
      <c r="O63">
        <v>5.4689893569673798E-3</v>
      </c>
      <c r="P63">
        <v>2.3807353111241405E-4</v>
      </c>
      <c r="Q63">
        <v>6.7159231983096521E-2</v>
      </c>
      <c r="R63">
        <v>33.863936429637633</v>
      </c>
      <c r="S63">
        <v>3.5621297984504488E-2</v>
      </c>
      <c r="T63">
        <v>76.682970317892313</v>
      </c>
      <c r="U63">
        <v>11.677923601518501</v>
      </c>
      <c r="V63">
        <v>4.2503097893949047</v>
      </c>
      <c r="W63">
        <v>4.0645986905845914</v>
      </c>
      <c r="X63">
        <v>0.58772430639229212</v>
      </c>
      <c r="Y63">
        <v>6.3130228779844505E-2</v>
      </c>
      <c r="Z63">
        <v>83.699715437713706</v>
      </c>
      <c r="AA63">
        <v>69.429584534305278</v>
      </c>
      <c r="AB63">
        <v>2.3997265470740317</v>
      </c>
      <c r="AC63">
        <v>3.6183469832179846</v>
      </c>
      <c r="AD63">
        <v>6.6765606996135023E-3</v>
      </c>
      <c r="AE63">
        <v>0.21490878489950815</v>
      </c>
      <c r="AF63">
        <v>0.84839047190124728</v>
      </c>
      <c r="AG63">
        <v>0</v>
      </c>
      <c r="AH63">
        <v>1.7155432675307085</v>
      </c>
      <c r="AI63">
        <v>1.9812187719043515</v>
      </c>
      <c r="AJ63">
        <v>3.6776125104182655E-2</v>
      </c>
      <c r="AK63">
        <v>8.6619092272385174</v>
      </c>
      <c r="AL63">
        <v>0.89046538311906609</v>
      </c>
      <c r="AM63">
        <v>0</v>
      </c>
      <c r="CF63">
        <v>181.0510090880282</v>
      </c>
      <c r="CG63">
        <v>0</v>
      </c>
      <c r="CI63">
        <v>0</v>
      </c>
      <c r="CJ63">
        <v>0</v>
      </c>
      <c r="CK63">
        <v>20.074315188444743</v>
      </c>
      <c r="CM63">
        <v>1839.4172519900362</v>
      </c>
    </row>
    <row r="64" spans="2:91" x14ac:dyDescent="0.25">
      <c r="B64" t="s">
        <v>102</v>
      </c>
      <c r="C64">
        <v>212.72263423576774</v>
      </c>
      <c r="D64">
        <v>40.023312364495823</v>
      </c>
      <c r="E64">
        <v>176.99929523522474</v>
      </c>
      <c r="F64">
        <v>24.769663032045948</v>
      </c>
      <c r="G64">
        <v>16.481487959757601</v>
      </c>
      <c r="H64">
        <v>3.9177926939438645</v>
      </c>
      <c r="I64">
        <v>31.760376329837595</v>
      </c>
      <c r="J64">
        <v>9.8320180302324509</v>
      </c>
      <c r="K64">
        <v>69.816100179545629</v>
      </c>
      <c r="L64">
        <v>94.359646155043606</v>
      </c>
      <c r="M64">
        <v>4.8002885222181955E-2</v>
      </c>
      <c r="N64">
        <v>6.5077847150636039</v>
      </c>
      <c r="O64">
        <v>1.2098527490657598</v>
      </c>
      <c r="P64">
        <v>1.4468912142859049</v>
      </c>
      <c r="Q64">
        <v>15.3007404415727</v>
      </c>
      <c r="R64">
        <v>86.262636731235418</v>
      </c>
      <c r="S64">
        <v>14.512103567158924</v>
      </c>
      <c r="T64">
        <v>334.69676667872289</v>
      </c>
      <c r="U64">
        <v>376.52282826170381</v>
      </c>
      <c r="V64">
        <v>195.16000048363881</v>
      </c>
      <c r="W64">
        <v>68.154410773767211</v>
      </c>
      <c r="X64">
        <v>18.465485519948039</v>
      </c>
      <c r="Y64">
        <v>43.984986728847105</v>
      </c>
      <c r="Z64">
        <v>52.961108437243027</v>
      </c>
      <c r="AA64">
        <v>201.06785576820232</v>
      </c>
      <c r="AB64">
        <v>343.11374536890105</v>
      </c>
      <c r="AC64">
        <v>29.795319172145589</v>
      </c>
      <c r="AD64">
        <v>1.670199714816182</v>
      </c>
      <c r="AE64">
        <v>17.511432999511623</v>
      </c>
      <c r="AF64">
        <v>29.654969355464942</v>
      </c>
      <c r="AG64">
        <v>91.92644679606299</v>
      </c>
      <c r="AH64">
        <v>21.829862171525644</v>
      </c>
      <c r="AI64">
        <v>76.856148812726957</v>
      </c>
      <c r="AJ64">
        <v>1.7998801676173213E-3</v>
      </c>
      <c r="AK64">
        <v>104.84853259968622</v>
      </c>
      <c r="AL64">
        <v>6.3772111324509044</v>
      </c>
      <c r="AM64">
        <v>0</v>
      </c>
      <c r="AN64">
        <v>10.821658459668448</v>
      </c>
      <c r="AO64">
        <v>9.6005710978645524</v>
      </c>
      <c r="AP64">
        <v>69.463566946301071</v>
      </c>
      <c r="AQ64">
        <v>12.036427557190216</v>
      </c>
      <c r="AR64">
        <v>3.0740413951200463</v>
      </c>
      <c r="AS64">
        <v>18.127790605408883</v>
      </c>
      <c r="AT64">
        <v>11.857682198919512</v>
      </c>
      <c r="AU64">
        <v>19.717995762757127</v>
      </c>
      <c r="AV64">
        <v>23.017122290614282</v>
      </c>
      <c r="AW64">
        <v>9.4050145655848034</v>
      </c>
      <c r="AX64">
        <v>7.4649205705072941</v>
      </c>
      <c r="AY64">
        <v>9.0895416321170792</v>
      </c>
      <c r="AZ64">
        <v>4.3625125840196022</v>
      </c>
      <c r="BA64">
        <v>23.513516550483761</v>
      </c>
      <c r="BB64">
        <v>6.6294809356171056</v>
      </c>
      <c r="BC64">
        <v>8.1112581015687244</v>
      </c>
      <c r="BD64">
        <v>1.1620093191977625</v>
      </c>
      <c r="BE64">
        <v>0</v>
      </c>
      <c r="BF64">
        <v>0</v>
      </c>
      <c r="BG64">
        <v>0</v>
      </c>
      <c r="BH64">
        <v>0</v>
      </c>
      <c r="BI64">
        <v>1.0152913582396901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F64">
        <v>1749.9559021910973</v>
      </c>
      <c r="CG64">
        <v>0</v>
      </c>
      <c r="CI64">
        <v>0</v>
      </c>
      <c r="CJ64">
        <v>0</v>
      </c>
      <c r="CK64">
        <v>0</v>
      </c>
      <c r="CM64">
        <v>394.21346203121612</v>
      </c>
    </row>
    <row r="65" spans="2:91" x14ac:dyDescent="0.25">
      <c r="B65" t="s">
        <v>103</v>
      </c>
      <c r="C65">
        <v>2.9971411408845476</v>
      </c>
      <c r="D65">
        <v>3.2154599865453526</v>
      </c>
      <c r="E65">
        <v>50.723833903011034</v>
      </c>
      <c r="F65">
        <v>13.09953343618238</v>
      </c>
      <c r="G65">
        <v>8.2614434917674107</v>
      </c>
      <c r="H65">
        <v>3.2014982589792018E-2</v>
      </c>
      <c r="I65">
        <v>32.135411958174245</v>
      </c>
      <c r="J65">
        <v>1.9273191193224972</v>
      </c>
      <c r="K65">
        <v>22.854412525530201</v>
      </c>
      <c r="L65">
        <v>10.408270748295742</v>
      </c>
      <c r="M65">
        <v>0</v>
      </c>
      <c r="N65">
        <v>1.8592988236939785</v>
      </c>
      <c r="O65">
        <v>0.19677954801332398</v>
      </c>
      <c r="P65">
        <v>0.8675715008390541</v>
      </c>
      <c r="Q65">
        <v>12.269647038589628</v>
      </c>
      <c r="R65">
        <v>7.5894446578845356</v>
      </c>
      <c r="S65">
        <v>2.5645408242767398</v>
      </c>
      <c r="T65">
        <v>125.57591418160591</v>
      </c>
      <c r="U65">
        <v>941.89506472128733</v>
      </c>
      <c r="V65">
        <v>146.57411729312682</v>
      </c>
      <c r="W65">
        <v>187.55754884163994</v>
      </c>
      <c r="X65">
        <v>20.917579176895416</v>
      </c>
      <c r="Y65">
        <v>19.232455379867552</v>
      </c>
      <c r="Z65">
        <v>74.987279188292675</v>
      </c>
      <c r="AA65">
        <v>312.55249752219464</v>
      </c>
      <c r="AB65">
        <v>207.72288064962294</v>
      </c>
      <c r="AC65">
        <v>31.125534961381291</v>
      </c>
      <c r="AD65">
        <v>2.9209721995875102E-2</v>
      </c>
      <c r="AE65">
        <v>11.997010629450164</v>
      </c>
      <c r="AF65">
        <v>103.40470241803061</v>
      </c>
      <c r="AG65">
        <v>141.31124054</v>
      </c>
      <c r="AH65">
        <v>23.310871782192965</v>
      </c>
      <c r="AI65">
        <v>64.235521503775914</v>
      </c>
      <c r="AJ65">
        <v>8.7269087326988419</v>
      </c>
      <c r="AK65">
        <v>125.3452721017407</v>
      </c>
      <c r="AL65">
        <v>106.73811128485674</v>
      </c>
      <c r="AM65">
        <v>0</v>
      </c>
      <c r="CF65">
        <v>5420.7337516398129</v>
      </c>
      <c r="CG65">
        <v>1.9131159397511335</v>
      </c>
      <c r="CI65">
        <v>0</v>
      </c>
      <c r="CJ65">
        <v>0</v>
      </c>
      <c r="CK65">
        <v>0</v>
      </c>
      <c r="CM65">
        <v>3.2808123747644999</v>
      </c>
    </row>
    <row r="66" spans="2:91" x14ac:dyDescent="0.25">
      <c r="B66" t="s">
        <v>104</v>
      </c>
      <c r="C66">
        <v>1.5574154648689098</v>
      </c>
      <c r="D66">
        <v>2.9925715387928111</v>
      </c>
      <c r="E66">
        <v>17.85968551565351</v>
      </c>
      <c r="F66">
        <v>0.82278837941798155</v>
      </c>
      <c r="G66">
        <v>0.24472374333398561</v>
      </c>
      <c r="H66">
        <v>6.1404468699416972E-2</v>
      </c>
      <c r="I66">
        <v>0.39906622306849793</v>
      </c>
      <c r="J66">
        <v>1.4799114265381819</v>
      </c>
      <c r="K66">
        <v>10.213438978274761</v>
      </c>
      <c r="L66">
        <v>2.0275466458478144</v>
      </c>
      <c r="M66">
        <v>0</v>
      </c>
      <c r="N66">
        <v>0.48254354705493807</v>
      </c>
      <c r="O66">
        <v>3.6319750391335261E-2</v>
      </c>
      <c r="P66">
        <v>8.1803684754952677</v>
      </c>
      <c r="Q66">
        <v>0.16845885884575612</v>
      </c>
      <c r="R66">
        <v>115.19671962886031</v>
      </c>
      <c r="S66">
        <v>1.8573461521494341</v>
      </c>
      <c r="T66">
        <v>69.060218708895931</v>
      </c>
      <c r="U66">
        <v>34.266060445739043</v>
      </c>
      <c r="V66">
        <v>77.274830175283185</v>
      </c>
      <c r="W66">
        <v>11.156325913643476</v>
      </c>
      <c r="X66">
        <v>1.2914431080019315</v>
      </c>
      <c r="Y66">
        <v>19.999852713741891</v>
      </c>
      <c r="Z66">
        <v>32.968241528201212</v>
      </c>
      <c r="AA66">
        <v>55.624856896729213</v>
      </c>
      <c r="AB66">
        <v>24.823165199902466</v>
      </c>
      <c r="AC66">
        <v>120.16043741982153</v>
      </c>
      <c r="AD66">
        <v>0.12736653460251104</v>
      </c>
      <c r="AE66">
        <v>3.6390706016578287</v>
      </c>
      <c r="AF66">
        <v>3.7415552674309014</v>
      </c>
      <c r="AG66">
        <v>1.3022482300000005</v>
      </c>
      <c r="AH66">
        <v>5.5406910331575947</v>
      </c>
      <c r="AI66">
        <v>2.1687979613450312</v>
      </c>
      <c r="AJ66">
        <v>0.67972490618301973</v>
      </c>
      <c r="AK66">
        <v>44.327613399271513</v>
      </c>
      <c r="AL66">
        <v>0.95822092803389958</v>
      </c>
      <c r="AM66">
        <v>0</v>
      </c>
      <c r="CF66">
        <v>362.9518900073075</v>
      </c>
      <c r="CG66">
        <v>0</v>
      </c>
      <c r="CI66">
        <v>3.5650245413158095E-2</v>
      </c>
      <c r="CJ66">
        <v>2.2251314362301738E-2</v>
      </c>
      <c r="CK66">
        <v>7.6793732479622827</v>
      </c>
      <c r="CM66">
        <v>346.65274363886721</v>
      </c>
    </row>
    <row r="67" spans="2:91" x14ac:dyDescent="0.25">
      <c r="B67" t="s">
        <v>105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10.0602476230485</v>
      </c>
      <c r="AE67">
        <v>0</v>
      </c>
      <c r="AF67">
        <v>0</v>
      </c>
      <c r="AG67">
        <v>0</v>
      </c>
      <c r="AH67">
        <v>4.0911286540587548E-4</v>
      </c>
      <c r="AI67">
        <v>0</v>
      </c>
      <c r="AJ67">
        <v>0</v>
      </c>
      <c r="AK67">
        <v>0</v>
      </c>
      <c r="AL67">
        <v>0</v>
      </c>
      <c r="AM67">
        <v>0</v>
      </c>
      <c r="CF67">
        <v>0</v>
      </c>
      <c r="CG67">
        <v>0</v>
      </c>
      <c r="CI67">
        <v>126.16686507861156</v>
      </c>
      <c r="CJ67">
        <v>78.747805083387291</v>
      </c>
      <c r="CK67">
        <v>0.20908357227871849</v>
      </c>
      <c r="CM67">
        <v>12.102081736531659</v>
      </c>
    </row>
    <row r="68" spans="2:91" x14ac:dyDescent="0.25">
      <c r="B68" t="s">
        <v>106</v>
      </c>
      <c r="C68">
        <v>8.9402258966500039</v>
      </c>
      <c r="D68">
        <v>0.16932821228163511</v>
      </c>
      <c r="E68">
        <v>74.56148640900058</v>
      </c>
      <c r="F68">
        <v>0.42774327217554314</v>
      </c>
      <c r="G68">
        <v>0.71897178836947695</v>
      </c>
      <c r="H68">
        <v>0</v>
      </c>
      <c r="I68">
        <v>5.1201115566576059</v>
      </c>
      <c r="J68">
        <v>60.61268739922108</v>
      </c>
      <c r="K68">
        <v>3.1456217347881656</v>
      </c>
      <c r="L68">
        <v>2.2338135702112081</v>
      </c>
      <c r="M68">
        <v>0</v>
      </c>
      <c r="N68">
        <v>3.0893752712137412E-3</v>
      </c>
      <c r="O68">
        <v>1.8802809988834222E-3</v>
      </c>
      <c r="P68">
        <v>0.21422748888043228</v>
      </c>
      <c r="Q68">
        <v>0.81465119474219727</v>
      </c>
      <c r="R68">
        <v>7.6837026463993841</v>
      </c>
      <c r="S68">
        <v>0.31178473660597572</v>
      </c>
      <c r="T68">
        <v>15.162429924150093</v>
      </c>
      <c r="U68">
        <v>136.20586749792378</v>
      </c>
      <c r="V68">
        <v>4.7059151953110279</v>
      </c>
      <c r="W68">
        <v>11.000932982382858</v>
      </c>
      <c r="X68">
        <v>7.1067493291439447</v>
      </c>
      <c r="Y68">
        <v>6.3237720797891841</v>
      </c>
      <c r="Z68">
        <v>13.231020024860506</v>
      </c>
      <c r="AA68">
        <v>122.81371401830607</v>
      </c>
      <c r="AB68">
        <v>11.094700749857431</v>
      </c>
      <c r="AC68">
        <v>14.09494032346058</v>
      </c>
      <c r="AD68">
        <v>0.63946660474074835</v>
      </c>
      <c r="AE68">
        <v>95.460223022568471</v>
      </c>
      <c r="AF68">
        <v>2.644455649736277</v>
      </c>
      <c r="AG68">
        <v>27.243659099999991</v>
      </c>
      <c r="AH68">
        <v>7.1701052038339164</v>
      </c>
      <c r="AI68">
        <v>10.627005297545823</v>
      </c>
      <c r="AJ68">
        <v>1.510436600322896</v>
      </c>
      <c r="AK68">
        <v>50.503052243421244</v>
      </c>
      <c r="AL68">
        <v>9.2237728748827319</v>
      </c>
      <c r="AM68">
        <v>0</v>
      </c>
      <c r="CF68">
        <v>21.264883399522798</v>
      </c>
      <c r="CG68">
        <v>0</v>
      </c>
      <c r="CI68">
        <v>0</v>
      </c>
      <c r="CJ68">
        <v>0</v>
      </c>
      <c r="CK68">
        <v>0</v>
      </c>
      <c r="CM68">
        <v>1.249257995690168E-2</v>
      </c>
    </row>
    <row r="69" spans="2:91" x14ac:dyDescent="0.25">
      <c r="B69" t="s">
        <v>107</v>
      </c>
      <c r="C69">
        <v>1.3048817972031124</v>
      </c>
      <c r="D69">
        <v>3.9371376919587506</v>
      </c>
      <c r="E69">
        <v>42.591448763710801</v>
      </c>
      <c r="F69">
        <v>1.0713334204666169</v>
      </c>
      <c r="G69">
        <v>0.7063858322569333</v>
      </c>
      <c r="H69">
        <v>0</v>
      </c>
      <c r="I69">
        <v>4.4014601055830598</v>
      </c>
      <c r="J69">
        <v>5.5241258635163879</v>
      </c>
      <c r="K69">
        <v>7.5567792746608164</v>
      </c>
      <c r="L69">
        <v>3.7428723765247076</v>
      </c>
      <c r="M69">
        <v>0</v>
      </c>
      <c r="N69">
        <v>4.7492554830595543E-2</v>
      </c>
      <c r="O69">
        <v>4.905915961065186E-2</v>
      </c>
      <c r="P69">
        <v>2.5117241561896302</v>
      </c>
      <c r="Q69">
        <v>4.182189542882579</v>
      </c>
      <c r="R69">
        <v>23.606057583807807</v>
      </c>
      <c r="S69">
        <v>1.785184871077784</v>
      </c>
      <c r="T69">
        <v>34.184004138084994</v>
      </c>
      <c r="U69">
        <v>132.93262943538855</v>
      </c>
      <c r="V69">
        <v>43.484890153379418</v>
      </c>
      <c r="W69">
        <v>38.293970147615752</v>
      </c>
      <c r="X69">
        <v>11.634567704834206</v>
      </c>
      <c r="Y69">
        <v>14.829270277125254</v>
      </c>
      <c r="Z69">
        <v>47.863152340975681</v>
      </c>
      <c r="AA69">
        <v>49.171942099146413</v>
      </c>
      <c r="AB69">
        <v>34.251250345674123</v>
      </c>
      <c r="AC69">
        <v>22.221848356853023</v>
      </c>
      <c r="AD69">
        <v>0.3992891138679131</v>
      </c>
      <c r="AE69">
        <v>11.124883553071919</v>
      </c>
      <c r="AF69">
        <v>32.545007067530371</v>
      </c>
      <c r="AG69">
        <v>57.689524720000001</v>
      </c>
      <c r="AH69">
        <v>15.843812425790201</v>
      </c>
      <c r="AI69">
        <v>34.676532615545405</v>
      </c>
      <c r="AJ69">
        <v>6.941636158245343</v>
      </c>
      <c r="AK69">
        <v>91.578554733839852</v>
      </c>
      <c r="AL69">
        <v>9.8936535657156526</v>
      </c>
      <c r="AM69">
        <v>0</v>
      </c>
      <c r="CF69">
        <v>426.05287763057811</v>
      </c>
      <c r="CG69">
        <v>0</v>
      </c>
      <c r="CI69">
        <v>0</v>
      </c>
      <c r="CJ69">
        <v>0</v>
      </c>
      <c r="CK69">
        <v>0</v>
      </c>
      <c r="CM69">
        <v>84.484709093080042</v>
      </c>
    </row>
    <row r="70" spans="2:91" x14ac:dyDescent="0.25">
      <c r="B70" t="s">
        <v>108</v>
      </c>
      <c r="C70">
        <v>0</v>
      </c>
      <c r="D70">
        <v>0</v>
      </c>
      <c r="E70">
        <v>0.202035919525788</v>
      </c>
      <c r="F70">
        <v>0</v>
      </c>
      <c r="G70">
        <v>0</v>
      </c>
      <c r="H70">
        <v>0</v>
      </c>
      <c r="I70">
        <v>0</v>
      </c>
      <c r="J70">
        <v>0</v>
      </c>
      <c r="K70">
        <v>0.13136078226676501</v>
      </c>
      <c r="L70">
        <v>0.17405418607675202</v>
      </c>
      <c r="M70">
        <v>0</v>
      </c>
      <c r="N70">
        <v>0</v>
      </c>
      <c r="O70">
        <v>0</v>
      </c>
      <c r="P70">
        <v>0</v>
      </c>
      <c r="Q70">
        <v>5.1190019870227976E-2</v>
      </c>
      <c r="R70">
        <v>0.30295927915369503</v>
      </c>
      <c r="S70">
        <v>0</v>
      </c>
      <c r="T70">
        <v>6.6090414261856134E-2</v>
      </c>
      <c r="U70">
        <v>15.867760798077573</v>
      </c>
      <c r="V70">
        <v>2.1559434267540203</v>
      </c>
      <c r="W70">
        <v>0.15763104875894904</v>
      </c>
      <c r="X70">
        <v>1.6725428364058874E-2</v>
      </c>
      <c r="Y70">
        <v>0</v>
      </c>
      <c r="Z70">
        <v>0</v>
      </c>
      <c r="AA70">
        <v>4.7573950352263221</v>
      </c>
      <c r="AB70">
        <v>0</v>
      </c>
      <c r="AC70">
        <v>0</v>
      </c>
      <c r="AD70">
        <v>0.10444875000000001</v>
      </c>
      <c r="AE70">
        <v>0</v>
      </c>
      <c r="AF70">
        <v>5.6047664211311909</v>
      </c>
      <c r="AG70">
        <v>7.3583518300000001</v>
      </c>
      <c r="AH70">
        <v>0.4405463876910119</v>
      </c>
      <c r="AI70">
        <v>5.6954919389580139E-2</v>
      </c>
      <c r="AJ70">
        <v>0</v>
      </c>
      <c r="AK70">
        <v>0.25183761055646925</v>
      </c>
      <c r="AL70">
        <v>4.171630188212986E-2</v>
      </c>
      <c r="AM70">
        <v>0</v>
      </c>
      <c r="CF70">
        <v>909.48771446693831</v>
      </c>
      <c r="CG70">
        <v>4882.7550416838985</v>
      </c>
      <c r="CI70">
        <v>0</v>
      </c>
      <c r="CJ70">
        <v>0</v>
      </c>
      <c r="CK70">
        <v>0</v>
      </c>
      <c r="CM70">
        <v>0</v>
      </c>
    </row>
    <row r="71" spans="2:91" x14ac:dyDescent="0.25">
      <c r="B71" t="s">
        <v>109</v>
      </c>
      <c r="C71">
        <v>2.9749600699915817E-2</v>
      </c>
      <c r="D71">
        <v>0</v>
      </c>
      <c r="E71">
        <v>0.27181633136760236</v>
      </c>
      <c r="F71">
        <v>2.3778546279097975E-3</v>
      </c>
      <c r="G71">
        <v>0.10858977521128917</v>
      </c>
      <c r="H71">
        <v>0</v>
      </c>
      <c r="I71">
        <v>0</v>
      </c>
      <c r="J71">
        <v>0</v>
      </c>
      <c r="K71">
        <v>1.256999974960519</v>
      </c>
      <c r="L71">
        <v>0</v>
      </c>
      <c r="M71">
        <v>0</v>
      </c>
      <c r="N71">
        <v>0</v>
      </c>
      <c r="O71">
        <v>0</v>
      </c>
      <c r="P71">
        <v>0</v>
      </c>
      <c r="Q71">
        <v>6.4037953757558339E-3</v>
      </c>
      <c r="R71">
        <v>0.41489823181527008</v>
      </c>
      <c r="S71">
        <v>4.4799999999999994E-4</v>
      </c>
      <c r="T71">
        <v>1.405973478855459</v>
      </c>
      <c r="U71">
        <v>1.2104330843168765</v>
      </c>
      <c r="V71">
        <v>1.3059838012946954</v>
      </c>
      <c r="W71">
        <v>0.72381999894904858</v>
      </c>
      <c r="X71">
        <v>1.8093370075674342</v>
      </c>
      <c r="Y71">
        <v>3.0995611594589307E-3</v>
      </c>
      <c r="Z71">
        <v>11.805429542500343</v>
      </c>
      <c r="AA71">
        <v>12.33024109886982</v>
      </c>
      <c r="AB71">
        <v>0.81902055410157215</v>
      </c>
      <c r="AC71">
        <v>1.7405443731767483</v>
      </c>
      <c r="AD71">
        <v>3.7163844682882169E-2</v>
      </c>
      <c r="AE71">
        <v>0.8013034692170774</v>
      </c>
      <c r="AF71">
        <v>0.36180093907333538</v>
      </c>
      <c r="AG71">
        <v>4.6598312799999997</v>
      </c>
      <c r="AH71">
        <v>10.337605745854766</v>
      </c>
      <c r="AI71">
        <v>1.6116037478605676</v>
      </c>
      <c r="AJ71">
        <v>37.800074115212915</v>
      </c>
      <c r="AK71">
        <v>0.19352089699504535</v>
      </c>
      <c r="AL71">
        <v>1.0448690016654769</v>
      </c>
      <c r="AM71">
        <v>0</v>
      </c>
      <c r="CF71">
        <v>1759.7424713549842</v>
      </c>
      <c r="CG71">
        <v>1710.0056673249337</v>
      </c>
      <c r="CI71">
        <v>0</v>
      </c>
      <c r="CJ71">
        <v>0</v>
      </c>
      <c r="CK71">
        <v>0</v>
      </c>
      <c r="CM71">
        <v>58.979236200672077</v>
      </c>
    </row>
    <row r="72" spans="2:91" x14ac:dyDescent="0.25">
      <c r="B72" t="s">
        <v>110</v>
      </c>
      <c r="C72">
        <v>0</v>
      </c>
      <c r="D72">
        <v>9.6109049625514089</v>
      </c>
      <c r="E72">
        <v>0.53500107281737874</v>
      </c>
      <c r="F72">
        <v>4.6691553473636786E-2</v>
      </c>
      <c r="G72">
        <v>3.3358401867169318E-2</v>
      </c>
      <c r="H72">
        <v>0</v>
      </c>
      <c r="I72">
        <v>5.5850954920955717E-3</v>
      </c>
      <c r="J72">
        <v>0.12214448609934934</v>
      </c>
      <c r="K72">
        <v>2.4448800471497978</v>
      </c>
      <c r="L72">
        <v>0.27035409645900871</v>
      </c>
      <c r="M72">
        <v>0</v>
      </c>
      <c r="N72">
        <v>0</v>
      </c>
      <c r="O72">
        <v>3.1054963594461676E-2</v>
      </c>
      <c r="P72">
        <v>1.3518704021762199E-3</v>
      </c>
      <c r="Q72">
        <v>8.1779889162656751E-3</v>
      </c>
      <c r="R72">
        <v>1.7392712211254717</v>
      </c>
      <c r="S72">
        <v>4.2987930000000008E-2</v>
      </c>
      <c r="T72">
        <v>3.1113614542145029</v>
      </c>
      <c r="U72">
        <v>0.90107651406643186</v>
      </c>
      <c r="V72">
        <v>4.4217589779078024</v>
      </c>
      <c r="W72">
        <v>5.993165630759961</v>
      </c>
      <c r="X72">
        <v>5.1580000000000003E-3</v>
      </c>
      <c r="Y72">
        <v>8.4108272546884064E-2</v>
      </c>
      <c r="Z72">
        <v>0</v>
      </c>
      <c r="AA72">
        <v>0.30561974296667238</v>
      </c>
      <c r="AB72">
        <v>0.15851129266758893</v>
      </c>
      <c r="AC72">
        <v>1.7675472254420499</v>
      </c>
      <c r="AD72">
        <v>3.104136E-2</v>
      </c>
      <c r="AE72">
        <v>0</v>
      </c>
      <c r="AF72">
        <v>0.23818038569568561</v>
      </c>
      <c r="AG72">
        <v>25.160249520000001</v>
      </c>
      <c r="AH72">
        <v>8.3813781976462387</v>
      </c>
      <c r="AI72">
        <v>293.9057177206995</v>
      </c>
      <c r="AJ72">
        <v>0.31898087108452777</v>
      </c>
      <c r="AK72">
        <v>1.7183696665149835</v>
      </c>
      <c r="AL72">
        <v>0</v>
      </c>
      <c r="AM72">
        <v>0</v>
      </c>
      <c r="CF72">
        <v>1419.3284399094418</v>
      </c>
      <c r="CG72">
        <v>2077.1184345027282</v>
      </c>
      <c r="CI72">
        <v>0</v>
      </c>
      <c r="CJ72">
        <v>0</v>
      </c>
      <c r="CK72">
        <v>0</v>
      </c>
      <c r="CM72">
        <v>18.476001337344243</v>
      </c>
    </row>
    <row r="73" spans="2:91" x14ac:dyDescent="0.25"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CF73">
        <v>525.84396580930172</v>
      </c>
      <c r="CG73">
        <v>4.4344960975677994</v>
      </c>
      <c r="CI73">
        <v>0</v>
      </c>
      <c r="CJ73">
        <v>0</v>
      </c>
      <c r="CK73">
        <v>0</v>
      </c>
      <c r="CM73">
        <v>0</v>
      </c>
    </row>
    <row r="74" spans="2:91" x14ac:dyDescent="0.25">
      <c r="B74" t="s">
        <v>112</v>
      </c>
      <c r="C74">
        <v>0</v>
      </c>
      <c r="D74">
        <v>0</v>
      </c>
      <c r="E74">
        <v>0.28204494484925857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7.7030385363803924E-2</v>
      </c>
      <c r="S74">
        <v>6.6562759999999999E-2</v>
      </c>
      <c r="T74">
        <v>3.7199200000000003E-3</v>
      </c>
      <c r="U74">
        <v>4.350344827092828E-2</v>
      </c>
      <c r="V74">
        <v>1.2919913777214634E-3</v>
      </c>
      <c r="W74">
        <v>0.46609440698529403</v>
      </c>
      <c r="X74">
        <v>18.232809890015783</v>
      </c>
      <c r="Y74">
        <v>0</v>
      </c>
      <c r="Z74">
        <v>0</v>
      </c>
      <c r="AA74">
        <v>2.6427846681082996</v>
      </c>
      <c r="AB74">
        <v>6.8612937426265983</v>
      </c>
      <c r="AC74">
        <v>0.31425027986428078</v>
      </c>
      <c r="AD74">
        <v>0.31194653999999999</v>
      </c>
      <c r="AE74">
        <v>1.9577263587050087E-2</v>
      </c>
      <c r="AF74">
        <v>0.40938681884288258</v>
      </c>
      <c r="AG74">
        <v>46.126903030000008</v>
      </c>
      <c r="AH74">
        <v>6.2326926083479162</v>
      </c>
      <c r="AI74">
        <v>0.13050086243282455</v>
      </c>
      <c r="AJ74">
        <v>5.9671000000000004E-3</v>
      </c>
      <c r="AK74">
        <v>456.32281866346534</v>
      </c>
      <c r="AL74">
        <v>0.74551473155001224</v>
      </c>
      <c r="AM74">
        <v>0</v>
      </c>
      <c r="CF74">
        <v>1609.689221440075</v>
      </c>
      <c r="CG74">
        <v>263.9225962754121</v>
      </c>
      <c r="CI74">
        <v>2.9442906073051889</v>
      </c>
      <c r="CJ74">
        <v>1.837696630636362</v>
      </c>
      <c r="CK74">
        <v>0</v>
      </c>
      <c r="CM74">
        <v>2043.5082990561348</v>
      </c>
    </row>
    <row r="75" spans="2:91" x14ac:dyDescent="0.25">
      <c r="B75" t="s">
        <v>113</v>
      </c>
      <c r="C75">
        <v>0.30381160708953064</v>
      </c>
      <c r="D75">
        <v>0.47983367675976496</v>
      </c>
      <c r="E75">
        <v>2.276186468312217</v>
      </c>
      <c r="F75">
        <v>0.69896368402111064</v>
      </c>
      <c r="G75">
        <v>8.0377732622081022E-3</v>
      </c>
      <c r="H75">
        <v>0</v>
      </c>
      <c r="I75">
        <v>0.21862346787915474</v>
      </c>
      <c r="J75">
        <v>3.3035724529879816E-2</v>
      </c>
      <c r="K75">
        <v>5.3692732714171194E-2</v>
      </c>
      <c r="L75">
        <v>8.599466227148303E-2</v>
      </c>
      <c r="M75">
        <v>0</v>
      </c>
      <c r="N75">
        <v>0</v>
      </c>
      <c r="O75">
        <v>0</v>
      </c>
      <c r="P75">
        <v>2.0804304146908242E-2</v>
      </c>
      <c r="Q75">
        <v>9.8081065583632956E-2</v>
      </c>
      <c r="R75">
        <v>33.762001875002881</v>
      </c>
      <c r="S75">
        <v>0.41721247461242661</v>
      </c>
      <c r="T75">
        <v>0.81505889942650755</v>
      </c>
      <c r="U75">
        <v>51.106758134301536</v>
      </c>
      <c r="V75">
        <v>0.82776408578760552</v>
      </c>
      <c r="W75">
        <v>10.586660268130275</v>
      </c>
      <c r="X75">
        <v>0.14160910624364903</v>
      </c>
      <c r="Y75">
        <v>9.0718545725445698E-3</v>
      </c>
      <c r="Z75">
        <v>40.38162927679673</v>
      </c>
      <c r="AA75">
        <v>51.341018060106983</v>
      </c>
      <c r="AB75">
        <v>1.5091538583973669</v>
      </c>
      <c r="AC75">
        <v>1.97633480878326</v>
      </c>
      <c r="AD75">
        <v>6.1987992643758112</v>
      </c>
      <c r="AE75">
        <v>0.1531151421921664</v>
      </c>
      <c r="AF75">
        <v>0.3223474971377116</v>
      </c>
      <c r="AG75">
        <v>9.6984846799999982</v>
      </c>
      <c r="AH75">
        <v>3.8981233589179123</v>
      </c>
      <c r="AI75">
        <v>10.168082922602396</v>
      </c>
      <c r="AJ75">
        <v>2.9210032843692037E-2</v>
      </c>
      <c r="AK75">
        <v>11.740026114949927</v>
      </c>
      <c r="AL75">
        <v>10.990005924489211</v>
      </c>
      <c r="AM75">
        <v>0</v>
      </c>
      <c r="CF75">
        <v>678.92413104945069</v>
      </c>
      <c r="CG75">
        <v>1.4841096533024969</v>
      </c>
      <c r="CI75">
        <v>0</v>
      </c>
      <c r="CJ75">
        <v>0</v>
      </c>
      <c r="CK75">
        <v>0</v>
      </c>
      <c r="CM75">
        <v>92.5438402073258</v>
      </c>
    </row>
    <row r="76" spans="2:91" x14ac:dyDescent="0.25"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CF76">
        <v>71.360067043184898</v>
      </c>
      <c r="CG76">
        <v>0</v>
      </c>
      <c r="CI76">
        <v>0</v>
      </c>
      <c r="CJ76">
        <v>0</v>
      </c>
      <c r="CK76">
        <v>0</v>
      </c>
      <c r="CM76">
        <v>0</v>
      </c>
    </row>
    <row r="77" spans="2:91" x14ac:dyDescent="0.25">
      <c r="B77" t="s">
        <v>115</v>
      </c>
      <c r="C77">
        <v>267.72336159034444</v>
      </c>
      <c r="D77">
        <v>292.32301213895516</v>
      </c>
      <c r="E77">
        <v>773.44840865607841</v>
      </c>
      <c r="F77">
        <v>171.98380918384274</v>
      </c>
      <c r="G77">
        <v>108.42675015617326</v>
      </c>
      <c r="H77">
        <v>4.6949898769980587</v>
      </c>
      <c r="I77">
        <v>230.20060617294624</v>
      </c>
      <c r="J77">
        <v>59.048734694670884</v>
      </c>
      <c r="K77">
        <v>287.22796671984963</v>
      </c>
      <c r="L77">
        <v>309.95558063309011</v>
      </c>
      <c r="M77">
        <v>4.6056671475880995E-2</v>
      </c>
      <c r="N77">
        <v>30.352793349170696</v>
      </c>
      <c r="O77">
        <v>6.13516066900171</v>
      </c>
      <c r="P77">
        <v>12.834251435077494</v>
      </c>
      <c r="Q77">
        <v>90.522701953593767</v>
      </c>
      <c r="R77">
        <v>609.94337740904507</v>
      </c>
      <c r="S77">
        <v>187.21230817094454</v>
      </c>
      <c r="T77">
        <v>1856.2982891023032</v>
      </c>
      <c r="U77">
        <v>3778.2932756054897</v>
      </c>
      <c r="V77">
        <v>1496.8371346368062</v>
      </c>
      <c r="W77">
        <v>618.36275296850454</v>
      </c>
      <c r="X77">
        <v>303.06637883206383</v>
      </c>
      <c r="Y77">
        <v>360.82087130000286</v>
      </c>
      <c r="Z77">
        <v>924.11750107927799</v>
      </c>
      <c r="AA77">
        <v>1570.4334623081625</v>
      </c>
      <c r="AB77">
        <v>376.82145562734985</v>
      </c>
      <c r="AC77">
        <v>533.62185108633651</v>
      </c>
      <c r="AD77">
        <v>32.04870372900367</v>
      </c>
      <c r="AE77">
        <v>215.93031857174864</v>
      </c>
      <c r="AF77">
        <v>314.77052076752659</v>
      </c>
      <c r="AG77">
        <v>2733.40982962</v>
      </c>
      <c r="AH77">
        <v>1884.1586334087367</v>
      </c>
      <c r="AI77">
        <v>1531.8109612814474</v>
      </c>
      <c r="AJ77">
        <v>74.101168962020438</v>
      </c>
      <c r="AK77">
        <v>718.9726565184784</v>
      </c>
      <c r="AL77">
        <v>181.31134761435672</v>
      </c>
      <c r="AM77">
        <v>71.360067043184898</v>
      </c>
    </row>
    <row r="78" spans="2:91" x14ac:dyDescent="0.25">
      <c r="B78" t="s">
        <v>116</v>
      </c>
      <c r="C78">
        <v>4569.8060599545097</v>
      </c>
      <c r="D78">
        <v>503.18191934172052</v>
      </c>
      <c r="E78">
        <v>2325.3515028888805</v>
      </c>
      <c r="F78">
        <v>195.88248794152082</v>
      </c>
      <c r="G78">
        <v>180.32185568827066</v>
      </c>
      <c r="H78">
        <v>15.145513929499604</v>
      </c>
      <c r="I78">
        <v>489.83829023210228</v>
      </c>
      <c r="J78">
        <v>174.19887145763335</v>
      </c>
      <c r="K78">
        <v>514.97988895029869</v>
      </c>
      <c r="L78">
        <v>925.25417825054558</v>
      </c>
      <c r="M78">
        <v>9.0650580614292348E-2</v>
      </c>
      <c r="N78">
        <v>12.982509305219843</v>
      </c>
      <c r="O78">
        <v>4.8762916922676549</v>
      </c>
      <c r="P78">
        <v>9.5687705432447974</v>
      </c>
      <c r="Q78">
        <v>93.360959389872605</v>
      </c>
      <c r="R78">
        <v>1406.1566530146399</v>
      </c>
      <c r="S78">
        <v>248.74060573905112</v>
      </c>
      <c r="T78">
        <v>3172.5615967500476</v>
      </c>
      <c r="U78">
        <v>5769.6193771822491</v>
      </c>
      <c r="V78">
        <v>2568.5208339578021</v>
      </c>
      <c r="W78">
        <v>1743.2149338469249</v>
      </c>
      <c r="X78">
        <v>202.14396102107139</v>
      </c>
      <c r="Y78">
        <v>900.0891874508676</v>
      </c>
      <c r="Z78">
        <v>474.1393211124286</v>
      </c>
      <c r="AA78">
        <v>1553.7739285046882</v>
      </c>
      <c r="AB78">
        <v>5718.3965855040642</v>
      </c>
      <c r="AC78">
        <v>159.84155787770555</v>
      </c>
      <c r="AD78">
        <v>137.4020201086056</v>
      </c>
      <c r="AE78">
        <v>135.07708673002873</v>
      </c>
      <c r="AF78">
        <v>324.849094425781</v>
      </c>
      <c r="AG78">
        <v>1264.0554766835899</v>
      </c>
      <c r="AH78">
        <v>944.97729362841119</v>
      </c>
      <c r="AI78">
        <v>828.34825035648043</v>
      </c>
      <c r="AJ78">
        <v>9.9948341112600545</v>
      </c>
      <c r="AK78">
        <v>1763.4556261173971</v>
      </c>
      <c r="AL78">
        <v>419.94973033622551</v>
      </c>
      <c r="AM78">
        <v>0</v>
      </c>
    </row>
    <row r="79" spans="2:91" x14ac:dyDescent="0.25">
      <c r="B79" t="s">
        <v>117</v>
      </c>
      <c r="C79">
        <v>-5.1954438862667178</v>
      </c>
      <c r="D79">
        <v>7.3081554253590602</v>
      </c>
      <c r="E79">
        <v>26.660515941012338</v>
      </c>
      <c r="F79">
        <v>1.4282091956729337</v>
      </c>
      <c r="G79">
        <v>1.8631480899865764</v>
      </c>
      <c r="H79">
        <v>0.17260499639779606</v>
      </c>
      <c r="I79">
        <v>2.9955733503337041</v>
      </c>
      <c r="J79">
        <v>0.79100196255286326</v>
      </c>
      <c r="K79">
        <v>11.0314124846374</v>
      </c>
      <c r="L79">
        <v>9.2136723763326582</v>
      </c>
      <c r="M79">
        <v>5.6440248824645343E-2</v>
      </c>
      <c r="N79">
        <v>0.48300702362454279</v>
      </c>
      <c r="O79">
        <v>0.15340391070905796</v>
      </c>
      <c r="P79">
        <v>1.3427908708051062</v>
      </c>
      <c r="Q79">
        <v>1.44274706266264</v>
      </c>
      <c r="R79">
        <v>81.371613276935861</v>
      </c>
      <c r="S79">
        <v>19.710226510637039</v>
      </c>
      <c r="T79">
        <v>71.705633398116291</v>
      </c>
      <c r="U79">
        <v>47.612231158853568</v>
      </c>
      <c r="V79">
        <v>43.672540393291513</v>
      </c>
      <c r="W79">
        <v>36.333416289666289</v>
      </c>
      <c r="X79">
        <v>2.3246971091737265</v>
      </c>
      <c r="Y79">
        <v>15.729221472899198</v>
      </c>
      <c r="Z79">
        <v>0.83873155021750456</v>
      </c>
      <c r="AA79">
        <v>26.80027202560569</v>
      </c>
      <c r="AB79">
        <v>63.728974577212476</v>
      </c>
      <c r="AC79">
        <v>3.2726390122724576</v>
      </c>
      <c r="AD79">
        <v>0.26252323999999999</v>
      </c>
      <c r="AE79">
        <v>1.4671988764908455</v>
      </c>
      <c r="AF79">
        <v>7.3586963165281567</v>
      </c>
      <c r="AG79">
        <v>34.450767109999994</v>
      </c>
      <c r="AH79">
        <v>5.4489778635471549</v>
      </c>
      <c r="AI79">
        <v>2.3680070199855816</v>
      </c>
      <c r="AJ79">
        <v>3.0051114477525814E-2</v>
      </c>
      <c r="AK79">
        <v>92.536090846592984</v>
      </c>
      <c r="AL79">
        <v>1.0068657621151946</v>
      </c>
      <c r="AM79">
        <v>0</v>
      </c>
    </row>
    <row r="80" spans="2:91" x14ac:dyDescent="0.25">
      <c r="B80" t="s">
        <v>118</v>
      </c>
      <c r="CF80">
        <v>5034</v>
      </c>
    </row>
    <row r="81" spans="2:91" x14ac:dyDescent="0.25">
      <c r="B81" t="s">
        <v>119</v>
      </c>
      <c r="CH81">
        <v>2270.5857277827872</v>
      </c>
    </row>
    <row r="82" spans="2:91" x14ac:dyDescent="0.25">
      <c r="B82" t="s">
        <v>120</v>
      </c>
      <c r="AN82">
        <v>297.32322452357391</v>
      </c>
      <c r="AO82">
        <v>245.63274879847935</v>
      </c>
      <c r="AP82">
        <v>2915.2742822228147</v>
      </c>
      <c r="AQ82">
        <v>318.39857325569147</v>
      </c>
      <c r="AR82">
        <v>123.22061028642804</v>
      </c>
      <c r="AS82">
        <v>1130.7182825199975</v>
      </c>
      <c r="AT82">
        <v>251.52180078156891</v>
      </c>
      <c r="AU82">
        <v>50.661487821170084</v>
      </c>
      <c r="AV82">
        <v>422.22870171609014</v>
      </c>
      <c r="AW82">
        <v>246.14479368685119</v>
      </c>
      <c r="AX82">
        <v>177.15589530225546</v>
      </c>
      <c r="AY82">
        <v>310.52666868704381</v>
      </c>
      <c r="AZ82">
        <v>164.81074823062701</v>
      </c>
      <c r="BA82">
        <v>302.00969212661533</v>
      </c>
      <c r="BB82">
        <v>181.61545238506071</v>
      </c>
      <c r="BC82">
        <v>316.07358479080239</v>
      </c>
      <c r="BD82">
        <v>65.100097654209165</v>
      </c>
      <c r="BE82">
        <v>415.20114554068937</v>
      </c>
      <c r="BF82">
        <v>27.842246944963861</v>
      </c>
      <c r="BG82">
        <v>383.92039341295072</v>
      </c>
      <c r="BH82">
        <v>231.95232080317854</v>
      </c>
      <c r="BI82">
        <v>49.593846480381302</v>
      </c>
      <c r="BJ82">
        <v>187.59276652056644</v>
      </c>
      <c r="BK82">
        <v>77.960437349170505</v>
      </c>
      <c r="BL82">
        <v>0</v>
      </c>
      <c r="BM82">
        <v>389.02260062341514</v>
      </c>
      <c r="BN82">
        <v>72.252707596560072</v>
      </c>
      <c r="BO82">
        <v>8.726108927926953</v>
      </c>
      <c r="BP82">
        <v>84.302376681857368</v>
      </c>
      <c r="BQ82">
        <v>91.651145674739411</v>
      </c>
      <c r="BR82">
        <v>22.971785390635137</v>
      </c>
      <c r="BS82">
        <v>0</v>
      </c>
      <c r="BT82">
        <v>0</v>
      </c>
      <c r="BU82">
        <v>0</v>
      </c>
      <c r="BV82">
        <v>217.47380112028119</v>
      </c>
      <c r="BW82">
        <v>5.1427988533987863</v>
      </c>
      <c r="BX82">
        <v>0</v>
      </c>
    </row>
    <row r="83" spans="2:91" x14ac:dyDescent="0.25">
      <c r="B83" t="s">
        <v>121</v>
      </c>
      <c r="AN83">
        <v>-212.82539434215781</v>
      </c>
      <c r="AO83">
        <v>0</v>
      </c>
      <c r="AP83">
        <v>-49.852258883317191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-15.81452271345554</v>
      </c>
      <c r="BD83">
        <v>-2.0257425428027878</v>
      </c>
      <c r="BE83">
        <v>0</v>
      </c>
      <c r="BF83">
        <v>0</v>
      </c>
      <c r="BG83">
        <v>-39.997549988317992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2:91" x14ac:dyDescent="0.25">
      <c r="B84" t="s">
        <v>122</v>
      </c>
      <c r="BY84">
        <v>23018.627049544059</v>
      </c>
      <c r="BZ84">
        <v>32597.477393334731</v>
      </c>
      <c r="CG84">
        <v>3763.4968246170483</v>
      </c>
      <c r="CL84">
        <v>524.72837305999997</v>
      </c>
      <c r="CM84">
        <v>9598.7218630203715</v>
      </c>
    </row>
    <row r="85" spans="2:91" x14ac:dyDescent="0.25">
      <c r="B85" t="s">
        <v>123</v>
      </c>
      <c r="CA85">
        <v>617.77661397726365</v>
      </c>
      <c r="CB85">
        <v>5034</v>
      </c>
      <c r="CC85">
        <v>2270.5857277827872</v>
      </c>
      <c r="CD85">
        <v>9784.0231267099971</v>
      </c>
      <c r="CE85">
        <v>-320.5154684700513</v>
      </c>
      <c r="CH85">
        <v>1351.8464689335196</v>
      </c>
      <c r="CL85">
        <v>1865</v>
      </c>
      <c r="CM85">
        <v>540.88353106648117</v>
      </c>
    </row>
    <row r="86" spans="2:91" x14ac:dyDescent="0.25">
      <c r="B86" t="s">
        <v>124</v>
      </c>
      <c r="BZ86">
        <v>7162.6703112707901</v>
      </c>
      <c r="CG86">
        <v>1193.328314923132</v>
      </c>
      <c r="CM86">
        <v>3670.667426490003</v>
      </c>
    </row>
    <row r="87" spans="2:91" x14ac:dyDescent="0.25">
      <c r="B87" t="s">
        <v>125</v>
      </c>
      <c r="CF87">
        <v>8955.6352719819497</v>
      </c>
      <c r="CM87">
        <v>3049.335234353131</v>
      </c>
    </row>
    <row r="88" spans="2:91" x14ac:dyDescent="0.25">
      <c r="B88" t="s">
        <v>130</v>
      </c>
      <c r="CG88">
        <v>5530</v>
      </c>
    </row>
    <row r="89" spans="2:91" x14ac:dyDescent="0.25">
      <c r="B89" t="s">
        <v>127</v>
      </c>
      <c r="CI89">
        <v>3145.0059251519806</v>
      </c>
    </row>
    <row r="90" spans="2:91" x14ac:dyDescent="0.25">
      <c r="B90" t="s">
        <v>128</v>
      </c>
      <c r="CF90">
        <v>1412</v>
      </c>
      <c r="CG90">
        <v>761.08970909000004</v>
      </c>
      <c r="CM90">
        <v>453</v>
      </c>
    </row>
    <row r="91" spans="2:91" x14ac:dyDescent="0.25">
      <c r="B91" t="s">
        <v>129</v>
      </c>
      <c r="AN91">
        <v>872.05890887313228</v>
      </c>
      <c r="AO91">
        <v>2518.911345337508</v>
      </c>
      <c r="AP91">
        <v>4114.9549471812552</v>
      </c>
      <c r="AQ91">
        <v>2041.8562782987838</v>
      </c>
      <c r="AR91">
        <v>1163.5983276587513</v>
      </c>
      <c r="AS91">
        <v>3944.0093877764971</v>
      </c>
      <c r="AT91">
        <v>2102.6844942760645</v>
      </c>
      <c r="AU91">
        <v>1353.6078174867298</v>
      </c>
      <c r="AV91">
        <v>2215.9591041915269</v>
      </c>
      <c r="AW91">
        <v>2824.8805859382855</v>
      </c>
      <c r="AX91">
        <v>2181.1520084371978</v>
      </c>
      <c r="AY91">
        <v>1310.4874253188952</v>
      </c>
      <c r="AZ91">
        <v>2153.8523618843042</v>
      </c>
      <c r="BA91">
        <v>5862.0692941491106</v>
      </c>
      <c r="BB91">
        <v>1125.8851874357472</v>
      </c>
      <c r="BC91">
        <v>1231.9932207031493</v>
      </c>
      <c r="BD91">
        <v>68.996551677483936</v>
      </c>
      <c r="BE91">
        <v>23.545089612332674</v>
      </c>
      <c r="BF91">
        <v>0</v>
      </c>
      <c r="BG91">
        <v>5859.935031753701</v>
      </c>
      <c r="BH91">
        <v>413.2891758780188</v>
      </c>
      <c r="BI91">
        <v>65.055385817265375</v>
      </c>
      <c r="BJ91">
        <v>120.20433478950498</v>
      </c>
      <c r="BK91">
        <v>263.62006394757304</v>
      </c>
      <c r="BL91">
        <v>687.07282627865527</v>
      </c>
      <c r="BM91">
        <v>9.9665180069605199</v>
      </c>
      <c r="BN91">
        <v>237.62932785645052</v>
      </c>
      <c r="BO91">
        <v>9.3295470985053228</v>
      </c>
      <c r="BP91">
        <v>5.5385876268799681</v>
      </c>
      <c r="BQ91">
        <v>164.47043380999688</v>
      </c>
      <c r="BR91">
        <v>0</v>
      </c>
      <c r="BS91">
        <v>246.43731410459907</v>
      </c>
      <c r="BT91">
        <v>85.548789273341754</v>
      </c>
      <c r="BU91">
        <v>0</v>
      </c>
      <c r="BV91">
        <v>21.818016839454366</v>
      </c>
      <c r="BW91">
        <v>30.566851082029181</v>
      </c>
      <c r="BX91">
        <v>0</v>
      </c>
      <c r="CF91">
        <v>810.3629607241736</v>
      </c>
      <c r="CG91">
        <v>766.77677853286832</v>
      </c>
      <c r="CH91">
        <v>8404.2338559675936</v>
      </c>
      <c r="CL91">
        <v>236.36133602999999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8"/>
  <sheetViews>
    <sheetView topLeftCell="A55" workbookViewId="0">
      <selection activeCell="B75" sqref="B75:B79"/>
    </sheetView>
  </sheetViews>
  <sheetFormatPr defaultColWidth="11.42578125" defaultRowHeight="15" x14ac:dyDescent="0.25"/>
  <cols>
    <col min="3" max="3" width="43.85546875" customWidth="1"/>
  </cols>
  <sheetData>
    <row r="2" spans="2:4" x14ac:dyDescent="0.25">
      <c r="B2" s="2" t="s">
        <v>1</v>
      </c>
      <c r="C2" t="s">
        <v>455</v>
      </c>
      <c r="D2" t="s">
        <v>456</v>
      </c>
    </row>
    <row r="3" spans="2:4" x14ac:dyDescent="0.25">
      <c r="B3" t="s">
        <v>41</v>
      </c>
      <c r="C3" t="s">
        <v>134</v>
      </c>
      <c r="D3" s="1" t="s">
        <v>197</v>
      </c>
    </row>
    <row r="4" spans="2:4" x14ac:dyDescent="0.25">
      <c r="B4" t="s">
        <v>42</v>
      </c>
      <c r="C4" t="s">
        <v>135</v>
      </c>
      <c r="D4" s="1" t="s">
        <v>198</v>
      </c>
    </row>
    <row r="5" spans="2:4" x14ac:dyDescent="0.25">
      <c r="B5" t="s">
        <v>43</v>
      </c>
      <c r="C5" t="s">
        <v>136</v>
      </c>
      <c r="D5" s="1" t="s">
        <v>199</v>
      </c>
    </row>
    <row r="6" spans="2:4" x14ac:dyDescent="0.25">
      <c r="B6" t="s">
        <v>44</v>
      </c>
      <c r="C6" t="s">
        <v>137</v>
      </c>
      <c r="D6" s="1" t="s">
        <v>200</v>
      </c>
    </row>
    <row r="7" spans="2:4" x14ac:dyDescent="0.25">
      <c r="B7" t="s">
        <v>45</v>
      </c>
      <c r="C7" t="s">
        <v>138</v>
      </c>
      <c r="D7" s="1" t="s">
        <v>201</v>
      </c>
    </row>
    <row r="8" spans="2:4" x14ac:dyDescent="0.25">
      <c r="B8" t="s">
        <v>46</v>
      </c>
      <c r="C8" t="s">
        <v>139</v>
      </c>
      <c r="D8" s="1">
        <v>19</v>
      </c>
    </row>
    <row r="9" spans="2:4" x14ac:dyDescent="0.25">
      <c r="B9" t="s">
        <v>47</v>
      </c>
      <c r="C9" t="s">
        <v>140</v>
      </c>
      <c r="D9" s="1">
        <v>20</v>
      </c>
    </row>
    <row r="10" spans="2:4" x14ac:dyDescent="0.25">
      <c r="B10" t="s">
        <v>48</v>
      </c>
      <c r="C10" t="s">
        <v>141</v>
      </c>
      <c r="D10" s="1">
        <v>21</v>
      </c>
    </row>
    <row r="11" spans="2:4" x14ac:dyDescent="0.25">
      <c r="B11" t="s">
        <v>49</v>
      </c>
      <c r="C11" t="s">
        <v>142</v>
      </c>
      <c r="D11" s="1" t="s">
        <v>202</v>
      </c>
    </row>
    <row r="12" spans="2:4" x14ac:dyDescent="0.25">
      <c r="B12" t="s">
        <v>50</v>
      </c>
      <c r="C12" t="s">
        <v>143</v>
      </c>
      <c r="D12" s="1" t="s">
        <v>203</v>
      </c>
    </row>
    <row r="13" spans="2:4" x14ac:dyDescent="0.25">
      <c r="B13" t="s">
        <v>51</v>
      </c>
      <c r="C13" t="s">
        <v>144</v>
      </c>
      <c r="D13" s="1">
        <v>26</v>
      </c>
    </row>
    <row r="14" spans="2:4" x14ac:dyDescent="0.25">
      <c r="B14" t="s">
        <v>52</v>
      </c>
      <c r="C14" t="s">
        <v>145</v>
      </c>
      <c r="D14" s="1">
        <v>27</v>
      </c>
    </row>
    <row r="15" spans="2:4" x14ac:dyDescent="0.25">
      <c r="B15" t="s">
        <v>53</v>
      </c>
      <c r="C15" t="s">
        <v>146</v>
      </c>
      <c r="D15" s="1">
        <v>28</v>
      </c>
    </row>
    <row r="16" spans="2:4" x14ac:dyDescent="0.25">
      <c r="B16" t="s">
        <v>54</v>
      </c>
      <c r="C16" t="s">
        <v>147</v>
      </c>
      <c r="D16" s="1" t="s">
        <v>204</v>
      </c>
    </row>
    <row r="17" spans="2:4" x14ac:dyDescent="0.25">
      <c r="B17" t="s">
        <v>55</v>
      </c>
      <c r="C17" t="s">
        <v>148</v>
      </c>
      <c r="D17" s="1" t="s">
        <v>205</v>
      </c>
    </row>
    <row r="18" spans="2:4" x14ac:dyDescent="0.25">
      <c r="B18" t="s">
        <v>56</v>
      </c>
      <c r="C18" t="s">
        <v>149</v>
      </c>
      <c r="D18" s="1" t="s">
        <v>206</v>
      </c>
    </row>
    <row r="19" spans="2:4" x14ac:dyDescent="0.25">
      <c r="B19" t="s">
        <v>57</v>
      </c>
      <c r="C19" t="s">
        <v>150</v>
      </c>
      <c r="D19" s="1" t="s">
        <v>207</v>
      </c>
    </row>
    <row r="20" spans="2:4" x14ac:dyDescent="0.25">
      <c r="B20" t="s">
        <v>58</v>
      </c>
      <c r="C20" t="s">
        <v>151</v>
      </c>
      <c r="D20" s="1" t="s">
        <v>208</v>
      </c>
    </row>
    <row r="21" spans="2:4" x14ac:dyDescent="0.25">
      <c r="B21" t="s">
        <v>59</v>
      </c>
      <c r="C21" t="s">
        <v>152</v>
      </c>
      <c r="D21" s="1" t="s">
        <v>209</v>
      </c>
    </row>
    <row r="22" spans="2:4" x14ac:dyDescent="0.25">
      <c r="B22" t="s">
        <v>60</v>
      </c>
      <c r="C22" t="s">
        <v>153</v>
      </c>
      <c r="D22" s="1" t="s">
        <v>210</v>
      </c>
    </row>
    <row r="23" spans="2:4" x14ac:dyDescent="0.25">
      <c r="B23" t="s">
        <v>61</v>
      </c>
      <c r="C23" t="s">
        <v>154</v>
      </c>
      <c r="D23" s="1" t="s">
        <v>211</v>
      </c>
    </row>
    <row r="24" spans="2:4" x14ac:dyDescent="0.25">
      <c r="B24" t="s">
        <v>62</v>
      </c>
      <c r="C24" t="s">
        <v>155</v>
      </c>
      <c r="D24" s="1" t="s">
        <v>212</v>
      </c>
    </row>
    <row r="25" spans="2:4" x14ac:dyDescent="0.25">
      <c r="B25" t="s">
        <v>63</v>
      </c>
      <c r="C25" t="s">
        <v>156</v>
      </c>
      <c r="D25" s="1" t="s">
        <v>213</v>
      </c>
    </row>
    <row r="26" spans="2:4" x14ac:dyDescent="0.25">
      <c r="B26" t="s">
        <v>64</v>
      </c>
      <c r="C26" t="s">
        <v>157</v>
      </c>
      <c r="D26" s="1" t="s">
        <v>214</v>
      </c>
    </row>
    <row r="27" spans="2:4" x14ac:dyDescent="0.25">
      <c r="B27" t="s">
        <v>65</v>
      </c>
      <c r="C27" t="s">
        <v>158</v>
      </c>
      <c r="D27" s="1" t="s">
        <v>215</v>
      </c>
    </row>
    <row r="28" spans="2:4" x14ac:dyDescent="0.25">
      <c r="B28" t="s">
        <v>66</v>
      </c>
      <c r="C28" t="s">
        <v>159</v>
      </c>
      <c r="D28" s="1" t="s">
        <v>216</v>
      </c>
    </row>
    <row r="29" spans="2:4" x14ac:dyDescent="0.25">
      <c r="B29" t="s">
        <v>67</v>
      </c>
      <c r="C29" t="s">
        <v>160</v>
      </c>
      <c r="D29" s="1" t="s">
        <v>217</v>
      </c>
    </row>
    <row r="30" spans="2:4" x14ac:dyDescent="0.25">
      <c r="B30" t="s">
        <v>68</v>
      </c>
      <c r="C30" t="s">
        <v>161</v>
      </c>
      <c r="D30" s="1" t="s">
        <v>218</v>
      </c>
    </row>
    <row r="31" spans="2:4" x14ac:dyDescent="0.25">
      <c r="B31" t="s">
        <v>69</v>
      </c>
      <c r="C31" t="s">
        <v>162</v>
      </c>
      <c r="D31" s="1" t="s">
        <v>219</v>
      </c>
    </row>
    <row r="32" spans="2:4" x14ac:dyDescent="0.25">
      <c r="B32" t="s">
        <v>70</v>
      </c>
      <c r="C32" t="s">
        <v>163</v>
      </c>
      <c r="D32" s="1" t="s">
        <v>220</v>
      </c>
    </row>
    <row r="33" spans="2:4" x14ac:dyDescent="0.25">
      <c r="B33" t="s">
        <v>71</v>
      </c>
      <c r="C33" t="s">
        <v>164</v>
      </c>
      <c r="D33" s="1">
        <v>84</v>
      </c>
    </row>
    <row r="34" spans="2:4" x14ac:dyDescent="0.25">
      <c r="B34" t="s">
        <v>72</v>
      </c>
      <c r="C34" t="s">
        <v>165</v>
      </c>
      <c r="D34" s="1">
        <v>85</v>
      </c>
    </row>
    <row r="35" spans="2:4" x14ac:dyDescent="0.25">
      <c r="B35" t="s">
        <v>73</v>
      </c>
      <c r="C35" t="s">
        <v>166</v>
      </c>
      <c r="D35" s="1">
        <v>86</v>
      </c>
    </row>
    <row r="36" spans="2:4" x14ac:dyDescent="0.25">
      <c r="B36" t="s">
        <v>74</v>
      </c>
      <c r="C36" t="s">
        <v>167</v>
      </c>
      <c r="D36" s="1" t="s">
        <v>221</v>
      </c>
    </row>
    <row r="37" spans="2:4" x14ac:dyDescent="0.25">
      <c r="B37" t="s">
        <v>75</v>
      </c>
      <c r="C37" t="s">
        <v>168</v>
      </c>
      <c r="D37" s="1" t="s">
        <v>222</v>
      </c>
    </row>
    <row r="38" spans="2:4" x14ac:dyDescent="0.25">
      <c r="B38" t="s">
        <v>76</v>
      </c>
      <c r="C38" t="s">
        <v>169</v>
      </c>
      <c r="D38" s="1" t="s">
        <v>223</v>
      </c>
    </row>
    <row r="39" spans="2:4" x14ac:dyDescent="0.25">
      <c r="B39" t="s">
        <v>77</v>
      </c>
      <c r="C39" t="s">
        <v>170</v>
      </c>
      <c r="D39" s="1" t="s">
        <v>224</v>
      </c>
    </row>
    <row r="41" spans="2:4" x14ac:dyDescent="0.25">
      <c r="C41" t="s">
        <v>2</v>
      </c>
      <c r="D41" t="s">
        <v>196</v>
      </c>
    </row>
    <row r="42" spans="2:4" x14ac:dyDescent="0.25">
      <c r="B42" s="2" t="s">
        <v>131</v>
      </c>
      <c r="C42" t="s">
        <v>131</v>
      </c>
      <c r="D42" s="1" t="s">
        <v>225</v>
      </c>
    </row>
    <row r="43" spans="2:4" x14ac:dyDescent="0.25">
      <c r="B43" t="s">
        <v>78</v>
      </c>
      <c r="C43" t="s">
        <v>134</v>
      </c>
      <c r="D43" s="1" t="s">
        <v>197</v>
      </c>
    </row>
    <row r="44" spans="2:4" x14ac:dyDescent="0.25">
      <c r="B44" t="s">
        <v>79</v>
      </c>
      <c r="C44" t="s">
        <v>135</v>
      </c>
      <c r="D44" s="1" t="s">
        <v>198</v>
      </c>
    </row>
    <row r="45" spans="2:4" x14ac:dyDescent="0.25">
      <c r="B45" t="s">
        <v>80</v>
      </c>
      <c r="C45" t="s">
        <v>136</v>
      </c>
      <c r="D45" s="1" t="s">
        <v>199</v>
      </c>
    </row>
    <row r="46" spans="2:4" x14ac:dyDescent="0.25">
      <c r="B46" t="s">
        <v>81</v>
      </c>
      <c r="C46" t="s">
        <v>137</v>
      </c>
      <c r="D46" s="1" t="s">
        <v>200</v>
      </c>
    </row>
    <row r="47" spans="2:4" x14ac:dyDescent="0.25">
      <c r="B47" t="s">
        <v>82</v>
      </c>
      <c r="C47" t="s">
        <v>138</v>
      </c>
      <c r="D47" s="1" t="s">
        <v>201</v>
      </c>
    </row>
    <row r="48" spans="2:4" x14ac:dyDescent="0.25">
      <c r="B48" t="s">
        <v>83</v>
      </c>
      <c r="C48" t="s">
        <v>139</v>
      </c>
      <c r="D48" s="1">
        <v>19</v>
      </c>
    </row>
    <row r="49" spans="2:4" x14ac:dyDescent="0.25">
      <c r="B49" t="s">
        <v>84</v>
      </c>
      <c r="C49" t="s">
        <v>140</v>
      </c>
      <c r="D49" s="1">
        <v>20</v>
      </c>
    </row>
    <row r="50" spans="2:4" x14ac:dyDescent="0.25">
      <c r="B50" t="s">
        <v>85</v>
      </c>
      <c r="C50" t="s">
        <v>141</v>
      </c>
      <c r="D50" s="1">
        <v>21</v>
      </c>
    </row>
    <row r="51" spans="2:4" x14ac:dyDescent="0.25">
      <c r="B51" t="s">
        <v>86</v>
      </c>
      <c r="C51" t="s">
        <v>142</v>
      </c>
      <c r="D51" s="1" t="s">
        <v>202</v>
      </c>
    </row>
    <row r="52" spans="2:4" x14ac:dyDescent="0.25">
      <c r="B52" t="s">
        <v>87</v>
      </c>
      <c r="C52" t="s">
        <v>143</v>
      </c>
      <c r="D52" s="1" t="s">
        <v>203</v>
      </c>
    </row>
    <row r="53" spans="2:4" x14ac:dyDescent="0.25">
      <c r="B53" t="s">
        <v>88</v>
      </c>
      <c r="C53" t="s">
        <v>144</v>
      </c>
      <c r="D53" s="1">
        <v>26</v>
      </c>
    </row>
    <row r="54" spans="2:4" x14ac:dyDescent="0.25">
      <c r="B54" t="s">
        <v>89</v>
      </c>
      <c r="C54" t="s">
        <v>145</v>
      </c>
      <c r="D54" s="1">
        <v>27</v>
      </c>
    </row>
    <row r="55" spans="2:4" x14ac:dyDescent="0.25">
      <c r="B55" t="s">
        <v>90</v>
      </c>
      <c r="C55" t="s">
        <v>146</v>
      </c>
      <c r="D55" s="1">
        <v>28</v>
      </c>
    </row>
    <row r="56" spans="2:4" x14ac:dyDescent="0.25">
      <c r="B56" t="s">
        <v>91</v>
      </c>
      <c r="C56" t="s">
        <v>147</v>
      </c>
      <c r="D56" s="1" t="s">
        <v>204</v>
      </c>
    </row>
    <row r="57" spans="2:4" x14ac:dyDescent="0.25">
      <c r="B57" t="s">
        <v>92</v>
      </c>
      <c r="C57" t="s">
        <v>148</v>
      </c>
      <c r="D57" s="1" t="s">
        <v>205</v>
      </c>
    </row>
    <row r="58" spans="2:4" x14ac:dyDescent="0.25">
      <c r="B58" t="s">
        <v>93</v>
      </c>
      <c r="C58" t="s">
        <v>149</v>
      </c>
      <c r="D58" s="1" t="s">
        <v>206</v>
      </c>
    </row>
    <row r="59" spans="2:4" x14ac:dyDescent="0.25">
      <c r="B59" t="s">
        <v>94</v>
      </c>
      <c r="C59" t="s">
        <v>150</v>
      </c>
      <c r="D59" s="1" t="s">
        <v>207</v>
      </c>
    </row>
    <row r="60" spans="2:4" x14ac:dyDescent="0.25">
      <c r="B60" t="s">
        <v>95</v>
      </c>
      <c r="C60" t="s">
        <v>151</v>
      </c>
      <c r="D60" s="1" t="s">
        <v>208</v>
      </c>
    </row>
    <row r="61" spans="2:4" x14ac:dyDescent="0.25">
      <c r="B61" t="s">
        <v>96</v>
      </c>
      <c r="C61" t="s">
        <v>152</v>
      </c>
      <c r="D61" s="1" t="s">
        <v>209</v>
      </c>
    </row>
    <row r="62" spans="2:4" x14ac:dyDescent="0.25">
      <c r="B62" t="s">
        <v>97</v>
      </c>
      <c r="C62" t="s">
        <v>153</v>
      </c>
      <c r="D62" s="1" t="s">
        <v>210</v>
      </c>
    </row>
    <row r="63" spans="2:4" x14ac:dyDescent="0.25">
      <c r="B63" t="s">
        <v>98</v>
      </c>
      <c r="C63" t="s">
        <v>154</v>
      </c>
      <c r="D63" s="1" t="s">
        <v>211</v>
      </c>
    </row>
    <row r="64" spans="2:4" x14ac:dyDescent="0.25">
      <c r="B64" t="s">
        <v>99</v>
      </c>
      <c r="C64" t="s">
        <v>155</v>
      </c>
      <c r="D64" s="1" t="s">
        <v>212</v>
      </c>
    </row>
    <row r="65" spans="2:4" x14ac:dyDescent="0.25">
      <c r="B65" t="s">
        <v>100</v>
      </c>
      <c r="C65" t="s">
        <v>156</v>
      </c>
      <c r="D65" s="1" t="s">
        <v>213</v>
      </c>
    </row>
    <row r="66" spans="2:4" x14ac:dyDescent="0.25">
      <c r="B66" t="s">
        <v>101</v>
      </c>
      <c r="C66" t="s">
        <v>157</v>
      </c>
      <c r="D66" s="1" t="s">
        <v>214</v>
      </c>
    </row>
    <row r="67" spans="2:4" x14ac:dyDescent="0.25">
      <c r="B67" t="s">
        <v>102</v>
      </c>
      <c r="C67" t="s">
        <v>158</v>
      </c>
      <c r="D67" s="1" t="s">
        <v>215</v>
      </c>
    </row>
    <row r="68" spans="2:4" x14ac:dyDescent="0.25">
      <c r="B68" t="s">
        <v>103</v>
      </c>
      <c r="C68" t="s">
        <v>159</v>
      </c>
      <c r="D68" s="1" t="s">
        <v>216</v>
      </c>
    </row>
    <row r="69" spans="2:4" x14ac:dyDescent="0.25">
      <c r="B69" t="s">
        <v>104</v>
      </c>
      <c r="C69" t="s">
        <v>160</v>
      </c>
      <c r="D69" s="1" t="s">
        <v>217</v>
      </c>
    </row>
    <row r="70" spans="2:4" x14ac:dyDescent="0.25">
      <c r="B70" t="s">
        <v>105</v>
      </c>
      <c r="C70" t="s">
        <v>161</v>
      </c>
      <c r="D70" s="1" t="s">
        <v>218</v>
      </c>
    </row>
    <row r="71" spans="2:4" x14ac:dyDescent="0.25">
      <c r="B71" t="s">
        <v>106</v>
      </c>
      <c r="C71" t="s">
        <v>162</v>
      </c>
      <c r="D71" s="1" t="s">
        <v>219</v>
      </c>
    </row>
    <row r="72" spans="2:4" x14ac:dyDescent="0.25">
      <c r="B72" t="s">
        <v>107</v>
      </c>
      <c r="C72" t="s">
        <v>163</v>
      </c>
      <c r="D72" s="1" t="s">
        <v>220</v>
      </c>
    </row>
    <row r="73" spans="2:4" x14ac:dyDescent="0.25">
      <c r="B73" t="s">
        <v>108</v>
      </c>
      <c r="C73" t="s">
        <v>164</v>
      </c>
      <c r="D73" s="1">
        <v>84</v>
      </c>
    </row>
    <row r="74" spans="2:4" x14ac:dyDescent="0.25">
      <c r="B74" t="s">
        <v>109</v>
      </c>
      <c r="C74" t="s">
        <v>165</v>
      </c>
      <c r="D74" s="1">
        <v>85</v>
      </c>
    </row>
    <row r="75" spans="2:4" x14ac:dyDescent="0.25">
      <c r="B75" t="s">
        <v>110</v>
      </c>
      <c r="C75" t="s">
        <v>166</v>
      </c>
      <c r="D75" s="1">
        <v>86</v>
      </c>
    </row>
    <row r="76" spans="2:4" x14ac:dyDescent="0.25">
      <c r="B76" t="s">
        <v>111</v>
      </c>
      <c r="C76" t="s">
        <v>167</v>
      </c>
      <c r="D76" s="1" t="s">
        <v>221</v>
      </c>
    </row>
    <row r="77" spans="2:4" x14ac:dyDescent="0.25">
      <c r="B77" t="s">
        <v>112</v>
      </c>
      <c r="C77" t="s">
        <v>168</v>
      </c>
      <c r="D77" s="1" t="s">
        <v>222</v>
      </c>
    </row>
    <row r="78" spans="2:4" x14ac:dyDescent="0.25">
      <c r="B78" t="s">
        <v>113</v>
      </c>
      <c r="C78" t="s">
        <v>169</v>
      </c>
      <c r="D78" s="1" t="s">
        <v>223</v>
      </c>
    </row>
    <row r="79" spans="2:4" x14ac:dyDescent="0.25">
      <c r="B79" t="s">
        <v>114</v>
      </c>
      <c r="C79" t="s">
        <v>170</v>
      </c>
      <c r="D79" s="1" t="s">
        <v>224</v>
      </c>
    </row>
    <row r="81" spans="2:3" x14ac:dyDescent="0.25">
      <c r="B81" s="2" t="s">
        <v>15</v>
      </c>
      <c r="C81" s="2" t="s">
        <v>15</v>
      </c>
    </row>
    <row r="82" spans="2:3" x14ac:dyDescent="0.25">
      <c r="B82" t="s">
        <v>115</v>
      </c>
      <c r="C82" t="s">
        <v>193</v>
      </c>
    </row>
    <row r="83" spans="2:3" x14ac:dyDescent="0.25">
      <c r="B83" t="s">
        <v>116</v>
      </c>
      <c r="C83" t="s">
        <v>192</v>
      </c>
    </row>
    <row r="86" spans="2:3" x14ac:dyDescent="0.25">
      <c r="B86" s="2" t="s">
        <v>173</v>
      </c>
      <c r="C86" s="2" t="s">
        <v>173</v>
      </c>
    </row>
    <row r="87" spans="2:3" x14ac:dyDescent="0.25">
      <c r="B87" t="s">
        <v>117</v>
      </c>
      <c r="C87" t="s">
        <v>194</v>
      </c>
    </row>
    <row r="88" spans="2:3" x14ac:dyDescent="0.25">
      <c r="B88" t="s">
        <v>118</v>
      </c>
      <c r="C88" t="s">
        <v>188</v>
      </c>
    </row>
    <row r="89" spans="2:3" x14ac:dyDescent="0.25">
      <c r="B89" t="s">
        <v>119</v>
      </c>
      <c r="C89" t="s">
        <v>189</v>
      </c>
    </row>
    <row r="90" spans="2:3" x14ac:dyDescent="0.25">
      <c r="B90" t="s">
        <v>120</v>
      </c>
      <c r="C90" t="s">
        <v>190</v>
      </c>
    </row>
    <row r="91" spans="2:3" x14ac:dyDescent="0.25">
      <c r="B91" t="s">
        <v>121</v>
      </c>
      <c r="C91" t="s">
        <v>191</v>
      </c>
    </row>
    <row r="94" spans="2:3" x14ac:dyDescent="0.25">
      <c r="B94" s="2" t="s">
        <v>34</v>
      </c>
      <c r="C94" s="2" t="s">
        <v>34</v>
      </c>
    </row>
    <row r="95" spans="2:3" x14ac:dyDescent="0.25">
      <c r="B95" t="s">
        <v>122</v>
      </c>
      <c r="C95" t="s">
        <v>22</v>
      </c>
    </row>
    <row r="96" spans="2:3" x14ac:dyDescent="0.25">
      <c r="B96" t="s">
        <v>123</v>
      </c>
      <c r="C96" t="s">
        <v>186</v>
      </c>
    </row>
    <row r="97" spans="2:3" x14ac:dyDescent="0.25">
      <c r="B97" t="s">
        <v>124</v>
      </c>
      <c r="C97" t="s">
        <v>187</v>
      </c>
    </row>
    <row r="99" spans="2:3" x14ac:dyDescent="0.25">
      <c r="B99" s="2" t="s">
        <v>132</v>
      </c>
      <c r="C99" s="2" t="s">
        <v>132</v>
      </c>
    </row>
    <row r="100" spans="2:3" x14ac:dyDescent="0.25">
      <c r="B100" t="s">
        <v>125</v>
      </c>
      <c r="C100" t="s">
        <v>183</v>
      </c>
    </row>
    <row r="101" spans="2:3" x14ac:dyDescent="0.25">
      <c r="B101" t="s">
        <v>130</v>
      </c>
      <c r="C101" t="s">
        <v>184</v>
      </c>
    </row>
    <row r="102" spans="2:3" x14ac:dyDescent="0.25">
      <c r="B102" t="s">
        <v>127</v>
      </c>
      <c r="C102" t="s">
        <v>185</v>
      </c>
    </row>
    <row r="104" spans="2:3" x14ac:dyDescent="0.25">
      <c r="B104" s="2" t="s">
        <v>128</v>
      </c>
      <c r="C104" s="2" t="s">
        <v>128</v>
      </c>
    </row>
    <row r="105" spans="2:3" x14ac:dyDescent="0.25">
      <c r="B105" t="s">
        <v>128</v>
      </c>
      <c r="C105" t="s">
        <v>128</v>
      </c>
    </row>
    <row r="107" spans="2:3" x14ac:dyDescent="0.25">
      <c r="B107" s="2" t="s">
        <v>133</v>
      </c>
      <c r="C107" s="2" t="s">
        <v>133</v>
      </c>
    </row>
    <row r="108" spans="2:3" x14ac:dyDescent="0.25">
      <c r="B108" t="s">
        <v>129</v>
      </c>
      <c r="C108" t="s">
        <v>182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"/>
  <sheetViews>
    <sheetView topLeftCell="A10" workbookViewId="0">
      <selection activeCell="I9" sqref="I9"/>
    </sheetView>
  </sheetViews>
  <sheetFormatPr defaultColWidth="11.42578125" defaultRowHeight="15" x14ac:dyDescent="0.25"/>
  <cols>
    <col min="1" max="1" width="5.5703125" customWidth="1"/>
    <col min="2" max="2" width="81.140625" customWidth="1"/>
  </cols>
  <sheetData>
    <row r="1" spans="1:4" x14ac:dyDescent="0.25">
      <c r="A1" s="3" t="s">
        <v>244</v>
      </c>
    </row>
    <row r="2" spans="1:4" x14ac:dyDescent="0.25">
      <c r="A2" s="3" t="s">
        <v>459</v>
      </c>
    </row>
    <row r="3" spans="1:4" x14ac:dyDescent="0.25">
      <c r="A3" s="3" t="s">
        <v>231</v>
      </c>
      <c r="B3" s="3" t="s">
        <v>232</v>
      </c>
      <c r="C3" s="3" t="s">
        <v>1</v>
      </c>
      <c r="D3" s="3" t="s">
        <v>232</v>
      </c>
    </row>
    <row r="4" spans="1:4" x14ac:dyDescent="0.25">
      <c r="A4" s="3" t="s">
        <v>246</v>
      </c>
      <c r="B4" s="3" t="s">
        <v>358</v>
      </c>
      <c r="C4" t="s">
        <v>41</v>
      </c>
      <c r="D4" s="3" t="s">
        <v>134</v>
      </c>
    </row>
    <row r="5" spans="1:4" x14ac:dyDescent="0.25">
      <c r="A5" s="3" t="s">
        <v>248</v>
      </c>
      <c r="B5" s="3" t="s">
        <v>233</v>
      </c>
      <c r="C5" t="s">
        <v>41</v>
      </c>
      <c r="D5" s="3" t="s">
        <v>134</v>
      </c>
    </row>
    <row r="6" spans="1:4" x14ac:dyDescent="0.25">
      <c r="A6" s="3" t="s">
        <v>359</v>
      </c>
      <c r="B6" s="3" t="s">
        <v>360</v>
      </c>
      <c r="C6" t="s">
        <v>41</v>
      </c>
      <c r="D6" s="3" t="s">
        <v>134</v>
      </c>
    </row>
    <row r="7" spans="1:4" x14ac:dyDescent="0.25">
      <c r="A7" s="3" t="s">
        <v>250</v>
      </c>
      <c r="B7" s="3" t="s">
        <v>361</v>
      </c>
      <c r="C7" t="s">
        <v>42</v>
      </c>
      <c r="D7" s="3" t="s">
        <v>135</v>
      </c>
    </row>
    <row r="8" spans="1:4" x14ac:dyDescent="0.25">
      <c r="A8" s="3" t="s">
        <v>362</v>
      </c>
      <c r="B8" s="3" t="s">
        <v>234</v>
      </c>
      <c r="C8" t="s">
        <v>42</v>
      </c>
      <c r="D8" s="3" t="s">
        <v>135</v>
      </c>
    </row>
    <row r="9" spans="1:4" x14ac:dyDescent="0.25">
      <c r="A9" s="3" t="s">
        <v>363</v>
      </c>
      <c r="B9" s="3" t="s">
        <v>258</v>
      </c>
      <c r="C9" t="s">
        <v>42</v>
      </c>
      <c r="D9" s="3" t="s">
        <v>135</v>
      </c>
    </row>
    <row r="10" spans="1:4" x14ac:dyDescent="0.25">
      <c r="A10" s="3" t="s">
        <v>364</v>
      </c>
      <c r="B10" s="3" t="s">
        <v>260</v>
      </c>
      <c r="C10" t="s">
        <v>42</v>
      </c>
      <c r="D10" s="3" t="s">
        <v>135</v>
      </c>
    </row>
    <row r="11" spans="1:4" x14ac:dyDescent="0.25">
      <c r="A11" s="3" t="s">
        <v>365</v>
      </c>
      <c r="B11" s="3" t="s">
        <v>366</v>
      </c>
      <c r="C11" t="s">
        <v>42</v>
      </c>
      <c r="D11" s="3" t="s">
        <v>135</v>
      </c>
    </row>
    <row r="12" spans="1:4" x14ac:dyDescent="0.25">
      <c r="A12" s="3" t="s">
        <v>252</v>
      </c>
      <c r="B12" s="3" t="s">
        <v>367</v>
      </c>
      <c r="C12" t="s">
        <v>43</v>
      </c>
      <c r="D12" s="3" t="s">
        <v>136</v>
      </c>
    </row>
    <row r="13" spans="1:4" x14ac:dyDescent="0.25">
      <c r="A13" s="3" t="s">
        <v>254</v>
      </c>
      <c r="B13" s="3" t="s">
        <v>368</v>
      </c>
      <c r="C13" t="s">
        <v>43</v>
      </c>
      <c r="D13" s="3" t="s">
        <v>136</v>
      </c>
    </row>
    <row r="14" spans="1:4" x14ac:dyDescent="0.25">
      <c r="A14" s="3" t="s">
        <v>256</v>
      </c>
      <c r="B14" s="3" t="s">
        <v>236</v>
      </c>
      <c r="C14" t="s">
        <v>43</v>
      </c>
      <c r="D14" s="3" t="s">
        <v>136</v>
      </c>
    </row>
    <row r="15" spans="1:4" x14ac:dyDescent="0.25">
      <c r="A15" s="3" t="s">
        <v>257</v>
      </c>
      <c r="B15" s="3" t="s">
        <v>265</v>
      </c>
      <c r="C15" t="s">
        <v>44</v>
      </c>
      <c r="D15" s="3" t="s">
        <v>137</v>
      </c>
    </row>
    <row r="16" spans="1:4" x14ac:dyDescent="0.25">
      <c r="A16" s="3" t="s">
        <v>259</v>
      </c>
      <c r="B16" s="3" t="s">
        <v>369</v>
      </c>
      <c r="C16" t="s">
        <v>44</v>
      </c>
      <c r="D16" s="3" t="s">
        <v>137</v>
      </c>
    </row>
    <row r="17" spans="1:4" x14ac:dyDescent="0.25">
      <c r="A17" s="3" t="s">
        <v>261</v>
      </c>
      <c r="B17" s="3" t="s">
        <v>370</v>
      </c>
      <c r="C17" t="s">
        <v>44</v>
      </c>
      <c r="D17" s="3" t="s">
        <v>137</v>
      </c>
    </row>
    <row r="18" spans="1:4" x14ac:dyDescent="0.25">
      <c r="A18" s="3" t="s">
        <v>263</v>
      </c>
      <c r="B18" s="3" t="s">
        <v>271</v>
      </c>
      <c r="C18" t="s">
        <v>45</v>
      </c>
      <c r="D18" s="3" t="s">
        <v>138</v>
      </c>
    </row>
    <row r="19" spans="1:4" x14ac:dyDescent="0.25">
      <c r="A19" s="3" t="s">
        <v>264</v>
      </c>
      <c r="B19" s="3" t="s">
        <v>371</v>
      </c>
      <c r="C19" t="s">
        <v>45</v>
      </c>
      <c r="D19" s="3" t="s">
        <v>138</v>
      </c>
    </row>
    <row r="20" spans="1:4" x14ac:dyDescent="0.25">
      <c r="A20" s="3" t="s">
        <v>266</v>
      </c>
      <c r="B20" s="3" t="s">
        <v>372</v>
      </c>
      <c r="C20" t="s">
        <v>45</v>
      </c>
      <c r="D20" s="3" t="s">
        <v>138</v>
      </c>
    </row>
    <row r="21" spans="1:4" x14ac:dyDescent="0.25">
      <c r="A21" s="3" t="s">
        <v>268</v>
      </c>
      <c r="B21" s="3" t="s">
        <v>373</v>
      </c>
      <c r="C21" t="s">
        <v>46</v>
      </c>
      <c r="D21" s="3" t="s">
        <v>139</v>
      </c>
    </row>
    <row r="22" spans="1:4" x14ac:dyDescent="0.25">
      <c r="A22" s="3" t="s">
        <v>270</v>
      </c>
      <c r="B22" s="3" t="s">
        <v>279</v>
      </c>
      <c r="C22" t="s">
        <v>47</v>
      </c>
      <c r="D22" s="3" t="s">
        <v>140</v>
      </c>
    </row>
    <row r="23" spans="1:4" x14ac:dyDescent="0.25">
      <c r="A23" s="3" t="s">
        <v>272</v>
      </c>
      <c r="B23" s="3" t="s">
        <v>374</v>
      </c>
      <c r="C23" t="s">
        <v>48</v>
      </c>
      <c r="D23" s="3" t="s">
        <v>141</v>
      </c>
    </row>
    <row r="24" spans="1:4" x14ac:dyDescent="0.25">
      <c r="A24" s="3" t="s">
        <v>274</v>
      </c>
      <c r="B24" s="3" t="s">
        <v>281</v>
      </c>
      <c r="C24" t="s">
        <v>49</v>
      </c>
      <c r="D24" s="3" t="s">
        <v>142</v>
      </c>
    </row>
    <row r="25" spans="1:4" x14ac:dyDescent="0.25">
      <c r="A25" s="3" t="s">
        <v>276</v>
      </c>
      <c r="B25" s="3" t="s">
        <v>283</v>
      </c>
      <c r="C25" t="s">
        <v>49</v>
      </c>
      <c r="D25" s="3" t="s">
        <v>142</v>
      </c>
    </row>
    <row r="26" spans="1:4" x14ac:dyDescent="0.25">
      <c r="A26" s="3" t="s">
        <v>278</v>
      </c>
      <c r="B26" s="3" t="s">
        <v>285</v>
      </c>
      <c r="C26" t="s">
        <v>50</v>
      </c>
      <c r="D26" s="3" t="s">
        <v>143</v>
      </c>
    </row>
    <row r="27" spans="1:4" x14ac:dyDescent="0.25">
      <c r="A27" s="3" t="s">
        <v>280</v>
      </c>
      <c r="B27" s="3" t="s">
        <v>287</v>
      </c>
      <c r="C27" t="s">
        <v>50</v>
      </c>
      <c r="D27" s="3" t="s">
        <v>143</v>
      </c>
    </row>
    <row r="28" spans="1:4" x14ac:dyDescent="0.25">
      <c r="A28" s="3" t="s">
        <v>282</v>
      </c>
      <c r="B28" s="3" t="s">
        <v>375</v>
      </c>
      <c r="C28" t="s">
        <v>51</v>
      </c>
      <c r="D28" s="3" t="s">
        <v>144</v>
      </c>
    </row>
    <row r="29" spans="1:4" x14ac:dyDescent="0.25">
      <c r="A29" s="3" t="s">
        <v>284</v>
      </c>
      <c r="B29" s="3" t="s">
        <v>376</v>
      </c>
      <c r="C29" t="s">
        <v>52</v>
      </c>
      <c r="D29" s="3" t="s">
        <v>145</v>
      </c>
    </row>
    <row r="30" spans="1:4" x14ac:dyDescent="0.25">
      <c r="A30" s="3" t="s">
        <v>286</v>
      </c>
      <c r="B30" s="3" t="s">
        <v>289</v>
      </c>
      <c r="C30" t="s">
        <v>53</v>
      </c>
      <c r="D30" s="3" t="s">
        <v>146</v>
      </c>
    </row>
    <row r="31" spans="1:4" x14ac:dyDescent="0.25">
      <c r="A31" s="3" t="s">
        <v>288</v>
      </c>
      <c r="B31" s="3" t="s">
        <v>299</v>
      </c>
      <c r="C31" t="s">
        <v>54</v>
      </c>
      <c r="D31" s="3" t="s">
        <v>147</v>
      </c>
    </row>
    <row r="32" spans="1:4" x14ac:dyDescent="0.25">
      <c r="A32" s="3" t="s">
        <v>290</v>
      </c>
      <c r="B32" s="3" t="s">
        <v>300</v>
      </c>
      <c r="C32" t="s">
        <v>54</v>
      </c>
      <c r="D32" s="3" t="s">
        <v>147</v>
      </c>
    </row>
    <row r="33" spans="1:4" x14ac:dyDescent="0.25">
      <c r="A33" s="3" t="s">
        <v>292</v>
      </c>
      <c r="B33" s="3" t="s">
        <v>377</v>
      </c>
      <c r="C33" t="s">
        <v>55</v>
      </c>
      <c r="D33" s="3" t="s">
        <v>148</v>
      </c>
    </row>
    <row r="34" spans="1:4" x14ac:dyDescent="0.25">
      <c r="A34" s="3" t="s">
        <v>294</v>
      </c>
      <c r="B34" s="3" t="s">
        <v>378</v>
      </c>
      <c r="C34" t="s">
        <v>55</v>
      </c>
      <c r="D34" s="3" t="s">
        <v>148</v>
      </c>
    </row>
    <row r="35" spans="1:4" x14ac:dyDescent="0.25">
      <c r="A35" s="3" t="s">
        <v>296</v>
      </c>
      <c r="B35" s="3" t="s">
        <v>379</v>
      </c>
      <c r="C35" t="s">
        <v>55</v>
      </c>
      <c r="D35" s="3" t="s">
        <v>148</v>
      </c>
    </row>
    <row r="36" spans="1:4" x14ac:dyDescent="0.25">
      <c r="A36" s="3" t="s">
        <v>206</v>
      </c>
      <c r="B36" s="3" t="s">
        <v>380</v>
      </c>
      <c r="C36" t="s">
        <v>56</v>
      </c>
      <c r="D36" s="3" t="s">
        <v>149</v>
      </c>
    </row>
    <row r="37" spans="1:4" x14ac:dyDescent="0.25">
      <c r="A37" s="3" t="s">
        <v>301</v>
      </c>
      <c r="B37" s="3" t="s">
        <v>381</v>
      </c>
      <c r="C37" t="s">
        <v>57</v>
      </c>
      <c r="D37" s="3" t="s">
        <v>150</v>
      </c>
    </row>
    <row r="38" spans="1:4" x14ac:dyDescent="0.25">
      <c r="A38" s="3" t="s">
        <v>303</v>
      </c>
      <c r="B38" s="3" t="s">
        <v>382</v>
      </c>
      <c r="C38" t="s">
        <v>57</v>
      </c>
      <c r="D38" s="3" t="s">
        <v>150</v>
      </c>
    </row>
    <row r="39" spans="1:4" x14ac:dyDescent="0.25">
      <c r="A39" s="3" t="s">
        <v>383</v>
      </c>
      <c r="B39" s="3" t="s">
        <v>384</v>
      </c>
      <c r="C39" t="s">
        <v>57</v>
      </c>
      <c r="D39" s="3" t="s">
        <v>150</v>
      </c>
    </row>
    <row r="40" spans="1:4" x14ac:dyDescent="0.25">
      <c r="A40" s="3" t="s">
        <v>385</v>
      </c>
      <c r="B40" s="3" t="s">
        <v>386</v>
      </c>
      <c r="C40" t="s">
        <v>57</v>
      </c>
      <c r="D40" s="3" t="s">
        <v>150</v>
      </c>
    </row>
    <row r="41" spans="1:4" x14ac:dyDescent="0.25">
      <c r="A41" s="3" t="s">
        <v>307</v>
      </c>
      <c r="B41" s="3" t="s">
        <v>387</v>
      </c>
      <c r="C41" t="s">
        <v>58</v>
      </c>
      <c r="D41" s="3" t="s">
        <v>151</v>
      </c>
    </row>
    <row r="42" spans="1:4" x14ac:dyDescent="0.25">
      <c r="A42" s="3" t="s">
        <v>388</v>
      </c>
      <c r="B42" s="3" t="s">
        <v>389</v>
      </c>
      <c r="C42" t="s">
        <v>58</v>
      </c>
      <c r="D42" s="3" t="s">
        <v>151</v>
      </c>
    </row>
    <row r="43" spans="1:4" x14ac:dyDescent="0.25">
      <c r="A43" s="3" t="s">
        <v>390</v>
      </c>
      <c r="B43" s="3" t="s">
        <v>391</v>
      </c>
      <c r="C43" t="s">
        <v>58</v>
      </c>
      <c r="D43" s="3" t="s">
        <v>151</v>
      </c>
    </row>
    <row r="44" spans="1:4" x14ac:dyDescent="0.25">
      <c r="A44" s="3" t="s">
        <v>308</v>
      </c>
      <c r="B44" s="3" t="s">
        <v>392</v>
      </c>
      <c r="C44" t="s">
        <v>59</v>
      </c>
      <c r="D44" s="3" t="s">
        <v>152</v>
      </c>
    </row>
    <row r="45" spans="1:4" x14ac:dyDescent="0.25">
      <c r="A45" s="3" t="s">
        <v>393</v>
      </c>
      <c r="B45" s="3" t="s">
        <v>394</v>
      </c>
      <c r="C45" t="s">
        <v>59</v>
      </c>
      <c r="D45" s="3" t="s">
        <v>152</v>
      </c>
    </row>
    <row r="46" spans="1:4" x14ac:dyDescent="0.25">
      <c r="A46" s="3" t="s">
        <v>395</v>
      </c>
      <c r="B46" s="3" t="s">
        <v>396</v>
      </c>
      <c r="C46" t="s">
        <v>59</v>
      </c>
      <c r="D46" s="3" t="s">
        <v>152</v>
      </c>
    </row>
    <row r="47" spans="1:4" x14ac:dyDescent="0.25">
      <c r="A47" s="3" t="s">
        <v>397</v>
      </c>
      <c r="B47" s="3" t="s">
        <v>398</v>
      </c>
      <c r="C47" t="s">
        <v>60</v>
      </c>
      <c r="D47" s="3" t="s">
        <v>153</v>
      </c>
    </row>
    <row r="48" spans="1:4" x14ac:dyDescent="0.25">
      <c r="A48" s="3" t="s">
        <v>310</v>
      </c>
      <c r="B48" s="3" t="s">
        <v>320</v>
      </c>
      <c r="C48" t="s">
        <v>60</v>
      </c>
      <c r="D48" s="3" t="s">
        <v>153</v>
      </c>
    </row>
    <row r="49" spans="1:4" x14ac:dyDescent="0.25">
      <c r="A49" s="3" t="s">
        <v>312</v>
      </c>
      <c r="B49" s="3" t="s">
        <v>322</v>
      </c>
      <c r="C49" t="s">
        <v>60</v>
      </c>
      <c r="D49" s="3" t="s">
        <v>153</v>
      </c>
    </row>
    <row r="50" spans="1:4" x14ac:dyDescent="0.25">
      <c r="A50" s="3" t="s">
        <v>314</v>
      </c>
      <c r="B50" s="3" t="s">
        <v>399</v>
      </c>
      <c r="C50" t="s">
        <v>60</v>
      </c>
      <c r="D50" s="3" t="s">
        <v>153</v>
      </c>
    </row>
    <row r="51" spans="1:4" x14ac:dyDescent="0.25">
      <c r="A51" s="3" t="s">
        <v>400</v>
      </c>
      <c r="B51" s="3" t="s">
        <v>401</v>
      </c>
      <c r="C51" t="s">
        <v>60</v>
      </c>
      <c r="D51" s="3" t="s">
        <v>153</v>
      </c>
    </row>
    <row r="52" spans="1:4" x14ac:dyDescent="0.25">
      <c r="A52" s="3" t="s">
        <v>316</v>
      </c>
      <c r="B52" s="3" t="s">
        <v>402</v>
      </c>
      <c r="C52" t="s">
        <v>61</v>
      </c>
      <c r="D52" s="3" t="s">
        <v>154</v>
      </c>
    </row>
    <row r="53" spans="1:4" x14ac:dyDescent="0.25">
      <c r="A53" s="3" t="s">
        <v>403</v>
      </c>
      <c r="B53" s="3" t="s">
        <v>404</v>
      </c>
      <c r="C53" t="s">
        <v>61</v>
      </c>
      <c r="D53" s="3" t="s">
        <v>154</v>
      </c>
    </row>
    <row r="54" spans="1:4" x14ac:dyDescent="0.25">
      <c r="A54" s="3" t="s">
        <v>405</v>
      </c>
      <c r="B54" s="3" t="s">
        <v>406</v>
      </c>
      <c r="C54" t="s">
        <v>62</v>
      </c>
      <c r="D54" s="3" t="s">
        <v>155</v>
      </c>
    </row>
    <row r="55" spans="1:4" x14ac:dyDescent="0.25">
      <c r="A55" s="3" t="s">
        <v>407</v>
      </c>
      <c r="B55" s="3" t="s">
        <v>408</v>
      </c>
      <c r="C55" t="s">
        <v>62</v>
      </c>
      <c r="D55" s="3" t="s">
        <v>155</v>
      </c>
    </row>
    <row r="56" spans="1:4" x14ac:dyDescent="0.25">
      <c r="A56" s="3" t="s">
        <v>318</v>
      </c>
      <c r="B56" s="3" t="s">
        <v>409</v>
      </c>
      <c r="C56" t="s">
        <v>62</v>
      </c>
      <c r="D56" s="3" t="s">
        <v>155</v>
      </c>
    </row>
    <row r="57" spans="1:4" x14ac:dyDescent="0.25">
      <c r="A57" s="3" t="s">
        <v>213</v>
      </c>
      <c r="B57" s="3" t="s">
        <v>238</v>
      </c>
      <c r="C57" t="s">
        <v>63</v>
      </c>
      <c r="D57" s="3" t="s">
        <v>156</v>
      </c>
    </row>
    <row r="58" spans="1:4" x14ac:dyDescent="0.25">
      <c r="A58" s="3" t="s">
        <v>321</v>
      </c>
      <c r="B58" s="3" t="s">
        <v>410</v>
      </c>
      <c r="C58" t="s">
        <v>64</v>
      </c>
      <c r="D58" s="3" t="s">
        <v>157</v>
      </c>
    </row>
    <row r="59" spans="1:4" x14ac:dyDescent="0.25">
      <c r="A59" s="3" t="s">
        <v>323</v>
      </c>
      <c r="B59" s="3" t="s">
        <v>411</v>
      </c>
      <c r="C59" t="s">
        <v>64</v>
      </c>
      <c r="D59" s="3" t="s">
        <v>157</v>
      </c>
    </row>
    <row r="60" spans="1:4" x14ac:dyDescent="0.25">
      <c r="A60" s="3" t="s">
        <v>325</v>
      </c>
      <c r="B60" s="3" t="s">
        <v>412</v>
      </c>
      <c r="C60" t="s">
        <v>65</v>
      </c>
      <c r="D60" s="3" t="s">
        <v>158</v>
      </c>
    </row>
    <row r="61" spans="1:4" x14ac:dyDescent="0.25">
      <c r="A61" s="3" t="s">
        <v>327</v>
      </c>
      <c r="B61" s="3" t="s">
        <v>413</v>
      </c>
      <c r="C61" t="s">
        <v>65</v>
      </c>
      <c r="D61" s="3" t="s">
        <v>158</v>
      </c>
    </row>
    <row r="62" spans="1:4" x14ac:dyDescent="0.25">
      <c r="A62" s="3" t="s">
        <v>329</v>
      </c>
      <c r="B62" s="3" t="s">
        <v>414</v>
      </c>
      <c r="C62" t="s">
        <v>65</v>
      </c>
      <c r="D62" s="3" t="s">
        <v>158</v>
      </c>
    </row>
    <row r="63" spans="1:4" x14ac:dyDescent="0.25">
      <c r="A63" s="3" t="s">
        <v>216</v>
      </c>
      <c r="B63" s="3" t="s">
        <v>334</v>
      </c>
      <c r="C63" t="s">
        <v>66</v>
      </c>
      <c r="D63" s="3" t="s">
        <v>159</v>
      </c>
    </row>
    <row r="64" spans="1:4" x14ac:dyDescent="0.25">
      <c r="A64" s="3" t="s">
        <v>415</v>
      </c>
      <c r="B64" s="3" t="s">
        <v>416</v>
      </c>
      <c r="C64" t="s">
        <v>67</v>
      </c>
      <c r="D64" s="3" t="s">
        <v>160</v>
      </c>
    </row>
    <row r="65" spans="1:4" x14ac:dyDescent="0.25">
      <c r="A65" s="3" t="s">
        <v>333</v>
      </c>
      <c r="B65" s="3" t="s">
        <v>417</v>
      </c>
      <c r="C65" t="s">
        <v>67</v>
      </c>
      <c r="D65" s="3" t="s">
        <v>160</v>
      </c>
    </row>
    <row r="66" spans="1:4" x14ac:dyDescent="0.25">
      <c r="A66" s="3" t="s">
        <v>335</v>
      </c>
      <c r="B66" s="3" t="s">
        <v>418</v>
      </c>
      <c r="C66" t="s">
        <v>67</v>
      </c>
      <c r="D66" s="3" t="s">
        <v>160</v>
      </c>
    </row>
    <row r="67" spans="1:4" x14ac:dyDescent="0.25">
      <c r="A67" s="3" t="s">
        <v>218</v>
      </c>
      <c r="B67" s="3" t="s">
        <v>419</v>
      </c>
      <c r="C67" t="s">
        <v>68</v>
      </c>
      <c r="D67" s="3" t="s">
        <v>161</v>
      </c>
    </row>
    <row r="68" spans="1:4" x14ac:dyDescent="0.25">
      <c r="A68" s="3" t="s">
        <v>338</v>
      </c>
      <c r="B68" s="3" t="s">
        <v>420</v>
      </c>
      <c r="C68" t="s">
        <v>69</v>
      </c>
      <c r="D68" s="3" t="s">
        <v>162</v>
      </c>
    </row>
    <row r="69" spans="1:4" x14ac:dyDescent="0.25">
      <c r="A69" s="3" t="s">
        <v>340</v>
      </c>
      <c r="B69" s="3" t="s">
        <v>421</v>
      </c>
      <c r="C69" t="s">
        <v>69</v>
      </c>
      <c r="D69" s="3" t="s">
        <v>162</v>
      </c>
    </row>
    <row r="70" spans="1:4" x14ac:dyDescent="0.25">
      <c r="A70" s="3" t="s">
        <v>342</v>
      </c>
      <c r="B70" s="3" t="s">
        <v>239</v>
      </c>
      <c r="C70" t="s">
        <v>69</v>
      </c>
      <c r="D70" s="3" t="s">
        <v>162</v>
      </c>
    </row>
    <row r="71" spans="1:4" x14ac:dyDescent="0.25">
      <c r="A71" s="3" t="s">
        <v>422</v>
      </c>
      <c r="B71" s="3" t="s">
        <v>423</v>
      </c>
      <c r="C71" t="s">
        <v>70</v>
      </c>
      <c r="D71" s="3" t="s">
        <v>163</v>
      </c>
    </row>
    <row r="72" spans="1:4" x14ac:dyDescent="0.25">
      <c r="A72" s="3" t="s">
        <v>424</v>
      </c>
      <c r="B72" s="3" t="s">
        <v>425</v>
      </c>
      <c r="C72" t="s">
        <v>70</v>
      </c>
      <c r="D72" s="3" t="s">
        <v>163</v>
      </c>
    </row>
    <row r="73" spans="1:4" x14ac:dyDescent="0.25">
      <c r="A73" s="3" t="s">
        <v>426</v>
      </c>
      <c r="B73" s="3" t="s">
        <v>427</v>
      </c>
      <c r="C73" t="s">
        <v>70</v>
      </c>
      <c r="D73" s="3" t="s">
        <v>163</v>
      </c>
    </row>
    <row r="74" spans="1:4" x14ac:dyDescent="0.25">
      <c r="A74" s="3" t="s">
        <v>344</v>
      </c>
      <c r="B74" s="3" t="s">
        <v>428</v>
      </c>
      <c r="C74" t="s">
        <v>70</v>
      </c>
      <c r="D74" s="3" t="s">
        <v>163</v>
      </c>
    </row>
    <row r="75" spans="1:4" x14ac:dyDescent="0.25">
      <c r="A75" s="3" t="s">
        <v>429</v>
      </c>
      <c r="B75" s="3" t="s">
        <v>430</v>
      </c>
      <c r="C75" t="s">
        <v>70</v>
      </c>
      <c r="D75" s="3" t="s">
        <v>163</v>
      </c>
    </row>
    <row r="76" spans="1:4" x14ac:dyDescent="0.25">
      <c r="A76" s="3" t="s">
        <v>431</v>
      </c>
      <c r="B76" s="3" t="s">
        <v>432</v>
      </c>
      <c r="C76" t="s">
        <v>70</v>
      </c>
      <c r="D76" s="3" t="s">
        <v>163</v>
      </c>
    </row>
    <row r="77" spans="1:4" x14ac:dyDescent="0.25">
      <c r="A77" s="3" t="s">
        <v>433</v>
      </c>
      <c r="B77" s="3" t="s">
        <v>343</v>
      </c>
      <c r="C77" t="s">
        <v>71</v>
      </c>
      <c r="D77" s="3" t="s">
        <v>164</v>
      </c>
    </row>
    <row r="78" spans="1:4" x14ac:dyDescent="0.25">
      <c r="A78" s="3" t="s">
        <v>346</v>
      </c>
      <c r="B78" s="3" t="s">
        <v>345</v>
      </c>
      <c r="C78" t="s">
        <v>72</v>
      </c>
      <c r="D78" s="3" t="s">
        <v>165</v>
      </c>
    </row>
    <row r="79" spans="1:4" x14ac:dyDescent="0.25">
      <c r="A79" s="3" t="s">
        <v>434</v>
      </c>
      <c r="B79" s="3" t="s">
        <v>435</v>
      </c>
      <c r="C79" t="s">
        <v>73</v>
      </c>
      <c r="D79" s="3" t="s">
        <v>166</v>
      </c>
    </row>
    <row r="80" spans="1:4" x14ac:dyDescent="0.25">
      <c r="A80" s="3" t="s">
        <v>436</v>
      </c>
      <c r="B80" s="3" t="s">
        <v>437</v>
      </c>
      <c r="C80" t="s">
        <v>74</v>
      </c>
      <c r="D80" s="3" t="s">
        <v>167</v>
      </c>
    </row>
    <row r="81" spans="1:4" x14ac:dyDescent="0.25">
      <c r="A81" s="3" t="s">
        <v>438</v>
      </c>
      <c r="B81" s="3" t="s">
        <v>240</v>
      </c>
      <c r="C81" t="s">
        <v>74</v>
      </c>
      <c r="D81" s="3" t="s">
        <v>167</v>
      </c>
    </row>
    <row r="82" spans="1:4" x14ac:dyDescent="0.25">
      <c r="A82" s="3" t="s">
        <v>348</v>
      </c>
      <c r="B82" s="3" t="s">
        <v>439</v>
      </c>
      <c r="C82" t="s">
        <v>75</v>
      </c>
      <c r="D82" s="3" t="s">
        <v>168</v>
      </c>
    </row>
    <row r="83" spans="1:4" x14ac:dyDescent="0.25">
      <c r="A83" s="3" t="s">
        <v>349</v>
      </c>
      <c r="B83" s="3" t="s">
        <v>440</v>
      </c>
      <c r="C83" t="s">
        <v>75</v>
      </c>
      <c r="D83" s="3" t="s">
        <v>168</v>
      </c>
    </row>
    <row r="84" spans="1:4" x14ac:dyDescent="0.25">
      <c r="A84" s="3" t="s">
        <v>351</v>
      </c>
      <c r="B84" s="3" t="s">
        <v>242</v>
      </c>
      <c r="C84" t="s">
        <v>75</v>
      </c>
      <c r="D84" s="3" t="s">
        <v>168</v>
      </c>
    </row>
    <row r="85" spans="1:4" x14ac:dyDescent="0.25">
      <c r="A85" s="3" t="s">
        <v>353</v>
      </c>
      <c r="B85" s="3" t="s">
        <v>441</v>
      </c>
      <c r="C85" t="s">
        <v>75</v>
      </c>
      <c r="D85" s="3" t="s">
        <v>168</v>
      </c>
    </row>
    <row r="86" spans="1:4" x14ac:dyDescent="0.25">
      <c r="A86" s="3" t="s">
        <v>442</v>
      </c>
      <c r="B86" s="3" t="s">
        <v>443</v>
      </c>
      <c r="C86" t="s">
        <v>76</v>
      </c>
      <c r="D86" s="3" t="s">
        <v>169</v>
      </c>
    </row>
    <row r="87" spans="1:4" x14ac:dyDescent="0.25">
      <c r="A87" s="3" t="s">
        <v>355</v>
      </c>
      <c r="B87" s="3" t="s">
        <v>444</v>
      </c>
      <c r="C87" t="s">
        <v>76</v>
      </c>
      <c r="D87" s="3" t="s">
        <v>169</v>
      </c>
    </row>
    <row r="88" spans="1:4" x14ac:dyDescent="0.25">
      <c r="A88" s="3" t="s">
        <v>445</v>
      </c>
      <c r="B88" s="3" t="s">
        <v>446</v>
      </c>
      <c r="C88" t="s">
        <v>76</v>
      </c>
      <c r="D88" s="3" t="s">
        <v>169</v>
      </c>
    </row>
    <row r="89" spans="1:4" x14ac:dyDescent="0.25">
      <c r="A89" s="3" t="s">
        <v>447</v>
      </c>
      <c r="B89" s="3" t="s">
        <v>448</v>
      </c>
      <c r="C89" t="s">
        <v>77</v>
      </c>
      <c r="D89" s="3" t="s">
        <v>170</v>
      </c>
    </row>
    <row r="90" spans="1:4" x14ac:dyDescent="0.25">
      <c r="A90" s="3" t="s">
        <v>449</v>
      </c>
      <c r="B90" s="3" t="s">
        <v>450</v>
      </c>
      <c r="C90" t="s">
        <v>77</v>
      </c>
      <c r="D90" s="3" t="s">
        <v>170</v>
      </c>
    </row>
    <row r="91" spans="1:4" x14ac:dyDescent="0.25">
      <c r="A91" s="3" t="s">
        <v>356</v>
      </c>
      <c r="B91" s="3" t="s">
        <v>451</v>
      </c>
      <c r="C91" t="s">
        <v>77</v>
      </c>
      <c r="D91" s="3" t="s">
        <v>170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F45" sqref="F45"/>
    </sheetView>
  </sheetViews>
  <sheetFormatPr defaultColWidth="11.42578125" defaultRowHeight="15" x14ac:dyDescent="0.25"/>
  <cols>
    <col min="1" max="1" width="8.85546875" customWidth="1"/>
    <col min="2" max="2" width="81.140625" customWidth="1"/>
    <col min="3" max="6" width="11.140625" customWidth="1"/>
    <col min="9" max="9" width="43.85546875" customWidth="1"/>
  </cols>
  <sheetData>
    <row r="1" spans="1:13" x14ac:dyDescent="0.25">
      <c r="A1" s="3" t="s">
        <v>244</v>
      </c>
      <c r="B1" s="4"/>
      <c r="C1" s="4" t="s">
        <v>230</v>
      </c>
      <c r="D1" s="4"/>
      <c r="E1" s="4"/>
      <c r="F1" s="4"/>
    </row>
    <row r="2" spans="1:13" x14ac:dyDescent="0.25">
      <c r="A2" s="3"/>
      <c r="C2" s="3"/>
      <c r="D2" s="3"/>
      <c r="E2" s="3"/>
      <c r="F2" s="3"/>
    </row>
    <row r="3" spans="1:13" x14ac:dyDescent="0.25">
      <c r="A3" s="3" t="s">
        <v>245</v>
      </c>
      <c r="C3" s="3"/>
      <c r="D3" s="3"/>
      <c r="E3" s="3"/>
      <c r="F3" s="3"/>
    </row>
    <row r="4" spans="1:13" x14ac:dyDescent="0.25">
      <c r="C4" s="3"/>
      <c r="D4" s="3"/>
      <c r="E4" s="3"/>
      <c r="F4" s="3"/>
      <c r="G4" t="s">
        <v>1</v>
      </c>
      <c r="I4" t="s">
        <v>2</v>
      </c>
      <c r="J4" t="s">
        <v>196</v>
      </c>
    </row>
    <row r="5" spans="1:13" x14ac:dyDescent="0.25">
      <c r="A5" s="3" t="s">
        <v>452</v>
      </c>
      <c r="B5" s="3" t="s">
        <v>453</v>
      </c>
      <c r="C5" s="3" t="s">
        <v>454</v>
      </c>
      <c r="D5" s="3" t="s">
        <v>1</v>
      </c>
      <c r="E5" s="3" t="s">
        <v>455</v>
      </c>
      <c r="F5" s="3"/>
      <c r="G5" s="2" t="s">
        <v>0</v>
      </c>
      <c r="I5" t="s">
        <v>0</v>
      </c>
      <c r="J5" t="s">
        <v>225</v>
      </c>
      <c r="L5" t="s">
        <v>231</v>
      </c>
      <c r="M5" t="s">
        <v>232</v>
      </c>
    </row>
    <row r="6" spans="1:13" x14ac:dyDescent="0.25">
      <c r="A6" s="3" t="s">
        <v>246</v>
      </c>
      <c r="B6" s="3" t="s">
        <v>247</v>
      </c>
      <c r="C6" t="s">
        <v>246</v>
      </c>
      <c r="D6" t="s">
        <v>41</v>
      </c>
      <c r="E6" t="str">
        <f>VLOOKUP(D6,$G$6:$I$42,3,FALSE)</f>
        <v xml:space="preserve">Products of agriculture, forestry and fishing </v>
      </c>
      <c r="G6" t="s">
        <v>41</v>
      </c>
      <c r="I6" t="s">
        <v>134</v>
      </c>
      <c r="J6" s="1" t="s">
        <v>197</v>
      </c>
      <c r="L6" t="s">
        <v>246</v>
      </c>
      <c r="M6" t="s">
        <v>358</v>
      </c>
    </row>
    <row r="7" spans="1:13" x14ac:dyDescent="0.25">
      <c r="A7" s="3" t="s">
        <v>248</v>
      </c>
      <c r="B7" s="3" t="s">
        <v>249</v>
      </c>
      <c r="C7" t="s">
        <v>248</v>
      </c>
      <c r="D7" t="s">
        <v>41</v>
      </c>
      <c r="E7" t="str">
        <f t="shared" ref="E7:E65" si="0">VLOOKUP(D7,$G$6:$I$42,3,FALSE)</f>
        <v xml:space="preserve">Products of agriculture, forestry and fishing </v>
      </c>
      <c r="G7" t="s">
        <v>42</v>
      </c>
      <c r="I7" t="s">
        <v>135</v>
      </c>
      <c r="J7" s="1" t="s">
        <v>198</v>
      </c>
      <c r="L7" t="s">
        <v>248</v>
      </c>
      <c r="M7" t="s">
        <v>233</v>
      </c>
    </row>
    <row r="8" spans="1:13" x14ac:dyDescent="0.25">
      <c r="A8" s="3" t="s">
        <v>250</v>
      </c>
      <c r="B8" s="3" t="s">
        <v>251</v>
      </c>
      <c r="C8" t="s">
        <v>359</v>
      </c>
      <c r="D8" t="s">
        <v>41</v>
      </c>
      <c r="E8" t="str">
        <f t="shared" si="0"/>
        <v xml:space="preserve">Products of agriculture, forestry and fishing </v>
      </c>
      <c r="G8" t="s">
        <v>43</v>
      </c>
      <c r="I8" t="s">
        <v>136</v>
      </c>
      <c r="J8" s="1" t="s">
        <v>199</v>
      </c>
      <c r="L8" t="s">
        <v>359</v>
      </c>
      <c r="M8" t="s">
        <v>360</v>
      </c>
    </row>
    <row r="9" spans="1:13" x14ac:dyDescent="0.25">
      <c r="A9" s="3" t="s">
        <v>252</v>
      </c>
      <c r="B9" s="3" t="s">
        <v>253</v>
      </c>
      <c r="C9" t="s">
        <v>250</v>
      </c>
      <c r="D9" t="s">
        <v>42</v>
      </c>
      <c r="E9" t="str">
        <f t="shared" si="0"/>
        <v xml:space="preserve">Mining and quarrying </v>
      </c>
      <c r="G9" t="s">
        <v>44</v>
      </c>
      <c r="I9" t="s">
        <v>137</v>
      </c>
      <c r="J9" s="1" t="s">
        <v>200</v>
      </c>
      <c r="L9" t="s">
        <v>250</v>
      </c>
      <c r="M9" t="s">
        <v>361</v>
      </c>
    </row>
    <row r="10" spans="1:13" x14ac:dyDescent="0.25">
      <c r="A10" s="3" t="s">
        <v>254</v>
      </c>
      <c r="B10" s="3" t="s">
        <v>255</v>
      </c>
      <c r="C10" t="s">
        <v>362</v>
      </c>
      <c r="D10" t="s">
        <v>42</v>
      </c>
      <c r="E10" t="str">
        <f t="shared" si="0"/>
        <v xml:space="preserve">Mining and quarrying </v>
      </c>
      <c r="G10" t="s">
        <v>45</v>
      </c>
      <c r="I10" t="s">
        <v>138</v>
      </c>
      <c r="J10" s="1" t="s">
        <v>201</v>
      </c>
      <c r="L10" t="s">
        <v>362</v>
      </c>
      <c r="M10" t="s">
        <v>234</v>
      </c>
    </row>
    <row r="11" spans="1:13" x14ac:dyDescent="0.25">
      <c r="A11" s="3" t="s">
        <v>256</v>
      </c>
      <c r="B11" s="3" t="s">
        <v>235</v>
      </c>
      <c r="C11" t="s">
        <v>364</v>
      </c>
      <c r="D11" t="s">
        <v>42</v>
      </c>
      <c r="E11" t="str">
        <f t="shared" si="0"/>
        <v xml:space="preserve">Mining and quarrying </v>
      </c>
      <c r="G11" t="s">
        <v>46</v>
      </c>
      <c r="I11" t="s">
        <v>139</v>
      </c>
      <c r="J11" s="1">
        <v>19</v>
      </c>
      <c r="L11" t="s">
        <v>363</v>
      </c>
      <c r="M11" t="s">
        <v>258</v>
      </c>
    </row>
    <row r="12" spans="1:13" x14ac:dyDescent="0.25">
      <c r="A12" s="3" t="s">
        <v>257</v>
      </c>
      <c r="B12" s="3" t="s">
        <v>258</v>
      </c>
      <c r="C12" t="s">
        <v>363</v>
      </c>
      <c r="D12" t="s">
        <v>42</v>
      </c>
      <c r="E12" t="str">
        <f t="shared" si="0"/>
        <v xml:space="preserve">Mining and quarrying </v>
      </c>
      <c r="G12" t="s">
        <v>47</v>
      </c>
      <c r="I12" t="s">
        <v>140</v>
      </c>
      <c r="J12" s="1">
        <v>20</v>
      </c>
      <c r="L12" t="s">
        <v>364</v>
      </c>
      <c r="M12" t="s">
        <v>260</v>
      </c>
    </row>
    <row r="13" spans="1:13" x14ac:dyDescent="0.25">
      <c r="A13" s="3" t="s">
        <v>259</v>
      </c>
      <c r="B13" s="3" t="s">
        <v>260</v>
      </c>
      <c r="C13" t="s">
        <v>364</v>
      </c>
      <c r="D13" t="s">
        <v>42</v>
      </c>
      <c r="E13" t="str">
        <f t="shared" si="0"/>
        <v xml:space="preserve">Mining and quarrying </v>
      </c>
      <c r="G13" t="s">
        <v>48</v>
      </c>
      <c r="I13" t="s">
        <v>141</v>
      </c>
      <c r="J13" s="1">
        <v>21</v>
      </c>
      <c r="L13" t="s">
        <v>365</v>
      </c>
      <c r="M13" t="s">
        <v>366</v>
      </c>
    </row>
    <row r="14" spans="1:13" x14ac:dyDescent="0.25">
      <c r="A14" s="3" t="s">
        <v>261</v>
      </c>
      <c r="B14" s="3" t="s">
        <v>262</v>
      </c>
      <c r="C14" s="5" t="s">
        <v>252</v>
      </c>
      <c r="D14" t="s">
        <v>43</v>
      </c>
      <c r="E14" t="str">
        <f t="shared" si="0"/>
        <v xml:space="preserve">Food products, beverages and tobacco products </v>
      </c>
      <c r="F14" s="5"/>
      <c r="G14" t="s">
        <v>49</v>
      </c>
      <c r="I14" t="s">
        <v>142</v>
      </c>
      <c r="J14" s="1" t="s">
        <v>202</v>
      </c>
      <c r="L14" s="5" t="s">
        <v>252</v>
      </c>
      <c r="M14" t="s">
        <v>367</v>
      </c>
    </row>
    <row r="15" spans="1:13" x14ac:dyDescent="0.25">
      <c r="A15" s="3" t="s">
        <v>263</v>
      </c>
      <c r="B15" s="3" t="s">
        <v>236</v>
      </c>
      <c r="C15" t="s">
        <v>256</v>
      </c>
      <c r="D15" t="s">
        <v>43</v>
      </c>
      <c r="E15" t="str">
        <f t="shared" si="0"/>
        <v xml:space="preserve">Food products, beverages and tobacco products </v>
      </c>
      <c r="G15" t="s">
        <v>50</v>
      </c>
      <c r="I15" t="s">
        <v>143</v>
      </c>
      <c r="J15" s="1" t="s">
        <v>203</v>
      </c>
      <c r="L15" s="5" t="s">
        <v>254</v>
      </c>
      <c r="M15" t="s">
        <v>368</v>
      </c>
    </row>
    <row r="16" spans="1:13" x14ac:dyDescent="0.25">
      <c r="A16" s="3" t="s">
        <v>264</v>
      </c>
      <c r="B16" s="3" t="s">
        <v>265</v>
      </c>
      <c r="C16" t="s">
        <v>257</v>
      </c>
      <c r="D16" t="s">
        <v>44</v>
      </c>
      <c r="E16" t="str">
        <f t="shared" si="0"/>
        <v xml:space="preserve">Textiles, wearing apparel and leather products </v>
      </c>
      <c r="G16" t="s">
        <v>51</v>
      </c>
      <c r="I16" t="s">
        <v>144</v>
      </c>
      <c r="J16" s="1">
        <v>26</v>
      </c>
      <c r="L16" t="s">
        <v>256</v>
      </c>
      <c r="M16" t="s">
        <v>236</v>
      </c>
    </row>
    <row r="17" spans="1:13" x14ac:dyDescent="0.25">
      <c r="A17" s="3" t="s">
        <v>266</v>
      </c>
      <c r="B17" s="3" t="s">
        <v>267</v>
      </c>
      <c r="C17" t="s">
        <v>259</v>
      </c>
      <c r="D17" t="s">
        <v>44</v>
      </c>
      <c r="E17" t="str">
        <f t="shared" si="0"/>
        <v xml:space="preserve">Textiles, wearing apparel and leather products </v>
      </c>
      <c r="G17" t="s">
        <v>52</v>
      </c>
      <c r="I17" t="s">
        <v>145</v>
      </c>
      <c r="J17" s="1">
        <v>27</v>
      </c>
      <c r="L17" t="s">
        <v>257</v>
      </c>
      <c r="M17" t="s">
        <v>265</v>
      </c>
    </row>
    <row r="18" spans="1:13" x14ac:dyDescent="0.25">
      <c r="A18" s="3" t="s">
        <v>268</v>
      </c>
      <c r="B18" s="3" t="s">
        <v>269</v>
      </c>
      <c r="C18" t="s">
        <v>261</v>
      </c>
      <c r="D18" t="s">
        <v>44</v>
      </c>
      <c r="E18" t="str">
        <f t="shared" si="0"/>
        <v xml:space="preserve">Textiles, wearing apparel and leather products </v>
      </c>
      <c r="G18" t="s">
        <v>53</v>
      </c>
      <c r="I18" t="s">
        <v>146</v>
      </c>
      <c r="J18" s="1">
        <v>28</v>
      </c>
      <c r="L18" t="s">
        <v>259</v>
      </c>
      <c r="M18" t="s">
        <v>369</v>
      </c>
    </row>
    <row r="19" spans="1:13" x14ac:dyDescent="0.25">
      <c r="A19" s="3" t="s">
        <v>270</v>
      </c>
      <c r="B19" s="3" t="s">
        <v>271</v>
      </c>
      <c r="C19" t="s">
        <v>263</v>
      </c>
      <c r="D19" t="s">
        <v>45</v>
      </c>
      <c r="E19" t="str">
        <f t="shared" si="0"/>
        <v xml:space="preserve">Wood and paper products, and printing services </v>
      </c>
      <c r="G19" t="s">
        <v>54</v>
      </c>
      <c r="I19" t="s">
        <v>147</v>
      </c>
      <c r="J19" s="1" t="s">
        <v>204</v>
      </c>
      <c r="L19" t="s">
        <v>261</v>
      </c>
      <c r="M19" t="s">
        <v>370</v>
      </c>
    </row>
    <row r="20" spans="1:13" x14ac:dyDescent="0.25">
      <c r="A20" s="3" t="s">
        <v>272</v>
      </c>
      <c r="B20" s="3" t="s">
        <v>273</v>
      </c>
      <c r="C20" t="s">
        <v>264</v>
      </c>
      <c r="D20" t="s">
        <v>45</v>
      </c>
      <c r="E20" t="str">
        <f t="shared" si="0"/>
        <v xml:space="preserve">Wood and paper products, and printing services </v>
      </c>
      <c r="G20" t="s">
        <v>55</v>
      </c>
      <c r="I20" t="s">
        <v>148</v>
      </c>
      <c r="J20" s="1" t="s">
        <v>205</v>
      </c>
      <c r="L20" t="s">
        <v>263</v>
      </c>
      <c r="M20" t="s">
        <v>271</v>
      </c>
    </row>
    <row r="21" spans="1:13" x14ac:dyDescent="0.25">
      <c r="A21" s="3" t="s">
        <v>274</v>
      </c>
      <c r="B21" s="3" t="s">
        <v>275</v>
      </c>
      <c r="C21" t="s">
        <v>266</v>
      </c>
      <c r="D21" t="s">
        <v>45</v>
      </c>
      <c r="E21" t="str">
        <f t="shared" si="0"/>
        <v xml:space="preserve">Wood and paper products, and printing services </v>
      </c>
      <c r="G21" t="s">
        <v>56</v>
      </c>
      <c r="I21" t="s">
        <v>149</v>
      </c>
      <c r="J21" s="1" t="s">
        <v>206</v>
      </c>
      <c r="L21" t="s">
        <v>264</v>
      </c>
      <c r="M21" t="s">
        <v>371</v>
      </c>
    </row>
    <row r="22" spans="1:13" x14ac:dyDescent="0.25">
      <c r="A22" s="3" t="s">
        <v>276</v>
      </c>
      <c r="B22" s="3" t="s">
        <v>277</v>
      </c>
      <c r="C22" t="s">
        <v>268</v>
      </c>
      <c r="D22" t="s">
        <v>46</v>
      </c>
      <c r="E22" t="str">
        <f t="shared" si="0"/>
        <v>Coke and refined petroleum products</v>
      </c>
      <c r="G22" t="s">
        <v>57</v>
      </c>
      <c r="I22" t="s">
        <v>150</v>
      </c>
      <c r="J22" s="1" t="s">
        <v>207</v>
      </c>
      <c r="L22" t="s">
        <v>266</v>
      </c>
      <c r="M22" t="s">
        <v>372</v>
      </c>
    </row>
    <row r="23" spans="1:13" x14ac:dyDescent="0.25">
      <c r="A23" s="3" t="s">
        <v>278</v>
      </c>
      <c r="B23" s="3" t="s">
        <v>279</v>
      </c>
      <c r="C23" t="s">
        <v>270</v>
      </c>
      <c r="D23" t="s">
        <v>47</v>
      </c>
      <c r="E23" t="str">
        <f t="shared" si="0"/>
        <v xml:space="preserve">Chemicals and chemical products </v>
      </c>
      <c r="G23" t="s">
        <v>58</v>
      </c>
      <c r="I23" t="s">
        <v>151</v>
      </c>
      <c r="J23" s="1" t="s">
        <v>208</v>
      </c>
      <c r="L23" t="s">
        <v>268</v>
      </c>
      <c r="M23" t="s">
        <v>373</v>
      </c>
    </row>
    <row r="24" spans="1:13" x14ac:dyDescent="0.25">
      <c r="A24" s="3" t="s">
        <v>280</v>
      </c>
      <c r="B24" s="3" t="s">
        <v>281</v>
      </c>
      <c r="C24" t="s">
        <v>274</v>
      </c>
      <c r="D24" t="s">
        <v>49</v>
      </c>
      <c r="E24" t="str">
        <f t="shared" si="0"/>
        <v xml:space="preserve">Rubber and plastics products, and other non-metallic mineral products </v>
      </c>
      <c r="G24" t="s">
        <v>59</v>
      </c>
      <c r="I24" t="s">
        <v>152</v>
      </c>
      <c r="J24" s="1" t="s">
        <v>209</v>
      </c>
      <c r="L24" t="s">
        <v>270</v>
      </c>
      <c r="M24" t="s">
        <v>279</v>
      </c>
    </row>
    <row r="25" spans="1:13" x14ac:dyDescent="0.25">
      <c r="A25" s="3" t="s">
        <v>282</v>
      </c>
      <c r="B25" s="3" t="s">
        <v>283</v>
      </c>
      <c r="C25" t="s">
        <v>276</v>
      </c>
      <c r="D25" t="s">
        <v>49</v>
      </c>
      <c r="E25" t="str">
        <f t="shared" si="0"/>
        <v xml:space="preserve">Rubber and plastics products, and other non-metallic mineral products </v>
      </c>
      <c r="G25" t="s">
        <v>60</v>
      </c>
      <c r="I25" t="s">
        <v>153</v>
      </c>
      <c r="J25" s="1" t="s">
        <v>210</v>
      </c>
      <c r="L25" t="s">
        <v>272</v>
      </c>
      <c r="M25" t="s">
        <v>374</v>
      </c>
    </row>
    <row r="26" spans="1:13" x14ac:dyDescent="0.25">
      <c r="A26" s="3" t="s">
        <v>284</v>
      </c>
      <c r="B26" s="3" t="s">
        <v>285</v>
      </c>
      <c r="C26" t="s">
        <v>278</v>
      </c>
      <c r="D26" t="s">
        <v>50</v>
      </c>
      <c r="E26" t="str">
        <f t="shared" si="0"/>
        <v xml:space="preserve">Basic metals and fabricated metal products, except machinery and equipment </v>
      </c>
      <c r="G26" t="s">
        <v>61</v>
      </c>
      <c r="I26" t="s">
        <v>154</v>
      </c>
      <c r="J26" s="1" t="s">
        <v>211</v>
      </c>
      <c r="L26" t="s">
        <v>274</v>
      </c>
      <c r="M26" t="s">
        <v>281</v>
      </c>
    </row>
    <row r="27" spans="1:13" x14ac:dyDescent="0.25">
      <c r="A27" s="3" t="s">
        <v>286</v>
      </c>
      <c r="B27" s="3" t="s">
        <v>287</v>
      </c>
      <c r="C27" t="s">
        <v>280</v>
      </c>
      <c r="D27" t="s">
        <v>50</v>
      </c>
      <c r="E27" t="str">
        <f t="shared" si="0"/>
        <v xml:space="preserve">Basic metals and fabricated metal products, except machinery and equipment </v>
      </c>
      <c r="G27" t="s">
        <v>62</v>
      </c>
      <c r="I27" t="s">
        <v>155</v>
      </c>
      <c r="J27" s="1" t="s">
        <v>212</v>
      </c>
      <c r="L27" t="s">
        <v>276</v>
      </c>
      <c r="M27" t="s">
        <v>283</v>
      </c>
    </row>
    <row r="28" spans="1:13" x14ac:dyDescent="0.25">
      <c r="A28" s="3" t="s">
        <v>288</v>
      </c>
      <c r="B28" s="3" t="s">
        <v>289</v>
      </c>
      <c r="C28" t="s">
        <v>286</v>
      </c>
      <c r="D28" t="s">
        <v>53</v>
      </c>
      <c r="E28" t="str">
        <f t="shared" si="0"/>
        <v xml:space="preserve">Machinery and equipment n.e.c. </v>
      </c>
      <c r="G28" t="s">
        <v>63</v>
      </c>
      <c r="I28" t="s">
        <v>156</v>
      </c>
      <c r="J28" s="1" t="s">
        <v>213</v>
      </c>
      <c r="L28" t="s">
        <v>278</v>
      </c>
      <c r="M28" t="s">
        <v>285</v>
      </c>
    </row>
    <row r="29" spans="1:13" x14ac:dyDescent="0.25">
      <c r="A29" s="3" t="s">
        <v>290</v>
      </c>
      <c r="B29" s="3" t="s">
        <v>291</v>
      </c>
      <c r="C29" t="s">
        <v>282</v>
      </c>
      <c r="D29" t="s">
        <v>51</v>
      </c>
      <c r="E29" t="str">
        <f t="shared" si="0"/>
        <v xml:space="preserve">Computer, electronic and optical products </v>
      </c>
      <c r="G29" t="s">
        <v>64</v>
      </c>
      <c r="I29" t="s">
        <v>157</v>
      </c>
      <c r="J29" s="1" t="s">
        <v>214</v>
      </c>
      <c r="L29" t="s">
        <v>280</v>
      </c>
      <c r="M29" t="s">
        <v>287</v>
      </c>
    </row>
    <row r="30" spans="1:13" x14ac:dyDescent="0.25">
      <c r="A30" s="3" t="s">
        <v>292</v>
      </c>
      <c r="B30" s="3" t="s">
        <v>293</v>
      </c>
      <c r="C30" t="s">
        <v>284</v>
      </c>
      <c r="D30" t="s">
        <v>52</v>
      </c>
      <c r="E30" t="str">
        <f t="shared" si="0"/>
        <v xml:space="preserve">Electrical equipment </v>
      </c>
      <c r="G30" t="s">
        <v>65</v>
      </c>
      <c r="I30" t="s">
        <v>158</v>
      </c>
      <c r="J30" s="1" t="s">
        <v>215</v>
      </c>
      <c r="L30" t="s">
        <v>282</v>
      </c>
      <c r="M30" t="s">
        <v>375</v>
      </c>
    </row>
    <row r="31" spans="1:13" x14ac:dyDescent="0.25">
      <c r="A31" s="3" t="s">
        <v>294</v>
      </c>
      <c r="B31" s="3" t="s">
        <v>295</v>
      </c>
      <c r="C31" t="s">
        <v>286</v>
      </c>
      <c r="D31" t="s">
        <v>53</v>
      </c>
      <c r="E31" t="str">
        <f t="shared" si="0"/>
        <v xml:space="preserve">Machinery and equipment n.e.c. </v>
      </c>
      <c r="G31" t="s">
        <v>66</v>
      </c>
      <c r="I31" t="s">
        <v>159</v>
      </c>
      <c r="J31" s="1" t="s">
        <v>216</v>
      </c>
      <c r="L31" t="s">
        <v>284</v>
      </c>
      <c r="M31" t="s">
        <v>376</v>
      </c>
    </row>
    <row r="32" spans="1:13" x14ac:dyDescent="0.25">
      <c r="A32" s="3" t="s">
        <v>296</v>
      </c>
      <c r="B32" s="3" t="s">
        <v>297</v>
      </c>
      <c r="C32" t="s">
        <v>286</v>
      </c>
      <c r="D32" t="s">
        <v>53</v>
      </c>
      <c r="E32" t="str">
        <f t="shared" si="0"/>
        <v xml:space="preserve">Machinery and equipment n.e.c. </v>
      </c>
      <c r="G32" t="s">
        <v>67</v>
      </c>
      <c r="I32" t="s">
        <v>160</v>
      </c>
      <c r="J32" s="1" t="s">
        <v>217</v>
      </c>
      <c r="L32" t="s">
        <v>286</v>
      </c>
      <c r="M32" t="s">
        <v>289</v>
      </c>
    </row>
    <row r="33" spans="1:13" x14ac:dyDescent="0.25">
      <c r="A33" s="3" t="s">
        <v>298</v>
      </c>
      <c r="B33" s="3" t="s">
        <v>299</v>
      </c>
      <c r="C33" t="s">
        <v>288</v>
      </c>
      <c r="D33" t="s">
        <v>54</v>
      </c>
      <c r="E33" t="str">
        <f t="shared" si="0"/>
        <v xml:space="preserve">Transport equipment </v>
      </c>
      <c r="G33" t="s">
        <v>68</v>
      </c>
      <c r="I33" t="s">
        <v>161</v>
      </c>
      <c r="J33" s="1" t="s">
        <v>218</v>
      </c>
      <c r="L33" t="s">
        <v>288</v>
      </c>
      <c r="M33" t="s">
        <v>299</v>
      </c>
    </row>
    <row r="34" spans="1:13" x14ac:dyDescent="0.25">
      <c r="A34" s="3" t="s">
        <v>206</v>
      </c>
      <c r="B34" s="3" t="s">
        <v>300</v>
      </c>
      <c r="C34" t="s">
        <v>290</v>
      </c>
      <c r="D34" t="s">
        <v>54</v>
      </c>
      <c r="E34" t="str">
        <f t="shared" si="0"/>
        <v xml:space="preserve">Transport equipment </v>
      </c>
      <c r="G34" t="s">
        <v>69</v>
      </c>
      <c r="I34" t="s">
        <v>162</v>
      </c>
      <c r="J34" s="1" t="s">
        <v>219</v>
      </c>
      <c r="L34" t="s">
        <v>290</v>
      </c>
      <c r="M34" t="s">
        <v>300</v>
      </c>
    </row>
    <row r="35" spans="1:13" x14ac:dyDescent="0.25">
      <c r="A35" s="3" t="s">
        <v>301</v>
      </c>
      <c r="B35" s="3" t="s">
        <v>302</v>
      </c>
      <c r="C35" t="s">
        <v>292</v>
      </c>
      <c r="D35" t="s">
        <v>55</v>
      </c>
      <c r="E35" t="str">
        <f t="shared" si="0"/>
        <v xml:space="preserve">Furniture; other manufactured goods; repair and installation services of machinery and equipment </v>
      </c>
      <c r="G35" t="s">
        <v>70</v>
      </c>
      <c r="I35" t="s">
        <v>163</v>
      </c>
      <c r="J35" s="1" t="s">
        <v>220</v>
      </c>
      <c r="L35" t="s">
        <v>292</v>
      </c>
      <c r="M35" t="s">
        <v>377</v>
      </c>
    </row>
    <row r="36" spans="1:13" x14ac:dyDescent="0.25">
      <c r="A36" s="3" t="s">
        <v>303</v>
      </c>
      <c r="B36" s="3" t="s">
        <v>304</v>
      </c>
      <c r="C36" t="s">
        <v>383</v>
      </c>
      <c r="D36" t="s">
        <v>57</v>
      </c>
      <c r="E36" t="str">
        <f t="shared" si="0"/>
        <v xml:space="preserve">Water supply; sewerage, waste management and remediation services </v>
      </c>
      <c r="G36" t="s">
        <v>71</v>
      </c>
      <c r="I36" t="s">
        <v>164</v>
      </c>
      <c r="J36" s="1">
        <v>84</v>
      </c>
      <c r="L36" t="s">
        <v>294</v>
      </c>
      <c r="M36" t="s">
        <v>378</v>
      </c>
    </row>
    <row r="37" spans="1:13" x14ac:dyDescent="0.25">
      <c r="A37" s="3" t="s">
        <v>305</v>
      </c>
      <c r="B37" s="3" t="s">
        <v>306</v>
      </c>
      <c r="C37" t="s">
        <v>206</v>
      </c>
      <c r="D37" t="s">
        <v>56</v>
      </c>
      <c r="E37" t="str">
        <f t="shared" si="0"/>
        <v xml:space="preserve">Electricity, gas, steam and air conditioning </v>
      </c>
      <c r="G37" t="s">
        <v>72</v>
      </c>
      <c r="I37" t="s">
        <v>165</v>
      </c>
      <c r="J37" s="1">
        <v>85</v>
      </c>
      <c r="L37" t="s">
        <v>296</v>
      </c>
      <c r="M37" t="s">
        <v>379</v>
      </c>
    </row>
    <row r="38" spans="1:13" x14ac:dyDescent="0.25">
      <c r="A38" s="3" t="s">
        <v>307</v>
      </c>
      <c r="B38" s="3" t="s">
        <v>237</v>
      </c>
      <c r="C38" t="s">
        <v>301</v>
      </c>
      <c r="D38" t="s">
        <v>57</v>
      </c>
      <c r="E38" t="str">
        <f t="shared" si="0"/>
        <v xml:space="preserve">Water supply; sewerage, waste management and remediation services </v>
      </c>
      <c r="G38" t="s">
        <v>73</v>
      </c>
      <c r="I38" t="s">
        <v>166</v>
      </c>
      <c r="J38" s="1">
        <v>86</v>
      </c>
      <c r="L38" t="s">
        <v>206</v>
      </c>
      <c r="M38" t="s">
        <v>380</v>
      </c>
    </row>
    <row r="39" spans="1:13" x14ac:dyDescent="0.25">
      <c r="A39" s="3" t="s">
        <v>308</v>
      </c>
      <c r="B39" s="3" t="s">
        <v>309</v>
      </c>
      <c r="C39" t="s">
        <v>307</v>
      </c>
      <c r="D39" t="s">
        <v>58</v>
      </c>
      <c r="E39" t="str">
        <f t="shared" si="0"/>
        <v xml:space="preserve">Constructions and construction works </v>
      </c>
      <c r="G39" t="s">
        <v>74</v>
      </c>
      <c r="I39" t="s">
        <v>167</v>
      </c>
      <c r="J39" s="1" t="s">
        <v>221</v>
      </c>
      <c r="L39" t="s">
        <v>301</v>
      </c>
      <c r="M39" t="s">
        <v>381</v>
      </c>
    </row>
    <row r="40" spans="1:13" x14ac:dyDescent="0.25">
      <c r="A40" s="3" t="s">
        <v>310</v>
      </c>
      <c r="B40" s="3" t="s">
        <v>311</v>
      </c>
      <c r="C40" t="s">
        <v>308</v>
      </c>
      <c r="D40" t="s">
        <v>59</v>
      </c>
      <c r="E40" t="str">
        <f t="shared" si="0"/>
        <v xml:space="preserve">Wholesale and retail trade services; repair services of motor vehicles and motorcycles </v>
      </c>
      <c r="G40" t="s">
        <v>75</v>
      </c>
      <c r="I40" t="s">
        <v>168</v>
      </c>
      <c r="J40" s="1" t="s">
        <v>222</v>
      </c>
      <c r="L40" t="s">
        <v>303</v>
      </c>
      <c r="M40" t="s">
        <v>382</v>
      </c>
    </row>
    <row r="41" spans="1:13" x14ac:dyDescent="0.25">
      <c r="A41" s="3" t="s">
        <v>312</v>
      </c>
      <c r="B41" s="3" t="s">
        <v>313</v>
      </c>
      <c r="C41" t="s">
        <v>393</v>
      </c>
      <c r="D41" t="s">
        <v>59</v>
      </c>
      <c r="E41" t="str">
        <f t="shared" si="0"/>
        <v xml:space="preserve">Wholesale and retail trade services; repair services of motor vehicles and motorcycles </v>
      </c>
      <c r="G41" t="s">
        <v>76</v>
      </c>
      <c r="I41" t="s">
        <v>169</v>
      </c>
      <c r="J41" s="1" t="s">
        <v>223</v>
      </c>
      <c r="L41" t="s">
        <v>383</v>
      </c>
      <c r="M41" t="s">
        <v>384</v>
      </c>
    </row>
    <row r="42" spans="1:13" x14ac:dyDescent="0.25">
      <c r="A42" s="3" t="s">
        <v>314</v>
      </c>
      <c r="B42" s="3" t="s">
        <v>315</v>
      </c>
      <c r="C42" t="s">
        <v>395</v>
      </c>
      <c r="D42" t="s">
        <v>59</v>
      </c>
      <c r="E42" t="str">
        <f t="shared" si="0"/>
        <v xml:space="preserve">Wholesale and retail trade services; repair services of motor vehicles and motorcycles </v>
      </c>
      <c r="G42" t="s">
        <v>77</v>
      </c>
      <c r="I42" t="s">
        <v>170</v>
      </c>
      <c r="J42" s="1" t="s">
        <v>224</v>
      </c>
      <c r="L42" t="s">
        <v>385</v>
      </c>
      <c r="M42" t="s">
        <v>386</v>
      </c>
    </row>
    <row r="43" spans="1:13" x14ac:dyDescent="0.25">
      <c r="A43" s="3" t="s">
        <v>316</v>
      </c>
      <c r="B43" s="3" t="s">
        <v>317</v>
      </c>
      <c r="C43" s="5" t="s">
        <v>316</v>
      </c>
      <c r="D43" t="s">
        <v>61</v>
      </c>
      <c r="E43" t="str">
        <f t="shared" si="0"/>
        <v xml:space="preserve">Accommodation and food services </v>
      </c>
      <c r="F43" s="5"/>
      <c r="L43" t="s">
        <v>307</v>
      </c>
      <c r="M43" t="s">
        <v>387</v>
      </c>
    </row>
    <row r="44" spans="1:13" x14ac:dyDescent="0.25">
      <c r="A44" s="3" t="s">
        <v>318</v>
      </c>
      <c r="B44" s="3" t="s">
        <v>319</v>
      </c>
      <c r="C44" t="s">
        <v>397</v>
      </c>
      <c r="D44" t="s">
        <v>60</v>
      </c>
      <c r="E44" t="str">
        <f t="shared" si="0"/>
        <v>Transportation and storage services</v>
      </c>
      <c r="L44" t="s">
        <v>388</v>
      </c>
      <c r="M44" t="s">
        <v>389</v>
      </c>
    </row>
    <row r="45" spans="1:13" x14ac:dyDescent="0.25">
      <c r="A45" s="3" t="s">
        <v>213</v>
      </c>
      <c r="B45" s="3" t="s">
        <v>320</v>
      </c>
      <c r="C45" t="s">
        <v>310</v>
      </c>
      <c r="D45" t="s">
        <v>60</v>
      </c>
      <c r="E45" t="str">
        <f t="shared" si="0"/>
        <v>Transportation and storage services</v>
      </c>
      <c r="L45" t="s">
        <v>390</v>
      </c>
      <c r="M45" t="s">
        <v>391</v>
      </c>
    </row>
    <row r="46" spans="1:13" x14ac:dyDescent="0.25">
      <c r="A46" s="3" t="s">
        <v>321</v>
      </c>
      <c r="B46" s="3" t="s">
        <v>322</v>
      </c>
      <c r="C46" t="s">
        <v>312</v>
      </c>
      <c r="D46" t="s">
        <v>60</v>
      </c>
      <c r="E46" t="str">
        <f t="shared" si="0"/>
        <v>Transportation and storage services</v>
      </c>
      <c r="L46" t="s">
        <v>308</v>
      </c>
      <c r="M46" t="s">
        <v>392</v>
      </c>
    </row>
    <row r="47" spans="1:13" x14ac:dyDescent="0.25">
      <c r="A47" s="3" t="s">
        <v>323</v>
      </c>
      <c r="B47" s="3" t="s">
        <v>324</v>
      </c>
      <c r="C47" t="s">
        <v>314</v>
      </c>
      <c r="D47" t="s">
        <v>60</v>
      </c>
      <c r="E47" t="str">
        <f t="shared" si="0"/>
        <v>Transportation and storage services</v>
      </c>
      <c r="L47" t="s">
        <v>393</v>
      </c>
      <c r="M47" t="s">
        <v>394</v>
      </c>
    </row>
    <row r="48" spans="1:13" x14ac:dyDescent="0.25">
      <c r="A48" s="3" t="s">
        <v>325</v>
      </c>
      <c r="B48" s="3" t="s">
        <v>326</v>
      </c>
      <c r="C48" t="s">
        <v>400</v>
      </c>
      <c r="D48" t="s">
        <v>60</v>
      </c>
      <c r="E48" t="str">
        <f t="shared" si="0"/>
        <v>Transportation and storage services</v>
      </c>
      <c r="L48" t="s">
        <v>395</v>
      </c>
      <c r="M48" t="s">
        <v>396</v>
      </c>
    </row>
    <row r="49" spans="1:13" x14ac:dyDescent="0.25">
      <c r="A49" s="3" t="s">
        <v>327</v>
      </c>
      <c r="B49" s="3" t="s">
        <v>328</v>
      </c>
      <c r="C49" t="s">
        <v>325</v>
      </c>
      <c r="D49" t="s">
        <v>65</v>
      </c>
      <c r="E49" t="str">
        <f t="shared" si="0"/>
        <v xml:space="preserve">Financial and insurance services </v>
      </c>
      <c r="L49" t="s">
        <v>397</v>
      </c>
      <c r="M49" t="s">
        <v>398</v>
      </c>
    </row>
    <row r="50" spans="1:13" x14ac:dyDescent="0.25">
      <c r="A50" s="3" t="s">
        <v>329</v>
      </c>
      <c r="B50" s="3" t="s">
        <v>330</v>
      </c>
      <c r="C50" t="s">
        <v>327</v>
      </c>
      <c r="D50" t="s">
        <v>65</v>
      </c>
      <c r="E50" t="str">
        <f t="shared" si="0"/>
        <v xml:space="preserve">Financial and insurance services </v>
      </c>
      <c r="L50" t="s">
        <v>310</v>
      </c>
      <c r="M50" t="s">
        <v>320</v>
      </c>
    </row>
    <row r="51" spans="1:13" x14ac:dyDescent="0.25">
      <c r="A51" s="3" t="s">
        <v>331</v>
      </c>
      <c r="B51" s="3" t="s">
        <v>332</v>
      </c>
      <c r="C51" t="s">
        <v>329</v>
      </c>
      <c r="D51" t="s">
        <v>65</v>
      </c>
      <c r="E51" t="str">
        <f t="shared" si="0"/>
        <v xml:space="preserve">Financial and insurance services </v>
      </c>
      <c r="L51" t="s">
        <v>312</v>
      </c>
      <c r="M51" t="s">
        <v>322</v>
      </c>
    </row>
    <row r="52" spans="1:13" x14ac:dyDescent="0.25">
      <c r="A52" s="3" t="s">
        <v>333</v>
      </c>
      <c r="B52" s="3" t="s">
        <v>334</v>
      </c>
      <c r="C52" t="s">
        <v>216</v>
      </c>
      <c r="D52" t="s">
        <v>66</v>
      </c>
      <c r="E52" t="str">
        <f t="shared" si="0"/>
        <v xml:space="preserve">Real estate services </v>
      </c>
      <c r="L52" t="s">
        <v>314</v>
      </c>
      <c r="M52" t="s">
        <v>399</v>
      </c>
    </row>
    <row r="53" spans="1:13" x14ac:dyDescent="0.25">
      <c r="A53" s="3" t="s">
        <v>335</v>
      </c>
      <c r="B53" s="3" t="s">
        <v>336</v>
      </c>
      <c r="C53" t="s">
        <v>422</v>
      </c>
      <c r="D53" t="s">
        <v>70</v>
      </c>
      <c r="E53" t="str">
        <f t="shared" si="0"/>
        <v>Administrative and support services</v>
      </c>
      <c r="L53" t="s">
        <v>400</v>
      </c>
      <c r="M53" t="s">
        <v>401</v>
      </c>
    </row>
    <row r="54" spans="1:13" x14ac:dyDescent="0.25">
      <c r="A54" s="3" t="s">
        <v>218</v>
      </c>
      <c r="B54" s="3" t="s">
        <v>337</v>
      </c>
      <c r="C54" t="s">
        <v>321</v>
      </c>
      <c r="D54" t="s">
        <v>64</v>
      </c>
      <c r="E54" t="str">
        <f t="shared" si="0"/>
        <v xml:space="preserve">Computer programming, consultancy and related services; information services </v>
      </c>
      <c r="L54" s="5" t="s">
        <v>316</v>
      </c>
      <c r="M54" t="s">
        <v>402</v>
      </c>
    </row>
    <row r="55" spans="1:13" x14ac:dyDescent="0.25">
      <c r="A55" s="3" t="s">
        <v>338</v>
      </c>
      <c r="B55" s="3" t="s">
        <v>339</v>
      </c>
      <c r="C55" t="s">
        <v>218</v>
      </c>
      <c r="D55" t="s">
        <v>68</v>
      </c>
      <c r="E55" t="str">
        <f t="shared" si="0"/>
        <v xml:space="preserve">Scientific research and development services </v>
      </c>
      <c r="L55" s="5" t="s">
        <v>403</v>
      </c>
      <c r="M55" t="s">
        <v>404</v>
      </c>
    </row>
    <row r="56" spans="1:13" x14ac:dyDescent="0.25">
      <c r="A56" s="3" t="s">
        <v>340</v>
      </c>
      <c r="B56" s="3" t="s">
        <v>341</v>
      </c>
      <c r="C56" t="s">
        <v>340</v>
      </c>
      <c r="D56" t="s">
        <v>69</v>
      </c>
      <c r="E56" t="str">
        <f t="shared" si="0"/>
        <v xml:space="preserve">Advertising and market research services; other professional, scientific and technical services; veterinary services </v>
      </c>
      <c r="L56" t="s">
        <v>405</v>
      </c>
      <c r="M56" t="s">
        <v>406</v>
      </c>
    </row>
    <row r="57" spans="1:13" x14ac:dyDescent="0.25">
      <c r="A57" s="3" t="s">
        <v>342</v>
      </c>
      <c r="B57" s="3" t="s">
        <v>343</v>
      </c>
      <c r="C57" t="s">
        <v>433</v>
      </c>
      <c r="D57" t="s">
        <v>71</v>
      </c>
      <c r="E57" t="str">
        <f t="shared" si="0"/>
        <v xml:space="preserve">Public administration and defence services; compulsory social security services </v>
      </c>
      <c r="L57" t="s">
        <v>407</v>
      </c>
      <c r="M57" t="s">
        <v>408</v>
      </c>
    </row>
    <row r="58" spans="1:13" x14ac:dyDescent="0.25">
      <c r="A58" s="3" t="s">
        <v>344</v>
      </c>
      <c r="B58" s="3" t="s">
        <v>345</v>
      </c>
      <c r="C58" t="s">
        <v>346</v>
      </c>
      <c r="D58" t="s">
        <v>72</v>
      </c>
      <c r="E58" t="str">
        <f t="shared" si="0"/>
        <v xml:space="preserve">Education services </v>
      </c>
      <c r="L58" t="s">
        <v>318</v>
      </c>
      <c r="M58" t="s">
        <v>409</v>
      </c>
    </row>
    <row r="59" spans="1:13" x14ac:dyDescent="0.25">
      <c r="A59" s="3" t="s">
        <v>346</v>
      </c>
      <c r="B59" s="3" t="s">
        <v>347</v>
      </c>
      <c r="C59" t="s">
        <v>434</v>
      </c>
      <c r="D59" t="s">
        <v>73</v>
      </c>
      <c r="E59" t="str">
        <f t="shared" si="0"/>
        <v xml:space="preserve">Human health services </v>
      </c>
      <c r="L59" t="s">
        <v>213</v>
      </c>
      <c r="M59" t="s">
        <v>238</v>
      </c>
    </row>
    <row r="60" spans="1:13" x14ac:dyDescent="0.25">
      <c r="A60" s="3" t="s">
        <v>348</v>
      </c>
      <c r="B60" s="3" t="s">
        <v>241</v>
      </c>
      <c r="C60" t="s">
        <v>303</v>
      </c>
      <c r="D60" t="s">
        <v>57</v>
      </c>
      <c r="E60" t="str">
        <f t="shared" si="0"/>
        <v xml:space="preserve">Water supply; sewerage, waste management and remediation services </v>
      </c>
      <c r="L60" t="s">
        <v>321</v>
      </c>
      <c r="M60" t="s">
        <v>410</v>
      </c>
    </row>
    <row r="61" spans="1:13" x14ac:dyDescent="0.25">
      <c r="A61" s="3" t="s">
        <v>349</v>
      </c>
      <c r="B61" s="3" t="s">
        <v>350</v>
      </c>
      <c r="C61" t="s">
        <v>442</v>
      </c>
      <c r="D61" t="s">
        <v>76</v>
      </c>
      <c r="E61" t="str">
        <f t="shared" si="0"/>
        <v>Other services</v>
      </c>
      <c r="L61" t="s">
        <v>323</v>
      </c>
      <c r="M61" t="s">
        <v>411</v>
      </c>
    </row>
    <row r="62" spans="1:13" x14ac:dyDescent="0.25">
      <c r="A62" s="3" t="s">
        <v>351</v>
      </c>
      <c r="B62" s="3" t="s">
        <v>352</v>
      </c>
      <c r="C62" t="s">
        <v>353</v>
      </c>
      <c r="D62" t="s">
        <v>75</v>
      </c>
      <c r="E62" t="str">
        <f t="shared" si="0"/>
        <v xml:space="preserve">Arts, entertainment and recreation services </v>
      </c>
      <c r="L62" t="s">
        <v>325</v>
      </c>
      <c r="M62" t="s">
        <v>412</v>
      </c>
    </row>
    <row r="63" spans="1:13" x14ac:dyDescent="0.25">
      <c r="A63" s="3" t="s">
        <v>353</v>
      </c>
      <c r="B63" s="3" t="s">
        <v>354</v>
      </c>
      <c r="C63" t="s">
        <v>445</v>
      </c>
      <c r="D63" t="s">
        <v>76</v>
      </c>
      <c r="E63" t="str">
        <f t="shared" si="0"/>
        <v>Other services</v>
      </c>
      <c r="L63" t="s">
        <v>327</v>
      </c>
      <c r="M63" t="s">
        <v>413</v>
      </c>
    </row>
    <row r="64" spans="1:13" x14ac:dyDescent="0.25">
      <c r="A64" s="3" t="s">
        <v>355</v>
      </c>
      <c r="B64" s="3" t="s">
        <v>243</v>
      </c>
      <c r="C64" t="s">
        <v>447</v>
      </c>
      <c r="D64" t="s">
        <v>77</v>
      </c>
      <c r="E64" t="str">
        <f t="shared" si="0"/>
        <v>Services of households as employers; undifferentiated goods and services produced by households for own use</v>
      </c>
      <c r="L64" t="s">
        <v>329</v>
      </c>
      <c r="M64" t="s">
        <v>414</v>
      </c>
    </row>
    <row r="65" spans="1:13" x14ac:dyDescent="0.25">
      <c r="A65" s="3" t="s">
        <v>356</v>
      </c>
      <c r="B65" s="3" t="s">
        <v>357</v>
      </c>
      <c r="C65" t="s">
        <v>356</v>
      </c>
      <c r="D65" t="s">
        <v>77</v>
      </c>
      <c r="E65" t="str">
        <f t="shared" si="0"/>
        <v>Services of households as employers; undifferentiated goods and services produced by households for own use</v>
      </c>
      <c r="L65" t="s">
        <v>216</v>
      </c>
      <c r="M65" t="s">
        <v>334</v>
      </c>
    </row>
    <row r="66" spans="1:13" x14ac:dyDescent="0.25">
      <c r="A66" s="3"/>
      <c r="B66" s="3"/>
      <c r="C66" s="3"/>
      <c r="D66" s="3"/>
      <c r="E66" s="3"/>
      <c r="F66" s="3"/>
      <c r="L66" t="s">
        <v>415</v>
      </c>
      <c r="M66" t="s">
        <v>416</v>
      </c>
    </row>
    <row r="67" spans="1:13" x14ac:dyDescent="0.25">
      <c r="L67" t="s">
        <v>333</v>
      </c>
      <c r="M67" t="s">
        <v>417</v>
      </c>
    </row>
    <row r="68" spans="1:13" x14ac:dyDescent="0.25">
      <c r="L68" t="s">
        <v>335</v>
      </c>
      <c r="M68" t="s">
        <v>418</v>
      </c>
    </row>
    <row r="69" spans="1:13" x14ac:dyDescent="0.25">
      <c r="L69" t="s">
        <v>218</v>
      </c>
      <c r="M69" t="s">
        <v>419</v>
      </c>
    </row>
    <row r="70" spans="1:13" x14ac:dyDescent="0.25">
      <c r="L70" t="s">
        <v>338</v>
      </c>
      <c r="M70" t="s">
        <v>420</v>
      </c>
    </row>
    <row r="71" spans="1:13" x14ac:dyDescent="0.25">
      <c r="L71" t="s">
        <v>340</v>
      </c>
      <c r="M71" t="s">
        <v>421</v>
      </c>
    </row>
    <row r="72" spans="1:13" x14ac:dyDescent="0.25">
      <c r="L72" t="s">
        <v>342</v>
      </c>
      <c r="M72" t="s">
        <v>239</v>
      </c>
    </row>
    <row r="73" spans="1:13" x14ac:dyDescent="0.25">
      <c r="L73" t="s">
        <v>422</v>
      </c>
      <c r="M73" t="s">
        <v>423</v>
      </c>
    </row>
    <row r="74" spans="1:13" x14ac:dyDescent="0.25">
      <c r="L74" t="s">
        <v>424</v>
      </c>
      <c r="M74" t="s">
        <v>425</v>
      </c>
    </row>
    <row r="75" spans="1:13" x14ac:dyDescent="0.25">
      <c r="L75" t="s">
        <v>426</v>
      </c>
      <c r="M75" t="s">
        <v>427</v>
      </c>
    </row>
    <row r="76" spans="1:13" x14ac:dyDescent="0.25">
      <c r="L76" t="s">
        <v>344</v>
      </c>
      <c r="M76" t="s">
        <v>428</v>
      </c>
    </row>
    <row r="77" spans="1:13" x14ac:dyDescent="0.25">
      <c r="L77" t="s">
        <v>429</v>
      </c>
      <c r="M77" t="s">
        <v>430</v>
      </c>
    </row>
    <row r="78" spans="1:13" x14ac:dyDescent="0.25">
      <c r="L78" t="s">
        <v>431</v>
      </c>
      <c r="M78" t="s">
        <v>432</v>
      </c>
    </row>
    <row r="79" spans="1:13" x14ac:dyDescent="0.25">
      <c r="L79" t="s">
        <v>433</v>
      </c>
      <c r="M79" t="s">
        <v>343</v>
      </c>
    </row>
    <row r="80" spans="1:13" x14ac:dyDescent="0.25">
      <c r="L80" t="s">
        <v>346</v>
      </c>
      <c r="M80" t="s">
        <v>345</v>
      </c>
    </row>
    <row r="81" spans="12:13" x14ac:dyDescent="0.25">
      <c r="L81" t="s">
        <v>434</v>
      </c>
      <c r="M81" t="s">
        <v>435</v>
      </c>
    </row>
    <row r="82" spans="12:13" x14ac:dyDescent="0.25">
      <c r="L82" t="s">
        <v>436</v>
      </c>
      <c r="M82" t="s">
        <v>437</v>
      </c>
    </row>
    <row r="83" spans="12:13" x14ac:dyDescent="0.25">
      <c r="L83" t="s">
        <v>438</v>
      </c>
      <c r="M83" t="s">
        <v>240</v>
      </c>
    </row>
    <row r="84" spans="12:13" x14ac:dyDescent="0.25">
      <c r="L84" t="s">
        <v>348</v>
      </c>
      <c r="M84" t="s">
        <v>439</v>
      </c>
    </row>
    <row r="85" spans="12:13" x14ac:dyDescent="0.25">
      <c r="L85" t="s">
        <v>349</v>
      </c>
      <c r="M85" t="s">
        <v>440</v>
      </c>
    </row>
    <row r="86" spans="12:13" x14ac:dyDescent="0.25">
      <c r="L86" t="s">
        <v>351</v>
      </c>
      <c r="M86" t="s">
        <v>242</v>
      </c>
    </row>
    <row r="87" spans="12:13" x14ac:dyDescent="0.25">
      <c r="L87" t="s">
        <v>353</v>
      </c>
      <c r="M87" t="s">
        <v>441</v>
      </c>
    </row>
    <row r="88" spans="12:13" x14ac:dyDescent="0.25">
      <c r="L88" t="s">
        <v>442</v>
      </c>
      <c r="M88" t="s">
        <v>443</v>
      </c>
    </row>
    <row r="89" spans="12:13" x14ac:dyDescent="0.25">
      <c r="L89" t="s">
        <v>355</v>
      </c>
      <c r="M89" t="s">
        <v>444</v>
      </c>
    </row>
    <row r="90" spans="12:13" x14ac:dyDescent="0.25">
      <c r="L90" t="s">
        <v>445</v>
      </c>
      <c r="M90" t="s">
        <v>446</v>
      </c>
    </row>
    <row r="91" spans="12:13" x14ac:dyDescent="0.25">
      <c r="L91" t="s">
        <v>447</v>
      </c>
      <c r="M91" t="s">
        <v>448</v>
      </c>
    </row>
    <row r="92" spans="12:13" x14ac:dyDescent="0.25">
      <c r="L92" t="s">
        <v>449</v>
      </c>
      <c r="M92" t="s">
        <v>450</v>
      </c>
    </row>
    <row r="93" spans="12:13" x14ac:dyDescent="0.25">
      <c r="L93" t="s">
        <v>356</v>
      </c>
      <c r="M93" t="s">
        <v>451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M41"/>
  <sheetViews>
    <sheetView workbookViewId="0">
      <pane xSplit="2" topLeftCell="C1" activePane="topRight" state="frozen"/>
      <selection pane="topRight" activeCell="D44" sqref="D44"/>
    </sheetView>
  </sheetViews>
  <sheetFormatPr defaultColWidth="11.42578125" defaultRowHeight="15" x14ac:dyDescent="0.25"/>
  <cols>
    <col min="2" max="2" width="22.5703125" customWidth="1"/>
    <col min="3" max="3" width="14.42578125" customWidth="1"/>
    <col min="4" max="5" width="15.28515625" customWidth="1"/>
    <col min="6" max="6" width="14.28515625" customWidth="1"/>
    <col min="7" max="7" width="13.28515625" customWidth="1"/>
    <col min="8" max="8" width="11.5703125" customWidth="1"/>
    <col min="9" max="9" width="14.28515625" customWidth="1"/>
    <col min="10" max="10" width="13.28515625" customWidth="1"/>
    <col min="11" max="12" width="14.28515625" customWidth="1"/>
    <col min="13" max="13" width="11.5703125" customWidth="1"/>
    <col min="14" max="16" width="13.28515625" customWidth="1"/>
    <col min="17" max="17" width="14.28515625" customWidth="1"/>
    <col min="18" max="23" width="15.28515625" customWidth="1"/>
    <col min="24" max="26" width="14.28515625" customWidth="1"/>
    <col min="27" max="27" width="15.28515625" customWidth="1"/>
    <col min="28" max="32" width="14.28515625" customWidth="1"/>
    <col min="33" max="35" width="15.28515625" customWidth="1"/>
    <col min="36" max="39" width="14.28515625" customWidth="1"/>
  </cols>
  <sheetData>
    <row r="3" spans="1:91" ht="15.75" customHeight="1" x14ac:dyDescent="0.25">
      <c r="A3" s="14"/>
      <c r="C3" s="6" t="s">
        <v>226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</row>
    <row r="4" spans="1:91" ht="17.25" customHeight="1" x14ac:dyDescent="0.3">
      <c r="A4" s="14"/>
      <c r="C4" s="51" t="s">
        <v>0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1" t="s">
        <v>131</v>
      </c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1" t="s">
        <v>15</v>
      </c>
      <c r="BZ4" s="53"/>
      <c r="CA4" s="46" t="s">
        <v>173</v>
      </c>
      <c r="CB4" s="47"/>
      <c r="CC4" s="47"/>
      <c r="CD4" s="47"/>
      <c r="CE4" s="48"/>
      <c r="CF4" s="54" t="s">
        <v>34</v>
      </c>
      <c r="CG4" s="54"/>
      <c r="CH4" s="54"/>
      <c r="CI4" s="43" t="s">
        <v>132</v>
      </c>
      <c r="CJ4" s="44"/>
      <c r="CK4" s="45"/>
      <c r="CL4" s="8" t="s">
        <v>128</v>
      </c>
      <c r="CM4" s="16" t="s">
        <v>133</v>
      </c>
    </row>
    <row r="5" spans="1:91" ht="30.75" customHeight="1" x14ac:dyDescent="0.25">
      <c r="A5" s="14"/>
      <c r="B5" s="6"/>
      <c r="C5" s="11" t="s">
        <v>41</v>
      </c>
      <c r="D5" s="12" t="s">
        <v>42</v>
      </c>
      <c r="E5" s="12" t="s">
        <v>43</v>
      </c>
      <c r="F5" s="12" t="s">
        <v>44</v>
      </c>
      <c r="G5" s="12" t="s">
        <v>45</v>
      </c>
      <c r="H5" s="12" t="s">
        <v>46</v>
      </c>
      <c r="I5" s="12" t="s">
        <v>47</v>
      </c>
      <c r="J5" s="12" t="s">
        <v>48</v>
      </c>
      <c r="K5" s="12" t="s">
        <v>49</v>
      </c>
      <c r="L5" s="12" t="s">
        <v>50</v>
      </c>
      <c r="M5" s="12" t="s">
        <v>51</v>
      </c>
      <c r="N5" s="12" t="s">
        <v>52</v>
      </c>
      <c r="O5" s="12" t="s">
        <v>53</v>
      </c>
      <c r="P5" s="12" t="s">
        <v>54</v>
      </c>
      <c r="Q5" s="12" t="s">
        <v>55</v>
      </c>
      <c r="R5" s="12" t="s">
        <v>56</v>
      </c>
      <c r="S5" s="12" t="s">
        <v>57</v>
      </c>
      <c r="T5" s="12" t="s">
        <v>58</v>
      </c>
      <c r="U5" s="12" t="s">
        <v>59</v>
      </c>
      <c r="V5" s="12" t="s">
        <v>60</v>
      </c>
      <c r="W5" s="12" t="s">
        <v>61</v>
      </c>
      <c r="X5" s="12" t="s">
        <v>62</v>
      </c>
      <c r="Y5" s="12" t="s">
        <v>63</v>
      </c>
      <c r="Z5" s="12" t="s">
        <v>64</v>
      </c>
      <c r="AA5" s="12" t="s">
        <v>65</v>
      </c>
      <c r="AB5" s="12" t="s">
        <v>66</v>
      </c>
      <c r="AC5" s="12" t="s">
        <v>67</v>
      </c>
      <c r="AD5" s="12" t="s">
        <v>68</v>
      </c>
      <c r="AE5" s="12" t="s">
        <v>69</v>
      </c>
      <c r="AF5" s="12" t="s">
        <v>70</v>
      </c>
      <c r="AG5" s="12" t="s">
        <v>71</v>
      </c>
      <c r="AH5" s="12" t="s">
        <v>72</v>
      </c>
      <c r="AI5" s="12" t="s">
        <v>73</v>
      </c>
      <c r="AJ5" s="12" t="s">
        <v>74</v>
      </c>
      <c r="AK5" s="12" t="s">
        <v>75</v>
      </c>
      <c r="AL5" s="12" t="s">
        <v>76</v>
      </c>
      <c r="AM5" s="12" t="s">
        <v>77</v>
      </c>
      <c r="AN5" s="11" t="s">
        <v>78</v>
      </c>
      <c r="AO5" s="12" t="s">
        <v>79</v>
      </c>
      <c r="AP5" s="12" t="s">
        <v>80</v>
      </c>
      <c r="AQ5" s="12" t="s">
        <v>81</v>
      </c>
      <c r="AR5" s="12" t="s">
        <v>82</v>
      </c>
      <c r="AS5" s="12" t="s">
        <v>83</v>
      </c>
      <c r="AT5" s="12" t="s">
        <v>84</v>
      </c>
      <c r="AU5" s="12" t="s">
        <v>85</v>
      </c>
      <c r="AV5" s="12" t="s">
        <v>86</v>
      </c>
      <c r="AW5" s="12" t="s">
        <v>87</v>
      </c>
      <c r="AX5" s="12" t="s">
        <v>88</v>
      </c>
      <c r="AY5" s="12" t="s">
        <v>89</v>
      </c>
      <c r="AZ5" s="12" t="s">
        <v>90</v>
      </c>
      <c r="BA5" s="12" t="s">
        <v>91</v>
      </c>
      <c r="BB5" s="12" t="s">
        <v>92</v>
      </c>
      <c r="BC5" s="12" t="s">
        <v>93</v>
      </c>
      <c r="BD5" s="12" t="s">
        <v>94</v>
      </c>
      <c r="BE5" s="12" t="s">
        <v>95</v>
      </c>
      <c r="BF5" s="12" t="s">
        <v>96</v>
      </c>
      <c r="BG5" s="12" t="s">
        <v>97</v>
      </c>
      <c r="BH5" s="12" t="s">
        <v>98</v>
      </c>
      <c r="BI5" s="12" t="s">
        <v>99</v>
      </c>
      <c r="BJ5" s="12" t="s">
        <v>100</v>
      </c>
      <c r="BK5" s="12" t="s">
        <v>101</v>
      </c>
      <c r="BL5" s="12" t="s">
        <v>102</v>
      </c>
      <c r="BM5" s="12" t="s">
        <v>103</v>
      </c>
      <c r="BN5" s="12" t="s">
        <v>104</v>
      </c>
      <c r="BO5" s="12" t="s">
        <v>105</v>
      </c>
      <c r="BP5" s="12" t="s">
        <v>106</v>
      </c>
      <c r="BQ5" s="12" t="s">
        <v>107</v>
      </c>
      <c r="BR5" s="12" t="s">
        <v>108</v>
      </c>
      <c r="BS5" s="12" t="s">
        <v>109</v>
      </c>
      <c r="BT5" s="12" t="s">
        <v>110</v>
      </c>
      <c r="BU5" s="12" t="s">
        <v>111</v>
      </c>
      <c r="BV5" s="12" t="s">
        <v>112</v>
      </c>
      <c r="BW5" s="12" t="s">
        <v>113</v>
      </c>
      <c r="BX5" s="12" t="s">
        <v>114</v>
      </c>
      <c r="BY5" s="11" t="s">
        <v>115</v>
      </c>
      <c r="BZ5" s="13" t="s">
        <v>116</v>
      </c>
      <c r="CA5" s="11" t="s">
        <v>117</v>
      </c>
      <c r="CB5" s="12" t="s">
        <v>118</v>
      </c>
      <c r="CC5" s="12" t="s">
        <v>119</v>
      </c>
      <c r="CD5" s="12" t="s">
        <v>120</v>
      </c>
      <c r="CE5" s="12" t="s">
        <v>121</v>
      </c>
      <c r="CF5" s="12" t="s">
        <v>122</v>
      </c>
      <c r="CG5" s="12" t="s">
        <v>123</v>
      </c>
      <c r="CH5" s="12" t="s">
        <v>124</v>
      </c>
      <c r="CI5" s="12" t="s">
        <v>125</v>
      </c>
      <c r="CJ5" s="12" t="s">
        <v>126</v>
      </c>
      <c r="CK5" s="12" t="s">
        <v>127</v>
      </c>
      <c r="CL5" s="17" t="s">
        <v>128</v>
      </c>
      <c r="CM5" s="7" t="s">
        <v>129</v>
      </c>
    </row>
    <row r="6" spans="1:91" x14ac:dyDescent="0.25">
      <c r="A6" s="49" t="s">
        <v>40</v>
      </c>
      <c r="B6" t="s">
        <v>115</v>
      </c>
      <c r="C6" s="18">
        <f>'SAM_temporary 2022'!C77</f>
        <v>267.72336159034444</v>
      </c>
      <c r="D6" s="18">
        <f>'SAM_temporary 2022'!D77</f>
        <v>292.32301213895516</v>
      </c>
      <c r="E6" s="18">
        <f>'SAM_temporary 2022'!E77</f>
        <v>773.44840865607841</v>
      </c>
      <c r="F6" s="18">
        <f>'SAM_temporary 2022'!F77</f>
        <v>171.98380918384274</v>
      </c>
      <c r="G6" s="18">
        <f>'SAM_temporary 2022'!G77</f>
        <v>108.42675015617326</v>
      </c>
      <c r="H6" s="18">
        <f>'SAM_temporary 2022'!H77</f>
        <v>4.6949898769980587</v>
      </c>
      <c r="I6" s="18">
        <f>'SAM_temporary 2022'!I77</f>
        <v>230.20060617294624</v>
      </c>
      <c r="J6" s="18">
        <f>'SAM_temporary 2022'!J77</f>
        <v>59.048734694670884</v>
      </c>
      <c r="K6" s="18">
        <f>'SAM_temporary 2022'!K77</f>
        <v>287.22796671984963</v>
      </c>
      <c r="L6" s="18">
        <f>'SAM_temporary 2022'!L77</f>
        <v>309.95558063309011</v>
      </c>
      <c r="M6" s="18">
        <f>'SAM_temporary 2022'!M77</f>
        <v>4.6056671475880995E-2</v>
      </c>
      <c r="N6" s="18">
        <f>'SAM_temporary 2022'!N77</f>
        <v>30.352793349170696</v>
      </c>
      <c r="O6" s="18">
        <f>'SAM_temporary 2022'!O77</f>
        <v>6.13516066900171</v>
      </c>
      <c r="P6" s="18">
        <f>'SAM_temporary 2022'!P77</f>
        <v>12.834251435077494</v>
      </c>
      <c r="Q6" s="18">
        <f>'SAM_temporary 2022'!Q77</f>
        <v>90.522701953593767</v>
      </c>
      <c r="R6" s="18">
        <f>'SAM_temporary 2022'!R77</f>
        <v>609.94337740904507</v>
      </c>
      <c r="S6" s="18">
        <f>'SAM_temporary 2022'!S77</f>
        <v>187.21230817094454</v>
      </c>
      <c r="T6" s="18">
        <f>'SAM_temporary 2022'!T77</f>
        <v>1856.2982891023032</v>
      </c>
      <c r="U6" s="18">
        <f>'SAM_temporary 2022'!U77</f>
        <v>3778.2932756054897</v>
      </c>
      <c r="V6" s="18">
        <f>'SAM_temporary 2022'!V77</f>
        <v>1496.8371346368062</v>
      </c>
      <c r="W6" s="18">
        <f>'SAM_temporary 2022'!W77</f>
        <v>618.36275296850454</v>
      </c>
      <c r="X6" s="18">
        <f>'SAM_temporary 2022'!X77</f>
        <v>303.06637883206383</v>
      </c>
      <c r="Y6" s="18">
        <f>'SAM_temporary 2022'!Y77</f>
        <v>360.82087130000286</v>
      </c>
      <c r="Z6" s="18">
        <f>'SAM_temporary 2022'!Z77</f>
        <v>924.11750107927799</v>
      </c>
      <c r="AA6" s="18">
        <f>'SAM_temporary 2022'!AA77</f>
        <v>1570.4334623081625</v>
      </c>
      <c r="AB6" s="18">
        <f>'SAM_temporary 2022'!AB77</f>
        <v>376.82145562734985</v>
      </c>
      <c r="AC6" s="18">
        <f>'SAM_temporary 2022'!AC77</f>
        <v>533.62185108633651</v>
      </c>
      <c r="AD6" s="18">
        <f>'SAM_temporary 2022'!AD77</f>
        <v>32.04870372900367</v>
      </c>
      <c r="AE6" s="18">
        <f>'SAM_temporary 2022'!AE77</f>
        <v>215.93031857174864</v>
      </c>
      <c r="AF6" s="18">
        <f>'SAM_temporary 2022'!AF77</f>
        <v>314.77052076752659</v>
      </c>
      <c r="AG6" s="18">
        <f>'SAM_temporary 2022'!AG77</f>
        <v>2733.40982962</v>
      </c>
      <c r="AH6" s="18">
        <f>'SAM_temporary 2022'!AH77</f>
        <v>1884.1586334087367</v>
      </c>
      <c r="AI6" s="18">
        <f>'SAM_temporary 2022'!AI77</f>
        <v>1531.8109612814474</v>
      </c>
      <c r="AJ6" s="18">
        <f>'SAM_temporary 2022'!AJ77</f>
        <v>74.101168962020438</v>
      </c>
      <c r="AK6" s="18">
        <f>'SAM_temporary 2022'!AK77</f>
        <v>718.9726565184784</v>
      </c>
      <c r="AL6" s="18">
        <f>'SAM_temporary 2022'!AL77</f>
        <v>181.31134761435672</v>
      </c>
      <c r="AM6" s="18">
        <f>'SAM_temporary 2022'!AM77</f>
        <v>71.360067043184898</v>
      </c>
      <c r="AN6" s="18">
        <f>'SAM_temporary 2022'!AN77</f>
        <v>0</v>
      </c>
      <c r="AO6" s="18">
        <f>'SAM_temporary 2022'!AO77</f>
        <v>0</v>
      </c>
      <c r="AP6" s="18">
        <f>'SAM_temporary 2022'!AP77</f>
        <v>0</v>
      </c>
      <c r="AQ6" s="18">
        <f>'SAM_temporary 2022'!AQ77</f>
        <v>0</v>
      </c>
      <c r="AR6" s="18">
        <f>'SAM_temporary 2022'!AR77</f>
        <v>0</v>
      </c>
      <c r="AS6" s="18">
        <f>'SAM_temporary 2022'!AS77</f>
        <v>0</v>
      </c>
      <c r="AT6" s="18">
        <f>'SAM_temporary 2022'!AT77</f>
        <v>0</v>
      </c>
      <c r="AU6" s="18">
        <f>'SAM_temporary 2022'!AU77</f>
        <v>0</v>
      </c>
      <c r="AV6" s="18">
        <f>'SAM_temporary 2022'!AV77</f>
        <v>0</v>
      </c>
      <c r="AW6" s="18">
        <f>'SAM_temporary 2022'!AW77</f>
        <v>0</v>
      </c>
      <c r="AX6" s="18">
        <f>'SAM_temporary 2022'!AX77</f>
        <v>0</v>
      </c>
      <c r="AY6" s="18">
        <f>'SAM_temporary 2022'!AY77</f>
        <v>0</v>
      </c>
      <c r="AZ6" s="18">
        <f>'SAM_temporary 2022'!AZ77</f>
        <v>0</v>
      </c>
      <c r="BA6" s="18">
        <f>'SAM_temporary 2022'!BA77</f>
        <v>0</v>
      </c>
      <c r="BB6" s="18">
        <f>'SAM_temporary 2022'!BB77</f>
        <v>0</v>
      </c>
      <c r="BC6" s="18">
        <f>'SAM_temporary 2022'!BC77</f>
        <v>0</v>
      </c>
      <c r="BD6" s="18">
        <f>'SAM_temporary 2022'!BD77</f>
        <v>0</v>
      </c>
      <c r="BE6" s="18">
        <f>'SAM_temporary 2022'!BE77</f>
        <v>0</v>
      </c>
      <c r="BF6" s="18">
        <f>'SAM_temporary 2022'!BF77</f>
        <v>0</v>
      </c>
      <c r="BG6" s="18">
        <f>'SAM_temporary 2022'!BG77</f>
        <v>0</v>
      </c>
      <c r="BH6" s="18">
        <f>'SAM_temporary 2022'!BH77</f>
        <v>0</v>
      </c>
      <c r="BI6" s="18">
        <f>'SAM_temporary 2022'!BI77</f>
        <v>0</v>
      </c>
      <c r="BJ6" s="18">
        <f>'SAM_temporary 2022'!BJ77</f>
        <v>0</v>
      </c>
      <c r="BK6" s="18">
        <f>'SAM_temporary 2022'!BK77</f>
        <v>0</v>
      </c>
      <c r="BL6" s="18">
        <f>'SAM_temporary 2022'!BL77</f>
        <v>0</v>
      </c>
      <c r="BM6" s="18">
        <f>'SAM_temporary 2022'!BM77</f>
        <v>0</v>
      </c>
      <c r="BN6" s="18">
        <f>'SAM_temporary 2022'!BN77</f>
        <v>0</v>
      </c>
      <c r="BO6" s="18">
        <f>'SAM_temporary 2022'!BO77</f>
        <v>0</v>
      </c>
      <c r="BP6" s="18">
        <f>'SAM_temporary 2022'!BP77</f>
        <v>0</v>
      </c>
      <c r="BQ6" s="18">
        <f>'SAM_temporary 2022'!BQ77</f>
        <v>0</v>
      </c>
      <c r="BR6" s="18">
        <f>'SAM_temporary 2022'!BR77</f>
        <v>0</v>
      </c>
      <c r="BS6" s="18">
        <f>'SAM_temporary 2022'!BS77</f>
        <v>0</v>
      </c>
      <c r="BT6" s="18">
        <f>'SAM_temporary 2022'!BT77</f>
        <v>0</v>
      </c>
      <c r="BU6" s="18">
        <f>'SAM_temporary 2022'!BU77</f>
        <v>0</v>
      </c>
      <c r="BV6" s="18">
        <f>'SAM_temporary 2022'!BV77</f>
        <v>0</v>
      </c>
      <c r="BW6" s="18">
        <f>'SAM_temporary 2022'!BW77</f>
        <v>0</v>
      </c>
      <c r="BX6" s="18">
        <f>'SAM_temporary 2022'!BX77</f>
        <v>0</v>
      </c>
      <c r="BY6" s="18">
        <f>'SAM_temporary 2022'!BY77</f>
        <v>0</v>
      </c>
      <c r="BZ6" s="18">
        <f>'SAM_temporary 2022'!BZ77</f>
        <v>0</v>
      </c>
      <c r="CA6" s="18"/>
      <c r="CB6" s="18"/>
      <c r="CC6" s="18"/>
      <c r="CD6" s="18"/>
      <c r="CE6" s="18"/>
      <c r="CF6" s="18">
        <f>'SAM_temporary 2022'!CF77</f>
        <v>0</v>
      </c>
      <c r="CG6" s="18">
        <f>'SAM_temporary 2022'!CG77</f>
        <v>0</v>
      </c>
      <c r="CH6" s="18">
        <f>'SAM_temporary 2022'!CH77</f>
        <v>0</v>
      </c>
      <c r="CI6" s="18">
        <f>'SAM_temporary 2022'!CI77</f>
        <v>0</v>
      </c>
      <c r="CJ6" s="18">
        <f>'SAM_temporary 2022'!CJ77</f>
        <v>0</v>
      </c>
      <c r="CK6" s="18">
        <f>'SAM_temporary 2022'!CK77</f>
        <v>0</v>
      </c>
      <c r="CL6" s="18">
        <f>'SAM_temporary 2022'!CL77</f>
        <v>0</v>
      </c>
      <c r="CM6" s="18">
        <f>'SAM_temporary 2022'!CM77</f>
        <v>0</v>
      </c>
    </row>
    <row r="7" spans="1:91" ht="15.75" customHeight="1" x14ac:dyDescent="0.25">
      <c r="A7" s="50"/>
      <c r="B7" t="s">
        <v>116</v>
      </c>
      <c r="C7" s="15">
        <f>'SAM_temporary 2022'!C78</f>
        <v>4569.8060599545097</v>
      </c>
      <c r="D7" s="15">
        <f>'SAM_temporary 2022'!D78</f>
        <v>503.18191934172052</v>
      </c>
      <c r="E7" s="15">
        <f>'SAM_temporary 2022'!E78</f>
        <v>2325.3515028888805</v>
      </c>
      <c r="F7" s="15">
        <f>'SAM_temporary 2022'!F78</f>
        <v>195.88248794152082</v>
      </c>
      <c r="G7" s="15">
        <f>'SAM_temporary 2022'!G78</f>
        <v>180.32185568827066</v>
      </c>
      <c r="H7" s="15">
        <f>'SAM_temporary 2022'!H78</f>
        <v>15.145513929499604</v>
      </c>
      <c r="I7" s="15">
        <f>'SAM_temporary 2022'!I78</f>
        <v>489.83829023210228</v>
      </c>
      <c r="J7" s="15">
        <f>'SAM_temporary 2022'!J78</f>
        <v>174.19887145763335</v>
      </c>
      <c r="K7" s="15">
        <f>'SAM_temporary 2022'!K78</f>
        <v>514.97988895029869</v>
      </c>
      <c r="L7" s="15">
        <f>'SAM_temporary 2022'!L78</f>
        <v>925.25417825054558</v>
      </c>
      <c r="M7" s="15">
        <f>'SAM_temporary 2022'!M78</f>
        <v>9.0650580614292348E-2</v>
      </c>
      <c r="N7" s="15">
        <f>'SAM_temporary 2022'!N78</f>
        <v>12.982509305219843</v>
      </c>
      <c r="O7" s="15">
        <f>'SAM_temporary 2022'!O78</f>
        <v>4.8762916922676549</v>
      </c>
      <c r="P7" s="15">
        <f>'SAM_temporary 2022'!P78</f>
        <v>9.5687705432447974</v>
      </c>
      <c r="Q7" s="15">
        <f>'SAM_temporary 2022'!Q78</f>
        <v>93.360959389872605</v>
      </c>
      <c r="R7" s="15">
        <f>'SAM_temporary 2022'!R78</f>
        <v>1406.1566530146399</v>
      </c>
      <c r="S7" s="15">
        <f>'SAM_temporary 2022'!S78</f>
        <v>248.74060573905112</v>
      </c>
      <c r="T7" s="15">
        <f>'SAM_temporary 2022'!T78</f>
        <v>3172.5615967500476</v>
      </c>
      <c r="U7" s="15">
        <f>'SAM_temporary 2022'!U78</f>
        <v>5769.6193771822491</v>
      </c>
      <c r="V7" s="15">
        <f>'SAM_temporary 2022'!V78</f>
        <v>2568.5208339578021</v>
      </c>
      <c r="W7" s="15">
        <f>'SAM_temporary 2022'!W78</f>
        <v>1743.2149338469249</v>
      </c>
      <c r="X7" s="15">
        <f>'SAM_temporary 2022'!X78</f>
        <v>202.14396102107139</v>
      </c>
      <c r="Y7" s="15">
        <f>'SAM_temporary 2022'!Y78</f>
        <v>900.0891874508676</v>
      </c>
      <c r="Z7" s="15">
        <f>'SAM_temporary 2022'!Z78</f>
        <v>474.1393211124286</v>
      </c>
      <c r="AA7" s="15">
        <f>'SAM_temporary 2022'!AA78</f>
        <v>1553.7739285046882</v>
      </c>
      <c r="AB7" s="15">
        <f>'SAM_temporary 2022'!AB78</f>
        <v>5718.3965855040642</v>
      </c>
      <c r="AC7" s="15">
        <f>'SAM_temporary 2022'!AC78</f>
        <v>159.84155787770555</v>
      </c>
      <c r="AD7" s="15">
        <f>'SAM_temporary 2022'!AD78</f>
        <v>137.4020201086056</v>
      </c>
      <c r="AE7" s="15">
        <f>'SAM_temporary 2022'!AE78</f>
        <v>135.07708673002873</v>
      </c>
      <c r="AF7" s="15">
        <f>'SAM_temporary 2022'!AF78</f>
        <v>324.849094425781</v>
      </c>
      <c r="AG7" s="15">
        <f>'SAM_temporary 2022'!AG78</f>
        <v>1264.0554766835899</v>
      </c>
      <c r="AH7" s="15">
        <f>'SAM_temporary 2022'!AH78</f>
        <v>944.97729362841119</v>
      </c>
      <c r="AI7" s="15">
        <f>'SAM_temporary 2022'!AI78</f>
        <v>828.34825035648043</v>
      </c>
      <c r="AJ7" s="15">
        <f>'SAM_temporary 2022'!AJ78</f>
        <v>9.9948341112600545</v>
      </c>
      <c r="AK7" s="15">
        <f>'SAM_temporary 2022'!AK78</f>
        <v>1763.4556261173971</v>
      </c>
      <c r="AL7" s="15">
        <f>'SAM_temporary 2022'!AL78</f>
        <v>419.94973033622551</v>
      </c>
      <c r="AM7" s="15">
        <f>'SAM_temporary 2022'!AM78</f>
        <v>0</v>
      </c>
      <c r="AN7" s="15">
        <f>'SAM_temporary 2022'!AN78</f>
        <v>0</v>
      </c>
      <c r="AO7" s="15">
        <f>'SAM_temporary 2022'!AO78</f>
        <v>0</v>
      </c>
      <c r="AP7" s="15">
        <f>'SAM_temporary 2022'!AP78</f>
        <v>0</v>
      </c>
      <c r="AQ7" s="15">
        <f>'SAM_temporary 2022'!AQ78</f>
        <v>0</v>
      </c>
      <c r="AR7" s="15">
        <f>'SAM_temporary 2022'!AR78</f>
        <v>0</v>
      </c>
      <c r="AS7" s="15">
        <f>'SAM_temporary 2022'!AS78</f>
        <v>0</v>
      </c>
      <c r="AT7" s="15">
        <f>'SAM_temporary 2022'!AT78</f>
        <v>0</v>
      </c>
      <c r="AU7" s="15">
        <f>'SAM_temporary 2022'!AU78</f>
        <v>0</v>
      </c>
      <c r="AV7" s="15">
        <f>'SAM_temporary 2022'!AV78</f>
        <v>0</v>
      </c>
      <c r="AW7" s="15">
        <f>'SAM_temporary 2022'!AW78</f>
        <v>0</v>
      </c>
      <c r="AX7" s="15">
        <f>'SAM_temporary 2022'!AX78</f>
        <v>0</v>
      </c>
      <c r="AY7" s="15">
        <f>'SAM_temporary 2022'!AY78</f>
        <v>0</v>
      </c>
      <c r="AZ7" s="15">
        <f>'SAM_temporary 2022'!AZ78</f>
        <v>0</v>
      </c>
      <c r="BA7" s="15">
        <f>'SAM_temporary 2022'!BA78</f>
        <v>0</v>
      </c>
      <c r="BB7" s="15">
        <f>'SAM_temporary 2022'!BB78</f>
        <v>0</v>
      </c>
      <c r="BC7" s="15">
        <f>'SAM_temporary 2022'!BC78</f>
        <v>0</v>
      </c>
      <c r="BD7" s="15">
        <f>'SAM_temporary 2022'!BD78</f>
        <v>0</v>
      </c>
      <c r="BE7" s="15">
        <f>'SAM_temporary 2022'!BE78</f>
        <v>0</v>
      </c>
      <c r="BF7" s="15">
        <f>'SAM_temporary 2022'!BF78</f>
        <v>0</v>
      </c>
      <c r="BG7" s="15">
        <f>'SAM_temporary 2022'!BG78</f>
        <v>0</v>
      </c>
      <c r="BH7" s="15">
        <f>'SAM_temporary 2022'!BH78</f>
        <v>0</v>
      </c>
      <c r="BI7" s="15">
        <f>'SAM_temporary 2022'!BI78</f>
        <v>0</v>
      </c>
      <c r="BJ7" s="15">
        <f>'SAM_temporary 2022'!BJ78</f>
        <v>0</v>
      </c>
      <c r="BK7" s="15">
        <f>'SAM_temporary 2022'!BK78</f>
        <v>0</v>
      </c>
      <c r="BL7" s="15">
        <f>'SAM_temporary 2022'!BL78</f>
        <v>0</v>
      </c>
      <c r="BM7" s="15">
        <f>'SAM_temporary 2022'!BM78</f>
        <v>0</v>
      </c>
      <c r="BN7" s="15">
        <f>'SAM_temporary 2022'!BN78</f>
        <v>0</v>
      </c>
      <c r="BO7" s="15">
        <f>'SAM_temporary 2022'!BO78</f>
        <v>0</v>
      </c>
      <c r="BP7" s="15">
        <f>'SAM_temporary 2022'!BP78</f>
        <v>0</v>
      </c>
      <c r="BQ7" s="15">
        <f>'SAM_temporary 2022'!BQ78</f>
        <v>0</v>
      </c>
      <c r="BR7" s="15">
        <f>'SAM_temporary 2022'!BR78</f>
        <v>0</v>
      </c>
      <c r="BS7" s="15">
        <f>'SAM_temporary 2022'!BS78</f>
        <v>0</v>
      </c>
      <c r="BT7" s="15">
        <f>'SAM_temporary 2022'!BT78</f>
        <v>0</v>
      </c>
      <c r="BU7" s="15">
        <f>'SAM_temporary 2022'!BU78</f>
        <v>0</v>
      </c>
      <c r="BV7" s="15">
        <f>'SAM_temporary 2022'!BV78</f>
        <v>0</v>
      </c>
      <c r="BW7" s="15">
        <f>'SAM_temporary 2022'!BW78</f>
        <v>0</v>
      </c>
      <c r="BX7" s="15">
        <f>'SAM_temporary 2022'!BX78</f>
        <v>0</v>
      </c>
      <c r="BY7" s="15">
        <f>'SAM_temporary 2022'!BY78</f>
        <v>0</v>
      </c>
      <c r="BZ7" s="15">
        <f>'SAM_temporary 2022'!BZ78</f>
        <v>0</v>
      </c>
      <c r="CA7" s="15"/>
      <c r="CB7" s="15"/>
      <c r="CC7" s="15"/>
      <c r="CD7" s="15"/>
      <c r="CE7" s="15"/>
      <c r="CF7" s="15">
        <f>'SAM_temporary 2022'!CF78</f>
        <v>0</v>
      </c>
      <c r="CG7" s="15">
        <f>'SAM_temporary 2022'!CG78</f>
        <v>0</v>
      </c>
      <c r="CH7" s="15">
        <f>'SAM_temporary 2022'!CH78</f>
        <v>0</v>
      </c>
      <c r="CI7" s="15">
        <f>'SAM_temporary 2022'!CI78</f>
        <v>0</v>
      </c>
      <c r="CJ7" s="15">
        <f>'SAM_temporary 2022'!CJ78</f>
        <v>0</v>
      </c>
      <c r="CK7" s="15">
        <f>'SAM_temporary 2022'!CK78</f>
        <v>0</v>
      </c>
      <c r="CL7" s="15">
        <f>'SAM_temporary 2022'!CL78</f>
        <v>0</v>
      </c>
      <c r="CM7" s="15">
        <f>'SAM_temporary 2022'!CM78</f>
        <v>0</v>
      </c>
    </row>
    <row r="9" spans="1:91" x14ac:dyDescent="0.25">
      <c r="A9" t="s">
        <v>174</v>
      </c>
    </row>
    <row r="13" spans="1:91" x14ac:dyDescent="0.25">
      <c r="A13" t="s">
        <v>15</v>
      </c>
      <c r="C13" s="6" t="s">
        <v>227</v>
      </c>
      <c r="E13" s="5" t="s">
        <v>460</v>
      </c>
      <c r="F13" s="5"/>
      <c r="G13" s="5"/>
      <c r="H13" s="5"/>
      <c r="I13" s="5"/>
    </row>
    <row r="14" spans="1:91" x14ac:dyDescent="0.25">
      <c r="A14" s="2" t="s">
        <v>175</v>
      </c>
    </row>
    <row r="15" spans="1:91" x14ac:dyDescent="0.25">
      <c r="B15" s="20" t="s">
        <v>18</v>
      </c>
      <c r="C15" s="9">
        <f>IF(SUM(C$28:C$33)=0, C$6 * 1/6, C$6*C28/SUM(C$28:C$33))</f>
        <v>4.5515280130019278</v>
      </c>
      <c r="D15" s="9">
        <f t="shared" ref="D15:AM15" si="0">IF(SUM(D$28:D$33)=0, D$6 * 1/6, D$6*D28/SUM(D$28:D$33))</f>
        <v>4.7126842545747936</v>
      </c>
      <c r="E15" s="9">
        <f t="shared" si="0"/>
        <v>5.5048431295126559</v>
      </c>
      <c r="F15" s="9">
        <f t="shared" si="0"/>
        <v>5.4532988732584382</v>
      </c>
      <c r="G15" s="9">
        <f t="shared" si="0"/>
        <v>0</v>
      </c>
      <c r="H15" s="10">
        <f t="shared" si="0"/>
        <v>0.78249831283300975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10">
        <f t="shared" si="0"/>
        <v>7.6761119126468325E-3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7.7698861558582282</v>
      </c>
      <c r="T15" s="9">
        <f t="shared" si="0"/>
        <v>0.67223207278944697</v>
      </c>
      <c r="U15" s="9">
        <f t="shared" si="0"/>
        <v>33.702234023746321</v>
      </c>
      <c r="V15" s="9">
        <f t="shared" si="0"/>
        <v>0</v>
      </c>
      <c r="W15" s="9">
        <f t="shared" si="0"/>
        <v>10.085864055265883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2.3446550630825111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1.7274237864886202</v>
      </c>
      <c r="AG15" s="9">
        <f t="shared" si="0"/>
        <v>4.7753510807938806</v>
      </c>
      <c r="AH15" s="9">
        <f t="shared" si="0"/>
        <v>4.9187575785412436</v>
      </c>
      <c r="AI15" s="9">
        <f t="shared" si="0"/>
        <v>3.2906040612259466</v>
      </c>
      <c r="AJ15" s="9">
        <f t="shared" si="0"/>
        <v>0.38504304230905623</v>
      </c>
      <c r="AK15" s="9">
        <f t="shared" si="0"/>
        <v>3.4620737021627406</v>
      </c>
      <c r="AL15" s="9">
        <f t="shared" si="0"/>
        <v>10.159293444382675</v>
      </c>
      <c r="AM15" s="9">
        <f t="shared" si="0"/>
        <v>3.4272039766734594</v>
      </c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</row>
    <row r="16" spans="1:91" x14ac:dyDescent="0.25">
      <c r="B16" s="20" t="s">
        <v>19</v>
      </c>
      <c r="C16" s="9">
        <f t="shared" ref="C16:AM16" si="1">IF(SUM(C$28:C$33)=0, C$6 * 1/6, C$6*C29/SUM(C$28:C$33))</f>
        <v>42.018936556183206</v>
      </c>
      <c r="D16" s="9">
        <f t="shared" si="1"/>
        <v>23.237768870179973</v>
      </c>
      <c r="E16" s="9">
        <f t="shared" si="1"/>
        <v>175.24793880219119</v>
      </c>
      <c r="F16" s="9">
        <f t="shared" si="1"/>
        <v>85.233126066826856</v>
      </c>
      <c r="G16" s="9">
        <f t="shared" si="1"/>
        <v>23.956485160499483</v>
      </c>
      <c r="H16" s="10">
        <f t="shared" si="1"/>
        <v>0.78249831283300975</v>
      </c>
      <c r="I16" s="9">
        <f t="shared" si="1"/>
        <v>26.778076148712174</v>
      </c>
      <c r="J16" s="9">
        <f t="shared" si="1"/>
        <v>0</v>
      </c>
      <c r="K16" s="9">
        <f t="shared" si="1"/>
        <v>9.433245681198855</v>
      </c>
      <c r="L16" s="9">
        <f t="shared" si="1"/>
        <v>3.1810343549476685</v>
      </c>
      <c r="M16" s="10">
        <f t="shared" si="1"/>
        <v>7.6761119126468325E-3</v>
      </c>
      <c r="N16" s="9">
        <f t="shared" si="1"/>
        <v>2.46869404785576</v>
      </c>
      <c r="O16" s="9">
        <f t="shared" si="1"/>
        <v>0</v>
      </c>
      <c r="P16" s="9">
        <f t="shared" si="1"/>
        <v>0</v>
      </c>
      <c r="Q16" s="9">
        <f t="shared" si="1"/>
        <v>10.38602012348162</v>
      </c>
      <c r="R16" s="9">
        <f t="shared" si="1"/>
        <v>52.576381275373933</v>
      </c>
      <c r="S16" s="9">
        <f t="shared" si="1"/>
        <v>35.48830498847456</v>
      </c>
      <c r="T16" s="9">
        <f t="shared" si="1"/>
        <v>34.755194140319134</v>
      </c>
      <c r="U16" s="9">
        <f t="shared" si="1"/>
        <v>866.04360948933652</v>
      </c>
      <c r="V16" s="9">
        <f t="shared" si="1"/>
        <v>57.181765517491883</v>
      </c>
      <c r="W16" s="9">
        <f t="shared" si="1"/>
        <v>239.70469206484674</v>
      </c>
      <c r="X16" s="9">
        <f t="shared" si="1"/>
        <v>24.630593010628264</v>
      </c>
      <c r="Y16" s="9">
        <f t="shared" si="1"/>
        <v>25.435513027183589</v>
      </c>
      <c r="Z16" s="9">
        <f t="shared" si="1"/>
        <v>0</v>
      </c>
      <c r="AA16" s="9">
        <f t="shared" si="1"/>
        <v>131.12895724026501</v>
      </c>
      <c r="AB16" s="9">
        <f t="shared" si="1"/>
        <v>36.059250214265845</v>
      </c>
      <c r="AC16" s="9">
        <f t="shared" si="1"/>
        <v>4.3245337367444723</v>
      </c>
      <c r="AD16" s="9">
        <f t="shared" si="1"/>
        <v>0</v>
      </c>
      <c r="AE16" s="9">
        <f t="shared" si="1"/>
        <v>7.1443232327832682</v>
      </c>
      <c r="AF16" s="9">
        <f t="shared" si="1"/>
        <v>35.272481987626932</v>
      </c>
      <c r="AG16" s="9">
        <f t="shared" si="1"/>
        <v>113.14581919944368</v>
      </c>
      <c r="AH16" s="9">
        <f t="shared" si="1"/>
        <v>226.61085727868144</v>
      </c>
      <c r="AI16" s="9">
        <f t="shared" si="1"/>
        <v>329.26708050617111</v>
      </c>
      <c r="AJ16" s="9">
        <f t="shared" si="1"/>
        <v>14.352774859330182</v>
      </c>
      <c r="AK16" s="9">
        <f t="shared" si="1"/>
        <v>227.23868530024197</v>
      </c>
      <c r="AL16" s="9">
        <f t="shared" si="1"/>
        <v>50.861806855798712</v>
      </c>
      <c r="AM16" s="9">
        <f t="shared" si="1"/>
        <v>27.717014523270514</v>
      </c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</row>
    <row r="17" spans="1:91" x14ac:dyDescent="0.25">
      <c r="B17" s="20" t="s">
        <v>172</v>
      </c>
      <c r="C17" s="9">
        <f t="shared" ref="C17:AM17" si="2">IF(SUM(C$28:C$33)=0, C$6 * 1/6, C$6*C30/SUM(C$28:C$33))</f>
        <v>12.469134922593955</v>
      </c>
      <c r="D17" s="9">
        <f t="shared" si="2"/>
        <v>6.6963954676418167</v>
      </c>
      <c r="E17" s="9">
        <f t="shared" si="2"/>
        <v>88.543785638855141</v>
      </c>
      <c r="F17" s="9">
        <f t="shared" si="2"/>
        <v>56.749185443422512</v>
      </c>
      <c r="G17" s="9">
        <f t="shared" si="2"/>
        <v>52.079526760930747</v>
      </c>
      <c r="H17" s="10">
        <f t="shared" si="2"/>
        <v>0.78249831283300975</v>
      </c>
      <c r="I17" s="9">
        <f t="shared" si="2"/>
        <v>92.995153803335739</v>
      </c>
      <c r="J17" s="9">
        <f t="shared" si="2"/>
        <v>0</v>
      </c>
      <c r="K17" s="9">
        <f t="shared" si="2"/>
        <v>19.641572869922001</v>
      </c>
      <c r="L17" s="9">
        <f t="shared" si="2"/>
        <v>41.143336946994935</v>
      </c>
      <c r="M17" s="10">
        <f t="shared" si="2"/>
        <v>7.6761119126468325E-3</v>
      </c>
      <c r="N17" s="9">
        <f t="shared" si="2"/>
        <v>0</v>
      </c>
      <c r="O17" s="9">
        <f t="shared" si="2"/>
        <v>0</v>
      </c>
      <c r="P17" s="9">
        <f t="shared" si="2"/>
        <v>2.0945295698962245</v>
      </c>
      <c r="Q17" s="9">
        <f t="shared" si="2"/>
        <v>1.1164673146070951</v>
      </c>
      <c r="R17" s="9">
        <f t="shared" si="2"/>
        <v>74.125245945126665</v>
      </c>
      <c r="S17" s="9">
        <f t="shared" si="2"/>
        <v>9.3966468390959239</v>
      </c>
      <c r="T17" s="9">
        <f t="shared" si="2"/>
        <v>117.46043452936698</v>
      </c>
      <c r="U17" s="9">
        <f t="shared" si="2"/>
        <v>796.56284435861551</v>
      </c>
      <c r="V17" s="9">
        <f t="shared" si="2"/>
        <v>143.09203421004108</v>
      </c>
      <c r="W17" s="9">
        <f t="shared" si="2"/>
        <v>108.24388604425235</v>
      </c>
      <c r="X17" s="9">
        <f t="shared" si="2"/>
        <v>103.32593888229036</v>
      </c>
      <c r="Y17" s="9">
        <f t="shared" si="2"/>
        <v>62.464181615754562</v>
      </c>
      <c r="Z17" s="9">
        <f t="shared" si="2"/>
        <v>143.58917927053545</v>
      </c>
      <c r="AA17" s="9">
        <f t="shared" si="2"/>
        <v>784.20043920807643</v>
      </c>
      <c r="AB17" s="9">
        <f t="shared" si="2"/>
        <v>17.632305101150095</v>
      </c>
      <c r="AC17" s="9">
        <f t="shared" si="2"/>
        <v>203.34353375158554</v>
      </c>
      <c r="AD17" s="9">
        <f t="shared" si="2"/>
        <v>3.8736953841657185</v>
      </c>
      <c r="AE17" s="9">
        <f t="shared" si="2"/>
        <v>46.119593802716345</v>
      </c>
      <c r="AF17" s="9">
        <f t="shared" si="2"/>
        <v>43.921582530126251</v>
      </c>
      <c r="AG17" s="9">
        <f t="shared" si="2"/>
        <v>805.37708309702964</v>
      </c>
      <c r="AH17" s="9">
        <f t="shared" si="2"/>
        <v>1234.5852308974804</v>
      </c>
      <c r="AI17" s="9">
        <f t="shared" si="2"/>
        <v>622.14987578386229</v>
      </c>
      <c r="AJ17" s="9">
        <f t="shared" si="2"/>
        <v>30.606734159502285</v>
      </c>
      <c r="AK17" s="9">
        <f t="shared" si="2"/>
        <v>178.13263370090115</v>
      </c>
      <c r="AL17" s="9">
        <f t="shared" si="2"/>
        <v>68.772200092393504</v>
      </c>
      <c r="AM17" s="9">
        <f t="shared" si="2"/>
        <v>24.662189325312607</v>
      </c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</row>
    <row r="18" spans="1:91" x14ac:dyDescent="0.25">
      <c r="B18" s="20" t="s">
        <v>20</v>
      </c>
      <c r="C18" s="9">
        <f t="shared" ref="C18:AM18" si="3">IF(SUM(C$28:C$33)=0, C$6 * 1/6, C$6*C31/SUM(C$28:C$33))</f>
        <v>15.436247417933894</v>
      </c>
      <c r="D18" s="9">
        <f t="shared" si="3"/>
        <v>9.2250670334189167</v>
      </c>
      <c r="E18" s="9">
        <f t="shared" si="3"/>
        <v>3.7323142966043794</v>
      </c>
      <c r="F18" s="9">
        <f t="shared" si="3"/>
        <v>0</v>
      </c>
      <c r="G18" s="9">
        <f t="shared" si="3"/>
        <v>0</v>
      </c>
      <c r="H18" s="10">
        <f t="shared" si="3"/>
        <v>0.78249831283300975</v>
      </c>
      <c r="I18" s="9">
        <f t="shared" si="3"/>
        <v>0</v>
      </c>
      <c r="J18" s="9">
        <f t="shared" si="3"/>
        <v>0</v>
      </c>
      <c r="K18" s="9">
        <f t="shared" si="3"/>
        <v>23.31460062566271</v>
      </c>
      <c r="L18" s="9">
        <f t="shared" si="3"/>
        <v>1.4542333143021633</v>
      </c>
      <c r="M18" s="10">
        <f t="shared" si="3"/>
        <v>7.6761119126468325E-3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0.37425157143016335</v>
      </c>
      <c r="S18" s="9">
        <f t="shared" si="3"/>
        <v>18.296872533438659</v>
      </c>
      <c r="T18" s="9">
        <f t="shared" si="3"/>
        <v>60.619135192263094</v>
      </c>
      <c r="U18" s="9">
        <f t="shared" si="3"/>
        <v>35.178814071590359</v>
      </c>
      <c r="V18" s="9">
        <f t="shared" si="3"/>
        <v>23.144804444205928</v>
      </c>
      <c r="W18" s="9">
        <f t="shared" si="3"/>
        <v>6.6051556105445997</v>
      </c>
      <c r="X18" s="9">
        <f t="shared" si="3"/>
        <v>0</v>
      </c>
      <c r="Y18" s="9">
        <f t="shared" si="3"/>
        <v>1.6282416070952355</v>
      </c>
      <c r="Z18" s="9">
        <f t="shared" si="3"/>
        <v>0</v>
      </c>
      <c r="AA18" s="9">
        <f t="shared" si="3"/>
        <v>0</v>
      </c>
      <c r="AB18" s="9">
        <f t="shared" si="3"/>
        <v>0</v>
      </c>
      <c r="AC18" s="9">
        <f t="shared" si="3"/>
        <v>0</v>
      </c>
      <c r="AD18" s="9">
        <f t="shared" si="3"/>
        <v>0</v>
      </c>
      <c r="AE18" s="9">
        <f t="shared" si="3"/>
        <v>0</v>
      </c>
      <c r="AF18" s="9">
        <f t="shared" si="3"/>
        <v>5.6537488758622372</v>
      </c>
      <c r="AG18" s="9">
        <f t="shared" si="3"/>
        <v>12.385376312146391</v>
      </c>
      <c r="AH18" s="9">
        <f t="shared" si="3"/>
        <v>6.0264216814841495E-2</v>
      </c>
      <c r="AI18" s="9">
        <f t="shared" si="3"/>
        <v>0</v>
      </c>
      <c r="AJ18" s="9">
        <f t="shared" si="3"/>
        <v>0</v>
      </c>
      <c r="AK18" s="9">
        <f t="shared" si="3"/>
        <v>1.1514211028901278</v>
      </c>
      <c r="AL18" s="9">
        <f t="shared" si="3"/>
        <v>0.53426424750149237</v>
      </c>
      <c r="AM18" s="9">
        <f t="shared" si="3"/>
        <v>8.9187670992775456E-2</v>
      </c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</row>
    <row r="19" spans="1:91" x14ac:dyDescent="0.25">
      <c r="B19" s="20" t="s">
        <v>21</v>
      </c>
      <c r="C19" s="9">
        <f t="shared" ref="C19:AM19" si="4">IF(SUM(C$28:C$33)=0, C$6 * 1/6, C$6*C32/SUM(C$28:C$33))</f>
        <v>133.28985243749588</v>
      </c>
      <c r="D19" s="9">
        <f t="shared" si="4"/>
        <v>181.64866697727376</v>
      </c>
      <c r="E19" s="9">
        <f t="shared" si="4"/>
        <v>327.54228805607846</v>
      </c>
      <c r="F19" s="9">
        <f t="shared" si="4"/>
        <v>23.204915499134657</v>
      </c>
      <c r="G19" s="9">
        <f t="shared" si="4"/>
        <v>28.946821009018837</v>
      </c>
      <c r="H19" s="10">
        <f t="shared" si="4"/>
        <v>0.78249831283300975</v>
      </c>
      <c r="I19" s="9">
        <f t="shared" si="4"/>
        <v>57.819472473927192</v>
      </c>
      <c r="J19" s="9">
        <f t="shared" si="4"/>
        <v>59.048734694670884</v>
      </c>
      <c r="K19" s="9">
        <f t="shared" si="4"/>
        <v>188.75901654180555</v>
      </c>
      <c r="L19" s="9">
        <f t="shared" si="4"/>
        <v>195.33907453818321</v>
      </c>
      <c r="M19" s="10">
        <f t="shared" si="4"/>
        <v>7.6761119126468325E-3</v>
      </c>
      <c r="N19" s="9">
        <f t="shared" si="4"/>
        <v>0</v>
      </c>
      <c r="O19" s="9">
        <f t="shared" si="4"/>
        <v>0</v>
      </c>
      <c r="P19" s="9">
        <f t="shared" si="4"/>
        <v>8.2051066858986097</v>
      </c>
      <c r="Q19" s="9">
        <f t="shared" si="4"/>
        <v>75.722902475319202</v>
      </c>
      <c r="R19" s="9">
        <f t="shared" si="4"/>
        <v>159.81130765997511</v>
      </c>
      <c r="S19" s="9">
        <f t="shared" si="4"/>
        <v>72.243564826134545</v>
      </c>
      <c r="T19" s="9">
        <f t="shared" si="4"/>
        <v>1041.284723254216</v>
      </c>
      <c r="U19" s="9">
        <f t="shared" si="4"/>
        <v>1143.5460419480328</v>
      </c>
      <c r="V19" s="9">
        <f t="shared" si="4"/>
        <v>815.58839880344431</v>
      </c>
      <c r="W19" s="9">
        <f t="shared" si="4"/>
        <v>126.25927757364474</v>
      </c>
      <c r="X19" s="9">
        <f t="shared" si="4"/>
        <v>80.708751992135419</v>
      </c>
      <c r="Y19" s="9">
        <f t="shared" si="4"/>
        <v>73.452742925765165</v>
      </c>
      <c r="Z19" s="9">
        <f t="shared" si="4"/>
        <v>267.29887398385279</v>
      </c>
      <c r="AA19" s="9">
        <f t="shared" si="4"/>
        <v>222.888041087532</v>
      </c>
      <c r="AB19" s="9">
        <f t="shared" si="4"/>
        <v>201.46970945348332</v>
      </c>
      <c r="AC19" s="9">
        <f t="shared" si="4"/>
        <v>58.629902022260843</v>
      </c>
      <c r="AD19" s="9">
        <f t="shared" si="4"/>
        <v>6.6416182816794009</v>
      </c>
      <c r="AE19" s="9">
        <f t="shared" si="4"/>
        <v>45.43385191037482</v>
      </c>
      <c r="AF19" s="9">
        <f t="shared" si="4"/>
        <v>153.52908540367633</v>
      </c>
      <c r="AG19" s="9">
        <f t="shared" si="4"/>
        <v>572.70228421502554</v>
      </c>
      <c r="AH19" s="9">
        <f t="shared" si="4"/>
        <v>80.106972132059397</v>
      </c>
      <c r="AI19" s="9">
        <f t="shared" si="4"/>
        <v>46.097247083616082</v>
      </c>
      <c r="AJ19" s="9">
        <f t="shared" si="4"/>
        <v>1.1445566670111214</v>
      </c>
      <c r="AK19" s="9">
        <f t="shared" si="4"/>
        <v>84.999078863401422</v>
      </c>
      <c r="AL19" s="9">
        <f t="shared" si="4"/>
        <v>19.055551681949915</v>
      </c>
      <c r="AM19" s="9">
        <f t="shared" si="4"/>
        <v>8.3433177596451458</v>
      </c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</row>
    <row r="20" spans="1:91" x14ac:dyDescent="0.25">
      <c r="B20" s="20" t="s">
        <v>171</v>
      </c>
      <c r="C20" s="9">
        <f t="shared" ref="C20:AM20" si="5">IF(SUM(C$28:C$33)=0, C$6 * 1/6, C$6*C33/SUM(C$28:C$33))</f>
        <v>59.957662243135601</v>
      </c>
      <c r="D20" s="9">
        <f t="shared" si="5"/>
        <v>66.802429535865926</v>
      </c>
      <c r="E20" s="9">
        <f t="shared" si="5"/>
        <v>172.87723873283662</v>
      </c>
      <c r="F20" s="9">
        <f t="shared" si="5"/>
        <v>1.3432833012002694</v>
      </c>
      <c r="G20" s="9">
        <f t="shared" si="5"/>
        <v>3.4439172257242006</v>
      </c>
      <c r="H20" s="10">
        <f t="shared" si="5"/>
        <v>0.78249831283300975</v>
      </c>
      <c r="I20" s="9">
        <f t="shared" si="5"/>
        <v>52.607903746971118</v>
      </c>
      <c r="J20" s="9">
        <f t="shared" si="5"/>
        <v>0</v>
      </c>
      <c r="K20" s="9">
        <f t="shared" si="5"/>
        <v>46.079531001260492</v>
      </c>
      <c r="L20" s="9">
        <f t="shared" si="5"/>
        <v>68.837901478662161</v>
      </c>
      <c r="M20" s="10">
        <f t="shared" si="5"/>
        <v>7.6761119126468325E-3</v>
      </c>
      <c r="N20" s="9">
        <f t="shared" si="5"/>
        <v>27.88409930131494</v>
      </c>
      <c r="O20" s="9">
        <f t="shared" si="5"/>
        <v>6.1351606690017109</v>
      </c>
      <c r="P20" s="9">
        <f t="shared" si="5"/>
        <v>2.5346151792826581</v>
      </c>
      <c r="Q20" s="9">
        <f t="shared" si="5"/>
        <v>3.2973120401858447</v>
      </c>
      <c r="R20" s="9">
        <f t="shared" si="5"/>
        <v>323.05619095713922</v>
      </c>
      <c r="S20" s="9">
        <f t="shared" si="5"/>
        <v>44.017032827942593</v>
      </c>
      <c r="T20" s="9">
        <f t="shared" si="5"/>
        <v>601.50656991334836</v>
      </c>
      <c r="U20" s="9">
        <f t="shared" si="5"/>
        <v>903.25973171416831</v>
      </c>
      <c r="V20" s="9">
        <f t="shared" si="5"/>
        <v>457.83013166162289</v>
      </c>
      <c r="W20" s="9">
        <f t="shared" si="5"/>
        <v>127.46387761995018</v>
      </c>
      <c r="X20" s="9">
        <f t="shared" si="5"/>
        <v>94.40109494700981</v>
      </c>
      <c r="Y20" s="9">
        <f t="shared" si="5"/>
        <v>197.84019212420429</v>
      </c>
      <c r="Z20" s="9">
        <f t="shared" si="5"/>
        <v>513.2294478248898</v>
      </c>
      <c r="AA20" s="9">
        <f t="shared" si="5"/>
        <v>429.87136970920653</v>
      </c>
      <c r="AB20" s="9">
        <f t="shared" si="5"/>
        <v>121.66019085845062</v>
      </c>
      <c r="AC20" s="9">
        <f t="shared" si="5"/>
        <v>267.32388157574565</v>
      </c>
      <c r="AD20" s="9">
        <f t="shared" si="5"/>
        <v>21.533390063158549</v>
      </c>
      <c r="AE20" s="9">
        <f t="shared" si="5"/>
        <v>117.23254962587421</v>
      </c>
      <c r="AF20" s="9">
        <f t="shared" si="5"/>
        <v>74.666198183746204</v>
      </c>
      <c r="AG20" s="9">
        <f t="shared" si="5"/>
        <v>1225.0239157155611</v>
      </c>
      <c r="AH20" s="9">
        <f t="shared" si="5"/>
        <v>337.87655130515935</v>
      </c>
      <c r="AI20" s="9">
        <f t="shared" si="5"/>
        <v>531.00615384657203</v>
      </c>
      <c r="AJ20" s="9">
        <f t="shared" si="5"/>
        <v>27.612060233867787</v>
      </c>
      <c r="AK20" s="9">
        <f t="shared" si="5"/>
        <v>223.98876384888095</v>
      </c>
      <c r="AL20" s="9">
        <f t="shared" si="5"/>
        <v>31.928231292330413</v>
      </c>
      <c r="AM20" s="9">
        <f t="shared" si="5"/>
        <v>7.1211537872903925</v>
      </c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</row>
    <row r="21" spans="1:91" x14ac:dyDescent="0.25">
      <c r="A21" s="2" t="s">
        <v>176</v>
      </c>
    </row>
    <row r="22" spans="1:91" x14ac:dyDescent="0.25">
      <c r="B22" s="20" t="s">
        <v>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</row>
    <row r="23" spans="1:91" x14ac:dyDescent="0.25">
      <c r="B23" s="20" t="s">
        <v>17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</row>
    <row r="25" spans="1:91" x14ac:dyDescent="0.25">
      <c r="A25" s="2" t="s">
        <v>458</v>
      </c>
    </row>
    <row r="27" spans="1:91" x14ac:dyDescent="0.25">
      <c r="A27" s="20" t="s">
        <v>491</v>
      </c>
      <c r="B27" s="20" t="s">
        <v>492</v>
      </c>
      <c r="C27" s="20" t="s">
        <v>493</v>
      </c>
      <c r="D27" s="20" t="s">
        <v>494</v>
      </c>
      <c r="E27" s="20" t="s">
        <v>495</v>
      </c>
      <c r="F27" s="20" t="s">
        <v>496</v>
      </c>
      <c r="G27" s="20" t="s">
        <v>497</v>
      </c>
      <c r="H27" s="20" t="s">
        <v>498</v>
      </c>
      <c r="I27" s="20" t="s">
        <v>499</v>
      </c>
      <c r="J27" s="20" t="s">
        <v>500</v>
      </c>
      <c r="K27" s="20" t="s">
        <v>501</v>
      </c>
      <c r="L27" s="20" t="s">
        <v>502</v>
      </c>
      <c r="M27" s="20" t="s">
        <v>503</v>
      </c>
      <c r="N27" s="20" t="s">
        <v>504</v>
      </c>
      <c r="O27" s="20" t="s">
        <v>505</v>
      </c>
      <c r="P27" s="20" t="s">
        <v>506</v>
      </c>
      <c r="Q27" s="20" t="s">
        <v>507</v>
      </c>
      <c r="R27" s="20" t="s">
        <v>508</v>
      </c>
      <c r="S27" s="20" t="s">
        <v>509</v>
      </c>
      <c r="T27" s="20" t="s">
        <v>510</v>
      </c>
      <c r="U27" s="20" t="s">
        <v>511</v>
      </c>
      <c r="V27" s="20" t="s">
        <v>512</v>
      </c>
      <c r="W27" s="20" t="s">
        <v>513</v>
      </c>
      <c r="X27" s="20" t="s">
        <v>514</v>
      </c>
      <c r="Y27" s="20" t="s">
        <v>515</v>
      </c>
      <c r="Z27" s="20" t="s">
        <v>516</v>
      </c>
      <c r="AA27" s="20" t="s">
        <v>517</v>
      </c>
      <c r="AB27" s="20" t="s">
        <v>518</v>
      </c>
      <c r="AC27" s="20" t="s">
        <v>519</v>
      </c>
      <c r="AD27" s="20" t="s">
        <v>520</v>
      </c>
      <c r="AE27" s="20" t="s">
        <v>521</v>
      </c>
      <c r="AF27" s="20" t="s">
        <v>522</v>
      </c>
      <c r="AG27" s="20" t="s">
        <v>523</v>
      </c>
      <c r="AH27" s="20" t="s">
        <v>524</v>
      </c>
      <c r="AI27" s="20" t="s">
        <v>525</v>
      </c>
      <c r="AJ27" s="20" t="s">
        <v>526</v>
      </c>
      <c r="AK27" s="20" t="s">
        <v>527</v>
      </c>
      <c r="AL27" s="20" t="s">
        <v>528</v>
      </c>
      <c r="AM27" s="20" t="s">
        <v>529</v>
      </c>
    </row>
    <row r="28" spans="1:91" x14ac:dyDescent="0.25">
      <c r="A28" s="20" t="s">
        <v>530</v>
      </c>
      <c r="B28" s="20" t="s">
        <v>531</v>
      </c>
      <c r="C28" s="19">
        <v>3277666.2033081101</v>
      </c>
      <c r="D28" s="19">
        <v>3274692.0776367201</v>
      </c>
      <c r="E28" s="19">
        <v>2605217.85827637</v>
      </c>
      <c r="F28" s="19">
        <v>1984398.15330505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11084563.942565899</v>
      </c>
      <c r="T28" s="19">
        <v>269736.51275634801</v>
      </c>
      <c r="U28" s="19">
        <v>10626519.9533081</v>
      </c>
      <c r="V28" s="19">
        <v>0</v>
      </c>
      <c r="W28" s="19">
        <v>6646740.7611846896</v>
      </c>
      <c r="X28" s="19">
        <v>0</v>
      </c>
      <c r="Y28" s="19">
        <v>0</v>
      </c>
      <c r="Z28" s="19">
        <v>0</v>
      </c>
      <c r="AA28" s="19">
        <v>538117.32788085903</v>
      </c>
      <c r="AB28" s="19">
        <v>0</v>
      </c>
      <c r="AC28" s="19">
        <v>0</v>
      </c>
      <c r="AD28" s="19">
        <v>0</v>
      </c>
      <c r="AE28" s="19">
        <v>0</v>
      </c>
      <c r="AF28" s="19">
        <v>752488.41064453102</v>
      </c>
      <c r="AG28" s="19">
        <v>2443648.4106445299</v>
      </c>
      <c r="AH28" s="19">
        <v>3531924.48297119</v>
      </c>
      <c r="AI28" s="19">
        <v>1645236.8869628899</v>
      </c>
      <c r="AJ28" s="19">
        <v>302161.18469238299</v>
      </c>
      <c r="AK28" s="19">
        <v>1434906.6032409701</v>
      </c>
      <c r="AL28" s="19">
        <v>5345164.1723632803</v>
      </c>
      <c r="AM28" s="19">
        <v>7322266.1224365197</v>
      </c>
    </row>
    <row r="29" spans="1:91" x14ac:dyDescent="0.25">
      <c r="A29" s="20" t="s">
        <v>530</v>
      </c>
      <c r="B29" s="20" t="s">
        <v>532</v>
      </c>
      <c r="C29" s="19">
        <v>30258859.850082401</v>
      </c>
      <c r="D29" s="19">
        <v>16147175.0515137</v>
      </c>
      <c r="E29" s="19">
        <v>82937705.771465302</v>
      </c>
      <c r="F29" s="19">
        <v>31015438.892746001</v>
      </c>
      <c r="G29" s="19">
        <v>3366206.9091796898</v>
      </c>
      <c r="H29" s="19">
        <v>0</v>
      </c>
      <c r="I29" s="19">
        <v>4192508.5235595698</v>
      </c>
      <c r="J29" s="19">
        <v>0</v>
      </c>
      <c r="K29" s="19">
        <v>2879348.5908508301</v>
      </c>
      <c r="L29" s="19">
        <v>1160950.1312255899</v>
      </c>
      <c r="M29" s="19">
        <v>0</v>
      </c>
      <c r="N29" s="19">
        <v>274362.00714111299</v>
      </c>
      <c r="O29" s="19">
        <v>0</v>
      </c>
      <c r="P29" s="19">
        <v>0</v>
      </c>
      <c r="Q29" s="19">
        <v>5260122.6837158203</v>
      </c>
      <c r="R29" s="19">
        <v>20674212.637412999</v>
      </c>
      <c r="S29" s="19">
        <v>50627818.473432504</v>
      </c>
      <c r="T29" s="19">
        <v>13945697.0993347</v>
      </c>
      <c r="U29" s="19">
        <v>273068832.47529</v>
      </c>
      <c r="V29" s="19">
        <v>22102377.558837902</v>
      </c>
      <c r="W29" s="19">
        <v>157969107.91820499</v>
      </c>
      <c r="X29" s="19">
        <v>6084520.23193359</v>
      </c>
      <c r="Y29" s="19">
        <v>6535756.9345092801</v>
      </c>
      <c r="Z29" s="19">
        <v>0</v>
      </c>
      <c r="AA29" s="19">
        <v>30095157.7863083</v>
      </c>
      <c r="AB29" s="19">
        <v>2231053.5659790002</v>
      </c>
      <c r="AC29" s="19">
        <v>972316.82533264195</v>
      </c>
      <c r="AD29" s="19">
        <v>0</v>
      </c>
      <c r="AE29" s="19">
        <v>2165485.0341796898</v>
      </c>
      <c r="AF29" s="19">
        <v>15365154.8149109</v>
      </c>
      <c r="AG29" s="19">
        <v>57899114.971841797</v>
      </c>
      <c r="AH29" s="19">
        <v>162718414.589367</v>
      </c>
      <c r="AI29" s="19">
        <v>164627021.796572</v>
      </c>
      <c r="AJ29" s="19">
        <v>11263290.018463099</v>
      </c>
      <c r="AK29" s="19">
        <v>94182365.281658202</v>
      </c>
      <c r="AL29" s="19">
        <v>26760198.357849099</v>
      </c>
      <c r="AM29" s="19">
        <v>59217764.054946899</v>
      </c>
    </row>
    <row r="30" spans="1:91" x14ac:dyDescent="0.25">
      <c r="A30" s="20" t="s">
        <v>530</v>
      </c>
      <c r="B30" s="20" t="s">
        <v>533</v>
      </c>
      <c r="C30" s="19">
        <v>8979327.8221130408</v>
      </c>
      <c r="D30" s="19">
        <v>4653108.9294433603</v>
      </c>
      <c r="E30" s="19">
        <v>41904164.416427597</v>
      </c>
      <c r="F30" s="19">
        <v>20650432.226944</v>
      </c>
      <c r="G30" s="19">
        <v>7317870.7825851403</v>
      </c>
      <c r="H30" s="19">
        <v>0</v>
      </c>
      <c r="I30" s="19">
        <v>14559782.8912354</v>
      </c>
      <c r="J30" s="19">
        <v>0</v>
      </c>
      <c r="K30" s="19">
        <v>5995278.515625</v>
      </c>
      <c r="L30" s="19">
        <v>15015670.0927734</v>
      </c>
      <c r="M30" s="19">
        <v>0</v>
      </c>
      <c r="N30" s="19">
        <v>0</v>
      </c>
      <c r="O30" s="19">
        <v>0</v>
      </c>
      <c r="P30" s="19">
        <v>713656.98852539097</v>
      </c>
      <c r="Q30" s="19">
        <v>565448.07128906203</v>
      </c>
      <c r="R30" s="19">
        <v>29147709.6615601</v>
      </c>
      <c r="S30" s="19">
        <v>13405310.019264201</v>
      </c>
      <c r="T30" s="19">
        <v>47131592.316513099</v>
      </c>
      <c r="U30" s="19">
        <v>251161123.43402901</v>
      </c>
      <c r="V30" s="19">
        <v>55309138.099365197</v>
      </c>
      <c r="W30" s="19">
        <v>71334398.875198394</v>
      </c>
      <c r="X30" s="19">
        <v>25524710.888671901</v>
      </c>
      <c r="Y30" s="19">
        <v>16050421.617889401</v>
      </c>
      <c r="Z30" s="19">
        <v>18631829.997253399</v>
      </c>
      <c r="AA30" s="19">
        <v>179980352.55337501</v>
      </c>
      <c r="AB30" s="19">
        <v>1090943.84765625</v>
      </c>
      <c r="AC30" s="19">
        <v>45719226.909790002</v>
      </c>
      <c r="AD30" s="19">
        <v>5168432.48291016</v>
      </c>
      <c r="AE30" s="19">
        <v>13979111.373901401</v>
      </c>
      <c r="AF30" s="19">
        <v>19132816.2142944</v>
      </c>
      <c r="AG30" s="19">
        <v>412128531.658117</v>
      </c>
      <c r="AH30" s="19">
        <v>886496586.52513504</v>
      </c>
      <c r="AI30" s="19">
        <v>311062621.27375001</v>
      </c>
      <c r="AJ30" s="19">
        <v>24018527.8968811</v>
      </c>
      <c r="AK30" s="19">
        <v>73829650.764064804</v>
      </c>
      <c r="AL30" s="19">
        <v>36183490.712310798</v>
      </c>
      <c r="AM30" s="19">
        <v>52691090.063781701</v>
      </c>
    </row>
    <row r="31" spans="1:91" x14ac:dyDescent="0.25">
      <c r="A31" s="20" t="s">
        <v>534</v>
      </c>
      <c r="B31" s="20" t="s">
        <v>531</v>
      </c>
      <c r="C31" s="19">
        <v>11116017.8127289</v>
      </c>
      <c r="D31" s="19">
        <v>6410201.1291503897</v>
      </c>
      <c r="E31" s="19">
        <v>1766352.21557617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7116411.9674682599</v>
      </c>
      <c r="L31" s="19">
        <v>530736.9140625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147164.113998413</v>
      </c>
      <c r="S31" s="19">
        <v>26102422.799716901</v>
      </c>
      <c r="T31" s="19">
        <v>24323734.012298599</v>
      </c>
      <c r="U31" s="19">
        <v>11092094.6487427</v>
      </c>
      <c r="V31" s="19">
        <v>8946124.7256317101</v>
      </c>
      <c r="W31" s="19">
        <v>4352899.93896484</v>
      </c>
      <c r="X31" s="19">
        <v>0</v>
      </c>
      <c r="Y31" s="19">
        <v>418383.20159912098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2462847.0089721698</v>
      </c>
      <c r="AG31" s="19">
        <v>6337859.6941566505</v>
      </c>
      <c r="AH31" s="19">
        <v>43272.850799560503</v>
      </c>
      <c r="AI31" s="19">
        <v>0</v>
      </c>
      <c r="AJ31" s="19">
        <v>0</v>
      </c>
      <c r="AK31" s="19">
        <v>477223.15750122099</v>
      </c>
      <c r="AL31" s="19">
        <v>281095.34683227498</v>
      </c>
      <c r="AM31" s="19">
        <v>190550.625610352</v>
      </c>
    </row>
    <row r="32" spans="1:91" x14ac:dyDescent="0.25">
      <c r="A32" s="20" t="s">
        <v>534</v>
      </c>
      <c r="B32" s="20" t="s">
        <v>532</v>
      </c>
      <c r="C32" s="19">
        <v>95985269.854499802</v>
      </c>
      <c r="D32" s="19">
        <v>126221791.771072</v>
      </c>
      <c r="E32" s="19">
        <v>155012413.271065</v>
      </c>
      <c r="F32" s="19">
        <v>8444024.8983764593</v>
      </c>
      <c r="G32" s="19">
        <v>4067415.9095764202</v>
      </c>
      <c r="H32" s="19">
        <v>0</v>
      </c>
      <c r="I32" s="19">
        <v>9052503.6163330097</v>
      </c>
      <c r="J32" s="19">
        <v>3590487.7349853502</v>
      </c>
      <c r="K32" s="19">
        <v>57615695.2397919</v>
      </c>
      <c r="L32" s="19">
        <v>71290938.391113296</v>
      </c>
      <c r="M32" s="19">
        <v>0</v>
      </c>
      <c r="N32" s="19">
        <v>0</v>
      </c>
      <c r="O32" s="19">
        <v>0</v>
      </c>
      <c r="P32" s="19">
        <v>2795678.7109375</v>
      </c>
      <c r="Q32" s="19">
        <v>38350759.217834502</v>
      </c>
      <c r="R32" s="19">
        <v>62841391.443820998</v>
      </c>
      <c r="S32" s="19">
        <v>103063081.96683501</v>
      </c>
      <c r="T32" s="19">
        <v>417820751.80013698</v>
      </c>
      <c r="U32" s="19">
        <v>360567042.04608899</v>
      </c>
      <c r="V32" s="19">
        <v>315248096.30873501</v>
      </c>
      <c r="W32" s="19">
        <v>83206821.163559005</v>
      </c>
      <c r="X32" s="19">
        <v>19937564.401245099</v>
      </c>
      <c r="Y32" s="19">
        <v>18873976.4526367</v>
      </c>
      <c r="Z32" s="19">
        <v>34684139.876174897</v>
      </c>
      <c r="AA32" s="19">
        <v>51154610.746425599</v>
      </c>
      <c r="AB32" s="19">
        <v>12465309.4848633</v>
      </c>
      <c r="AC32" s="19">
        <v>13182193.428039599</v>
      </c>
      <c r="AD32" s="19">
        <v>8861501.03759766</v>
      </c>
      <c r="AE32" s="19">
        <v>13771259.103393599</v>
      </c>
      <c r="AF32" s="19">
        <v>66879279.055175804</v>
      </c>
      <c r="AG32" s="19">
        <v>293063903.13858998</v>
      </c>
      <c r="AH32" s="19">
        <v>57520984.031463601</v>
      </c>
      <c r="AI32" s="19">
        <v>23047710.960750598</v>
      </c>
      <c r="AJ32" s="19">
        <v>898186.85302734398</v>
      </c>
      <c r="AK32" s="19">
        <v>35229099.673500098</v>
      </c>
      <c r="AL32" s="19">
        <v>10025800.779609701</v>
      </c>
      <c r="AM32" s="19">
        <v>17825607.520294201</v>
      </c>
    </row>
    <row r="33" spans="1:39" x14ac:dyDescent="0.25">
      <c r="A33" s="20" t="s">
        <v>534</v>
      </c>
      <c r="B33" s="20" t="s">
        <v>533</v>
      </c>
      <c r="C33" s="19">
        <v>43176973.227958702</v>
      </c>
      <c r="D33" s="19">
        <v>46418850.6912231</v>
      </c>
      <c r="E33" s="19">
        <v>81815750.065917999</v>
      </c>
      <c r="F33" s="19">
        <v>488806.67724609398</v>
      </c>
      <c r="G33" s="19">
        <v>483916.47949218802</v>
      </c>
      <c r="H33" s="19">
        <v>0</v>
      </c>
      <c r="I33" s="19">
        <v>8236554.5471191397</v>
      </c>
      <c r="J33" s="19">
        <v>0</v>
      </c>
      <c r="K33" s="19">
        <v>14065045.811325099</v>
      </c>
      <c r="L33" s="19">
        <v>25123076.9107056</v>
      </c>
      <c r="M33" s="19">
        <v>0</v>
      </c>
      <c r="N33" s="19">
        <v>3098941.1013793899</v>
      </c>
      <c r="O33" s="19">
        <v>1435404.87670898</v>
      </c>
      <c r="P33" s="19">
        <v>863604.82177734398</v>
      </c>
      <c r="Q33" s="19">
        <v>1669962.6663208001</v>
      </c>
      <c r="R33" s="19">
        <v>127032941.858418</v>
      </c>
      <c r="S33" s="19">
        <v>62794950.2935104</v>
      </c>
      <c r="T33" s="19">
        <v>241357547.69213101</v>
      </c>
      <c r="U33" s="19">
        <v>284803302.81124097</v>
      </c>
      <c r="V33" s="19">
        <v>176964358.06449899</v>
      </c>
      <c r="W33" s="19">
        <v>84000671.267509505</v>
      </c>
      <c r="X33" s="19">
        <v>23319997.690429699</v>
      </c>
      <c r="Y33" s="19">
        <v>50835829.661407501</v>
      </c>
      <c r="Z33" s="19">
        <v>66595574.0539551</v>
      </c>
      <c r="AA33" s="19">
        <v>98658961.159210205</v>
      </c>
      <c r="AB33" s="19">
        <v>7527344.60754395</v>
      </c>
      <c r="AC33" s="19">
        <v>60104400.541686997</v>
      </c>
      <c r="AD33" s="19">
        <v>28730672.299255401</v>
      </c>
      <c r="AE33" s="19">
        <v>35533853.027343802</v>
      </c>
      <c r="AF33" s="19">
        <v>32525573.191490199</v>
      </c>
      <c r="AG33" s="19">
        <v>626870714.63282001</v>
      </c>
      <c r="AH33" s="19">
        <v>242612986.04809001</v>
      </c>
      <c r="AI33" s="19">
        <v>265492564.66522199</v>
      </c>
      <c r="AJ33" s="19">
        <v>21668467.977058399</v>
      </c>
      <c r="AK33" s="19">
        <v>92835388.252353698</v>
      </c>
      <c r="AL33" s="19">
        <v>16798573.535156202</v>
      </c>
      <c r="AM33" s="19">
        <v>15214438.208007799</v>
      </c>
    </row>
    <row r="34" spans="1: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9" x14ac:dyDescent="0.25">
      <c r="A35" s="2" t="s">
        <v>3</v>
      </c>
    </row>
    <row r="36" spans="1:39" x14ac:dyDescent="0.25">
      <c r="A36" s="2"/>
    </row>
    <row r="37" spans="1:39" x14ac:dyDescent="0.25">
      <c r="A37" s="20"/>
      <c r="B37" s="20" t="s">
        <v>490</v>
      </c>
      <c r="C37" s="20" t="s">
        <v>493</v>
      </c>
      <c r="D37" s="20" t="s">
        <v>494</v>
      </c>
      <c r="E37" s="20" t="s">
        <v>495</v>
      </c>
      <c r="F37" s="20" t="s">
        <v>496</v>
      </c>
      <c r="G37" s="20" t="s">
        <v>497</v>
      </c>
      <c r="H37" s="20" t="s">
        <v>498</v>
      </c>
      <c r="I37" s="20" t="s">
        <v>499</v>
      </c>
      <c r="J37" s="20" t="s">
        <v>500</v>
      </c>
      <c r="K37" s="20" t="s">
        <v>501</v>
      </c>
      <c r="L37" s="20" t="s">
        <v>502</v>
      </c>
      <c r="M37" s="20" t="s">
        <v>503</v>
      </c>
      <c r="N37" s="20" t="s">
        <v>504</v>
      </c>
      <c r="O37" s="20" t="s">
        <v>505</v>
      </c>
      <c r="P37" s="20" t="s">
        <v>506</v>
      </c>
      <c r="Q37" s="20" t="s">
        <v>507</v>
      </c>
      <c r="R37" s="20" t="s">
        <v>508</v>
      </c>
      <c r="S37" s="20" t="s">
        <v>509</v>
      </c>
      <c r="T37" s="20" t="s">
        <v>510</v>
      </c>
      <c r="U37" s="20" t="s">
        <v>511</v>
      </c>
      <c r="V37" s="20" t="s">
        <v>512</v>
      </c>
      <c r="W37" s="20" t="s">
        <v>513</v>
      </c>
      <c r="X37" s="20" t="s">
        <v>514</v>
      </c>
      <c r="Y37" s="20" t="s">
        <v>515</v>
      </c>
      <c r="Z37" s="20" t="s">
        <v>516</v>
      </c>
      <c r="AA37" s="20" t="s">
        <v>517</v>
      </c>
      <c r="AB37" s="20" t="s">
        <v>518</v>
      </c>
      <c r="AC37" s="20" t="s">
        <v>519</v>
      </c>
      <c r="AD37" s="20" t="s">
        <v>520</v>
      </c>
      <c r="AE37" s="20" t="s">
        <v>521</v>
      </c>
      <c r="AF37" s="20" t="s">
        <v>522</v>
      </c>
      <c r="AG37" s="20" t="s">
        <v>523</v>
      </c>
      <c r="AH37" s="20" t="s">
        <v>524</v>
      </c>
      <c r="AI37" s="20" t="s">
        <v>525</v>
      </c>
      <c r="AJ37" s="20" t="s">
        <v>526</v>
      </c>
      <c r="AK37" s="20" t="s">
        <v>527</v>
      </c>
      <c r="AL37" s="20" t="s">
        <v>528</v>
      </c>
      <c r="AM37" s="20" t="s">
        <v>529</v>
      </c>
    </row>
    <row r="38" spans="1:39" x14ac:dyDescent="0.25">
      <c r="A38" s="20"/>
      <c r="B38" s="20" t="s">
        <v>490</v>
      </c>
      <c r="C38" s="20">
        <v>45047562.781448402</v>
      </c>
      <c r="D38" s="20">
        <v>3016452.8503418001</v>
      </c>
      <c r="E38" s="20">
        <v>45448976.207809404</v>
      </c>
      <c r="F38" s="20">
        <v>25020455.3722382</v>
      </c>
      <c r="G38" s="20">
        <v>7905880.74035645</v>
      </c>
      <c r="H38" s="20">
        <v>0</v>
      </c>
      <c r="I38" s="20">
        <v>32478138.244628899</v>
      </c>
      <c r="J38" s="20">
        <v>0</v>
      </c>
      <c r="K38" s="20">
        <v>38385300.024795502</v>
      </c>
      <c r="L38" s="20">
        <v>30151417.069320701</v>
      </c>
      <c r="M38" s="20">
        <v>0</v>
      </c>
      <c r="N38" s="20">
        <v>0</v>
      </c>
      <c r="O38" s="20">
        <v>0</v>
      </c>
      <c r="P38" s="20">
        <v>0</v>
      </c>
      <c r="Q38" s="20">
        <v>42798455.938720703</v>
      </c>
      <c r="R38" s="20">
        <v>9041331.48193359</v>
      </c>
      <c r="S38" s="20">
        <v>0</v>
      </c>
      <c r="T38" s="19">
        <v>461201381.18968999</v>
      </c>
      <c r="U38" s="19">
        <v>719694652.42851305</v>
      </c>
      <c r="V38" s="19">
        <v>338174295.91001099</v>
      </c>
      <c r="W38" s="19">
        <v>73567509.220123306</v>
      </c>
      <c r="X38" s="19">
        <v>20239852.947997998</v>
      </c>
      <c r="Y38" s="19">
        <v>0</v>
      </c>
      <c r="Z38" s="19">
        <v>10947729.8950195</v>
      </c>
      <c r="AA38" s="19">
        <v>11348694.7119751</v>
      </c>
      <c r="AB38" s="19">
        <v>12004062.446365399</v>
      </c>
      <c r="AC38" s="19">
        <v>73263193.040313706</v>
      </c>
      <c r="AD38" s="19">
        <v>0</v>
      </c>
      <c r="AE38" s="19">
        <v>28054773.873138402</v>
      </c>
      <c r="AF38" s="19">
        <v>37084969.8913574</v>
      </c>
      <c r="AG38" s="19">
        <v>0</v>
      </c>
      <c r="AH38" s="19">
        <v>57400940.667114303</v>
      </c>
      <c r="AI38" s="19">
        <v>40465424.1635895</v>
      </c>
      <c r="AJ38" s="19">
        <v>0</v>
      </c>
      <c r="AK38" s="19">
        <v>29403460.464477502</v>
      </c>
      <c r="AL38" s="19">
        <v>89029901.162166595</v>
      </c>
      <c r="AM38" s="19">
        <v>14409154.2234421</v>
      </c>
    </row>
    <row r="40" spans="1:39" x14ac:dyDescent="0.25">
      <c r="A40" s="2" t="s">
        <v>457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</sheetData>
  <mergeCells count="7">
    <mergeCell ref="CI4:CK4"/>
    <mergeCell ref="CA4:CE4"/>
    <mergeCell ref="A6:A7"/>
    <mergeCell ref="C4:AM4"/>
    <mergeCell ref="AN4:BX4"/>
    <mergeCell ref="BY4:BZ4"/>
    <mergeCell ref="CF4:CH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1"/>
  <sheetViews>
    <sheetView workbookViewId="0">
      <selection activeCell="I18" sqref="I18"/>
    </sheetView>
  </sheetViews>
  <sheetFormatPr defaultColWidth="11.42578125" defaultRowHeight="15" x14ac:dyDescent="0.25"/>
  <cols>
    <col min="1" max="2" width="13.140625" customWidth="1"/>
    <col min="3" max="3" width="18.42578125" customWidth="1"/>
    <col min="4" max="4" width="22.5703125" customWidth="1"/>
    <col min="5" max="5" width="20.7109375" customWidth="1"/>
    <col min="6" max="6" width="16.42578125" customWidth="1"/>
    <col min="7" max="7" width="20.5703125" customWidth="1"/>
    <col min="8" max="9" width="18.85546875" customWidth="1"/>
    <col min="10" max="10" width="7.140625" customWidth="1"/>
    <col min="12" max="12" width="13.140625" customWidth="1"/>
    <col min="13" max="13" width="8.28515625" customWidth="1"/>
    <col min="14" max="14" width="12" customWidth="1"/>
    <col min="15" max="15" width="15.28515625" customWidth="1"/>
  </cols>
  <sheetData>
    <row r="2" spans="2:15" x14ac:dyDescent="0.25">
      <c r="D2" t="s">
        <v>15</v>
      </c>
    </row>
    <row r="3" spans="2:15" x14ac:dyDescent="0.25">
      <c r="D3" s="2" t="s">
        <v>16</v>
      </c>
      <c r="J3" s="2" t="s">
        <v>3</v>
      </c>
    </row>
    <row r="4" spans="2:15" x14ac:dyDescent="0.25">
      <c r="D4" s="20" t="s">
        <v>18</v>
      </c>
      <c r="E4" s="20" t="s">
        <v>19</v>
      </c>
      <c r="F4" s="20" t="s">
        <v>172</v>
      </c>
      <c r="G4" s="20" t="s">
        <v>20</v>
      </c>
      <c r="H4" s="20" t="s">
        <v>21</v>
      </c>
      <c r="I4" s="20" t="s">
        <v>171</v>
      </c>
      <c r="J4" s="20" t="s">
        <v>3</v>
      </c>
      <c r="K4" s="20" t="s">
        <v>17</v>
      </c>
    </row>
    <row r="5" spans="2:15" ht="15.75" customHeight="1" x14ac:dyDescent="0.25">
      <c r="B5" t="s">
        <v>22</v>
      </c>
      <c r="M5" s="20" t="s">
        <v>468</v>
      </c>
      <c r="N5" s="20" t="s">
        <v>469</v>
      </c>
      <c r="O5" s="20" t="s">
        <v>490</v>
      </c>
    </row>
    <row r="6" spans="2:15" ht="15.75" customHeight="1" x14ac:dyDescent="0.25">
      <c r="C6" s="21" t="s">
        <v>23</v>
      </c>
      <c r="D6" s="23">
        <f>'factor income'!D22/SUM('factor income'!$D$22:$I$31)*SUM('factor payments'!$C$6:$AM$6)</f>
        <v>16.742127107888649</v>
      </c>
      <c r="E6" s="23">
        <f>'factor income'!E22/SUM('factor income'!$D$22:$I$31)*SUM('factor payments'!$C$6:$AM$6)</f>
        <v>175.1452390375436</v>
      </c>
      <c r="F6" s="23">
        <f>'factor income'!F22/SUM('factor income'!$D$22:$I$31)*SUM('factor payments'!$C$6:$AM$6)</f>
        <v>96.770430064750087</v>
      </c>
      <c r="G6" s="23">
        <f>'factor income'!G22/SUM('factor income'!$D$22:$I$31)*SUM('factor payments'!$C$6:$AM$6)</f>
        <v>31.348606416373247</v>
      </c>
      <c r="H6" s="23">
        <f>'factor income'!H22/SUM('factor income'!$D$22:$I$31)*SUM('factor payments'!$C$6:$AM$6)</f>
        <v>354.87128413274672</v>
      </c>
      <c r="I6" s="23">
        <f>'factor income'!I22/SUM('factor income'!$D$22:$I$31)*SUM('factor payments'!$C$6:$AM$6)</f>
        <v>84.694691457969569</v>
      </c>
      <c r="J6" s="20"/>
      <c r="K6" s="20"/>
      <c r="M6" s="20" t="s">
        <v>478</v>
      </c>
      <c r="N6" s="20" t="s">
        <v>479</v>
      </c>
      <c r="O6" s="22">
        <v>57510740.830154397</v>
      </c>
    </row>
    <row r="7" spans="2:15" ht="15.75" customHeight="1" x14ac:dyDescent="0.25">
      <c r="C7" s="21" t="s">
        <v>25</v>
      </c>
      <c r="D7" s="23">
        <f>'factor income'!D23/SUM('factor income'!$D$22:$I$31)*SUM('factor payments'!$C$6:$AM$6)</f>
        <v>7.4266789678321912</v>
      </c>
      <c r="E7" s="23">
        <f>'factor income'!E23/SUM('factor income'!$D$22:$I$31)*SUM('factor payments'!$C$6:$AM$6)</f>
        <v>163.83465553816814</v>
      </c>
      <c r="F7" s="23">
        <f>'factor income'!F23/SUM('factor income'!$D$22:$I$31)*SUM('factor payments'!$C$6:$AM$6)</f>
        <v>148.77808688951467</v>
      </c>
      <c r="G7" s="23">
        <f>'factor income'!G23/SUM('factor income'!$D$22:$I$31)*SUM('factor payments'!$C$6:$AM$6)</f>
        <v>50.584412743010112</v>
      </c>
      <c r="H7" s="23">
        <f>'factor income'!H23/SUM('factor income'!$D$22:$I$31)*SUM('factor payments'!$C$6:$AM$6)</f>
        <v>439.37157459159948</v>
      </c>
      <c r="I7" s="23">
        <f>'factor income'!I23/SUM('factor income'!$D$22:$I$31)*SUM('factor payments'!$C$6:$AM$6)</f>
        <v>103.64206655668575</v>
      </c>
      <c r="J7" s="20"/>
      <c r="K7" s="20"/>
      <c r="M7" s="20" t="s">
        <v>478</v>
      </c>
      <c r="N7" s="20" t="s">
        <v>480</v>
      </c>
      <c r="O7" s="22">
        <v>77436982.557525605</v>
      </c>
    </row>
    <row r="8" spans="2:15" ht="15.75" customHeight="1" x14ac:dyDescent="0.25">
      <c r="C8" s="21" t="s">
        <v>26</v>
      </c>
      <c r="D8" s="23">
        <f>'factor income'!D24/SUM('factor income'!$D$22:$I$31)*SUM('factor payments'!$C$6:$AM$6)</f>
        <v>8.0133388494928433</v>
      </c>
      <c r="E8" s="23">
        <f>'factor income'!E24/SUM('factor income'!$D$22:$I$31)*SUM('factor payments'!$C$6:$AM$6)</f>
        <v>161.30530033069206</v>
      </c>
      <c r="F8" s="23">
        <f>'factor income'!F24/SUM('factor income'!$D$22:$I$31)*SUM('factor payments'!$C$6:$AM$6)</f>
        <v>148.71226931254932</v>
      </c>
      <c r="G8" s="23">
        <f>'factor income'!G24/SUM('factor income'!$D$22:$I$31)*SUM('factor payments'!$C$6:$AM$6)</f>
        <v>23.19556578030803</v>
      </c>
      <c r="H8" s="23">
        <f>'factor income'!H24/SUM('factor income'!$D$22:$I$31)*SUM('factor payments'!$C$6:$AM$6)</f>
        <v>430.51921254161829</v>
      </c>
      <c r="I8" s="23">
        <f>'factor income'!I24/SUM('factor income'!$D$22:$I$31)*SUM('factor payments'!$C$6:$AM$6)</f>
        <v>125.80046541020332</v>
      </c>
      <c r="J8" s="20"/>
      <c r="K8" s="20"/>
      <c r="M8" s="20" t="s">
        <v>478</v>
      </c>
      <c r="N8" s="20" t="s">
        <v>481</v>
      </c>
      <c r="O8" s="22">
        <v>104578879.424477</v>
      </c>
    </row>
    <row r="9" spans="2:15" ht="15.75" customHeight="1" x14ac:dyDescent="0.25">
      <c r="C9" s="21" t="s">
        <v>27</v>
      </c>
      <c r="D9" s="23">
        <f>'factor income'!D25/SUM('factor income'!$D$22:$I$31)*SUM('factor payments'!$C$6:$AM$6)</f>
        <v>6.8749867550215189</v>
      </c>
      <c r="E9" s="23">
        <f>'factor income'!E25/SUM('factor income'!$D$22:$I$31)*SUM('factor payments'!$C$6:$AM$6)</f>
        <v>212.63632013650152</v>
      </c>
      <c r="F9" s="23">
        <f>'factor income'!F25/SUM('factor income'!$D$22:$I$31)*SUM('factor payments'!$C$6:$AM$6)</f>
        <v>240.94969883449704</v>
      </c>
      <c r="G9" s="23">
        <f>'factor income'!G25/SUM('factor income'!$D$22:$I$31)*SUM('factor payments'!$C$6:$AM$6)</f>
        <v>21.642828911666303</v>
      </c>
      <c r="H9" s="23">
        <f>'factor income'!H25/SUM('factor income'!$D$22:$I$31)*SUM('factor payments'!$C$6:$AM$6)</f>
        <v>576.12295270020343</v>
      </c>
      <c r="I9" s="23">
        <f>'factor income'!I25/SUM('factor income'!$D$22:$I$31)*SUM('factor payments'!$C$6:$AM$6)</f>
        <v>246.66736150585479</v>
      </c>
      <c r="J9" s="20"/>
      <c r="K9" s="20"/>
      <c r="M9" s="20" t="s">
        <v>478</v>
      </c>
      <c r="N9" s="20" t="s">
        <v>482</v>
      </c>
      <c r="O9" s="22">
        <v>124723382.45765699</v>
      </c>
    </row>
    <row r="10" spans="2:15" ht="15.75" customHeight="1" x14ac:dyDescent="0.25">
      <c r="C10" s="21" t="s">
        <v>24</v>
      </c>
      <c r="D10" s="23">
        <f>'factor income'!D26/SUM('factor income'!$D$22:$I$31)*SUM('factor payments'!$C$6:$AM$6)</f>
        <v>9.4192149979050708</v>
      </c>
      <c r="E10" s="23">
        <f>'factor income'!E26/SUM('factor income'!$D$22:$I$31)*SUM('factor payments'!$C$6:$AM$6)</f>
        <v>159.5609130361768</v>
      </c>
      <c r="F10" s="23">
        <f>'factor income'!F26/SUM('factor income'!$D$22:$I$31)*SUM('factor payments'!$C$6:$AM$6)</f>
        <v>504.5503680701039</v>
      </c>
      <c r="G10" s="23">
        <f>'factor income'!G26/SUM('factor income'!$D$22:$I$31)*SUM('factor payments'!$C$6:$AM$6)</f>
        <v>14.268577425569292</v>
      </c>
      <c r="H10" s="23">
        <f>'factor income'!H26/SUM('factor income'!$D$22:$I$31)*SUM('factor payments'!$C$6:$AM$6)</f>
        <v>456.72013886875084</v>
      </c>
      <c r="I10" s="23">
        <f>'factor income'!I26/SUM('factor income'!$D$22:$I$31)*SUM('factor payments'!$C$6:$AM$6)</f>
        <v>489.44269757626842</v>
      </c>
      <c r="J10" s="20"/>
      <c r="K10" s="20"/>
      <c r="M10" s="20" t="s">
        <v>478</v>
      </c>
      <c r="N10" s="20" t="s">
        <v>483</v>
      </c>
      <c r="O10" s="22">
        <v>203923504.00672901</v>
      </c>
    </row>
    <row r="11" spans="2:15" ht="15.75" customHeight="1" x14ac:dyDescent="0.25">
      <c r="C11" s="21" t="s">
        <v>28</v>
      </c>
      <c r="D11" s="23">
        <f>'factor income'!D27/SUM('factor income'!$D$22:$I$31)*SUM('factor payments'!$C$6:$AM$6)</f>
        <v>23.927786272364614</v>
      </c>
      <c r="E11" s="23">
        <f>'factor income'!E27/SUM('factor income'!$D$22:$I$31)*SUM('factor payments'!$C$6:$AM$6)</f>
        <v>333.43048803528671</v>
      </c>
      <c r="F11" s="23">
        <f>'factor income'!F27/SUM('factor income'!$D$22:$I$31)*SUM('factor payments'!$C$6:$AM$6)</f>
        <v>177.52478270699305</v>
      </c>
      <c r="G11" s="23">
        <f>'factor income'!G27/SUM('factor income'!$D$22:$I$31)*SUM('factor payments'!$C$6:$AM$6)</f>
        <v>23.249628604774738</v>
      </c>
      <c r="H11" s="23">
        <f>'factor income'!H27/SUM('factor income'!$D$22:$I$31)*SUM('factor payments'!$C$6:$AM$6)</f>
        <v>393.43023732794074</v>
      </c>
      <c r="I11" s="23">
        <f>'factor income'!I27/SUM('factor income'!$D$22:$I$31)*SUM('factor payments'!$C$6:$AM$6)</f>
        <v>118.91958703394208</v>
      </c>
      <c r="J11" s="20"/>
      <c r="K11" s="20"/>
      <c r="M11" s="20" t="s">
        <v>484</v>
      </c>
      <c r="N11" s="20" t="s">
        <v>479</v>
      </c>
      <c r="O11" s="22">
        <v>91338333.884315506</v>
      </c>
    </row>
    <row r="12" spans="2:15" ht="15.75" customHeight="1" x14ac:dyDescent="0.25">
      <c r="C12" s="21" t="s">
        <v>29</v>
      </c>
      <c r="D12" s="23">
        <f>'factor income'!D28/SUM('factor income'!$D$22:$I$31)*SUM('factor payments'!$C$6:$AM$6)</f>
        <v>35.477009658407773</v>
      </c>
      <c r="E12" s="23">
        <f>'factor income'!E28/SUM('factor income'!$D$22:$I$31)*SUM('factor payments'!$C$6:$AM$6)</f>
        <v>340.44293577534495</v>
      </c>
      <c r="F12" s="23">
        <f>'factor income'!F28/SUM('factor income'!$D$22:$I$31)*SUM('factor payments'!$C$6:$AM$6)</f>
        <v>426.34302976615828</v>
      </c>
      <c r="G12" s="23">
        <f>'factor income'!G28/SUM('factor income'!$D$22:$I$31)*SUM('factor payments'!$C$6:$AM$6)</f>
        <v>55.969942273100678</v>
      </c>
      <c r="H12" s="23">
        <f>'factor income'!H28/SUM('factor income'!$D$22:$I$31)*SUM('factor payments'!$C$6:$AM$6)</f>
        <v>641.3132302809006</v>
      </c>
      <c r="I12" s="23">
        <f>'factor income'!I28/SUM('factor income'!$D$22:$I$31)*SUM('factor payments'!$C$6:$AM$6)</f>
        <v>406.17010180675459</v>
      </c>
      <c r="J12" s="20"/>
      <c r="K12" s="20"/>
      <c r="M12" s="20" t="s">
        <v>484</v>
      </c>
      <c r="N12" s="20" t="s">
        <v>480</v>
      </c>
      <c r="O12" s="22">
        <v>172982395.871185</v>
      </c>
    </row>
    <row r="13" spans="2:15" ht="15.75" customHeight="1" x14ac:dyDescent="0.25">
      <c r="C13" s="21" t="s">
        <v>30</v>
      </c>
      <c r="D13" s="23">
        <f>'factor income'!D29/SUM('factor income'!$D$22:$I$31)*SUM('factor payments'!$C$6:$AM$6)</f>
        <v>9.1762759598875139</v>
      </c>
      <c r="E13" s="23">
        <f>'factor income'!E29/SUM('factor income'!$D$22:$I$31)*SUM('factor payments'!$C$6:$AM$6)</f>
        <v>594.94723554331449</v>
      </c>
      <c r="F13" s="23">
        <f>'factor income'!F29/SUM('factor income'!$D$22:$I$31)*SUM('factor payments'!$C$6:$AM$6)</f>
        <v>836.10113985191686</v>
      </c>
      <c r="G13" s="23">
        <f>'factor income'!G29/SUM('factor income'!$D$22:$I$31)*SUM('factor payments'!$C$6:$AM$6)</f>
        <v>13.141175646337794</v>
      </c>
      <c r="H13" s="23">
        <f>'factor income'!H29/SUM('factor income'!$D$22:$I$31)*SUM('factor payments'!$C$6:$AM$6)</f>
        <v>855.86004417921083</v>
      </c>
      <c r="I13" s="23">
        <f>'factor income'!I29/SUM('factor income'!$D$22:$I$31)*SUM('factor payments'!$C$6:$AM$6)</f>
        <v>935.95540707693533</v>
      </c>
      <c r="J13" s="20"/>
      <c r="K13" s="20"/>
      <c r="M13" s="20" t="s">
        <v>484</v>
      </c>
      <c r="N13" s="20" t="s">
        <v>481</v>
      </c>
      <c r="O13" s="22">
        <v>303575256.64318103</v>
      </c>
    </row>
    <row r="14" spans="2:15" ht="15.75" customHeight="1" x14ac:dyDescent="0.25">
      <c r="C14" s="21" t="s">
        <v>31</v>
      </c>
      <c r="D14" s="23">
        <f>'factor income'!D30/SUM('factor income'!$D$22:$I$31)*SUM('factor payments'!$C$6:$AM$6)</f>
        <v>7.3876765992852906</v>
      </c>
      <c r="E14" s="23">
        <f>'factor income'!E30/SUM('factor income'!$D$22:$I$31)*SUM('factor payments'!$C$6:$AM$6)</f>
        <v>559.53459865345133</v>
      </c>
      <c r="F14" s="23">
        <f>'factor income'!F30/SUM('factor income'!$D$22:$I$31)*SUM('factor payments'!$C$6:$AM$6)</f>
        <v>1257.6098385007538</v>
      </c>
      <c r="G14" s="23">
        <f>'factor income'!G30/SUM('factor income'!$D$22:$I$31)*SUM('factor payments'!$C$6:$AM$6)</f>
        <v>7.0713578558452408</v>
      </c>
      <c r="H14" s="23">
        <f>'factor income'!H30/SUM('factor income'!$D$22:$I$31)*SUM('factor payments'!$C$6:$AM$6)</f>
        <v>1075.7994411057052</v>
      </c>
      <c r="I14" s="23">
        <f>'factor income'!I30/SUM('factor income'!$D$22:$I$31)*SUM('factor payments'!$C$6:$AM$6)</f>
        <v>1381.8650262761278</v>
      </c>
      <c r="J14" s="20"/>
      <c r="K14" s="20"/>
      <c r="M14" s="20" t="s">
        <v>484</v>
      </c>
      <c r="N14" s="20" t="s">
        <v>482</v>
      </c>
      <c r="O14" s="22">
        <v>397204824.52236199</v>
      </c>
    </row>
    <row r="15" spans="2:15" ht="15.75" customHeight="1" x14ac:dyDescent="0.25">
      <c r="C15" s="21" t="s">
        <v>32</v>
      </c>
      <c r="D15" s="23">
        <f>'factor income'!D31/SUM('factor income'!$D$22:$I$31)*SUM('factor payments'!$C$6:$AM$6)</f>
        <v>24.91391631662372</v>
      </c>
      <c r="E15" s="23">
        <f>'factor income'!E31/SUM('factor income'!$D$22:$I$31)*SUM('factor payments'!$C$6:$AM$6)</f>
        <v>509.57889124007733</v>
      </c>
      <c r="F15" s="23">
        <f>'factor income'!F31/SUM('factor income'!$D$22:$I$31)*SUM('factor payments'!$C$6:$AM$6)</f>
        <v>2577.6590691522943</v>
      </c>
      <c r="G15" s="23">
        <f>'factor income'!G31/SUM('factor income'!$D$22:$I$31)*SUM('factor payments'!$C$6:$AM$6)</f>
        <v>24.968578764967777</v>
      </c>
      <c r="H15" s="23">
        <f>'factor income'!H31/SUM('factor income'!$D$22:$I$31)*SUM('factor payments'!$C$6:$AM$6)</f>
        <v>914.13428353650556</v>
      </c>
      <c r="I15" s="23">
        <f>'factor income'!I31/SUM('factor income'!$D$22:$I$31)*SUM('factor payments'!$C$6:$AM$6)</f>
        <v>2947.1122691953833</v>
      </c>
      <c r="J15" s="20"/>
      <c r="K15" s="20"/>
      <c r="M15" s="20" t="s">
        <v>484</v>
      </c>
      <c r="N15" s="20" t="s">
        <v>483</v>
      </c>
      <c r="O15" s="22">
        <v>762309666.74930203</v>
      </c>
    </row>
    <row r="16" spans="2:15" x14ac:dyDescent="0.25">
      <c r="B16" t="s">
        <v>33</v>
      </c>
    </row>
    <row r="17" spans="1:11" x14ac:dyDescent="0.25">
      <c r="C17" t="s">
        <v>33</v>
      </c>
      <c r="D17" s="20"/>
      <c r="E17" s="20"/>
      <c r="F17" s="20"/>
      <c r="G17" s="20"/>
      <c r="H17" s="20"/>
      <c r="I17" s="20"/>
      <c r="J17" s="20"/>
      <c r="K17" s="20"/>
    </row>
    <row r="21" spans="1:11" x14ac:dyDescent="0.25">
      <c r="A21" s="20"/>
      <c r="B21" s="20" t="s">
        <v>468</v>
      </c>
      <c r="C21" s="20" t="s">
        <v>469</v>
      </c>
      <c r="D21" s="20" t="s">
        <v>470</v>
      </c>
      <c r="E21" s="20" t="s">
        <v>471</v>
      </c>
      <c r="F21" s="20" t="s">
        <v>472</v>
      </c>
      <c r="G21" s="20" t="s">
        <v>473</v>
      </c>
      <c r="H21" s="20" t="s">
        <v>474</v>
      </c>
      <c r="I21" s="20" t="s">
        <v>475</v>
      </c>
    </row>
    <row r="22" spans="1:11" x14ac:dyDescent="0.25">
      <c r="A22" s="20"/>
      <c r="B22" s="20" t="s">
        <v>478</v>
      </c>
      <c r="C22" s="20" t="s">
        <v>479</v>
      </c>
      <c r="D22" s="22">
        <v>7071448.8291778602</v>
      </c>
      <c r="E22" s="22">
        <v>73976895.979038194</v>
      </c>
      <c r="F22" s="22">
        <v>40873369.313865699</v>
      </c>
      <c r="G22" s="22">
        <v>13240854.3257904</v>
      </c>
      <c r="H22" s="22">
        <v>149888607.97185901</v>
      </c>
      <c r="I22" s="22">
        <v>35772884.346687302</v>
      </c>
    </row>
    <row r="23" spans="1:11" x14ac:dyDescent="0.25">
      <c r="A23" s="20"/>
      <c r="B23" s="20" t="s">
        <v>478</v>
      </c>
      <c r="C23" s="20" t="s">
        <v>480</v>
      </c>
      <c r="D23" s="22">
        <v>3136840.3759765602</v>
      </c>
      <c r="E23" s="22">
        <v>69199593.075496703</v>
      </c>
      <c r="F23" s="22">
        <v>62840081.284919702</v>
      </c>
      <c r="G23" s="22">
        <v>21365569.8562737</v>
      </c>
      <c r="H23" s="22">
        <v>185579382.27907899</v>
      </c>
      <c r="I23" s="22">
        <v>43775773.859733596</v>
      </c>
    </row>
    <row r="24" spans="1:11" x14ac:dyDescent="0.25">
      <c r="A24" s="20"/>
      <c r="B24" s="20" t="s">
        <v>478</v>
      </c>
      <c r="C24" s="20" t="s">
        <v>481</v>
      </c>
      <c r="D24" s="22">
        <v>3384630.59442139</v>
      </c>
      <c r="E24" s="22">
        <v>68131257.743598893</v>
      </c>
      <c r="F24" s="22">
        <v>62812281.613792397</v>
      </c>
      <c r="G24" s="22">
        <v>9797217.2485771198</v>
      </c>
      <c r="H24" s="22">
        <v>181840369.616566</v>
      </c>
      <c r="I24" s="22">
        <v>53134918.167945899</v>
      </c>
    </row>
    <row r="25" spans="1:11" x14ac:dyDescent="0.25">
      <c r="A25" s="20"/>
      <c r="B25" s="20" t="s">
        <v>478</v>
      </c>
      <c r="C25" s="20" t="s">
        <v>482</v>
      </c>
      <c r="D25" s="22">
        <v>2903819.61181641</v>
      </c>
      <c r="E25" s="22">
        <v>89812175.441043898</v>
      </c>
      <c r="F25" s="22">
        <v>101771026.747917</v>
      </c>
      <c r="G25" s="22">
        <v>9141380.6729125995</v>
      </c>
      <c r="H25" s="22">
        <v>243339687.548706</v>
      </c>
      <c r="I25" s="22">
        <v>104186022.09124801</v>
      </c>
    </row>
    <row r="26" spans="1:11" x14ac:dyDescent="0.25">
      <c r="A26" s="20"/>
      <c r="B26" s="20" t="s">
        <v>478</v>
      </c>
      <c r="C26" s="20" t="s">
        <v>483</v>
      </c>
      <c r="D26" s="22">
        <v>3978436.93572998</v>
      </c>
      <c r="E26" s="22">
        <v>67394472.900672898</v>
      </c>
      <c r="F26" s="22">
        <v>213109247.50233501</v>
      </c>
      <c r="G26" s="22">
        <v>6026684.3322753897</v>
      </c>
      <c r="H26" s="22">
        <v>192906974.75015599</v>
      </c>
      <c r="I26" s="22">
        <v>206728151.59159499</v>
      </c>
    </row>
    <row r="27" spans="1:11" x14ac:dyDescent="0.25">
      <c r="A27" s="20"/>
      <c r="B27" s="20" t="s">
        <v>484</v>
      </c>
      <c r="C27" s="20" t="s">
        <v>479</v>
      </c>
      <c r="D27" s="22">
        <v>10106488.568038899</v>
      </c>
      <c r="E27" s="22">
        <v>140832560.82307199</v>
      </c>
      <c r="F27" s="22">
        <v>74981954.726165801</v>
      </c>
      <c r="G27" s="22">
        <v>9820052.0111084003</v>
      </c>
      <c r="H27" s="22">
        <v>166174929.457138</v>
      </c>
      <c r="I27" s="22">
        <v>50228610.085109703</v>
      </c>
    </row>
    <row r="28" spans="1:11" x14ac:dyDescent="0.25">
      <c r="A28" s="20"/>
      <c r="B28" s="20" t="s">
        <v>484</v>
      </c>
      <c r="C28" s="20" t="s">
        <v>480</v>
      </c>
      <c r="D28" s="22">
        <v>14984586.892395001</v>
      </c>
      <c r="E28" s="22">
        <v>143794440.46008301</v>
      </c>
      <c r="F28" s="22">
        <v>180076456.189816</v>
      </c>
      <c r="G28" s="22">
        <v>23640280.605071999</v>
      </c>
      <c r="H28" s="22">
        <v>270874403.36475003</v>
      </c>
      <c r="I28" s="22">
        <v>171555924.307556</v>
      </c>
    </row>
    <row r="29" spans="1:11" x14ac:dyDescent="0.25">
      <c r="A29" s="20"/>
      <c r="B29" s="20" t="s">
        <v>484</v>
      </c>
      <c r="C29" s="20" t="s">
        <v>481</v>
      </c>
      <c r="D29" s="22">
        <v>3875825.6626892099</v>
      </c>
      <c r="E29" s="22">
        <v>251290586.022551</v>
      </c>
      <c r="F29" s="22">
        <v>353147863.97089601</v>
      </c>
      <c r="G29" s="22">
        <v>5550498.4844207801</v>
      </c>
      <c r="H29" s="22">
        <v>361493522.79732102</v>
      </c>
      <c r="I29" s="22">
        <v>395323767.69606</v>
      </c>
    </row>
    <row r="30" spans="1:11" x14ac:dyDescent="0.25">
      <c r="A30" s="20"/>
      <c r="B30" s="20" t="s">
        <v>484</v>
      </c>
      <c r="C30" s="20" t="s">
        <v>482</v>
      </c>
      <c r="D30" s="22">
        <v>3120366.7671203599</v>
      </c>
      <c r="E30" s="22">
        <v>236333188.55094001</v>
      </c>
      <c r="F30" s="22">
        <v>531182421.60749102</v>
      </c>
      <c r="G30" s="22">
        <v>2986761.7721557599</v>
      </c>
      <c r="H30" s="22">
        <v>454390332.196953</v>
      </c>
      <c r="I30" s="22">
        <v>583664653.79048705</v>
      </c>
    </row>
    <row r="31" spans="1:11" x14ac:dyDescent="0.25">
      <c r="A31" s="20"/>
      <c r="B31" s="20" t="s">
        <v>484</v>
      </c>
      <c r="C31" s="20" t="s">
        <v>483</v>
      </c>
      <c r="D31" s="22">
        <v>10523004.826812699</v>
      </c>
      <c r="E31" s="22">
        <v>215233167.84134901</v>
      </c>
      <c r="F31" s="22">
        <v>1088737654.9654801</v>
      </c>
      <c r="G31" s="22">
        <v>10546092.8552246</v>
      </c>
      <c r="H31" s="22">
        <v>386107079.90502</v>
      </c>
      <c r="I31" s="22">
        <v>1244785293.47909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1"/>
  <sheetViews>
    <sheetView topLeftCell="A43" workbookViewId="0">
      <selection activeCell="B31" sqref="B31"/>
    </sheetView>
  </sheetViews>
  <sheetFormatPr defaultColWidth="11.42578125" defaultRowHeight="15" x14ac:dyDescent="0.25"/>
  <cols>
    <col min="1" max="1" width="10.7109375" customWidth="1"/>
    <col min="2" max="2" width="22.28515625" customWidth="1"/>
    <col min="3" max="3" width="13.140625" customWidth="1"/>
    <col min="4" max="4" width="8.28515625" customWidth="1"/>
    <col min="5" max="5" width="16.42578125" customWidth="1"/>
    <col min="6" max="6" width="20.42578125" customWidth="1"/>
    <col min="7" max="7" width="16.85546875" customWidth="1"/>
    <col min="8" max="8" width="14.28515625" customWidth="1"/>
    <col min="9" max="9" width="18.28515625" customWidth="1"/>
    <col min="10" max="10" width="14.7109375" customWidth="1"/>
  </cols>
  <sheetData>
    <row r="1" spans="1:10" x14ac:dyDescent="0.25">
      <c r="A1" s="20" t="s">
        <v>466</v>
      </c>
      <c r="B1" s="20" t="s">
        <v>467</v>
      </c>
      <c r="C1" s="20" t="s">
        <v>468</v>
      </c>
      <c r="D1" s="20" t="s">
        <v>469</v>
      </c>
      <c r="E1" s="20" t="s">
        <v>470</v>
      </c>
      <c r="F1" s="20" t="s">
        <v>471</v>
      </c>
      <c r="G1" s="20" t="s">
        <v>472</v>
      </c>
      <c r="H1" s="20" t="s">
        <v>473</v>
      </c>
      <c r="I1" s="20" t="s">
        <v>474</v>
      </c>
      <c r="J1" s="20" t="s">
        <v>475</v>
      </c>
    </row>
    <row r="2" spans="1:10" x14ac:dyDescent="0.25">
      <c r="A2" s="24" t="s">
        <v>476</v>
      </c>
      <c r="B2" s="20" t="s">
        <v>477</v>
      </c>
      <c r="C2" s="20" t="s">
        <v>478</v>
      </c>
      <c r="D2" s="20" t="s">
        <v>479</v>
      </c>
      <c r="E2" s="20">
        <v>6570740.9831085196</v>
      </c>
      <c r="F2" s="20">
        <v>73766574.110141799</v>
      </c>
      <c r="G2" s="20">
        <v>40787523.155265801</v>
      </c>
      <c r="H2" s="20">
        <v>12988282.830734299</v>
      </c>
      <c r="I2" s="20">
        <v>148365637.938595</v>
      </c>
      <c r="J2" s="20">
        <v>35708472.573005699</v>
      </c>
    </row>
    <row r="3" spans="1:10" x14ac:dyDescent="0.25">
      <c r="A3" s="24" t="s">
        <v>476</v>
      </c>
      <c r="B3" s="20" t="s">
        <v>477</v>
      </c>
      <c r="C3" s="20" t="s">
        <v>478</v>
      </c>
      <c r="D3" s="20" t="s">
        <v>480</v>
      </c>
      <c r="E3" s="20">
        <v>3136840.3759765602</v>
      </c>
      <c r="F3" s="20">
        <v>68728532.622463197</v>
      </c>
      <c r="G3" s="20">
        <v>61977982.161155701</v>
      </c>
      <c r="H3" s="20">
        <v>21365569.8562737</v>
      </c>
      <c r="I3" s="20">
        <v>184010016.47593299</v>
      </c>
      <c r="J3" s="20">
        <v>43660810.957664497</v>
      </c>
    </row>
    <row r="4" spans="1:10" x14ac:dyDescent="0.25">
      <c r="A4" s="24" t="s">
        <v>476</v>
      </c>
      <c r="B4" s="20" t="s">
        <v>477</v>
      </c>
      <c r="C4" s="20" t="s">
        <v>478</v>
      </c>
      <c r="D4" s="20" t="s">
        <v>481</v>
      </c>
      <c r="E4" s="20">
        <v>3384630.59442139</v>
      </c>
      <c r="F4" s="20">
        <v>66745137.228919998</v>
      </c>
      <c r="G4" s="20">
        <v>62812281.613792397</v>
      </c>
      <c r="H4" s="20">
        <v>9797217.2485771198</v>
      </c>
      <c r="I4" s="20">
        <v>177132724.629078</v>
      </c>
      <c r="J4" s="20">
        <v>52277912.091896102</v>
      </c>
    </row>
    <row r="5" spans="1:10" x14ac:dyDescent="0.25">
      <c r="A5" s="24" t="s">
        <v>476</v>
      </c>
      <c r="B5" s="20" t="s">
        <v>477</v>
      </c>
      <c r="C5" s="20" t="s">
        <v>478</v>
      </c>
      <c r="D5" s="20" t="s">
        <v>482</v>
      </c>
      <c r="E5" s="20">
        <v>2903819.61181641</v>
      </c>
      <c r="F5" s="20">
        <v>89122462.916629806</v>
      </c>
      <c r="G5" s="20">
        <v>101713497.75164001</v>
      </c>
      <c r="H5" s="20">
        <v>9141380.6729125995</v>
      </c>
      <c r="I5" s="20">
        <v>238094748.679611</v>
      </c>
      <c r="J5" s="20">
        <v>101798848.77581801</v>
      </c>
    </row>
    <row r="6" spans="1:10" x14ac:dyDescent="0.25">
      <c r="A6" s="24" t="s">
        <v>476</v>
      </c>
      <c r="B6" s="20" t="s">
        <v>477</v>
      </c>
      <c r="C6" s="20" t="s">
        <v>478</v>
      </c>
      <c r="D6" s="20" t="s">
        <v>483</v>
      </c>
      <c r="E6" s="20">
        <v>3978436.93572998</v>
      </c>
      <c r="F6" s="20">
        <v>66745041.556068398</v>
      </c>
      <c r="G6" s="20">
        <v>211525604.19407699</v>
      </c>
      <c r="H6" s="20">
        <v>5942358.2931518601</v>
      </c>
      <c r="I6" s="20">
        <v>188192131.611927</v>
      </c>
      <c r="J6" s="20">
        <v>201619599.41645399</v>
      </c>
    </row>
    <row r="7" spans="1:10" x14ac:dyDescent="0.25">
      <c r="A7" s="24" t="s">
        <v>476</v>
      </c>
      <c r="B7" s="20" t="s">
        <v>477</v>
      </c>
      <c r="C7" s="20" t="s">
        <v>484</v>
      </c>
      <c r="D7" s="20" t="s">
        <v>479</v>
      </c>
      <c r="E7" s="20">
        <v>10106488.568038899</v>
      </c>
      <c r="F7" s="20">
        <v>140823577.19155699</v>
      </c>
      <c r="G7" s="20">
        <v>74910640.625518799</v>
      </c>
      <c r="H7" s="20">
        <v>9820052.0111084003</v>
      </c>
      <c r="I7" s="20">
        <v>165500074.223373</v>
      </c>
      <c r="J7" s="20">
        <v>48378988.896755204</v>
      </c>
    </row>
    <row r="8" spans="1:10" x14ac:dyDescent="0.25">
      <c r="A8" s="24" t="s">
        <v>476</v>
      </c>
      <c r="B8" s="20" t="s">
        <v>477</v>
      </c>
      <c r="C8" s="20" t="s">
        <v>484</v>
      </c>
      <c r="D8" s="20" t="s">
        <v>480</v>
      </c>
      <c r="E8" s="20">
        <v>14984586.892395001</v>
      </c>
      <c r="F8" s="20">
        <v>143794440.46008301</v>
      </c>
      <c r="G8" s="20">
        <v>179786529.62365299</v>
      </c>
      <c r="H8" s="20">
        <v>23640280.605071999</v>
      </c>
      <c r="I8" s="20">
        <v>270557953.97281301</v>
      </c>
      <c r="J8" s="20">
        <v>171433391.72699001</v>
      </c>
    </row>
    <row r="9" spans="1:10" x14ac:dyDescent="0.25">
      <c r="A9" s="24" t="s">
        <v>476</v>
      </c>
      <c r="B9" s="20" t="s">
        <v>477</v>
      </c>
      <c r="C9" s="20" t="s">
        <v>484</v>
      </c>
      <c r="D9" s="20" t="s">
        <v>481</v>
      </c>
      <c r="E9" s="20">
        <v>3875825.6626892099</v>
      </c>
      <c r="F9" s="20">
        <v>249766387.386686</v>
      </c>
      <c r="G9" s="20">
        <v>342506985.81293702</v>
      </c>
      <c r="H9" s="20">
        <v>5550498.4844207801</v>
      </c>
      <c r="I9" s="20">
        <v>360084552.64427602</v>
      </c>
      <c r="J9" s="20">
        <v>392662434.15113801</v>
      </c>
    </row>
    <row r="10" spans="1:10" x14ac:dyDescent="0.25">
      <c r="A10" s="24" t="s">
        <v>476</v>
      </c>
      <c r="B10" s="20" t="s">
        <v>477</v>
      </c>
      <c r="C10" s="20" t="s">
        <v>484</v>
      </c>
      <c r="D10" s="20" t="s">
        <v>482</v>
      </c>
      <c r="E10" s="20">
        <v>3120366.7671203599</v>
      </c>
      <c r="F10" s="20">
        <v>235155436.20299301</v>
      </c>
      <c r="G10" s="20">
        <v>528706566.99895501</v>
      </c>
      <c r="H10" s="20">
        <v>2986761.7721557599</v>
      </c>
      <c r="I10" s="20">
        <v>444243098.24576598</v>
      </c>
      <c r="J10" s="20">
        <v>582802079.24710703</v>
      </c>
    </row>
    <row r="11" spans="1:10" x14ac:dyDescent="0.25">
      <c r="A11" s="24" t="s">
        <v>476</v>
      </c>
      <c r="B11" s="20" t="s">
        <v>477</v>
      </c>
      <c r="C11" s="20" t="s">
        <v>484</v>
      </c>
      <c r="D11" s="20" t="s">
        <v>483</v>
      </c>
      <c r="E11" s="20">
        <v>10523004.826812699</v>
      </c>
      <c r="F11" s="20">
        <v>212907192.22107899</v>
      </c>
      <c r="G11" s="20">
        <v>1079006518.15517</v>
      </c>
      <c r="H11" s="20">
        <v>10546092.8552246</v>
      </c>
      <c r="I11" s="20">
        <v>385400389.23729497</v>
      </c>
      <c r="J11" s="20">
        <v>1235887498.3001101</v>
      </c>
    </row>
    <row r="12" spans="1:10" x14ac:dyDescent="0.25">
      <c r="A12" s="24" t="s">
        <v>476</v>
      </c>
      <c r="B12" s="20" t="s">
        <v>485</v>
      </c>
      <c r="C12" s="20" t="s">
        <v>478</v>
      </c>
      <c r="D12" s="20" t="s">
        <v>479</v>
      </c>
      <c r="E12" s="20">
        <v>0</v>
      </c>
      <c r="F12" s="20">
        <v>72764.7705078125</v>
      </c>
      <c r="G12" s="20">
        <v>0</v>
      </c>
      <c r="H12" s="20">
        <v>0</v>
      </c>
      <c r="I12" s="20">
        <v>220822.13287353501</v>
      </c>
      <c r="J12" s="20">
        <v>0</v>
      </c>
    </row>
    <row r="13" spans="1:10" x14ac:dyDescent="0.25">
      <c r="A13" s="24" t="s">
        <v>476</v>
      </c>
      <c r="B13" s="20" t="s">
        <v>485</v>
      </c>
      <c r="C13" s="20" t="s">
        <v>478</v>
      </c>
      <c r="D13" s="20" t="s">
        <v>480</v>
      </c>
      <c r="E13" s="20">
        <v>0</v>
      </c>
      <c r="F13" s="20">
        <v>51855.0224304199</v>
      </c>
      <c r="G13" s="20">
        <v>849999.61853027297</v>
      </c>
      <c r="H13" s="20">
        <v>0</v>
      </c>
      <c r="I13" s="20">
        <v>125895.309448242</v>
      </c>
      <c r="J13" s="20">
        <v>0</v>
      </c>
    </row>
    <row r="14" spans="1:10" x14ac:dyDescent="0.25">
      <c r="A14" s="24" t="s">
        <v>476</v>
      </c>
      <c r="B14" s="20" t="s">
        <v>485</v>
      </c>
      <c r="C14" s="20" t="s">
        <v>478</v>
      </c>
      <c r="D14" s="20" t="s">
        <v>481</v>
      </c>
      <c r="E14" s="20">
        <v>0</v>
      </c>
      <c r="F14" s="20">
        <v>58769.0254211426</v>
      </c>
      <c r="G14" s="20">
        <v>0</v>
      </c>
      <c r="H14" s="20">
        <v>0</v>
      </c>
      <c r="I14" s="20">
        <v>776077.852630615</v>
      </c>
      <c r="J14" s="20">
        <v>0</v>
      </c>
    </row>
    <row r="15" spans="1:10" x14ac:dyDescent="0.25">
      <c r="A15" s="24" t="s">
        <v>476</v>
      </c>
      <c r="B15" s="20" t="s">
        <v>485</v>
      </c>
      <c r="C15" s="20" t="s">
        <v>478</v>
      </c>
      <c r="D15" s="20" t="s">
        <v>482</v>
      </c>
      <c r="E15" s="20">
        <v>0</v>
      </c>
      <c r="F15" s="20">
        <v>0</v>
      </c>
      <c r="G15" s="20">
        <v>57528.996276855498</v>
      </c>
      <c r="H15" s="20">
        <v>0</v>
      </c>
      <c r="I15" s="20">
        <v>1200190.24085999</v>
      </c>
      <c r="J15" s="20">
        <v>2302029.7737121601</v>
      </c>
    </row>
    <row r="16" spans="1:10" x14ac:dyDescent="0.25">
      <c r="A16" s="24" t="s">
        <v>476</v>
      </c>
      <c r="B16" s="20" t="s">
        <v>485</v>
      </c>
      <c r="C16" s="20" t="s">
        <v>478</v>
      </c>
      <c r="D16" s="20" t="s">
        <v>483</v>
      </c>
      <c r="E16" s="20">
        <v>0</v>
      </c>
      <c r="F16" s="20">
        <v>252375.137329102</v>
      </c>
      <c r="G16" s="20">
        <v>824112.22457885696</v>
      </c>
      <c r="H16" s="20">
        <v>0</v>
      </c>
      <c r="I16" s="20">
        <v>660899.95422363305</v>
      </c>
      <c r="J16" s="20">
        <v>4857654.1717529297</v>
      </c>
    </row>
    <row r="17" spans="1:10" x14ac:dyDescent="0.25">
      <c r="A17" s="24" t="s">
        <v>476</v>
      </c>
      <c r="B17" s="20" t="s">
        <v>485</v>
      </c>
      <c r="C17" s="20" t="s">
        <v>484</v>
      </c>
      <c r="D17" s="20" t="s">
        <v>479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1849621.1883544901</v>
      </c>
    </row>
    <row r="18" spans="1:10" x14ac:dyDescent="0.25">
      <c r="A18" s="24" t="s">
        <v>476</v>
      </c>
      <c r="B18" s="20" t="s">
        <v>485</v>
      </c>
      <c r="C18" s="20" t="s">
        <v>484</v>
      </c>
      <c r="D18" s="20" t="s">
        <v>480</v>
      </c>
      <c r="E18" s="20">
        <v>0</v>
      </c>
      <c r="F18" s="20">
        <v>0</v>
      </c>
      <c r="G18" s="20">
        <v>0</v>
      </c>
      <c r="H18" s="20">
        <v>0</v>
      </c>
      <c r="I18" s="20">
        <v>46026.195526123003</v>
      </c>
      <c r="J18" s="20">
        <v>0</v>
      </c>
    </row>
    <row r="19" spans="1:10" x14ac:dyDescent="0.25">
      <c r="A19" s="24" t="s">
        <v>476</v>
      </c>
      <c r="B19" s="20" t="s">
        <v>485</v>
      </c>
      <c r="C19" s="20" t="s">
        <v>484</v>
      </c>
      <c r="D19" s="20" t="s">
        <v>481</v>
      </c>
      <c r="E19" s="20">
        <v>0</v>
      </c>
      <c r="F19" s="20">
        <v>0</v>
      </c>
      <c r="G19" s="20">
        <v>2618844.140625</v>
      </c>
      <c r="H19" s="20">
        <v>0</v>
      </c>
      <c r="I19" s="20">
        <v>846727.84423828102</v>
      </c>
      <c r="J19" s="20">
        <v>1924016.8762207001</v>
      </c>
    </row>
    <row r="20" spans="1:10" x14ac:dyDescent="0.25">
      <c r="A20" s="24" t="s">
        <v>476</v>
      </c>
      <c r="B20" s="20" t="s">
        <v>485</v>
      </c>
      <c r="C20" s="20" t="s">
        <v>484</v>
      </c>
      <c r="D20" s="20" t="s">
        <v>482</v>
      </c>
      <c r="E20" s="20">
        <v>0</v>
      </c>
      <c r="F20" s="20">
        <v>0</v>
      </c>
      <c r="G20" s="20">
        <v>2430646.6552734398</v>
      </c>
      <c r="H20" s="20">
        <v>0</v>
      </c>
      <c r="I20" s="20">
        <v>2551640.87677002</v>
      </c>
      <c r="J20" s="20">
        <v>667846.34399414097</v>
      </c>
    </row>
    <row r="21" spans="1:10" x14ac:dyDescent="0.25">
      <c r="A21" s="24" t="s">
        <v>476</v>
      </c>
      <c r="B21" s="20" t="s">
        <v>485</v>
      </c>
      <c r="C21" s="20" t="s">
        <v>484</v>
      </c>
      <c r="D21" s="20" t="s">
        <v>483</v>
      </c>
      <c r="E21" s="20">
        <v>0</v>
      </c>
      <c r="F21" s="20">
        <v>0</v>
      </c>
      <c r="G21" s="20">
        <v>4848429.3701171903</v>
      </c>
      <c r="H21" s="20">
        <v>0</v>
      </c>
      <c r="I21" s="20">
        <v>574161.95068359398</v>
      </c>
      <c r="J21" s="20">
        <v>8449068.7324523907</v>
      </c>
    </row>
    <row r="22" spans="1:10" x14ac:dyDescent="0.25">
      <c r="A22" s="24" t="s">
        <v>476</v>
      </c>
      <c r="B22" s="20" t="s">
        <v>486</v>
      </c>
      <c r="C22" s="20" t="s">
        <v>478</v>
      </c>
      <c r="D22" s="20" t="s">
        <v>479</v>
      </c>
      <c r="E22" s="20">
        <v>500707.846069336</v>
      </c>
      <c r="F22" s="20">
        <v>137557.09838867199</v>
      </c>
      <c r="G22" s="20">
        <v>85846.158599853501</v>
      </c>
      <c r="H22" s="20">
        <v>252571.49505615199</v>
      </c>
      <c r="I22" s="20">
        <v>1302147.9003906201</v>
      </c>
      <c r="J22" s="20">
        <v>64411.773681640603</v>
      </c>
    </row>
    <row r="23" spans="1:10" x14ac:dyDescent="0.25">
      <c r="A23" s="24" t="s">
        <v>476</v>
      </c>
      <c r="B23" s="20" t="s">
        <v>486</v>
      </c>
      <c r="C23" s="20" t="s">
        <v>478</v>
      </c>
      <c r="D23" s="20" t="s">
        <v>480</v>
      </c>
      <c r="E23" s="20">
        <v>0</v>
      </c>
      <c r="F23" s="20">
        <v>419205.43060302699</v>
      </c>
      <c r="G23" s="20">
        <v>12099.505233764599</v>
      </c>
      <c r="H23" s="20">
        <v>0</v>
      </c>
      <c r="I23" s="20">
        <v>1443470.4936981199</v>
      </c>
      <c r="J23" s="20">
        <v>114962.902069092</v>
      </c>
    </row>
    <row r="24" spans="1:10" x14ac:dyDescent="0.25">
      <c r="A24" s="24" t="s">
        <v>476</v>
      </c>
      <c r="B24" s="20" t="s">
        <v>486</v>
      </c>
      <c r="C24" s="20" t="s">
        <v>478</v>
      </c>
      <c r="D24" s="20" t="s">
        <v>481</v>
      </c>
      <c r="E24" s="20">
        <v>0</v>
      </c>
      <c r="F24" s="20">
        <v>1327351.4892578099</v>
      </c>
      <c r="G24" s="20">
        <v>0</v>
      </c>
      <c r="H24" s="20">
        <v>0</v>
      </c>
      <c r="I24" s="20">
        <v>3931567.1348571801</v>
      </c>
      <c r="J24" s="20">
        <v>857006.07604980504</v>
      </c>
    </row>
    <row r="25" spans="1:10" x14ac:dyDescent="0.25">
      <c r="A25" s="24" t="s">
        <v>476</v>
      </c>
      <c r="B25" s="20" t="s">
        <v>486</v>
      </c>
      <c r="C25" s="20" t="s">
        <v>478</v>
      </c>
      <c r="D25" s="20" t="s">
        <v>482</v>
      </c>
      <c r="E25" s="20">
        <v>0</v>
      </c>
      <c r="F25" s="20">
        <v>689712.52441406203</v>
      </c>
      <c r="G25" s="20">
        <v>0</v>
      </c>
      <c r="H25" s="20">
        <v>0</v>
      </c>
      <c r="I25" s="20">
        <v>4044748.62823486</v>
      </c>
      <c r="J25" s="20">
        <v>85143.541717529297</v>
      </c>
    </row>
    <row r="26" spans="1:10" x14ac:dyDescent="0.25">
      <c r="A26" s="24" t="s">
        <v>476</v>
      </c>
      <c r="B26" s="20" t="s">
        <v>486</v>
      </c>
      <c r="C26" s="20" t="s">
        <v>478</v>
      </c>
      <c r="D26" s="20" t="s">
        <v>483</v>
      </c>
      <c r="E26" s="20">
        <v>0</v>
      </c>
      <c r="F26" s="20">
        <v>397056.20727539097</v>
      </c>
      <c r="G26" s="20">
        <v>759531.08367919899</v>
      </c>
      <c r="H26" s="20">
        <v>84326.0391235352</v>
      </c>
      <c r="I26" s="20">
        <v>4053943.1840057401</v>
      </c>
      <c r="J26" s="20">
        <v>250898.003387451</v>
      </c>
    </row>
    <row r="27" spans="1:10" x14ac:dyDescent="0.25">
      <c r="A27" s="24" t="s">
        <v>476</v>
      </c>
      <c r="B27" s="20" t="s">
        <v>486</v>
      </c>
      <c r="C27" s="20" t="s">
        <v>484</v>
      </c>
      <c r="D27" s="20" t="s">
        <v>479</v>
      </c>
      <c r="E27" s="20">
        <v>0</v>
      </c>
      <c r="F27" s="20">
        <v>8983.6315155029297</v>
      </c>
      <c r="G27" s="20">
        <v>71314.1006469727</v>
      </c>
      <c r="H27" s="20">
        <v>0</v>
      </c>
      <c r="I27" s="20">
        <v>674855.23376464797</v>
      </c>
      <c r="J27" s="20">
        <v>0</v>
      </c>
    </row>
    <row r="28" spans="1:10" x14ac:dyDescent="0.25">
      <c r="A28" s="24" t="s">
        <v>476</v>
      </c>
      <c r="B28" s="20" t="s">
        <v>486</v>
      </c>
      <c r="C28" s="20" t="s">
        <v>484</v>
      </c>
      <c r="D28" s="20" t="s">
        <v>480</v>
      </c>
      <c r="E28" s="20">
        <v>0</v>
      </c>
      <c r="F28" s="20">
        <v>0</v>
      </c>
      <c r="G28" s="20">
        <v>289926.56616210903</v>
      </c>
      <c r="H28" s="20">
        <v>0</v>
      </c>
      <c r="I28" s="20">
        <v>270423.19641113299</v>
      </c>
      <c r="J28" s="20">
        <v>122532.580566406</v>
      </c>
    </row>
    <row r="29" spans="1:10" x14ac:dyDescent="0.25">
      <c r="A29" s="24" t="s">
        <v>476</v>
      </c>
      <c r="B29" s="20" t="s">
        <v>486</v>
      </c>
      <c r="C29" s="20" t="s">
        <v>484</v>
      </c>
      <c r="D29" s="20" t="s">
        <v>481</v>
      </c>
      <c r="E29" s="20">
        <v>0</v>
      </c>
      <c r="F29" s="20">
        <v>1524198.6358642599</v>
      </c>
      <c r="G29" s="20">
        <v>8022034.0173339797</v>
      </c>
      <c r="H29" s="20">
        <v>0</v>
      </c>
      <c r="I29" s="20">
        <v>562242.30880737305</v>
      </c>
      <c r="J29" s="20">
        <v>737316.66870117199</v>
      </c>
    </row>
    <row r="30" spans="1:10" x14ac:dyDescent="0.25">
      <c r="A30" s="24" t="s">
        <v>476</v>
      </c>
      <c r="B30" s="20" t="s">
        <v>486</v>
      </c>
      <c r="C30" s="20" t="s">
        <v>484</v>
      </c>
      <c r="D30" s="20" t="s">
        <v>482</v>
      </c>
      <c r="E30" s="20">
        <v>0</v>
      </c>
      <c r="F30" s="20">
        <v>1177752.34794617</v>
      </c>
      <c r="G30" s="20">
        <v>45207.953262329102</v>
      </c>
      <c r="H30" s="20">
        <v>0</v>
      </c>
      <c r="I30" s="20">
        <v>7595593.0744171096</v>
      </c>
      <c r="J30" s="20">
        <v>194728.199386597</v>
      </c>
    </row>
    <row r="31" spans="1:10" x14ac:dyDescent="0.25">
      <c r="A31" s="24" t="s">
        <v>476</v>
      </c>
      <c r="B31" s="20" t="s">
        <v>486</v>
      </c>
      <c r="C31" s="20" t="s">
        <v>484</v>
      </c>
      <c r="D31" s="20" t="s">
        <v>483</v>
      </c>
      <c r="E31" s="20">
        <v>0</v>
      </c>
      <c r="F31" s="20">
        <v>2325975.62026978</v>
      </c>
      <c r="G31" s="20">
        <v>4882707.4401855497</v>
      </c>
      <c r="H31" s="20">
        <v>0</v>
      </c>
      <c r="I31" s="20">
        <v>132528.717041016</v>
      </c>
      <c r="J31" s="20">
        <v>448726.44653320301</v>
      </c>
    </row>
    <row r="32" spans="1:10" x14ac:dyDescent="0.25">
      <c r="A32" s="25" t="s">
        <v>487</v>
      </c>
      <c r="B32" s="20" t="s">
        <v>477</v>
      </c>
      <c r="C32" s="20" t="s">
        <v>478</v>
      </c>
      <c r="D32" s="20" t="s">
        <v>479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</row>
    <row r="33" spans="1:10" x14ac:dyDescent="0.25">
      <c r="A33" s="25" t="s">
        <v>487</v>
      </c>
      <c r="B33" s="20" t="s">
        <v>477</v>
      </c>
      <c r="C33" s="20" t="s">
        <v>478</v>
      </c>
      <c r="D33" s="20" t="s">
        <v>480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</row>
    <row r="34" spans="1:10" x14ac:dyDescent="0.25">
      <c r="A34" s="25" t="s">
        <v>487</v>
      </c>
      <c r="B34" s="20" t="s">
        <v>477</v>
      </c>
      <c r="C34" s="20" t="s">
        <v>478</v>
      </c>
      <c r="D34" s="20" t="s">
        <v>481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</row>
    <row r="35" spans="1:10" x14ac:dyDescent="0.25">
      <c r="A35" s="25" t="s">
        <v>487</v>
      </c>
      <c r="B35" s="20" t="s">
        <v>477</v>
      </c>
      <c r="C35" s="20" t="s">
        <v>478</v>
      </c>
      <c r="D35" s="20" t="s">
        <v>482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</row>
    <row r="36" spans="1:10" x14ac:dyDescent="0.25">
      <c r="A36" s="25" t="s">
        <v>487</v>
      </c>
      <c r="B36" s="20" t="s">
        <v>477</v>
      </c>
      <c r="C36" s="20" t="s">
        <v>478</v>
      </c>
      <c r="D36" s="20" t="s">
        <v>483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</row>
    <row r="37" spans="1:10" x14ac:dyDescent="0.25">
      <c r="A37" s="25" t="s">
        <v>487</v>
      </c>
      <c r="B37" s="20" t="s">
        <v>477</v>
      </c>
      <c r="C37" s="20" t="s">
        <v>484</v>
      </c>
      <c r="D37" s="20" t="s">
        <v>479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</row>
    <row r="38" spans="1:10" x14ac:dyDescent="0.25">
      <c r="A38" s="25" t="s">
        <v>487</v>
      </c>
      <c r="B38" s="20" t="s">
        <v>477</v>
      </c>
      <c r="C38" s="20" t="s">
        <v>484</v>
      </c>
      <c r="D38" s="20" t="s">
        <v>480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</row>
    <row r="39" spans="1:10" x14ac:dyDescent="0.25">
      <c r="A39" s="25" t="s">
        <v>487</v>
      </c>
      <c r="B39" s="20" t="s">
        <v>477</v>
      </c>
      <c r="C39" s="20" t="s">
        <v>484</v>
      </c>
      <c r="D39" s="20" t="s">
        <v>481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</row>
    <row r="40" spans="1:10" x14ac:dyDescent="0.25">
      <c r="A40" s="25" t="s">
        <v>487</v>
      </c>
      <c r="B40" s="20" t="s">
        <v>477</v>
      </c>
      <c r="C40" s="20" t="s">
        <v>484</v>
      </c>
      <c r="D40" s="20" t="s">
        <v>482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</row>
    <row r="41" spans="1:10" x14ac:dyDescent="0.25">
      <c r="A41" s="25" t="s">
        <v>487</v>
      </c>
      <c r="B41" s="20" t="s">
        <v>477</v>
      </c>
      <c r="C41" s="20" t="s">
        <v>484</v>
      </c>
      <c r="D41" s="20" t="s">
        <v>483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</row>
    <row r="42" spans="1:10" x14ac:dyDescent="0.25">
      <c r="A42" s="25" t="s">
        <v>487</v>
      </c>
      <c r="B42" s="20" t="s">
        <v>485</v>
      </c>
      <c r="C42" s="20" t="s">
        <v>478</v>
      </c>
      <c r="D42" s="20" t="s">
        <v>479</v>
      </c>
      <c r="E42" s="20">
        <v>0</v>
      </c>
      <c r="F42" s="20">
        <v>1168581.21948242</v>
      </c>
      <c r="G42" s="20">
        <v>0</v>
      </c>
      <c r="H42" s="20">
        <v>70864.514160156206</v>
      </c>
      <c r="I42" s="20">
        <v>10233238.307952899</v>
      </c>
      <c r="J42" s="20">
        <v>451457.09640502901</v>
      </c>
    </row>
    <row r="43" spans="1:10" x14ac:dyDescent="0.25">
      <c r="A43" s="25" t="s">
        <v>487</v>
      </c>
      <c r="B43" s="20" t="s">
        <v>485</v>
      </c>
      <c r="C43" s="20" t="s">
        <v>478</v>
      </c>
      <c r="D43" s="20" t="s">
        <v>480</v>
      </c>
      <c r="E43" s="20">
        <v>0</v>
      </c>
      <c r="F43" s="20">
        <v>3086576.1795043899</v>
      </c>
      <c r="G43" s="20">
        <v>0</v>
      </c>
      <c r="H43" s="20">
        <v>841390.94238281203</v>
      </c>
      <c r="I43" s="20">
        <v>13142506.059646601</v>
      </c>
      <c r="J43" s="20">
        <v>1205489.60952759</v>
      </c>
    </row>
    <row r="44" spans="1:10" x14ac:dyDescent="0.25">
      <c r="A44" s="25" t="s">
        <v>487</v>
      </c>
      <c r="B44" s="20" t="s">
        <v>485</v>
      </c>
      <c r="C44" s="20" t="s">
        <v>478</v>
      </c>
      <c r="D44" s="20" t="s">
        <v>481</v>
      </c>
      <c r="E44" s="20">
        <v>0</v>
      </c>
      <c r="F44" s="20">
        <v>1676010.59875488</v>
      </c>
      <c r="G44" s="20">
        <v>282724.03564453102</v>
      </c>
      <c r="H44" s="20">
        <v>0</v>
      </c>
      <c r="I44" s="20">
        <v>12366259.215545701</v>
      </c>
      <c r="J44" s="20">
        <v>3507675.2449035598</v>
      </c>
    </row>
    <row r="45" spans="1:10" x14ac:dyDescent="0.25">
      <c r="A45" s="25" t="s">
        <v>487</v>
      </c>
      <c r="B45" s="20" t="s">
        <v>485</v>
      </c>
      <c r="C45" s="20" t="s">
        <v>478</v>
      </c>
      <c r="D45" s="20" t="s">
        <v>482</v>
      </c>
      <c r="E45" s="20">
        <v>0</v>
      </c>
      <c r="F45" s="20">
        <v>2027721.1490631099</v>
      </c>
      <c r="G45" s="20">
        <v>381715.94238281198</v>
      </c>
      <c r="H45" s="20">
        <v>320213.92440795898</v>
      </c>
      <c r="I45" s="20">
        <v>14180238.2041931</v>
      </c>
      <c r="J45" s="20">
        <v>4314506.1325073196</v>
      </c>
    </row>
    <row r="46" spans="1:10" x14ac:dyDescent="0.25">
      <c r="A46" s="25" t="s">
        <v>487</v>
      </c>
      <c r="B46" s="20" t="s">
        <v>485</v>
      </c>
      <c r="C46" s="20" t="s">
        <v>478</v>
      </c>
      <c r="D46" s="20" t="s">
        <v>483</v>
      </c>
      <c r="E46" s="20">
        <v>0</v>
      </c>
      <c r="F46" s="20">
        <v>5146579.4540405301</v>
      </c>
      <c r="G46" s="20">
        <v>6723156.4331054697</v>
      </c>
      <c r="H46" s="20">
        <v>1189044.2611694301</v>
      </c>
      <c r="I46" s="20">
        <v>22348307.635650601</v>
      </c>
      <c r="J46" s="20">
        <v>25305130.2536011</v>
      </c>
    </row>
    <row r="47" spans="1:10" x14ac:dyDescent="0.25">
      <c r="A47" s="25" t="s">
        <v>487</v>
      </c>
      <c r="B47" s="20" t="s">
        <v>485</v>
      </c>
      <c r="C47" s="20" t="s">
        <v>484</v>
      </c>
      <c r="D47" s="20" t="s">
        <v>479</v>
      </c>
      <c r="E47" s="20">
        <v>677846.47888183605</v>
      </c>
      <c r="F47" s="20">
        <v>1269215.49911499</v>
      </c>
      <c r="G47" s="20">
        <v>0</v>
      </c>
      <c r="H47" s="20">
        <v>0</v>
      </c>
      <c r="I47" s="20">
        <v>13346479.727745101</v>
      </c>
      <c r="J47" s="20">
        <v>3622060.8688354502</v>
      </c>
    </row>
    <row r="48" spans="1:10" x14ac:dyDescent="0.25">
      <c r="A48" s="25" t="s">
        <v>487</v>
      </c>
      <c r="B48" s="20" t="s">
        <v>485</v>
      </c>
      <c r="C48" s="20" t="s">
        <v>484</v>
      </c>
      <c r="D48" s="20" t="s">
        <v>480</v>
      </c>
      <c r="E48" s="20">
        <v>0</v>
      </c>
      <c r="F48" s="20">
        <v>11702214.849762</v>
      </c>
      <c r="G48" s="20">
        <v>2030944.3237304699</v>
      </c>
      <c r="H48" s="20">
        <v>0</v>
      </c>
      <c r="I48" s="20">
        <v>19480845.6983185</v>
      </c>
      <c r="J48" s="20">
        <v>4743348.7074279804</v>
      </c>
    </row>
    <row r="49" spans="1:10" x14ac:dyDescent="0.25">
      <c r="A49" s="25" t="s">
        <v>487</v>
      </c>
      <c r="B49" s="20" t="s">
        <v>485</v>
      </c>
      <c r="C49" s="20" t="s">
        <v>484</v>
      </c>
      <c r="D49" s="20" t="s">
        <v>481</v>
      </c>
      <c r="E49" s="20">
        <v>280356.33850097703</v>
      </c>
      <c r="F49" s="20">
        <v>6224595.6588745099</v>
      </c>
      <c r="G49" s="20">
        <v>18266203.471374501</v>
      </c>
      <c r="H49" s="20">
        <v>1227994.5739746101</v>
      </c>
      <c r="I49" s="20">
        <v>39053188.236999497</v>
      </c>
      <c r="J49" s="20">
        <v>18966058.770752002</v>
      </c>
    </row>
    <row r="50" spans="1:10" x14ac:dyDescent="0.25">
      <c r="A50" s="25" t="s">
        <v>487</v>
      </c>
      <c r="B50" s="20" t="s">
        <v>485</v>
      </c>
      <c r="C50" s="20" t="s">
        <v>484</v>
      </c>
      <c r="D50" s="20" t="s">
        <v>482</v>
      </c>
      <c r="E50" s="20">
        <v>0</v>
      </c>
      <c r="F50" s="20">
        <v>17869647.571678199</v>
      </c>
      <c r="G50" s="20">
        <v>5290073.9089965802</v>
      </c>
      <c r="H50" s="20">
        <v>503370.22628784197</v>
      </c>
      <c r="I50" s="20">
        <v>46832355.5587769</v>
      </c>
      <c r="J50" s="20">
        <v>68090364.605712906</v>
      </c>
    </row>
    <row r="51" spans="1:10" x14ac:dyDescent="0.25">
      <c r="A51" s="25" t="s">
        <v>487</v>
      </c>
      <c r="B51" s="20" t="s">
        <v>485</v>
      </c>
      <c r="C51" s="20" t="s">
        <v>484</v>
      </c>
      <c r="D51" s="20" t="s">
        <v>483</v>
      </c>
      <c r="E51" s="20">
        <v>0</v>
      </c>
      <c r="F51" s="20">
        <v>24572757.7708054</v>
      </c>
      <c r="G51" s="20">
        <v>137582747.04284701</v>
      </c>
      <c r="H51" s="20">
        <v>15000177.746582</v>
      </c>
      <c r="I51" s="20">
        <v>45392050.264739998</v>
      </c>
      <c r="J51" s="20">
        <v>152865073.213287</v>
      </c>
    </row>
    <row r="52" spans="1:10" x14ac:dyDescent="0.25">
      <c r="A52" s="25" t="s">
        <v>487</v>
      </c>
      <c r="B52" s="20" t="s">
        <v>486</v>
      </c>
      <c r="C52" s="20" t="s">
        <v>478</v>
      </c>
      <c r="D52" s="20" t="s">
        <v>479</v>
      </c>
      <c r="E52" s="20">
        <v>2457716.0888671898</v>
      </c>
      <c r="F52" s="20">
        <v>1995600.7175445601</v>
      </c>
      <c r="G52" s="20">
        <v>147117.94563293501</v>
      </c>
      <c r="H52" s="20">
        <v>2772601.3359069801</v>
      </c>
      <c r="I52" s="20">
        <v>35858968.370284997</v>
      </c>
      <c r="J52" s="20">
        <v>2354595.2339172401</v>
      </c>
    </row>
    <row r="53" spans="1:10" x14ac:dyDescent="0.25">
      <c r="A53" s="25" t="s">
        <v>487</v>
      </c>
      <c r="B53" s="20" t="s">
        <v>486</v>
      </c>
      <c r="C53" s="20" t="s">
        <v>478</v>
      </c>
      <c r="D53" s="20" t="s">
        <v>480</v>
      </c>
      <c r="E53" s="20">
        <v>0</v>
      </c>
      <c r="F53" s="20">
        <v>4761029.3235778799</v>
      </c>
      <c r="G53" s="20">
        <v>248560.89973449701</v>
      </c>
      <c r="H53" s="20">
        <v>7704228.8252258301</v>
      </c>
      <c r="I53" s="20">
        <v>41037926.3492584</v>
      </c>
      <c r="J53" s="20">
        <v>5409274.3686675997</v>
      </c>
    </row>
    <row r="54" spans="1:10" x14ac:dyDescent="0.25">
      <c r="A54" s="25" t="s">
        <v>487</v>
      </c>
      <c r="B54" s="20" t="s">
        <v>486</v>
      </c>
      <c r="C54" s="20" t="s">
        <v>478</v>
      </c>
      <c r="D54" s="20" t="s">
        <v>481</v>
      </c>
      <c r="E54" s="20">
        <v>385159.88159179699</v>
      </c>
      <c r="F54" s="20">
        <v>7187227.12001801</v>
      </c>
      <c r="G54" s="20">
        <v>1939634.2197418199</v>
      </c>
      <c r="H54" s="20">
        <v>6031619.4987487802</v>
      </c>
      <c r="I54" s="20">
        <v>61543824.852142297</v>
      </c>
      <c r="J54" s="20">
        <v>9658744.7573852502</v>
      </c>
    </row>
    <row r="55" spans="1:10" x14ac:dyDescent="0.25">
      <c r="A55" s="25" t="s">
        <v>487</v>
      </c>
      <c r="B55" s="20" t="s">
        <v>486</v>
      </c>
      <c r="C55" s="20" t="s">
        <v>478</v>
      </c>
      <c r="D55" s="20" t="s">
        <v>482</v>
      </c>
      <c r="E55" s="20">
        <v>0</v>
      </c>
      <c r="F55" s="20">
        <v>11447336.401367201</v>
      </c>
      <c r="G55" s="20">
        <v>1588961.510849</v>
      </c>
      <c r="H55" s="20">
        <v>3011558.2824706999</v>
      </c>
      <c r="I55" s="20">
        <v>73577652.662582397</v>
      </c>
      <c r="J55" s="20">
        <v>13873478.2478333</v>
      </c>
    </row>
    <row r="56" spans="1:10" x14ac:dyDescent="0.25">
      <c r="A56" s="25" t="s">
        <v>487</v>
      </c>
      <c r="B56" s="20" t="s">
        <v>486</v>
      </c>
      <c r="C56" s="20" t="s">
        <v>478</v>
      </c>
      <c r="D56" s="20" t="s">
        <v>483</v>
      </c>
      <c r="E56" s="20">
        <v>0</v>
      </c>
      <c r="F56" s="20">
        <v>13237209.534454299</v>
      </c>
      <c r="G56" s="20">
        <v>1844759.4848632801</v>
      </c>
      <c r="H56" s="20">
        <v>4491621.2310790997</v>
      </c>
      <c r="I56" s="20">
        <v>86348160.068511993</v>
      </c>
      <c r="J56" s="20">
        <v>37289535.650253303</v>
      </c>
    </row>
    <row r="57" spans="1:10" x14ac:dyDescent="0.25">
      <c r="A57" s="25" t="s">
        <v>487</v>
      </c>
      <c r="B57" s="20" t="s">
        <v>486</v>
      </c>
      <c r="C57" s="20" t="s">
        <v>484</v>
      </c>
      <c r="D57" s="20" t="s">
        <v>479</v>
      </c>
      <c r="E57" s="20">
        <v>2713697.13134766</v>
      </c>
      <c r="F57" s="20">
        <v>7873505.3290557899</v>
      </c>
      <c r="G57" s="20">
        <v>4096112.8097534198</v>
      </c>
      <c r="H57" s="20">
        <v>5402372.97119141</v>
      </c>
      <c r="I57" s="20">
        <v>44775120.482940704</v>
      </c>
      <c r="J57" s="20">
        <v>7561922.5854492197</v>
      </c>
    </row>
    <row r="58" spans="1:10" x14ac:dyDescent="0.25">
      <c r="A58" s="25" t="s">
        <v>487</v>
      </c>
      <c r="B58" s="20" t="s">
        <v>486</v>
      </c>
      <c r="C58" s="20" t="s">
        <v>484</v>
      </c>
      <c r="D58" s="20" t="s">
        <v>480</v>
      </c>
      <c r="E58" s="20">
        <v>725633.15734863305</v>
      </c>
      <c r="F58" s="20">
        <v>21115197.0914459</v>
      </c>
      <c r="G58" s="20">
        <v>23195039.9734497</v>
      </c>
      <c r="H58" s="20">
        <v>5658142.7642822303</v>
      </c>
      <c r="I58" s="20">
        <v>62128701.880798303</v>
      </c>
      <c r="J58" s="20">
        <v>22202327.424621601</v>
      </c>
    </row>
    <row r="59" spans="1:10" x14ac:dyDescent="0.25">
      <c r="A59" s="25" t="s">
        <v>487</v>
      </c>
      <c r="B59" s="20" t="s">
        <v>486</v>
      </c>
      <c r="C59" s="20" t="s">
        <v>484</v>
      </c>
      <c r="D59" s="20" t="s">
        <v>481</v>
      </c>
      <c r="E59" s="20">
        <v>665610.22033691395</v>
      </c>
      <c r="F59" s="20">
        <v>25325304.271583602</v>
      </c>
      <c r="G59" s="20">
        <v>32654815.7666016</v>
      </c>
      <c r="H59" s="20">
        <v>941077.19192504894</v>
      </c>
      <c r="I59" s="20">
        <v>104437999.12101699</v>
      </c>
      <c r="J59" s="20">
        <v>55532053.021240197</v>
      </c>
    </row>
    <row r="60" spans="1:10" x14ac:dyDescent="0.25">
      <c r="A60" s="25" t="s">
        <v>487</v>
      </c>
      <c r="B60" s="20" t="s">
        <v>486</v>
      </c>
      <c r="C60" s="20" t="s">
        <v>484</v>
      </c>
      <c r="D60" s="20" t="s">
        <v>482</v>
      </c>
      <c r="E60" s="20">
        <v>3856365.8523559598</v>
      </c>
      <c r="F60" s="20">
        <v>44744140.572395302</v>
      </c>
      <c r="G60" s="20">
        <v>35540672.819518998</v>
      </c>
      <c r="H60" s="20">
        <v>10107149.645233201</v>
      </c>
      <c r="I60" s="20">
        <v>94414321.240463302</v>
      </c>
      <c r="J60" s="20">
        <v>69956362.520942703</v>
      </c>
    </row>
    <row r="61" spans="1:10" x14ac:dyDescent="0.25">
      <c r="A61" s="25" t="s">
        <v>487</v>
      </c>
      <c r="B61" s="20" t="s">
        <v>486</v>
      </c>
      <c r="C61" s="20" t="s">
        <v>484</v>
      </c>
      <c r="D61" s="20" t="s">
        <v>483</v>
      </c>
      <c r="E61" s="20">
        <v>0</v>
      </c>
      <c r="F61" s="20">
        <v>38584235.112285599</v>
      </c>
      <c r="G61" s="20">
        <v>53816791.020965599</v>
      </c>
      <c r="H61" s="20">
        <v>3274101.9515991202</v>
      </c>
      <c r="I61" s="20">
        <v>177828182.185211</v>
      </c>
      <c r="J61" s="20">
        <v>113393550.440979</v>
      </c>
    </row>
    <row r="62" spans="1:10" x14ac:dyDescent="0.25">
      <c r="A62" s="25" t="s">
        <v>487</v>
      </c>
      <c r="B62" s="20" t="s">
        <v>488</v>
      </c>
      <c r="C62" s="20" t="s">
        <v>478</v>
      </c>
      <c r="D62" s="20" t="s">
        <v>479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</row>
    <row r="63" spans="1:10" x14ac:dyDescent="0.25">
      <c r="A63" s="25" t="s">
        <v>487</v>
      </c>
      <c r="B63" s="20" t="s">
        <v>488</v>
      </c>
      <c r="C63" s="20" t="s">
        <v>478</v>
      </c>
      <c r="D63" s="20" t="s">
        <v>480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</row>
    <row r="64" spans="1:10" x14ac:dyDescent="0.25">
      <c r="A64" s="25" t="s">
        <v>487</v>
      </c>
      <c r="B64" s="20" t="s">
        <v>488</v>
      </c>
      <c r="C64" s="20" t="s">
        <v>478</v>
      </c>
      <c r="D64" s="20" t="s">
        <v>481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</row>
    <row r="65" spans="1:10" x14ac:dyDescent="0.25">
      <c r="A65" s="25" t="s">
        <v>487</v>
      </c>
      <c r="B65" s="20" t="s">
        <v>488</v>
      </c>
      <c r="C65" s="20" t="s">
        <v>478</v>
      </c>
      <c r="D65" s="20" t="s">
        <v>482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</row>
    <row r="66" spans="1:10" x14ac:dyDescent="0.25">
      <c r="A66" s="25" t="s">
        <v>487</v>
      </c>
      <c r="B66" s="20" t="s">
        <v>488</v>
      </c>
      <c r="C66" s="20" t="s">
        <v>478</v>
      </c>
      <c r="D66" s="20" t="s">
        <v>483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</row>
    <row r="67" spans="1:10" x14ac:dyDescent="0.25">
      <c r="A67" s="25" t="s">
        <v>487</v>
      </c>
      <c r="B67" s="20" t="s">
        <v>488</v>
      </c>
      <c r="C67" s="20" t="s">
        <v>484</v>
      </c>
      <c r="D67" s="20" t="s">
        <v>479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</row>
    <row r="68" spans="1:10" x14ac:dyDescent="0.25">
      <c r="A68" s="25" t="s">
        <v>487</v>
      </c>
      <c r="B68" s="20" t="s">
        <v>488</v>
      </c>
      <c r="C68" s="20" t="s">
        <v>484</v>
      </c>
      <c r="D68" s="20" t="s">
        <v>480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</row>
    <row r="69" spans="1:10" x14ac:dyDescent="0.25">
      <c r="A69" s="25" t="s">
        <v>487</v>
      </c>
      <c r="B69" s="20" t="s">
        <v>488</v>
      </c>
      <c r="C69" s="20" t="s">
        <v>484</v>
      </c>
      <c r="D69" s="20" t="s">
        <v>481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</row>
    <row r="70" spans="1:10" x14ac:dyDescent="0.25">
      <c r="A70" s="25" t="s">
        <v>487</v>
      </c>
      <c r="B70" s="20" t="s">
        <v>488</v>
      </c>
      <c r="C70" s="20" t="s">
        <v>484</v>
      </c>
      <c r="D70" s="20" t="s">
        <v>482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</row>
    <row r="71" spans="1:10" x14ac:dyDescent="0.25">
      <c r="A71" s="25" t="s">
        <v>487</v>
      </c>
      <c r="B71" s="20" t="s">
        <v>488</v>
      </c>
      <c r="C71" s="20" t="s">
        <v>484</v>
      </c>
      <c r="D71" s="20" t="s">
        <v>483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</row>
    <row r="72" spans="1:10" x14ac:dyDescent="0.25">
      <c r="A72" s="25" t="s">
        <v>487</v>
      </c>
      <c r="B72" s="20" t="s">
        <v>489</v>
      </c>
      <c r="C72" s="20" t="s">
        <v>478</v>
      </c>
      <c r="D72" s="20" t="s">
        <v>479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</row>
    <row r="73" spans="1:10" x14ac:dyDescent="0.25">
      <c r="A73" s="25" t="s">
        <v>487</v>
      </c>
      <c r="B73" s="20" t="s">
        <v>489</v>
      </c>
      <c r="C73" s="20" t="s">
        <v>478</v>
      </c>
      <c r="D73" s="20" t="s">
        <v>480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</row>
    <row r="74" spans="1:10" x14ac:dyDescent="0.25">
      <c r="A74" s="25" t="s">
        <v>487</v>
      </c>
      <c r="B74" s="20" t="s">
        <v>489</v>
      </c>
      <c r="C74" s="20" t="s">
        <v>478</v>
      </c>
      <c r="D74" s="20" t="s">
        <v>481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</row>
    <row r="75" spans="1:10" x14ac:dyDescent="0.25">
      <c r="A75" s="25" t="s">
        <v>487</v>
      </c>
      <c r="B75" s="20" t="s">
        <v>489</v>
      </c>
      <c r="C75" s="20" t="s">
        <v>478</v>
      </c>
      <c r="D75" s="20" t="s">
        <v>482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</row>
    <row r="76" spans="1:10" x14ac:dyDescent="0.25">
      <c r="A76" s="25" t="s">
        <v>487</v>
      </c>
      <c r="B76" s="20" t="s">
        <v>489</v>
      </c>
      <c r="C76" s="20" t="s">
        <v>478</v>
      </c>
      <c r="D76" s="20" t="s">
        <v>483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</row>
    <row r="77" spans="1:10" x14ac:dyDescent="0.25">
      <c r="A77" s="25" t="s">
        <v>487</v>
      </c>
      <c r="B77" s="20" t="s">
        <v>489</v>
      </c>
      <c r="C77" s="20" t="s">
        <v>484</v>
      </c>
      <c r="D77" s="20" t="s">
        <v>479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</row>
    <row r="78" spans="1:10" x14ac:dyDescent="0.25">
      <c r="A78" s="25" t="s">
        <v>487</v>
      </c>
      <c r="B78" s="20" t="s">
        <v>489</v>
      </c>
      <c r="C78" s="20" t="s">
        <v>484</v>
      </c>
      <c r="D78" s="20" t="s">
        <v>480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</row>
    <row r="79" spans="1:10" x14ac:dyDescent="0.25">
      <c r="A79" s="25" t="s">
        <v>487</v>
      </c>
      <c r="B79" s="20" t="s">
        <v>489</v>
      </c>
      <c r="C79" s="20" t="s">
        <v>484</v>
      </c>
      <c r="D79" s="20" t="s">
        <v>481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</row>
    <row r="80" spans="1:10" x14ac:dyDescent="0.25">
      <c r="A80" s="25" t="s">
        <v>487</v>
      </c>
      <c r="B80" s="20" t="s">
        <v>489</v>
      </c>
      <c r="C80" s="20" t="s">
        <v>484</v>
      </c>
      <c r="D80" s="20" t="s">
        <v>482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</row>
    <row r="81" spans="1:10" x14ac:dyDescent="0.25">
      <c r="A81" s="25" t="s">
        <v>487</v>
      </c>
      <c r="B81" s="20" t="s">
        <v>489</v>
      </c>
      <c r="C81" s="20" t="s">
        <v>484</v>
      </c>
      <c r="D81" s="20" t="s">
        <v>483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Q57"/>
  <sheetViews>
    <sheetView tabSelected="1" workbookViewId="0"/>
  </sheetViews>
  <sheetFormatPr defaultColWidth="11.42578125" defaultRowHeight="15" x14ac:dyDescent="0.25"/>
  <cols>
    <col min="3" max="3" width="33.42578125" bestFit="1" customWidth="1"/>
    <col min="4" max="5" width="14.28515625" bestFit="1" customWidth="1"/>
    <col min="6" max="8" width="15.28515625" bestFit="1" customWidth="1"/>
    <col min="9" max="9" width="14.28515625" bestFit="1" customWidth="1"/>
    <col min="10" max="13" width="15.28515625" bestFit="1" customWidth="1"/>
  </cols>
  <sheetData>
    <row r="2" spans="2:17" x14ac:dyDescent="0.25">
      <c r="D2" s="6" t="s">
        <v>228</v>
      </c>
    </row>
    <row r="3" spans="2:17" x14ac:dyDescent="0.25">
      <c r="D3" t="s">
        <v>22</v>
      </c>
      <c r="P3" s="6" t="s">
        <v>229</v>
      </c>
    </row>
    <row r="4" spans="2:17" x14ac:dyDescent="0.25">
      <c r="D4" s="26" t="s">
        <v>23</v>
      </c>
      <c r="E4" s="26" t="s">
        <v>25</v>
      </c>
      <c r="F4" s="26" t="s">
        <v>26</v>
      </c>
      <c r="G4" s="26" t="s">
        <v>27</v>
      </c>
      <c r="H4" s="26" t="s">
        <v>24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O4" t="s">
        <v>39</v>
      </c>
      <c r="P4" t="s">
        <v>180</v>
      </c>
      <c r="Q4" t="s">
        <v>558</v>
      </c>
    </row>
    <row r="5" spans="2:17" x14ac:dyDescent="0.25">
      <c r="B5" s="55" t="s">
        <v>181</v>
      </c>
      <c r="C5" s="78" t="str">
        <f>'SAM_temporary 2022'!B40</f>
        <v>c-agri</v>
      </c>
      <c r="D5" s="87">
        <f>$P5*D$46/SUM($D$46:$M$46)</f>
        <v>99.163197911727906</v>
      </c>
      <c r="E5" s="87">
        <f t="shared" ref="E5:M5" si="0">$P5*E$46/SUM($D$46:$M$46)</f>
        <v>132.66347927857549</v>
      </c>
      <c r="F5" s="87">
        <f t="shared" si="0"/>
        <v>165.26206673694915</v>
      </c>
      <c r="G5" s="87">
        <f t="shared" si="0"/>
        <v>201.8800088325988</v>
      </c>
      <c r="H5" s="87">
        <f t="shared" si="0"/>
        <v>306.659994978692</v>
      </c>
      <c r="I5" s="87">
        <f t="shared" si="0"/>
        <v>118.30686405583447</v>
      </c>
      <c r="J5" s="87">
        <f t="shared" si="0"/>
        <v>233.38274886495364</v>
      </c>
      <c r="K5" s="87">
        <f t="shared" si="0"/>
        <v>334.3864811320289</v>
      </c>
      <c r="L5" s="87">
        <f t="shared" si="0"/>
        <v>432.24172543690207</v>
      </c>
      <c r="M5" s="87">
        <f t="shared" si="0"/>
        <v>645.08533262751337</v>
      </c>
      <c r="O5" s="77">
        <f>SUM(D5:M5)</f>
        <v>2669.0318998557755</v>
      </c>
      <c r="P5" s="76">
        <f>SUM('SAM_temporary 2022'!CF40)</f>
        <v>2669.0318998557755</v>
      </c>
      <c r="Q5" s="77">
        <f>O5-P5</f>
        <v>0</v>
      </c>
    </row>
    <row r="6" spans="2:17" x14ac:dyDescent="0.25">
      <c r="B6" s="55"/>
      <c r="C6" s="86" t="str">
        <f>'SAM_temporary 2022'!B41</f>
        <v>c-mine</v>
      </c>
      <c r="D6" s="87">
        <f>$P6*D$53/SUM($D$53:$M$53)</f>
        <v>0</v>
      </c>
      <c r="E6" s="87">
        <f t="shared" ref="E6:M6" si="1">$P6*E$53/SUM($D$53:$M$53)</f>
        <v>0</v>
      </c>
      <c r="F6" s="87">
        <f t="shared" si="1"/>
        <v>0</v>
      </c>
      <c r="G6" s="87">
        <f t="shared" si="1"/>
        <v>0</v>
      </c>
      <c r="H6" s="87">
        <f t="shared" si="1"/>
        <v>0</v>
      </c>
      <c r="I6" s="87">
        <f t="shared" si="1"/>
        <v>0</v>
      </c>
      <c r="J6" s="87">
        <f t="shared" si="1"/>
        <v>0</v>
      </c>
      <c r="K6" s="87">
        <f t="shared" si="1"/>
        <v>0</v>
      </c>
      <c r="L6" s="87">
        <f t="shared" si="1"/>
        <v>0</v>
      </c>
      <c r="M6" s="87">
        <f t="shared" si="1"/>
        <v>0</v>
      </c>
      <c r="O6" s="77">
        <f t="shared" ref="O6:O41" si="2">SUM(D6:M6)</f>
        <v>0</v>
      </c>
      <c r="P6" s="76">
        <f>SUM('SAM_temporary 2022'!CF41)</f>
        <v>0</v>
      </c>
      <c r="Q6" s="77">
        <f t="shared" ref="Q6:Q41" si="3">O6-P6</f>
        <v>0</v>
      </c>
    </row>
    <row r="7" spans="2:17" x14ac:dyDescent="0.25">
      <c r="B7" s="55"/>
      <c r="C7" s="78" t="str">
        <f>'SAM_temporary 2022'!B42</f>
        <v>c-food</v>
      </c>
      <c r="D7" s="87">
        <f>$P7*D$46/SUM($D$46:$M$46)</f>
        <v>477.92776721081441</v>
      </c>
      <c r="E7" s="87">
        <f t="shared" ref="E7:M7" si="4">$P7*E$46/SUM($D$46:$M$46)</f>
        <v>639.38599981888103</v>
      </c>
      <c r="F7" s="87">
        <f t="shared" si="4"/>
        <v>796.49842102251773</v>
      </c>
      <c r="G7" s="87">
        <f t="shared" si="4"/>
        <v>972.98255701425285</v>
      </c>
      <c r="H7" s="87">
        <f t="shared" si="4"/>
        <v>1477.9810431639194</v>
      </c>
      <c r="I7" s="87">
        <f t="shared" si="4"/>
        <v>570.19273858282008</v>
      </c>
      <c r="J7" s="87">
        <f t="shared" si="4"/>
        <v>1124.8134229176349</v>
      </c>
      <c r="K7" s="87">
        <f t="shared" si="4"/>
        <v>1611.6118447004105</v>
      </c>
      <c r="L7" s="87">
        <f t="shared" si="4"/>
        <v>2083.2357879109554</v>
      </c>
      <c r="M7" s="87">
        <f t="shared" si="4"/>
        <v>3109.0585940719266</v>
      </c>
      <c r="O7" s="77">
        <f t="shared" si="2"/>
        <v>12863.688176414133</v>
      </c>
      <c r="P7" s="76">
        <f>SUM('SAM_temporary 2022'!CF42)</f>
        <v>12863.688176414131</v>
      </c>
      <c r="Q7" s="77">
        <f t="shared" si="3"/>
        <v>0</v>
      </c>
    </row>
    <row r="8" spans="2:17" x14ac:dyDescent="0.25">
      <c r="B8" s="55"/>
      <c r="C8" s="79" t="str">
        <f>'SAM_temporary 2022'!B43</f>
        <v>c-text</v>
      </c>
      <c r="D8" s="87">
        <f>$P8*D$47/SUM($D$47:$M$47)</f>
        <v>53.167970919258444</v>
      </c>
      <c r="E8" s="87">
        <f t="shared" ref="E8:M8" si="5">$P8*E$47/SUM($D$47:$M$47)</f>
        <v>97.538832677170987</v>
      </c>
      <c r="F8" s="87">
        <f t="shared" si="5"/>
        <v>114.79964326157133</v>
      </c>
      <c r="G8" s="87">
        <f t="shared" si="5"/>
        <v>135.16389941938149</v>
      </c>
      <c r="H8" s="87">
        <f t="shared" si="5"/>
        <v>184.05751985159796</v>
      </c>
      <c r="I8" s="87">
        <f t="shared" si="5"/>
        <v>67.941995428861716</v>
      </c>
      <c r="J8" s="87">
        <f t="shared" si="5"/>
        <v>152.25798266253628</v>
      </c>
      <c r="K8" s="87">
        <f t="shared" si="5"/>
        <v>248.45103059305734</v>
      </c>
      <c r="L8" s="87">
        <f t="shared" si="5"/>
        <v>310.16709183632042</v>
      </c>
      <c r="M8" s="87">
        <f t="shared" si="5"/>
        <v>544.84355213402739</v>
      </c>
      <c r="O8" s="77">
        <f t="shared" si="2"/>
        <v>1908.3895187837834</v>
      </c>
      <c r="P8" s="76">
        <f>SUM('SAM_temporary 2022'!CF43)</f>
        <v>1908.3895187837834</v>
      </c>
      <c r="Q8" s="77">
        <f t="shared" si="3"/>
        <v>0</v>
      </c>
    </row>
    <row r="9" spans="2:17" x14ac:dyDescent="0.25">
      <c r="B9" s="55"/>
      <c r="C9" s="80" t="str">
        <f>'SAM_temporary 2022'!B44</f>
        <v>c-ppp</v>
      </c>
      <c r="D9" s="87">
        <f t="shared" ref="D9:M18" si="6">$P9*D$48/SUM($D$48:$M$48)</f>
        <v>7.8448465098132161</v>
      </c>
      <c r="E9" s="87">
        <f t="shared" si="6"/>
        <v>17.909710063675536</v>
      </c>
      <c r="F9" s="87">
        <f t="shared" si="6"/>
        <v>22.274305413696073</v>
      </c>
      <c r="G9" s="87">
        <f t="shared" si="6"/>
        <v>32.976844645331482</v>
      </c>
      <c r="H9" s="87">
        <f t="shared" si="6"/>
        <v>71.202150412822306</v>
      </c>
      <c r="I9" s="87">
        <f t="shared" si="6"/>
        <v>13.332430929712011</v>
      </c>
      <c r="J9" s="87">
        <f t="shared" si="6"/>
        <v>29.707411747539208</v>
      </c>
      <c r="K9" s="87">
        <f t="shared" si="6"/>
        <v>42.653268469480651</v>
      </c>
      <c r="L9" s="87">
        <f t="shared" si="6"/>
        <v>54.841495838160469</v>
      </c>
      <c r="M9" s="87">
        <f t="shared" si="6"/>
        <v>152.83130042763054</v>
      </c>
      <c r="O9" s="77">
        <f t="shared" si="2"/>
        <v>445.5737644578615</v>
      </c>
      <c r="P9" s="76">
        <f>SUM('SAM_temporary 2022'!CF44)</f>
        <v>445.57376445786144</v>
      </c>
      <c r="Q9" s="77">
        <f t="shared" si="3"/>
        <v>0</v>
      </c>
    </row>
    <row r="10" spans="2:17" x14ac:dyDescent="0.25">
      <c r="B10" s="55"/>
      <c r="C10" s="80" t="str">
        <f>'SAM_temporary 2022'!B45</f>
        <v>c-p_c</v>
      </c>
      <c r="D10" s="87">
        <f t="shared" si="6"/>
        <v>50.75364755461981</v>
      </c>
      <c r="E10" s="87">
        <f t="shared" si="6"/>
        <v>115.87009525809809</v>
      </c>
      <c r="F10" s="87">
        <f t="shared" si="6"/>
        <v>144.10763105135726</v>
      </c>
      <c r="G10" s="87">
        <f t="shared" si="6"/>
        <v>213.34963641404067</v>
      </c>
      <c r="H10" s="87">
        <f t="shared" si="6"/>
        <v>460.65513744123643</v>
      </c>
      <c r="I10" s="87">
        <f t="shared" si="6"/>
        <v>86.256563414779521</v>
      </c>
      <c r="J10" s="87">
        <f t="shared" si="6"/>
        <v>192.19745137250322</v>
      </c>
      <c r="K10" s="87">
        <f t="shared" si="6"/>
        <v>275.9530033181162</v>
      </c>
      <c r="L10" s="87">
        <f t="shared" si="6"/>
        <v>354.80693569419725</v>
      </c>
      <c r="M10" s="87">
        <f t="shared" si="6"/>
        <v>988.76962697933811</v>
      </c>
      <c r="O10" s="77">
        <f t="shared" si="2"/>
        <v>2882.7197284982867</v>
      </c>
      <c r="P10" s="76">
        <f>SUM('SAM_temporary 2022'!CF45)</f>
        <v>2882.7197284982863</v>
      </c>
      <c r="Q10" s="77">
        <f t="shared" si="3"/>
        <v>0</v>
      </c>
    </row>
    <row r="11" spans="2:17" x14ac:dyDescent="0.25">
      <c r="B11" s="55"/>
      <c r="C11" s="80" t="str">
        <f>'SAM_temporary 2022'!B46</f>
        <v>c-che</v>
      </c>
      <c r="D11" s="87">
        <f t="shared" si="6"/>
        <v>24.465018139949656</v>
      </c>
      <c r="E11" s="87">
        <f t="shared" si="6"/>
        <v>55.853404020200955</v>
      </c>
      <c r="F11" s="87">
        <f t="shared" si="6"/>
        <v>69.464875484712095</v>
      </c>
      <c r="G11" s="87">
        <f t="shared" si="6"/>
        <v>102.84192322145836</v>
      </c>
      <c r="H11" s="87">
        <f t="shared" si="6"/>
        <v>222.05175069698049</v>
      </c>
      <c r="I11" s="87">
        <f t="shared" si="6"/>
        <v>41.578654743213896</v>
      </c>
      <c r="J11" s="87">
        <f t="shared" si="6"/>
        <v>92.645836522785586</v>
      </c>
      <c r="K11" s="87">
        <f t="shared" si="6"/>
        <v>133.01891700859201</v>
      </c>
      <c r="L11" s="87">
        <f t="shared" si="6"/>
        <v>171.02924688510126</v>
      </c>
      <c r="M11" s="87">
        <f t="shared" si="6"/>
        <v>476.62124843830782</v>
      </c>
      <c r="O11" s="77">
        <f t="shared" si="2"/>
        <v>1389.570875161302</v>
      </c>
      <c r="P11" s="76">
        <f>SUM('SAM_temporary 2022'!CF46)</f>
        <v>1389.570875161302</v>
      </c>
      <c r="Q11" s="77">
        <f t="shared" si="3"/>
        <v>0</v>
      </c>
    </row>
    <row r="12" spans="2:17" x14ac:dyDescent="0.25">
      <c r="B12" s="55"/>
      <c r="C12" s="80" t="str">
        <f>'SAM_temporary 2022'!B47</f>
        <v>c-bph</v>
      </c>
      <c r="D12" s="87">
        <f t="shared" si="6"/>
        <v>34.943897558078561</v>
      </c>
      <c r="E12" s="87">
        <f t="shared" si="6"/>
        <v>79.776586192872188</v>
      </c>
      <c r="F12" s="87">
        <f t="shared" si="6"/>
        <v>99.218135827119283</v>
      </c>
      <c r="G12" s="87">
        <f t="shared" si="6"/>
        <v>146.89127182203742</v>
      </c>
      <c r="H12" s="87">
        <f t="shared" si="6"/>
        <v>317.16116393458975</v>
      </c>
      <c r="I12" s="87">
        <f t="shared" si="6"/>
        <v>59.387662974059545</v>
      </c>
      <c r="J12" s="87">
        <f t="shared" si="6"/>
        <v>132.32798774623652</v>
      </c>
      <c r="K12" s="87">
        <f t="shared" si="6"/>
        <v>189.99370377104319</v>
      </c>
      <c r="L12" s="87">
        <f t="shared" si="6"/>
        <v>244.28465363895305</v>
      </c>
      <c r="M12" s="87">
        <f t="shared" si="6"/>
        <v>680.76810669660972</v>
      </c>
      <c r="O12" s="77">
        <f t="shared" si="2"/>
        <v>1984.7531701615994</v>
      </c>
      <c r="P12" s="76">
        <f>SUM('SAM_temporary 2022'!CF47)</f>
        <v>1984.753170161599</v>
      </c>
      <c r="Q12" s="77">
        <f t="shared" si="3"/>
        <v>0</v>
      </c>
    </row>
    <row r="13" spans="2:17" x14ac:dyDescent="0.25">
      <c r="B13" s="55"/>
      <c r="C13" s="80" t="str">
        <f>'SAM_temporary 2022'!B48</f>
        <v>c-rnmm</v>
      </c>
      <c r="D13" s="87">
        <f t="shared" si="6"/>
        <v>25.7131829217034</v>
      </c>
      <c r="E13" s="87">
        <f t="shared" si="6"/>
        <v>58.702952360622547</v>
      </c>
      <c r="F13" s="87">
        <f t="shared" si="6"/>
        <v>73.008858597781838</v>
      </c>
      <c r="G13" s="87">
        <f t="shared" si="6"/>
        <v>108.08874813360661</v>
      </c>
      <c r="H13" s="87">
        <f t="shared" si="6"/>
        <v>233.38046393811862</v>
      </c>
      <c r="I13" s="87">
        <f t="shared" si="6"/>
        <v>43.699928973476311</v>
      </c>
      <c r="J13" s="87">
        <f t="shared" si="6"/>
        <v>97.372473946978943</v>
      </c>
      <c r="K13" s="87">
        <f t="shared" si="6"/>
        <v>139.80532225740043</v>
      </c>
      <c r="L13" s="87">
        <f t="shared" si="6"/>
        <v>179.75487632836186</v>
      </c>
      <c r="M13" s="87">
        <f t="shared" si="6"/>
        <v>500.93767661886835</v>
      </c>
      <c r="O13" s="77">
        <f t="shared" si="2"/>
        <v>1460.464484076919</v>
      </c>
      <c r="P13" s="76">
        <f>SUM('SAM_temporary 2022'!CF48)</f>
        <v>1460.4644840769188</v>
      </c>
      <c r="Q13" s="77">
        <f t="shared" si="3"/>
        <v>0</v>
      </c>
    </row>
    <row r="14" spans="2:17" x14ac:dyDescent="0.25">
      <c r="B14" s="55"/>
      <c r="C14" s="80" t="str">
        <f>'SAM_temporary 2022'!B49</f>
        <v>c-meta</v>
      </c>
      <c r="D14" s="87">
        <f t="shared" si="6"/>
        <v>7.2364431204322308</v>
      </c>
      <c r="E14" s="87">
        <f t="shared" si="6"/>
        <v>16.520730904944948</v>
      </c>
      <c r="F14" s="87">
        <f t="shared" si="6"/>
        <v>20.546832110955496</v>
      </c>
      <c r="G14" s="87">
        <f t="shared" si="6"/>
        <v>30.419340935321024</v>
      </c>
      <c r="H14" s="87">
        <f t="shared" si="6"/>
        <v>65.680101053642773</v>
      </c>
      <c r="I14" s="87">
        <f t="shared" si="6"/>
        <v>12.298440506039871</v>
      </c>
      <c r="J14" s="87">
        <f t="shared" si="6"/>
        <v>27.403467371530031</v>
      </c>
      <c r="K14" s="87">
        <f t="shared" si="6"/>
        <v>39.345314251058724</v>
      </c>
      <c r="L14" s="87">
        <f t="shared" si="6"/>
        <v>50.588289366252781</v>
      </c>
      <c r="M14" s="87">
        <f t="shared" si="6"/>
        <v>140.97854064866476</v>
      </c>
      <c r="O14" s="77">
        <f t="shared" si="2"/>
        <v>411.0175002688427</v>
      </c>
      <c r="P14" s="76">
        <f>SUM('SAM_temporary 2022'!CF49)</f>
        <v>411.01750026884258</v>
      </c>
      <c r="Q14" s="77">
        <f t="shared" si="3"/>
        <v>0</v>
      </c>
    </row>
    <row r="15" spans="2:17" x14ac:dyDescent="0.25">
      <c r="B15" s="55"/>
      <c r="C15" s="80" t="str">
        <f>'SAM_temporary 2022'!B50</f>
        <v>c-ele</v>
      </c>
      <c r="D15" s="87">
        <f t="shared" si="6"/>
        <v>16.930775413994695</v>
      </c>
      <c r="E15" s="87">
        <f t="shared" si="6"/>
        <v>38.652799444647243</v>
      </c>
      <c r="F15" s="87">
        <f t="shared" si="6"/>
        <v>48.07248452729683</v>
      </c>
      <c r="G15" s="87">
        <f t="shared" si="6"/>
        <v>71.170742455430698</v>
      </c>
      <c r="H15" s="87">
        <f t="shared" si="6"/>
        <v>153.66873222120785</v>
      </c>
      <c r="I15" s="87">
        <f t="shared" si="6"/>
        <v>28.774099469146282</v>
      </c>
      <c r="J15" s="87">
        <f t="shared" si="6"/>
        <v>64.114640840898943</v>
      </c>
      <c r="K15" s="87">
        <f t="shared" si="6"/>
        <v>92.054434491006035</v>
      </c>
      <c r="L15" s="87">
        <f t="shared" si="6"/>
        <v>118.35910979799745</v>
      </c>
      <c r="M15" s="87">
        <f t="shared" si="6"/>
        <v>329.84105176973981</v>
      </c>
      <c r="O15" s="77">
        <f t="shared" si="2"/>
        <v>961.63887043136583</v>
      </c>
      <c r="P15" s="76">
        <f>SUM('SAM_temporary 2022'!CF50)</f>
        <v>961.63887043136572</v>
      </c>
      <c r="Q15" s="77">
        <f t="shared" si="3"/>
        <v>0</v>
      </c>
    </row>
    <row r="16" spans="2:17" x14ac:dyDescent="0.25">
      <c r="B16" s="55"/>
      <c r="C16" s="80" t="str">
        <f>'SAM_temporary 2022'!B51</f>
        <v>c-eeq</v>
      </c>
      <c r="D16" s="87">
        <f t="shared" si="6"/>
        <v>22.037043398709709</v>
      </c>
      <c r="E16" s="87">
        <f t="shared" si="6"/>
        <v>50.310360749291831</v>
      </c>
      <c r="F16" s="87">
        <f t="shared" si="6"/>
        <v>62.570992875859623</v>
      </c>
      <c r="G16" s="87">
        <f t="shared" si="6"/>
        <v>92.635611887705451</v>
      </c>
      <c r="H16" s="87">
        <f t="shared" si="6"/>
        <v>200.01473282696276</v>
      </c>
      <c r="I16" s="87">
        <f t="shared" si="6"/>
        <v>37.4522762989481</v>
      </c>
      <c r="J16" s="87">
        <f t="shared" si="6"/>
        <v>83.451412481421201</v>
      </c>
      <c r="K16" s="87">
        <f t="shared" si="6"/>
        <v>119.81775898138528</v>
      </c>
      <c r="L16" s="87">
        <f t="shared" si="6"/>
        <v>154.05584064951648</v>
      </c>
      <c r="M16" s="87">
        <f t="shared" si="6"/>
        <v>429.32006330422467</v>
      </c>
      <c r="O16" s="77">
        <f t="shared" si="2"/>
        <v>1251.6660934540253</v>
      </c>
      <c r="P16" s="76">
        <f>SUM('SAM_temporary 2022'!CF51)</f>
        <v>1251.666093454025</v>
      </c>
      <c r="Q16" s="77">
        <f t="shared" si="3"/>
        <v>0</v>
      </c>
    </row>
    <row r="17" spans="2:17" x14ac:dyDescent="0.25">
      <c r="B17" s="55"/>
      <c r="C17" s="80" t="str">
        <f>'SAM_temporary 2022'!B52</f>
        <v>c-ome</v>
      </c>
      <c r="D17" s="87">
        <f t="shared" si="6"/>
        <v>16.868219858471466</v>
      </c>
      <c r="E17" s="87">
        <f t="shared" si="6"/>
        <v>38.509985705603178</v>
      </c>
      <c r="F17" s="87">
        <f t="shared" si="6"/>
        <v>47.894867087962005</v>
      </c>
      <c r="G17" s="87">
        <f t="shared" si="6"/>
        <v>70.907781945800409</v>
      </c>
      <c r="H17" s="87">
        <f t="shared" si="6"/>
        <v>153.10095947154974</v>
      </c>
      <c r="I17" s="87">
        <f t="shared" si="6"/>
        <v>28.667785391204809</v>
      </c>
      <c r="J17" s="87">
        <f t="shared" si="6"/>
        <v>63.877751101539488</v>
      </c>
      <c r="K17" s="87">
        <f t="shared" si="6"/>
        <v>91.71431325336907</v>
      </c>
      <c r="L17" s="87">
        <f t="shared" si="6"/>
        <v>117.92179847092568</v>
      </c>
      <c r="M17" s="87">
        <f t="shared" si="6"/>
        <v>328.62236037945854</v>
      </c>
      <c r="O17" s="77">
        <f t="shared" si="2"/>
        <v>958.08582266588439</v>
      </c>
      <c r="P17" s="76">
        <f>SUM('SAM_temporary 2022'!CF52)</f>
        <v>958.08582266588428</v>
      </c>
      <c r="Q17" s="77">
        <f t="shared" si="3"/>
        <v>0</v>
      </c>
    </row>
    <row r="18" spans="2:17" x14ac:dyDescent="0.25">
      <c r="B18" s="55"/>
      <c r="C18" s="80" t="str">
        <f>'SAM_temporary 2022'!B53</f>
        <v>c-mvh</v>
      </c>
      <c r="D18" s="87">
        <f t="shared" si="6"/>
        <v>18.232820070367644</v>
      </c>
      <c r="E18" s="87">
        <f t="shared" si="6"/>
        <v>41.625355027019346</v>
      </c>
      <c r="F18" s="87">
        <f t="shared" si="6"/>
        <v>51.76945174036377</v>
      </c>
      <c r="G18" s="87">
        <f t="shared" si="6"/>
        <v>76.64405851085435</v>
      </c>
      <c r="H18" s="87">
        <f t="shared" si="6"/>
        <v>165.48647516255261</v>
      </c>
      <c r="I18" s="87">
        <f t="shared" si="6"/>
        <v>30.986943331263646</v>
      </c>
      <c r="J18" s="87">
        <f t="shared" si="6"/>
        <v>69.045314331090069</v>
      </c>
      <c r="K18" s="87">
        <f t="shared" si="6"/>
        <v>99.133790373629978</v>
      </c>
      <c r="L18" s="87">
        <f t="shared" si="6"/>
        <v>127.46140090264221</v>
      </c>
      <c r="M18" s="87">
        <f t="shared" si="6"/>
        <v>355.20715393622612</v>
      </c>
      <c r="O18" s="77">
        <f t="shared" si="2"/>
        <v>1035.5927633860099</v>
      </c>
      <c r="P18" s="76">
        <f>SUM('SAM_temporary 2022'!CF53)</f>
        <v>1035.5927633860097</v>
      </c>
      <c r="Q18" s="77">
        <f t="shared" si="3"/>
        <v>0</v>
      </c>
    </row>
    <row r="19" spans="2:17" x14ac:dyDescent="0.25">
      <c r="B19" s="55"/>
      <c r="C19" s="80" t="str">
        <f>'SAM_temporary 2022'!B54</f>
        <v>c-omf</v>
      </c>
      <c r="D19" s="87">
        <f>$P19*D$48/SUM($D$48:$M$48)</f>
        <v>14.745672591914653</v>
      </c>
      <c r="E19" s="87">
        <f t="shared" ref="E19:M19" si="7">$P19*E$48/SUM($D$48:$M$48)</f>
        <v>33.66423045813886</v>
      </c>
      <c r="F19" s="87">
        <f t="shared" si="7"/>
        <v>41.868201555226435</v>
      </c>
      <c r="G19" s="87">
        <f t="shared" si="7"/>
        <v>61.985375194558117</v>
      </c>
      <c r="H19" s="87">
        <f t="shared" si="7"/>
        <v>133.83609182338699</v>
      </c>
      <c r="I19" s="87">
        <f t="shared" si="7"/>
        <v>25.06048538973014</v>
      </c>
      <c r="J19" s="87">
        <f t="shared" si="7"/>
        <v>55.839941117323697</v>
      </c>
      <c r="K19" s="87">
        <f t="shared" si="7"/>
        <v>80.173797032132555</v>
      </c>
      <c r="L19" s="87">
        <f t="shared" si="7"/>
        <v>103.083564613888</v>
      </c>
      <c r="M19" s="87">
        <f t="shared" si="7"/>
        <v>287.27143546828216</v>
      </c>
      <c r="O19" s="77">
        <f t="shared" si="2"/>
        <v>837.52879524458172</v>
      </c>
      <c r="P19" s="76">
        <f>SUM('SAM_temporary 2022'!CF54)</f>
        <v>837.52879524458149</v>
      </c>
      <c r="Q19" s="77">
        <f t="shared" si="3"/>
        <v>0</v>
      </c>
    </row>
    <row r="20" spans="2:17" x14ac:dyDescent="0.25">
      <c r="B20" s="55"/>
      <c r="C20" s="81" t="str">
        <f>'SAM_temporary 2022'!B55</f>
        <v>c-ely</v>
      </c>
      <c r="D20" s="87">
        <f>$P20*D$49/SUM($D$49:$M$49)</f>
        <v>37.451418030527485</v>
      </c>
      <c r="E20" s="87">
        <f t="shared" ref="E20:M21" si="8">$P20*E$49/SUM($D$49:$M$49)</f>
        <v>47.496386770752508</v>
      </c>
      <c r="F20" s="87">
        <f t="shared" si="8"/>
        <v>54.381668582604362</v>
      </c>
      <c r="G20" s="87">
        <f t="shared" si="8"/>
        <v>72.65583695034907</v>
      </c>
      <c r="H20" s="87">
        <f t="shared" si="8"/>
        <v>120.49509837188916</v>
      </c>
      <c r="I20" s="87">
        <f t="shared" si="8"/>
        <v>79.083761005937433</v>
      </c>
      <c r="J20" s="87">
        <f t="shared" si="8"/>
        <v>128.91463095681524</v>
      </c>
      <c r="K20" s="87">
        <f t="shared" si="8"/>
        <v>154.98926103789174</v>
      </c>
      <c r="L20" s="87">
        <f t="shared" si="8"/>
        <v>191.13123686624041</v>
      </c>
      <c r="M20" s="87">
        <f t="shared" si="8"/>
        <v>269.64322554036966</v>
      </c>
      <c r="O20" s="77">
        <f t="shared" si="2"/>
        <v>1156.2425241133772</v>
      </c>
      <c r="P20" s="76">
        <f>SUM('SAM_temporary 2022'!CF55)</f>
        <v>1156.2425241133772</v>
      </c>
      <c r="Q20" s="77">
        <f t="shared" si="3"/>
        <v>0</v>
      </c>
    </row>
    <row r="21" spans="2:17" x14ac:dyDescent="0.25">
      <c r="B21" s="55"/>
      <c r="C21" s="81" t="str">
        <f>'SAM_temporary 2022'!B56</f>
        <v>c-wtr</v>
      </c>
      <c r="D21" s="87">
        <f>$P21*D$49/SUM($D$49:$M$49)</f>
        <v>9.9184804063184355</v>
      </c>
      <c r="E21" s="87">
        <f t="shared" si="8"/>
        <v>12.578748851982946</v>
      </c>
      <c r="F21" s="87">
        <f t="shared" si="8"/>
        <v>14.402218732006377</v>
      </c>
      <c r="G21" s="87">
        <f t="shared" si="8"/>
        <v>19.241874756499161</v>
      </c>
      <c r="H21" s="87">
        <f t="shared" si="8"/>
        <v>31.911429128926962</v>
      </c>
      <c r="I21" s="87">
        <f t="shared" si="8"/>
        <v>20.94421987856337</v>
      </c>
      <c r="J21" s="87">
        <f t="shared" si="8"/>
        <v>34.1412237098926</v>
      </c>
      <c r="K21" s="87">
        <f t="shared" si="8"/>
        <v>41.046722117198584</v>
      </c>
      <c r="L21" s="87">
        <f t="shared" si="8"/>
        <v>50.61841520521228</v>
      </c>
      <c r="M21" s="87">
        <f t="shared" si="8"/>
        <v>71.411209237488819</v>
      </c>
      <c r="O21" s="77">
        <f t="shared" si="2"/>
        <v>306.21454202408955</v>
      </c>
      <c r="P21" s="76">
        <f>SUM('SAM_temporary 2022'!CF56)</f>
        <v>306.21454202408955</v>
      </c>
      <c r="Q21" s="77">
        <f t="shared" si="3"/>
        <v>0</v>
      </c>
    </row>
    <row r="22" spans="2:17" x14ac:dyDescent="0.25">
      <c r="B22" s="55"/>
      <c r="C22" s="80" t="str">
        <f>'SAM_temporary 2022'!B57</f>
        <v>c-cns</v>
      </c>
      <c r="D22" s="87">
        <f t="shared" ref="D22:M23" si="9">$P22*D$48/SUM($D$48:$M$48)</f>
        <v>18.786663610618149</v>
      </c>
      <c r="E22" s="87">
        <f t="shared" si="9"/>
        <v>42.889774568449269</v>
      </c>
      <c r="F22" s="87">
        <f t="shared" si="9"/>
        <v>53.342010253970194</v>
      </c>
      <c r="G22" s="87">
        <f t="shared" si="9"/>
        <v>78.972212715250151</v>
      </c>
      <c r="H22" s="87">
        <f t="shared" si="9"/>
        <v>170.51332317146611</v>
      </c>
      <c r="I22" s="87">
        <f t="shared" si="9"/>
        <v>31.928208496492839</v>
      </c>
      <c r="J22" s="87">
        <f t="shared" si="9"/>
        <v>71.142647666210777</v>
      </c>
      <c r="K22" s="87">
        <f t="shared" si="9"/>
        <v>102.14509686418296</v>
      </c>
      <c r="L22" s="87">
        <f t="shared" si="9"/>
        <v>131.33319216964094</v>
      </c>
      <c r="M22" s="87">
        <f t="shared" si="9"/>
        <v>365.99699263913055</v>
      </c>
      <c r="O22" s="77">
        <f t="shared" si="2"/>
        <v>1067.0501221554118</v>
      </c>
      <c r="P22" s="76">
        <f>SUM('SAM_temporary 2022'!CF57)</f>
        <v>1067.0501221554118</v>
      </c>
      <c r="Q22" s="77">
        <f t="shared" si="3"/>
        <v>0</v>
      </c>
    </row>
    <row r="23" spans="2:17" x14ac:dyDescent="0.25">
      <c r="B23" s="55"/>
      <c r="C23" s="80" t="str">
        <f>'SAM_temporary 2022'!B58</f>
        <v>c-trd</v>
      </c>
      <c r="D23" s="87">
        <f t="shared" si="9"/>
        <v>5.4527763345172069</v>
      </c>
      <c r="E23" s="87">
        <f t="shared" si="9"/>
        <v>12.448636575758808</v>
      </c>
      <c r="F23" s="87">
        <f t="shared" si="9"/>
        <v>15.48236861940876</v>
      </c>
      <c r="G23" s="87">
        <f t="shared" si="9"/>
        <v>22.921462879379568</v>
      </c>
      <c r="H23" s="87">
        <f t="shared" si="9"/>
        <v>49.491013017540375</v>
      </c>
      <c r="I23" s="87">
        <f t="shared" si="9"/>
        <v>9.2670728183373789</v>
      </c>
      <c r="J23" s="87">
        <f t="shared" si="9"/>
        <v>20.648953619947516</v>
      </c>
      <c r="K23" s="87">
        <f t="shared" si="9"/>
        <v>29.647327402678616</v>
      </c>
      <c r="L23" s="87">
        <f t="shared" si="9"/>
        <v>38.119090065277177</v>
      </c>
      <c r="M23" s="87">
        <f t="shared" si="9"/>
        <v>106.22959889690885</v>
      </c>
      <c r="O23" s="77">
        <f t="shared" si="2"/>
        <v>309.70830022975423</v>
      </c>
      <c r="P23" s="76">
        <f>SUM('SAM_temporary 2022'!CF58)</f>
        <v>309.70830022975423</v>
      </c>
      <c r="Q23" s="77">
        <f t="shared" si="3"/>
        <v>0</v>
      </c>
    </row>
    <row r="24" spans="2:17" x14ac:dyDescent="0.25">
      <c r="B24" s="55"/>
      <c r="C24" s="82" t="str">
        <f>'SAM_temporary 2022'!B59</f>
        <v>c-trans</v>
      </c>
      <c r="D24" s="87">
        <f>$P24*D$50/SUM($D$50:$M$50)</f>
        <v>22.075928830028381</v>
      </c>
      <c r="E24" s="87">
        <f t="shared" ref="E24:M24" si="10">$P24*E$50/SUM($D$50:$M$50)</f>
        <v>45.702915164831559</v>
      </c>
      <c r="F24" s="87">
        <f t="shared" si="10"/>
        <v>69.673176169780518</v>
      </c>
      <c r="G24" s="87">
        <f t="shared" si="10"/>
        <v>116.18991286784836</v>
      </c>
      <c r="H24" s="87">
        <f t="shared" si="10"/>
        <v>193.69959227824</v>
      </c>
      <c r="I24" s="87">
        <f t="shared" si="10"/>
        <v>25.647736972329092</v>
      </c>
      <c r="J24" s="87">
        <f t="shared" si="10"/>
        <v>69.549332762324781</v>
      </c>
      <c r="K24" s="87">
        <f t="shared" si="10"/>
        <v>138.77985616584098</v>
      </c>
      <c r="L24" s="87">
        <f t="shared" si="10"/>
        <v>232.5496091345627</v>
      </c>
      <c r="M24" s="87">
        <f t="shared" si="10"/>
        <v>409.52002895178515</v>
      </c>
      <c r="O24" s="77">
        <f t="shared" si="2"/>
        <v>1323.3880892975715</v>
      </c>
      <c r="P24" s="76">
        <f>SUM('SAM_temporary 2022'!CF59)</f>
        <v>1323.3880892975715</v>
      </c>
      <c r="Q24" s="77">
        <f t="shared" si="3"/>
        <v>0</v>
      </c>
    </row>
    <row r="25" spans="2:17" x14ac:dyDescent="0.25">
      <c r="B25" s="55"/>
      <c r="C25" s="78" t="str">
        <f>'SAM_temporary 2022'!B60</f>
        <v>c-afs</v>
      </c>
      <c r="D25" s="87">
        <f>$P25*D$46/SUM($D$46:$M$46)</f>
        <v>52.119868337408406</v>
      </c>
      <c r="E25" s="87">
        <f t="shared" ref="E25:M25" si="11">$P25*E$46/SUM($D$46:$M$46)</f>
        <v>69.727512008405114</v>
      </c>
      <c r="F25" s="87">
        <f t="shared" si="11"/>
        <v>86.861228166171216</v>
      </c>
      <c r="G25" s="87">
        <f t="shared" si="11"/>
        <v>106.10750461755202</v>
      </c>
      <c r="H25" s="87">
        <f t="shared" si="11"/>
        <v>161.17953937777807</v>
      </c>
      <c r="I25" s="87">
        <f t="shared" si="11"/>
        <v>62.181719709066634</v>
      </c>
      <c r="J25" s="87">
        <f t="shared" si="11"/>
        <v>122.66524677725454</v>
      </c>
      <c r="K25" s="87">
        <f t="shared" si="11"/>
        <v>175.75249424614853</v>
      </c>
      <c r="L25" s="87">
        <f t="shared" si="11"/>
        <v>227.18490623668322</v>
      </c>
      <c r="M25" s="87">
        <f t="shared" si="11"/>
        <v>339.05484404474714</v>
      </c>
      <c r="O25" s="77">
        <f t="shared" si="2"/>
        <v>1402.8348635212149</v>
      </c>
      <c r="P25" s="76">
        <f>SUM('SAM_temporary 2022'!CF60)</f>
        <v>1402.8348635212146</v>
      </c>
      <c r="Q25" s="77">
        <f t="shared" si="3"/>
        <v>0</v>
      </c>
    </row>
    <row r="26" spans="2:17" x14ac:dyDescent="0.25">
      <c r="B26" s="55"/>
      <c r="C26" s="86" t="str">
        <f>'SAM_temporary 2022'!B61</f>
        <v>c-publ</v>
      </c>
      <c r="D26" s="87">
        <f t="shared" ref="D26:M35" si="12">$P26*D$53/SUM($D$53:$M$53)</f>
        <v>8.8482241490028386</v>
      </c>
      <c r="E26" s="87">
        <f t="shared" si="12"/>
        <v>12.244675264564455</v>
      </c>
      <c r="F26" s="87">
        <f t="shared" si="12"/>
        <v>13.454967810941117</v>
      </c>
      <c r="G26" s="87">
        <f t="shared" si="12"/>
        <v>17.332256273478066</v>
      </c>
      <c r="H26" s="87">
        <f t="shared" si="12"/>
        <v>28.814390626547606</v>
      </c>
      <c r="I26" s="87">
        <f t="shared" si="12"/>
        <v>13.464520801005436</v>
      </c>
      <c r="J26" s="87">
        <f t="shared" si="12"/>
        <v>27.117421102173605</v>
      </c>
      <c r="K26" s="87">
        <f t="shared" si="12"/>
        <v>39.484938429148471</v>
      </c>
      <c r="L26" s="87">
        <f t="shared" si="12"/>
        <v>56.134427483662328</v>
      </c>
      <c r="M26" s="87">
        <f t="shared" si="12"/>
        <v>111.58926563959106</v>
      </c>
      <c r="O26" s="77">
        <f t="shared" si="2"/>
        <v>328.48508758011496</v>
      </c>
      <c r="P26" s="76">
        <f>SUM('SAM_temporary 2022'!CF61)</f>
        <v>328.48508758011496</v>
      </c>
      <c r="Q26" s="77">
        <f t="shared" si="3"/>
        <v>0</v>
      </c>
    </row>
    <row r="27" spans="2:17" x14ac:dyDescent="0.25">
      <c r="B27" s="55"/>
      <c r="C27" s="86" t="str">
        <f>'SAM_temporary 2022'!B62</f>
        <v>c-tele</v>
      </c>
      <c r="D27" s="87">
        <f t="shared" si="12"/>
        <v>32.351275169503602</v>
      </c>
      <c r="E27" s="87">
        <f t="shared" si="12"/>
        <v>44.769532527019152</v>
      </c>
      <c r="F27" s="87">
        <f t="shared" si="12"/>
        <v>49.194658579894195</v>
      </c>
      <c r="G27" s="87">
        <f t="shared" si="12"/>
        <v>63.370975075810534</v>
      </c>
      <c r="H27" s="87">
        <f t="shared" si="12"/>
        <v>105.35247121944352</v>
      </c>
      <c r="I27" s="87">
        <f t="shared" si="12"/>
        <v>49.229586651907063</v>
      </c>
      <c r="J27" s="87">
        <f t="shared" si="12"/>
        <v>99.147934906530182</v>
      </c>
      <c r="K27" s="87">
        <f t="shared" si="12"/>
        <v>144.36660810816437</v>
      </c>
      <c r="L27" s="87">
        <f t="shared" si="12"/>
        <v>205.24121896382607</v>
      </c>
      <c r="M27" s="87">
        <f t="shared" si="12"/>
        <v>407.99769285637763</v>
      </c>
      <c r="O27" s="77">
        <f t="shared" si="2"/>
        <v>1201.0219540584762</v>
      </c>
      <c r="P27" s="76">
        <f>SUM('SAM_temporary 2022'!CF62)</f>
        <v>1201.0219540584762</v>
      </c>
      <c r="Q27" s="77">
        <f t="shared" si="3"/>
        <v>0</v>
      </c>
    </row>
    <row r="28" spans="2:17" x14ac:dyDescent="0.25">
      <c r="B28" s="55"/>
      <c r="C28" s="86" t="str">
        <f>'SAM_temporary 2022'!B63</f>
        <v>c-info</v>
      </c>
      <c r="D28" s="87">
        <f t="shared" si="12"/>
        <v>4.8768725625126388</v>
      </c>
      <c r="E28" s="87">
        <f t="shared" si="12"/>
        <v>6.7488933179163748</v>
      </c>
      <c r="F28" s="87">
        <f t="shared" si="12"/>
        <v>7.4159698309704751</v>
      </c>
      <c r="G28" s="87">
        <f t="shared" si="12"/>
        <v>9.5530135361781703</v>
      </c>
      <c r="H28" s="87">
        <f t="shared" si="12"/>
        <v>15.881617450657359</v>
      </c>
      <c r="I28" s="87">
        <f t="shared" si="12"/>
        <v>7.4212351491122961</v>
      </c>
      <c r="J28" s="87">
        <f t="shared" si="12"/>
        <v>14.946299360442348</v>
      </c>
      <c r="K28" s="87">
        <f t="shared" si="12"/>
        <v>21.762899494280571</v>
      </c>
      <c r="L28" s="87">
        <f t="shared" si="12"/>
        <v>30.939592464808872</v>
      </c>
      <c r="M28" s="87">
        <f t="shared" si="12"/>
        <v>61.504615921149096</v>
      </c>
      <c r="O28" s="77">
        <f t="shared" si="2"/>
        <v>181.0510090880282</v>
      </c>
      <c r="P28" s="76">
        <f>SUM('SAM_temporary 2022'!CF63)</f>
        <v>181.0510090880282</v>
      </c>
      <c r="Q28" s="77">
        <f t="shared" si="3"/>
        <v>0</v>
      </c>
    </row>
    <row r="29" spans="2:17" x14ac:dyDescent="0.25">
      <c r="B29" s="55"/>
      <c r="C29" s="86" t="str">
        <f>'SAM_temporary 2022'!B64</f>
        <v>c-ofi</v>
      </c>
      <c r="D29" s="87">
        <f t="shared" si="12"/>
        <v>47.137610378373388</v>
      </c>
      <c r="E29" s="87">
        <f t="shared" si="12"/>
        <v>65.231703233443952</v>
      </c>
      <c r="F29" s="87">
        <f t="shared" si="12"/>
        <v>71.679358439079977</v>
      </c>
      <c r="G29" s="87">
        <f t="shared" si="12"/>
        <v>92.335041409343091</v>
      </c>
      <c r="H29" s="87">
        <f t="shared" si="12"/>
        <v>153.50442029630585</v>
      </c>
      <c r="I29" s="87">
        <f t="shared" si="12"/>
        <v>71.730250586025761</v>
      </c>
      <c r="J29" s="87">
        <f t="shared" si="12"/>
        <v>144.46406520167031</v>
      </c>
      <c r="K29" s="87">
        <f t="shared" si="12"/>
        <v>210.35019142197206</v>
      </c>
      <c r="L29" s="87">
        <f t="shared" si="12"/>
        <v>299.04789107723138</v>
      </c>
      <c r="M29" s="87">
        <f t="shared" si="12"/>
        <v>594.47537014765157</v>
      </c>
      <c r="O29" s="77">
        <f t="shared" si="2"/>
        <v>1749.9559021910973</v>
      </c>
      <c r="P29" s="76">
        <f>SUM('SAM_temporary 2022'!CF64)</f>
        <v>1749.9559021910973</v>
      </c>
      <c r="Q29" s="77">
        <f t="shared" si="3"/>
        <v>0</v>
      </c>
    </row>
    <row r="30" spans="2:17" x14ac:dyDescent="0.25">
      <c r="B30" s="55"/>
      <c r="C30" s="86" t="str">
        <f>'SAM_temporary 2022'!B65</f>
        <v>c-rsa</v>
      </c>
      <c r="D30" s="87">
        <f t="shared" si="12"/>
        <v>146.01535686114255</v>
      </c>
      <c r="E30" s="87">
        <f t="shared" si="12"/>
        <v>202.06434627966274</v>
      </c>
      <c r="F30" s="87">
        <f t="shared" si="12"/>
        <v>222.03686224327396</v>
      </c>
      <c r="G30" s="87">
        <f t="shared" si="12"/>
        <v>286.02073617968693</v>
      </c>
      <c r="H30" s="87">
        <f t="shared" si="12"/>
        <v>475.50146325642766</v>
      </c>
      <c r="I30" s="87">
        <f t="shared" si="12"/>
        <v>222.19450780354038</v>
      </c>
      <c r="J30" s="87">
        <f t="shared" si="12"/>
        <v>447.49769588895231</v>
      </c>
      <c r="K30" s="87">
        <f t="shared" si="12"/>
        <v>651.5892091208035</v>
      </c>
      <c r="L30" s="87">
        <f t="shared" si="12"/>
        <v>926.34276926026962</v>
      </c>
      <c r="M30" s="87">
        <f t="shared" si="12"/>
        <v>1841.4708047460535</v>
      </c>
      <c r="O30" s="77">
        <f t="shared" si="2"/>
        <v>5420.7337516398129</v>
      </c>
      <c r="P30" s="76">
        <f>SUM('SAM_temporary 2022'!CF65)</f>
        <v>5420.7337516398129</v>
      </c>
      <c r="Q30" s="77">
        <f t="shared" si="3"/>
        <v>0</v>
      </c>
    </row>
    <row r="31" spans="2:17" x14ac:dyDescent="0.25">
      <c r="B31" s="55"/>
      <c r="C31" s="86" t="str">
        <f>'SAM_temporary 2022'!B66</f>
        <v>c-obs</v>
      </c>
      <c r="D31" s="87">
        <f t="shared" si="12"/>
        <v>9.7766376603188281</v>
      </c>
      <c r="E31" s="87">
        <f t="shared" si="12"/>
        <v>13.529466626747505</v>
      </c>
      <c r="F31" s="87">
        <f t="shared" si="12"/>
        <v>14.866750977782253</v>
      </c>
      <c r="G31" s="87">
        <f t="shared" si="12"/>
        <v>19.150869888471281</v>
      </c>
      <c r="H31" s="87">
        <f t="shared" si="12"/>
        <v>31.837784827183718</v>
      </c>
      <c r="I31" s="87">
        <f t="shared" si="12"/>
        <v>14.877306330004203</v>
      </c>
      <c r="J31" s="87">
        <f t="shared" si="12"/>
        <v>29.96275816861089</v>
      </c>
      <c r="K31" s="87">
        <f t="shared" si="12"/>
        <v>43.627956249874977</v>
      </c>
      <c r="L31" s="87">
        <f t="shared" si="12"/>
        <v>62.024418520077582</v>
      </c>
      <c r="M31" s="87">
        <f t="shared" si="12"/>
        <v>123.29794075823628</v>
      </c>
      <c r="O31" s="77">
        <f t="shared" si="2"/>
        <v>362.9518900073075</v>
      </c>
      <c r="P31" s="76">
        <f>SUM('SAM_temporary 2022'!CF66)</f>
        <v>362.9518900073075</v>
      </c>
      <c r="Q31" s="77">
        <f t="shared" si="3"/>
        <v>0</v>
      </c>
    </row>
    <row r="32" spans="2:17" x14ac:dyDescent="0.25">
      <c r="B32" s="55"/>
      <c r="C32" s="86" t="str">
        <f>'SAM_temporary 2022'!B67</f>
        <v>c-scie</v>
      </c>
      <c r="D32" s="87">
        <f t="shared" si="12"/>
        <v>0</v>
      </c>
      <c r="E32" s="87">
        <f t="shared" si="12"/>
        <v>0</v>
      </c>
      <c r="F32" s="87">
        <f t="shared" si="12"/>
        <v>0</v>
      </c>
      <c r="G32" s="87">
        <f t="shared" si="12"/>
        <v>0</v>
      </c>
      <c r="H32" s="87">
        <f t="shared" si="12"/>
        <v>0</v>
      </c>
      <c r="I32" s="87">
        <f t="shared" si="12"/>
        <v>0</v>
      </c>
      <c r="J32" s="87">
        <f t="shared" si="12"/>
        <v>0</v>
      </c>
      <c r="K32" s="87">
        <f t="shared" si="12"/>
        <v>0</v>
      </c>
      <c r="L32" s="87">
        <f t="shared" si="12"/>
        <v>0</v>
      </c>
      <c r="M32" s="87">
        <f t="shared" si="12"/>
        <v>0</v>
      </c>
      <c r="O32" s="77">
        <f t="shared" si="2"/>
        <v>0</v>
      </c>
      <c r="P32" s="76">
        <f>SUM('SAM_temporary 2022'!CF67)</f>
        <v>0</v>
      </c>
      <c r="Q32" s="77">
        <f t="shared" si="3"/>
        <v>0</v>
      </c>
    </row>
    <row r="33" spans="2:17" x14ac:dyDescent="0.25">
      <c r="B33" s="55"/>
      <c r="C33" s="86" t="str">
        <f>'SAM_temporary 2022'!B68</f>
        <v>c-prof</v>
      </c>
      <c r="D33" s="87">
        <f t="shared" si="12"/>
        <v>0.57280059867404887</v>
      </c>
      <c r="E33" s="87">
        <f t="shared" si="12"/>
        <v>0.79267401051342712</v>
      </c>
      <c r="F33" s="87">
        <f t="shared" si="12"/>
        <v>0.87102377691411426</v>
      </c>
      <c r="G33" s="87">
        <f t="shared" si="12"/>
        <v>1.1220247817681148</v>
      </c>
      <c r="H33" s="87">
        <f t="shared" si="12"/>
        <v>1.8653347749078451</v>
      </c>
      <c r="I33" s="87">
        <f t="shared" si="12"/>
        <v>0.87164220139521043</v>
      </c>
      <c r="J33" s="87">
        <f t="shared" si="12"/>
        <v>1.7554793798450306</v>
      </c>
      <c r="K33" s="87">
        <f t="shared" si="12"/>
        <v>2.5561057213240974</v>
      </c>
      <c r="L33" s="87">
        <f t="shared" si="12"/>
        <v>3.6339307331506037</v>
      </c>
      <c r="M33" s="87">
        <f t="shared" si="12"/>
        <v>7.2238674210303078</v>
      </c>
      <c r="O33" s="77">
        <f t="shared" si="2"/>
        <v>21.264883399522802</v>
      </c>
      <c r="P33" s="76">
        <f>SUM('SAM_temporary 2022'!CF68)</f>
        <v>21.264883399522798</v>
      </c>
      <c r="Q33" s="77">
        <f t="shared" si="3"/>
        <v>0</v>
      </c>
    </row>
    <row r="34" spans="2:17" x14ac:dyDescent="0.25">
      <c r="B34" s="55"/>
      <c r="C34" s="86" t="str">
        <f>'SAM_temporary 2022'!B69</f>
        <v>c-supp</v>
      </c>
      <c r="D34" s="87">
        <f t="shared" si="12"/>
        <v>11.476354644816578</v>
      </c>
      <c r="E34" s="87">
        <f t="shared" si="12"/>
        <v>15.881631554574877</v>
      </c>
      <c r="F34" s="87">
        <f t="shared" si="12"/>
        <v>17.451409427772408</v>
      </c>
      <c r="G34" s="87">
        <f t="shared" si="12"/>
        <v>22.480343675707825</v>
      </c>
      <c r="H34" s="87">
        <f t="shared" si="12"/>
        <v>37.372941749198986</v>
      </c>
      <c r="I34" s="87">
        <f t="shared" si="12"/>
        <v>17.463799880370615</v>
      </c>
      <c r="J34" s="87">
        <f t="shared" si="12"/>
        <v>35.171932399163872</v>
      </c>
      <c r="K34" s="87">
        <f t="shared" si="12"/>
        <v>51.212892995338748</v>
      </c>
      <c r="L34" s="87">
        <f t="shared" si="12"/>
        <v>72.80767154376943</v>
      </c>
      <c r="M34" s="87">
        <f t="shared" si="12"/>
        <v>144.73389975986478</v>
      </c>
      <c r="O34" s="77">
        <f t="shared" si="2"/>
        <v>426.05287763057811</v>
      </c>
      <c r="P34" s="76">
        <f>SUM('SAM_temporary 2022'!CF69)</f>
        <v>426.05287763057811</v>
      </c>
      <c r="Q34" s="77">
        <f t="shared" si="3"/>
        <v>0</v>
      </c>
    </row>
    <row r="35" spans="2:17" x14ac:dyDescent="0.25">
      <c r="B35" s="55"/>
      <c r="C35" s="86" t="str">
        <f>'SAM_temporary 2022'!B70</f>
        <v>c-admi</v>
      </c>
      <c r="D35" s="87">
        <f t="shared" si="12"/>
        <v>24.498375916091096</v>
      </c>
      <c r="E35" s="87">
        <f t="shared" si="12"/>
        <v>33.902244399580248</v>
      </c>
      <c r="F35" s="87">
        <f t="shared" si="12"/>
        <v>37.253222095248141</v>
      </c>
      <c r="G35" s="87">
        <f t="shared" si="12"/>
        <v>47.988401119963257</v>
      </c>
      <c r="H35" s="87">
        <f t="shared" si="12"/>
        <v>79.77937284079853</v>
      </c>
      <c r="I35" s="87">
        <f t="shared" si="12"/>
        <v>37.279671780267115</v>
      </c>
      <c r="J35" s="87">
        <f t="shared" si="12"/>
        <v>75.080916221008948</v>
      </c>
      <c r="K35" s="87">
        <f t="shared" si="12"/>
        <v>109.32327757203161</v>
      </c>
      <c r="L35" s="87">
        <f t="shared" si="12"/>
        <v>155.42127811989201</v>
      </c>
      <c r="M35" s="87">
        <f t="shared" si="12"/>
        <v>308.96095440205738</v>
      </c>
      <c r="O35" s="77">
        <f t="shared" si="2"/>
        <v>909.48771446693843</v>
      </c>
      <c r="P35" s="76">
        <f>SUM('SAM_temporary 2022'!CF70)</f>
        <v>909.48771446693831</v>
      </c>
      <c r="Q35" s="77">
        <f t="shared" si="3"/>
        <v>0</v>
      </c>
    </row>
    <row r="36" spans="2:17" x14ac:dyDescent="0.25">
      <c r="B36" s="55"/>
      <c r="C36" s="83" t="str">
        <f>'SAM_temporary 2022'!B71</f>
        <v>c-educ</v>
      </c>
      <c r="D36" s="87">
        <f>$P36*D$51/SUM($D$51:$M$51)</f>
        <v>14.014438152935831</v>
      </c>
      <c r="E36" s="87">
        <f t="shared" ref="E36:M36" si="13">$P36*E$51/SUM($D$51:$M$51)</f>
        <v>24.925533621632884</v>
      </c>
      <c r="F36" s="87">
        <f t="shared" si="13"/>
        <v>46.254172147529694</v>
      </c>
      <c r="G36" s="87">
        <f t="shared" si="13"/>
        <v>85.096518440256546</v>
      </c>
      <c r="H36" s="87">
        <f t="shared" si="13"/>
        <v>101.5654061542761</v>
      </c>
      <c r="I36" s="87">
        <f t="shared" si="13"/>
        <v>50.401258941987642</v>
      </c>
      <c r="J36" s="87">
        <f t="shared" si="13"/>
        <v>71.906538675328875</v>
      </c>
      <c r="K36" s="87">
        <f t="shared" si="13"/>
        <v>154.2049972003131</v>
      </c>
      <c r="L36" s="87">
        <f t="shared" si="13"/>
        <v>398.56891691688702</v>
      </c>
      <c r="M36" s="87">
        <f t="shared" si="13"/>
        <v>812.8046911038366</v>
      </c>
      <c r="O36" s="77">
        <f t="shared" si="2"/>
        <v>1759.7424713549844</v>
      </c>
      <c r="P36" s="76">
        <f>SUM('SAM_temporary 2022'!CF71)</f>
        <v>1759.7424713549842</v>
      </c>
      <c r="Q36" s="77">
        <f t="shared" si="3"/>
        <v>0</v>
      </c>
    </row>
    <row r="37" spans="2:17" x14ac:dyDescent="0.25">
      <c r="B37" s="55" t="s">
        <v>461</v>
      </c>
      <c r="C37" s="84" t="s">
        <v>110</v>
      </c>
      <c r="D37" s="87">
        <f>$P37*D$52/SUM($D$52:$M$52)</f>
        <v>53.130674804497744</v>
      </c>
      <c r="E37" s="87">
        <f t="shared" ref="E37:M37" si="14">$P37*E$52/SUM($D$52:$M$52)</f>
        <v>79.520484502459908</v>
      </c>
      <c r="F37" s="87">
        <f t="shared" si="14"/>
        <v>113.11876928217426</v>
      </c>
      <c r="G37" s="87">
        <f t="shared" si="14"/>
        <v>124.578614070282</v>
      </c>
      <c r="H37" s="87">
        <f t="shared" si="14"/>
        <v>171.60294861649405</v>
      </c>
      <c r="I37" s="87">
        <f t="shared" si="14"/>
        <v>69.347046691384364</v>
      </c>
      <c r="J37" s="87">
        <f t="shared" si="14"/>
        <v>107.62797594194389</v>
      </c>
      <c r="K37" s="87">
        <f t="shared" si="14"/>
        <v>157.93103960350959</v>
      </c>
      <c r="L37" s="87">
        <f t="shared" si="14"/>
        <v>222.79226001368724</v>
      </c>
      <c r="M37" s="87">
        <f t="shared" si="14"/>
        <v>319.67862638300875</v>
      </c>
      <c r="O37" s="77">
        <f t="shared" si="2"/>
        <v>1419.3284399094418</v>
      </c>
      <c r="P37" s="76">
        <f>SUM('SAM_temporary 2022'!CF72)</f>
        <v>1419.3284399094418</v>
      </c>
      <c r="Q37" s="77">
        <f t="shared" si="3"/>
        <v>0</v>
      </c>
    </row>
    <row r="38" spans="2:17" x14ac:dyDescent="0.25">
      <c r="B38" s="55" t="s">
        <v>462</v>
      </c>
      <c r="C38" s="86" t="s">
        <v>111</v>
      </c>
      <c r="D38" s="87">
        <f t="shared" ref="D38:M41" si="15">$P38*D$53/SUM($D$53:$M$53)</f>
        <v>14.164372913112864</v>
      </c>
      <c r="E38" s="87">
        <f t="shared" si="15"/>
        <v>19.601463946503394</v>
      </c>
      <c r="F38" s="87">
        <f t="shared" si="15"/>
        <v>21.538918815656089</v>
      </c>
      <c r="G38" s="87">
        <f t="shared" si="15"/>
        <v>27.745741648153221</v>
      </c>
      <c r="H38" s="87">
        <f t="shared" si="15"/>
        <v>46.126518409292295</v>
      </c>
      <c r="I38" s="87">
        <f t="shared" si="15"/>
        <v>21.554211388654654</v>
      </c>
      <c r="J38" s="87">
        <f t="shared" si="15"/>
        <v>43.409983570137037</v>
      </c>
      <c r="K38" s="87">
        <f t="shared" si="15"/>
        <v>63.208094974039319</v>
      </c>
      <c r="L38" s="87">
        <f t="shared" si="15"/>
        <v>89.860852387231915</v>
      </c>
      <c r="M38" s="87">
        <f t="shared" si="15"/>
        <v>178.63380775652098</v>
      </c>
      <c r="O38" s="77">
        <f t="shared" si="2"/>
        <v>525.84396580930184</v>
      </c>
      <c r="P38" s="76">
        <f>SUM('SAM_temporary 2022'!CF73)</f>
        <v>525.84396580930172</v>
      </c>
      <c r="Q38" s="77">
        <f t="shared" si="3"/>
        <v>0</v>
      </c>
    </row>
    <row r="39" spans="2:17" x14ac:dyDescent="0.25">
      <c r="B39" s="55" t="s">
        <v>463</v>
      </c>
      <c r="C39" s="86" t="s">
        <v>112</v>
      </c>
      <c r="D39" s="87">
        <f t="shared" si="15"/>
        <v>43.359323086658904</v>
      </c>
      <c r="E39" s="87">
        <f t="shared" si="15"/>
        <v>60.003094626315885</v>
      </c>
      <c r="F39" s="87">
        <f t="shared" si="15"/>
        <v>65.933941840853834</v>
      </c>
      <c r="G39" s="87">
        <f t="shared" si="15"/>
        <v>84.93398075445441</v>
      </c>
      <c r="H39" s="87">
        <f t="shared" si="15"/>
        <v>141.20036424059995</v>
      </c>
      <c r="I39" s="87">
        <f t="shared" si="15"/>
        <v>65.98075475784907</v>
      </c>
      <c r="J39" s="87">
        <f t="shared" si="15"/>
        <v>132.88463346383858</v>
      </c>
      <c r="K39" s="87">
        <f t="shared" si="15"/>
        <v>193.48969618940123</v>
      </c>
      <c r="L39" s="87">
        <f t="shared" si="15"/>
        <v>275.07788416764248</v>
      </c>
      <c r="M39" s="87">
        <f t="shared" si="15"/>
        <v>546.8255483124608</v>
      </c>
      <c r="O39" s="77">
        <f t="shared" si="2"/>
        <v>1609.6892214400752</v>
      </c>
      <c r="P39" s="76">
        <f>SUM('SAM_temporary 2022'!CF74)</f>
        <v>1609.689221440075</v>
      </c>
      <c r="Q39" s="77">
        <f t="shared" si="3"/>
        <v>0</v>
      </c>
    </row>
    <row r="40" spans="2:17" x14ac:dyDescent="0.25">
      <c r="B40" s="55" t="s">
        <v>464</v>
      </c>
      <c r="C40" s="86" t="s">
        <v>113</v>
      </c>
      <c r="D40" s="87">
        <f>$P40*D$53/SUM($D$53:$M$53)</f>
        <v>18.287810067564759</v>
      </c>
      <c r="E40" s="87">
        <f t="shared" si="15"/>
        <v>25.307710542414192</v>
      </c>
      <c r="F40" s="87">
        <f t="shared" si="15"/>
        <v>27.809184266587433</v>
      </c>
      <c r="G40" s="87">
        <f t="shared" si="15"/>
        <v>35.822895694549707</v>
      </c>
      <c r="H40" s="87">
        <f t="shared" si="15"/>
        <v>59.554560792891571</v>
      </c>
      <c r="I40" s="87">
        <f t="shared" si="15"/>
        <v>27.828928710775514</v>
      </c>
      <c r="J40" s="87">
        <f t="shared" si="15"/>
        <v>56.047206567954269</v>
      </c>
      <c r="K40" s="87">
        <f t="shared" si="15"/>
        <v>81.608811255435157</v>
      </c>
      <c r="L40" s="87">
        <f t="shared" si="15"/>
        <v>116.02054048194461</v>
      </c>
      <c r="M40" s="87">
        <f t="shared" si="15"/>
        <v>230.63648266933353</v>
      </c>
      <c r="O40" s="77">
        <f t="shared" si="2"/>
        <v>678.92413104945081</v>
      </c>
      <c r="P40" s="76">
        <f>SUM('SAM_temporary 2022'!CF75)</f>
        <v>678.92413104945069</v>
      </c>
      <c r="Q40" s="77">
        <f t="shared" si="3"/>
        <v>0</v>
      </c>
    </row>
    <row r="41" spans="2:17" x14ac:dyDescent="0.25">
      <c r="B41" s="55" t="s">
        <v>465</v>
      </c>
      <c r="C41" s="86" t="s">
        <v>114</v>
      </c>
      <c r="D41" s="87">
        <f>$P41*D$53/SUM($D$53:$M$53)</f>
        <v>1.9221873149172237</v>
      </c>
      <c r="E41" s="87">
        <f t="shared" si="15"/>
        <v>2.6600320100931181</v>
      </c>
      <c r="F41" s="87">
        <f t="shared" si="15"/>
        <v>2.9229558398704487</v>
      </c>
      <c r="G41" s="87">
        <f t="shared" si="15"/>
        <v>3.765257591437551</v>
      </c>
      <c r="H41" s="87">
        <f t="shared" si="15"/>
        <v>6.2596352914117146</v>
      </c>
      <c r="I41" s="87">
        <f t="shared" si="15"/>
        <v>2.9250311304611869</v>
      </c>
      <c r="J41" s="87">
        <f t="shared" si="15"/>
        <v>5.8909858043934165</v>
      </c>
      <c r="K41" s="87">
        <f t="shared" si="15"/>
        <v>8.5777040116405896</v>
      </c>
      <c r="L41" s="87">
        <f t="shared" si="15"/>
        <v>12.194637321817453</v>
      </c>
      <c r="M41" s="87">
        <f t="shared" si="15"/>
        <v>24.241640727142201</v>
      </c>
      <c r="O41" s="77">
        <f t="shared" si="2"/>
        <v>71.360067043184898</v>
      </c>
      <c r="P41" s="76">
        <f>SUM('SAM_temporary 2022'!CF76)</f>
        <v>71.360067043184898</v>
      </c>
      <c r="Q41" s="77">
        <f t="shared" si="3"/>
        <v>0</v>
      </c>
    </row>
    <row r="45" spans="2:17" x14ac:dyDescent="0.25">
      <c r="C45" s="74" t="s">
        <v>535</v>
      </c>
      <c r="D45" s="85" t="s">
        <v>536</v>
      </c>
      <c r="E45" s="85" t="s">
        <v>537</v>
      </c>
      <c r="F45" s="85" t="s">
        <v>538</v>
      </c>
      <c r="G45" s="85" t="s">
        <v>539</v>
      </c>
      <c r="H45" s="85" t="s">
        <v>540</v>
      </c>
      <c r="I45" s="85" t="s">
        <v>541</v>
      </c>
      <c r="J45" s="85" t="s">
        <v>542</v>
      </c>
      <c r="K45" s="85" t="s">
        <v>543</v>
      </c>
      <c r="L45" s="85" t="s">
        <v>544</v>
      </c>
      <c r="M45" s="85" t="s">
        <v>545</v>
      </c>
    </row>
    <row r="46" spans="2:17" x14ac:dyDescent="0.25">
      <c r="C46" s="78" t="s">
        <v>546</v>
      </c>
      <c r="D46" s="75">
        <v>68843918.133846998</v>
      </c>
      <c r="E46" s="75">
        <v>92101443.873719603</v>
      </c>
      <c r="F46" s="75">
        <v>114732969.81806301</v>
      </c>
      <c r="G46" s="75">
        <v>140154927.368352</v>
      </c>
      <c r="H46" s="75">
        <v>212898293.25625399</v>
      </c>
      <c r="I46" s="75">
        <v>82134382.8683521</v>
      </c>
      <c r="J46" s="75">
        <v>162025662.69608799</v>
      </c>
      <c r="K46" s="75">
        <v>232147369.35582399</v>
      </c>
      <c r="L46" s="75">
        <v>300083242.43939602</v>
      </c>
      <c r="M46" s="75">
        <v>447849633.37191498</v>
      </c>
    </row>
    <row r="47" spans="2:17" x14ac:dyDescent="0.25">
      <c r="C47" s="79" t="s">
        <v>547</v>
      </c>
      <c r="D47" s="75">
        <v>4789613.9068553904</v>
      </c>
      <c r="E47" s="75">
        <v>8786743.9996623993</v>
      </c>
      <c r="F47" s="75">
        <v>10341676.734338099</v>
      </c>
      <c r="G47" s="75">
        <v>12176182.035364799</v>
      </c>
      <c r="H47" s="75">
        <v>16580742.9078172</v>
      </c>
      <c r="I47" s="75">
        <v>6120525.5822111797</v>
      </c>
      <c r="J47" s="75">
        <v>13716095.208855901</v>
      </c>
      <c r="K47" s="75">
        <v>22381604.765549298</v>
      </c>
      <c r="L47" s="75">
        <v>27941269.7310596</v>
      </c>
      <c r="M47" s="75">
        <v>49081998.226424403</v>
      </c>
    </row>
    <row r="48" spans="2:17" x14ac:dyDescent="0.25">
      <c r="C48" s="80" t="s">
        <v>548</v>
      </c>
      <c r="D48" s="75">
        <v>2672550.8065282502</v>
      </c>
      <c r="E48" s="75">
        <v>6101408.1047333097</v>
      </c>
      <c r="F48" s="75">
        <v>7588320.9217368597</v>
      </c>
      <c r="G48" s="75">
        <v>11234419.009140801</v>
      </c>
      <c r="H48" s="75">
        <v>24256862.677210599</v>
      </c>
      <c r="I48" s="75">
        <v>4542039.0302872099</v>
      </c>
      <c r="J48" s="75">
        <v>10120601.7385346</v>
      </c>
      <c r="K48" s="75">
        <v>14530944.2200789</v>
      </c>
      <c r="L48" s="75">
        <v>18683180.5759551</v>
      </c>
      <c r="M48" s="75">
        <v>52065953.707276598</v>
      </c>
    </row>
    <row r="49" spans="3:13" x14ac:dyDescent="0.25">
      <c r="C49" s="81" t="s">
        <v>549</v>
      </c>
      <c r="D49" s="75">
        <v>16919650.8320802</v>
      </c>
      <c r="E49" s="75">
        <v>21457726.361429501</v>
      </c>
      <c r="F49" s="75">
        <v>24568331.2534004</v>
      </c>
      <c r="G49" s="75">
        <v>32824161.4539246</v>
      </c>
      <c r="H49" s="75">
        <v>54436790.344432399</v>
      </c>
      <c r="I49" s="75">
        <v>35728143.100414798</v>
      </c>
      <c r="J49" s="75">
        <v>58240532.87269</v>
      </c>
      <c r="K49" s="75">
        <v>70020424.255917698</v>
      </c>
      <c r="L49" s="75">
        <v>86348500.562632903</v>
      </c>
      <c r="M49" s="75">
        <v>121818330.661341</v>
      </c>
    </row>
    <row r="50" spans="3:13" x14ac:dyDescent="0.25">
      <c r="C50" s="82" t="s">
        <v>550</v>
      </c>
      <c r="D50" s="75">
        <v>8770562.7382277194</v>
      </c>
      <c r="E50" s="75">
        <v>18157346.3050768</v>
      </c>
      <c r="F50" s="75">
        <v>27680509.729559001</v>
      </c>
      <c r="G50" s="75">
        <v>46161179.817291804</v>
      </c>
      <c r="H50" s="75">
        <v>76955059.944503799</v>
      </c>
      <c r="I50" s="75">
        <v>10189609.141310399</v>
      </c>
      <c r="J50" s="75">
        <v>27631307.886992399</v>
      </c>
      <c r="K50" s="75">
        <v>55135955.758703299</v>
      </c>
      <c r="L50" s="75">
        <v>92389813.011659101</v>
      </c>
      <c r="M50" s="75">
        <v>162698527.16669801</v>
      </c>
    </row>
    <row r="51" spans="3:13" x14ac:dyDescent="0.25">
      <c r="C51" s="83" t="s">
        <v>551</v>
      </c>
      <c r="D51" s="75">
        <v>830409.15981292701</v>
      </c>
      <c r="E51" s="75">
        <v>1476933.37447802</v>
      </c>
      <c r="F51" s="75">
        <v>2740736.9322776799</v>
      </c>
      <c r="G51" s="75">
        <v>5042294.7826970397</v>
      </c>
      <c r="H51" s="75">
        <v>6018139.4837411204</v>
      </c>
      <c r="I51" s="75">
        <v>2986467.7152799</v>
      </c>
      <c r="J51" s="75">
        <v>4260737.9414583798</v>
      </c>
      <c r="K51" s="75">
        <v>9137236.9528236408</v>
      </c>
      <c r="L51" s="75">
        <v>23616735.527507801</v>
      </c>
      <c r="M51" s="75">
        <v>48161792.379107803</v>
      </c>
    </row>
    <row r="52" spans="3:13" x14ac:dyDescent="0.25">
      <c r="C52" s="84" t="s">
        <v>552</v>
      </c>
      <c r="D52" s="75">
        <v>19913650.6855576</v>
      </c>
      <c r="E52" s="75">
        <v>29804687.3403202</v>
      </c>
      <c r="F52" s="75">
        <v>42397497.599159203</v>
      </c>
      <c r="G52" s="75">
        <v>46692706.475402698</v>
      </c>
      <c r="H52" s="75">
        <v>64317669.367739096</v>
      </c>
      <c r="I52" s="75">
        <v>25991630.427595802</v>
      </c>
      <c r="J52" s="75">
        <v>40339519.962581597</v>
      </c>
      <c r="K52" s="75">
        <v>59193367.421808399</v>
      </c>
      <c r="L52" s="75">
        <v>83503687.0448879</v>
      </c>
      <c r="M52" s="75">
        <v>119817196.390873</v>
      </c>
    </row>
    <row r="53" spans="3:13" x14ac:dyDescent="0.25">
      <c r="C53" s="86" t="s">
        <v>553</v>
      </c>
      <c r="D53" s="75">
        <v>15539953.534695501</v>
      </c>
      <c r="E53" s="75">
        <v>21505070.560425501</v>
      </c>
      <c r="F53" s="75">
        <v>23630682.391382702</v>
      </c>
      <c r="G53" s="75">
        <v>30440284.129967202</v>
      </c>
      <c r="H53" s="75">
        <v>50606119.818695799</v>
      </c>
      <c r="I53" s="75">
        <v>23647460.110755201</v>
      </c>
      <c r="J53" s="75">
        <v>47625767.251391299</v>
      </c>
      <c r="K53" s="75">
        <v>69346582.791805699</v>
      </c>
      <c r="L53" s="75">
        <v>98587736.9405424</v>
      </c>
      <c r="M53" s="75">
        <v>195981925.16466299</v>
      </c>
    </row>
    <row r="54" spans="3:13" x14ac:dyDescent="0.25">
      <c r="C54" s="88" t="s">
        <v>554</v>
      </c>
      <c r="D54" s="75">
        <v>10909080.961079899</v>
      </c>
      <c r="E54" s="75">
        <v>17003864.6994012</v>
      </c>
      <c r="F54" s="75">
        <v>27236285.202862199</v>
      </c>
      <c r="G54" s="75">
        <v>37615872.171932198</v>
      </c>
      <c r="H54" s="75">
        <v>62529856.774473198</v>
      </c>
      <c r="I54" s="75">
        <v>814132.81174723303</v>
      </c>
      <c r="J54" s="75">
        <v>1981533.15626208</v>
      </c>
      <c r="K54" s="75">
        <v>2248767.6574796</v>
      </c>
      <c r="L54" s="75">
        <v>3522743.8459657002</v>
      </c>
      <c r="M54" s="75">
        <v>11073398.787910501</v>
      </c>
    </row>
    <row r="55" spans="3:13" x14ac:dyDescent="0.25">
      <c r="C55" s="88" t="s">
        <v>555</v>
      </c>
      <c r="D55" s="75">
        <v>3879460.0555019402</v>
      </c>
      <c r="E55" s="75">
        <v>12225931.0121199</v>
      </c>
      <c r="F55" s="75">
        <v>10836390.514799099</v>
      </c>
      <c r="G55" s="75">
        <v>18275525.8670565</v>
      </c>
      <c r="H55" s="75">
        <v>29531617.530249301</v>
      </c>
      <c r="I55" s="75">
        <v>2880702.2420870499</v>
      </c>
      <c r="J55" s="75">
        <v>7993058.4399503097</v>
      </c>
      <c r="K55" s="75">
        <v>12991892.690367401</v>
      </c>
      <c r="L55" s="75">
        <v>21789446.170146901</v>
      </c>
      <c r="M55" s="75">
        <v>43103595.797542602</v>
      </c>
    </row>
    <row r="56" spans="3:13" x14ac:dyDescent="0.25">
      <c r="C56" s="89" t="s">
        <v>556</v>
      </c>
      <c r="D56" s="75">
        <v>42706669.891552001</v>
      </c>
      <c r="E56" s="75">
        <v>48285397.539618202</v>
      </c>
      <c r="F56" s="75">
        <v>70756617.898084</v>
      </c>
      <c r="G56" s="75">
        <v>82942359.223676696</v>
      </c>
      <c r="H56" s="75">
        <v>130460992.993432</v>
      </c>
      <c r="I56" s="75">
        <v>36383823.197749503</v>
      </c>
      <c r="J56" s="75">
        <v>70583745.045752198</v>
      </c>
      <c r="K56" s="75">
        <v>89234799.452014297</v>
      </c>
      <c r="L56" s="75">
        <v>141813378.84832099</v>
      </c>
      <c r="M56" s="75">
        <v>209718385.47466499</v>
      </c>
    </row>
    <row r="57" spans="3:13" x14ac:dyDescent="0.25">
      <c r="C57" s="88" t="s">
        <v>557</v>
      </c>
      <c r="D57" s="75">
        <v>729083.70799001097</v>
      </c>
      <c r="E57" s="75">
        <v>5984751.1256574001</v>
      </c>
      <c r="F57" s="75">
        <v>7710723.20002429</v>
      </c>
      <c r="G57" s="75">
        <v>6507972.3814983396</v>
      </c>
      <c r="H57" s="75">
        <v>40934059.819413498</v>
      </c>
      <c r="I57" s="75">
        <v>3239132.2321548499</v>
      </c>
      <c r="J57" s="75">
        <v>3162085.7633972201</v>
      </c>
      <c r="K57" s="75">
        <v>12970413.922389301</v>
      </c>
      <c r="L57" s="75">
        <v>18119939.591935501</v>
      </c>
      <c r="M57" s="75">
        <v>29701546.067812599</v>
      </c>
    </row>
  </sheetData>
  <mergeCells count="1">
    <mergeCell ref="B5:B41"/>
  </mergeCells>
  <pageMargins left="0.7" right="0.7" top="0.75" bottom="0.75" header="0.3" footer="0.3"/>
  <pageSetup orientation="portrait"/>
  <ignoredErrors>
    <ignoredError sqref="D6:M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3"/>
  <sheetViews>
    <sheetView workbookViewId="0">
      <selection activeCell="J51" sqref="J51"/>
    </sheetView>
  </sheetViews>
  <sheetFormatPr defaultColWidth="11.42578125" defaultRowHeight="15" x14ac:dyDescent="0.25"/>
  <cols>
    <col min="5" max="5" width="9" customWidth="1"/>
    <col min="7" max="7" width="10" customWidth="1"/>
  </cols>
  <sheetData>
    <row r="1" spans="1:17" ht="15.75" customHeight="1" x14ac:dyDescent="0.25">
      <c r="A1" t="s">
        <v>195</v>
      </c>
    </row>
    <row r="2" spans="1:17" ht="17.25" customHeight="1" x14ac:dyDescent="0.3">
      <c r="E2" s="59" t="s">
        <v>173</v>
      </c>
      <c r="F2" s="60"/>
      <c r="G2" s="60"/>
      <c r="H2" s="60"/>
      <c r="I2" s="61"/>
      <c r="J2" s="56" t="s">
        <v>34</v>
      </c>
      <c r="K2" s="57"/>
      <c r="L2" s="69"/>
      <c r="M2" s="70" t="s">
        <v>132</v>
      </c>
      <c r="N2" s="71"/>
      <c r="O2" s="72"/>
      <c r="P2" s="34" t="s">
        <v>128</v>
      </c>
      <c r="Q2" s="35" t="s">
        <v>133</v>
      </c>
    </row>
    <row r="3" spans="1:17" ht="30.75" customHeight="1" x14ac:dyDescent="0.25">
      <c r="E3" s="11" t="str">
        <f>'SAM_temporary 2022'!CA2</f>
        <v>t-netprod</v>
      </c>
      <c r="F3" s="11" t="str">
        <f>'SAM_temporary 2022'!CB2</f>
        <v>t-pit</v>
      </c>
      <c r="G3" s="11" t="str">
        <f>'SAM_temporary 2022'!CC2</f>
        <v>t-profit</v>
      </c>
      <c r="H3" s="11" t="str">
        <f>'SAM_temporary 2022'!CD2</f>
        <v>t-com_tax</v>
      </c>
      <c r="I3" s="11" t="str">
        <f>'SAM_temporary 2022'!CE2</f>
        <v>t-ssb</v>
      </c>
      <c r="J3" s="11" t="str">
        <f>'SAM_temporary 2022'!CF2</f>
        <v>h-hh</v>
      </c>
      <c r="K3" s="11" t="str">
        <f>'SAM_temporary 2022'!CG2</f>
        <v>g-gov</v>
      </c>
      <c r="L3" s="42" t="str">
        <f>'SAM_temporary 2022'!CH2</f>
        <v>e-ent</v>
      </c>
      <c r="M3" s="42" t="str">
        <f>'SAM_temporary 2022'!CI2</f>
        <v>i-priv</v>
      </c>
      <c r="N3" s="42" t="str">
        <f>'SAM_temporary 2022'!CJ2</f>
        <v>i-pub</v>
      </c>
      <c r="O3" s="42" t="str">
        <f>'SAM_temporary 2022'!CK2</f>
        <v>i-dstk</v>
      </c>
      <c r="P3" s="42" t="str">
        <f>'SAM_temporary 2022'!CL2</f>
        <v>debt</v>
      </c>
      <c r="Q3" s="42" t="str">
        <f>'SAM_temporary 2022'!CM2</f>
        <v>w-row</v>
      </c>
    </row>
    <row r="4" spans="1:17" ht="15.75" customHeight="1" x14ac:dyDescent="0.25">
      <c r="C4" s="73" t="s">
        <v>173</v>
      </c>
      <c r="D4" s="32" t="str">
        <f>'SAM_temporary 2022'!B79</f>
        <v>t-netprod</v>
      </c>
      <c r="E4" s="28">
        <f>'SAM_temporary 2022'!CA79</f>
        <v>0</v>
      </c>
      <c r="F4" s="28">
        <f>'SAM_temporary 2022'!CB79</f>
        <v>0</v>
      </c>
      <c r="G4" s="28">
        <f>'SAM_temporary 2022'!CC79</f>
        <v>0</v>
      </c>
      <c r="H4" s="28">
        <f>'SAM_temporary 2022'!CD79</f>
        <v>0</v>
      </c>
      <c r="I4" s="28">
        <f>'SAM_temporary 2022'!CE79</f>
        <v>0</v>
      </c>
      <c r="J4" s="40">
        <f>'SAM_temporary 2022'!CF79</f>
        <v>0</v>
      </c>
      <c r="K4" s="28">
        <f>'SAM_temporary 2022'!CG79</f>
        <v>0</v>
      </c>
      <c r="L4" s="28">
        <f>'SAM_temporary 2022'!CH79</f>
        <v>0</v>
      </c>
      <c r="M4" s="28">
        <f>'SAM_temporary 2022'!CI79</f>
        <v>0</v>
      </c>
      <c r="N4" s="28">
        <f>'SAM_temporary 2022'!CJ79</f>
        <v>0</v>
      </c>
      <c r="O4" s="28">
        <f>'SAM_temporary 2022'!CK79</f>
        <v>0</v>
      </c>
      <c r="P4" s="28">
        <f>'SAM_temporary 2022'!CL79</f>
        <v>0</v>
      </c>
      <c r="Q4" s="28">
        <f>'SAM_temporary 2022'!CM79</f>
        <v>0</v>
      </c>
    </row>
    <row r="5" spans="1:17" ht="15.75" customHeight="1" x14ac:dyDescent="0.25">
      <c r="C5" s="73"/>
      <c r="D5" s="32" t="str">
        <f>'SAM_temporary 2022'!B80</f>
        <v>t-pit</v>
      </c>
      <c r="E5" s="28">
        <f>'SAM_temporary 2022'!CA80</f>
        <v>0</v>
      </c>
      <c r="F5" s="28">
        <f>'SAM_temporary 2022'!CB80</f>
        <v>0</v>
      </c>
      <c r="G5" s="28">
        <f>'SAM_temporary 2022'!CC80</f>
        <v>0</v>
      </c>
      <c r="H5" s="28">
        <f>'SAM_temporary 2022'!CD80</f>
        <v>0</v>
      </c>
      <c r="I5" s="28">
        <f>'SAM_temporary 2022'!CE80</f>
        <v>0</v>
      </c>
      <c r="J5" s="40">
        <f>'SAM_temporary 2022'!CF80</f>
        <v>5034</v>
      </c>
      <c r="K5" s="28">
        <f>'SAM_temporary 2022'!CG80</f>
        <v>0</v>
      </c>
      <c r="L5" s="28">
        <f>'SAM_temporary 2022'!CH80</f>
        <v>0</v>
      </c>
      <c r="M5" s="28">
        <f>'SAM_temporary 2022'!CI80</f>
        <v>0</v>
      </c>
      <c r="N5" s="28">
        <f>'SAM_temporary 2022'!CJ80</f>
        <v>0</v>
      </c>
      <c r="O5" s="28">
        <f>'SAM_temporary 2022'!CK80</f>
        <v>0</v>
      </c>
      <c r="P5" s="28">
        <f>'SAM_temporary 2022'!CL80</f>
        <v>0</v>
      </c>
      <c r="Q5" s="28">
        <f>'SAM_temporary 2022'!CM80</f>
        <v>0</v>
      </c>
    </row>
    <row r="6" spans="1:17" ht="15.75" customHeight="1" x14ac:dyDescent="0.25">
      <c r="C6" s="73"/>
      <c r="D6" s="32" t="str">
        <f>'SAM_temporary 2022'!B81</f>
        <v>t-profit</v>
      </c>
      <c r="E6" s="28">
        <f>'SAM_temporary 2022'!CA81</f>
        <v>0</v>
      </c>
      <c r="F6" s="28">
        <f>'SAM_temporary 2022'!CB81</f>
        <v>0</v>
      </c>
      <c r="G6" s="28">
        <f>'SAM_temporary 2022'!CC81</f>
        <v>0</v>
      </c>
      <c r="H6" s="28">
        <f>'SAM_temporary 2022'!CD81</f>
        <v>0</v>
      </c>
      <c r="I6" s="28">
        <f>'SAM_temporary 2022'!CE81</f>
        <v>0</v>
      </c>
      <c r="J6" s="40">
        <f>'SAM_temporary 2022'!CF81</f>
        <v>0</v>
      </c>
      <c r="K6" s="28">
        <f>'SAM_temporary 2022'!CG81</f>
        <v>0</v>
      </c>
      <c r="L6" s="28">
        <f>'SAM_temporary 2022'!CH81</f>
        <v>2270.5857277827872</v>
      </c>
      <c r="M6" s="28">
        <f>'SAM_temporary 2022'!CI81</f>
        <v>0</v>
      </c>
      <c r="N6" s="28">
        <f>'SAM_temporary 2022'!CJ81</f>
        <v>0</v>
      </c>
      <c r="O6" s="28">
        <f>'SAM_temporary 2022'!CK81</f>
        <v>0</v>
      </c>
      <c r="P6" s="28">
        <f>'SAM_temporary 2022'!CL81</f>
        <v>0</v>
      </c>
      <c r="Q6" s="28">
        <f>'SAM_temporary 2022'!CM81</f>
        <v>0</v>
      </c>
    </row>
    <row r="7" spans="1:17" ht="15.75" customHeight="1" x14ac:dyDescent="0.25">
      <c r="C7" s="73"/>
      <c r="D7" s="32" t="str">
        <f>'SAM_temporary 2022'!B82</f>
        <v>t-com_tax</v>
      </c>
      <c r="E7" s="28">
        <f>'SAM_temporary 2022'!CA82</f>
        <v>0</v>
      </c>
      <c r="F7" s="28">
        <f>'SAM_temporary 2022'!CB82</f>
        <v>0</v>
      </c>
      <c r="G7" s="28">
        <f>'SAM_temporary 2022'!CC82</f>
        <v>0</v>
      </c>
      <c r="H7" s="28">
        <f>'SAM_temporary 2022'!CD82</f>
        <v>0</v>
      </c>
      <c r="I7" s="28">
        <f>'SAM_temporary 2022'!CE82</f>
        <v>0</v>
      </c>
      <c r="J7" s="40">
        <f>'SAM_temporary 2022'!CF82</f>
        <v>0</v>
      </c>
      <c r="K7" s="28">
        <f>'SAM_temporary 2022'!CG82</f>
        <v>0</v>
      </c>
      <c r="L7" s="28">
        <f>'SAM_temporary 2022'!CH82</f>
        <v>0</v>
      </c>
      <c r="M7" s="28">
        <f>'SAM_temporary 2022'!CI82</f>
        <v>0</v>
      </c>
      <c r="N7" s="28">
        <f>'SAM_temporary 2022'!CJ82</f>
        <v>0</v>
      </c>
      <c r="O7" s="28">
        <f>'SAM_temporary 2022'!CK82</f>
        <v>0</v>
      </c>
      <c r="P7" s="28">
        <f>'SAM_temporary 2022'!CL82</f>
        <v>0</v>
      </c>
      <c r="Q7" s="28">
        <f>'SAM_temporary 2022'!CM82</f>
        <v>0</v>
      </c>
    </row>
    <row r="8" spans="1:17" ht="15.75" customHeight="1" x14ac:dyDescent="0.25">
      <c r="C8" s="73"/>
      <c r="D8" s="32" t="str">
        <f>'SAM_temporary 2022'!B83</f>
        <v>t-ssb</v>
      </c>
      <c r="E8" s="28">
        <f>'SAM_temporary 2022'!CA83</f>
        <v>0</v>
      </c>
      <c r="F8" s="28">
        <f>'SAM_temporary 2022'!CB83</f>
        <v>0</v>
      </c>
      <c r="G8" s="28">
        <f>'SAM_temporary 2022'!CC83</f>
        <v>0</v>
      </c>
      <c r="H8" s="28">
        <f>'SAM_temporary 2022'!CD83</f>
        <v>0</v>
      </c>
      <c r="I8" s="28">
        <f>'SAM_temporary 2022'!CE83</f>
        <v>0</v>
      </c>
      <c r="J8" s="40">
        <f>'SAM_temporary 2022'!CF83</f>
        <v>0</v>
      </c>
      <c r="K8" s="28">
        <f>'SAM_temporary 2022'!CG83</f>
        <v>0</v>
      </c>
      <c r="L8" s="28">
        <f>'SAM_temporary 2022'!CH83</f>
        <v>0</v>
      </c>
      <c r="M8" s="28">
        <f>'SAM_temporary 2022'!CI83</f>
        <v>0</v>
      </c>
      <c r="N8" s="28">
        <f>'SAM_temporary 2022'!CJ83</f>
        <v>0</v>
      </c>
      <c r="O8" s="28">
        <f>'SAM_temporary 2022'!CK83</f>
        <v>0</v>
      </c>
      <c r="P8" s="28">
        <f>'SAM_temporary 2022'!CL83</f>
        <v>0</v>
      </c>
      <c r="Q8" s="28">
        <f>'SAM_temporary 2022'!CM83</f>
        <v>0</v>
      </c>
    </row>
    <row r="9" spans="1:17" ht="15.75" customHeight="1" x14ac:dyDescent="0.25">
      <c r="C9" s="55" t="s">
        <v>34</v>
      </c>
      <c r="D9" s="32" t="str">
        <f>'SAM_temporary 2022'!B84</f>
        <v>h-hh</v>
      </c>
      <c r="E9" s="40">
        <f>'SAM_temporary 2022'!CA84</f>
        <v>0</v>
      </c>
      <c r="F9" s="40">
        <f>'SAM_temporary 2022'!CB84</f>
        <v>0</v>
      </c>
      <c r="G9" s="40">
        <f>'SAM_temporary 2022'!CC84</f>
        <v>0</v>
      </c>
      <c r="H9" s="40">
        <f>'SAM_temporary 2022'!CD84</f>
        <v>0</v>
      </c>
      <c r="I9" s="40">
        <f>'SAM_temporary 2022'!CE84</f>
        <v>0</v>
      </c>
      <c r="J9" s="40">
        <f>'SAM_temporary 2022'!CF84</f>
        <v>0</v>
      </c>
      <c r="K9" s="40">
        <f>'SAM_temporary 2022'!CG84</f>
        <v>3763.4968246170483</v>
      </c>
      <c r="L9" s="40">
        <f>'SAM_temporary 2022'!CH84</f>
        <v>0</v>
      </c>
      <c r="M9" s="40">
        <f>'SAM_temporary 2022'!CI84</f>
        <v>0</v>
      </c>
      <c r="N9" s="40">
        <f>'SAM_temporary 2022'!CJ84</f>
        <v>0</v>
      </c>
      <c r="O9" s="40">
        <f>'SAM_temporary 2022'!CK84</f>
        <v>0</v>
      </c>
      <c r="P9" s="40">
        <f>'SAM_temporary 2022'!CL84</f>
        <v>524.72837305999997</v>
      </c>
      <c r="Q9" s="40">
        <f>'SAM_temporary 2022'!CM84</f>
        <v>9598.7218630203715</v>
      </c>
    </row>
    <row r="10" spans="1:17" ht="15.75" customHeight="1" x14ac:dyDescent="0.25">
      <c r="C10" s="55"/>
      <c r="D10" s="32" t="str">
        <f>'SAM_temporary 2022'!B85</f>
        <v>g-gov</v>
      </c>
      <c r="E10" s="28">
        <f>'SAM_temporary 2022'!CA85</f>
        <v>617.77661397726365</v>
      </c>
      <c r="F10" s="28">
        <f>'SAM_temporary 2022'!CB85</f>
        <v>5034</v>
      </c>
      <c r="G10" s="28">
        <f>'SAM_temporary 2022'!CC85</f>
        <v>2270.5857277827872</v>
      </c>
      <c r="H10" s="28">
        <f>'SAM_temporary 2022'!CD85</f>
        <v>9784.0231267099971</v>
      </c>
      <c r="I10" s="28">
        <f>'SAM_temporary 2022'!CE85</f>
        <v>-320.5154684700513</v>
      </c>
      <c r="J10" s="40">
        <f>'SAM_temporary 2022'!CF85</f>
        <v>0</v>
      </c>
      <c r="K10" s="28">
        <f>'SAM_temporary 2022'!CG85</f>
        <v>0</v>
      </c>
      <c r="L10" s="28">
        <f>'SAM_temporary 2022'!CH85</f>
        <v>1351.8464689335196</v>
      </c>
      <c r="M10" s="28">
        <f>'SAM_temporary 2022'!CI85</f>
        <v>0</v>
      </c>
      <c r="N10" s="28">
        <f>'SAM_temporary 2022'!CJ85</f>
        <v>0</v>
      </c>
      <c r="O10" s="28">
        <f>'SAM_temporary 2022'!CK85</f>
        <v>0</v>
      </c>
      <c r="P10" s="28">
        <f>'SAM_temporary 2022'!CL85</f>
        <v>1865</v>
      </c>
      <c r="Q10" s="28">
        <f>'SAM_temporary 2022'!CM85</f>
        <v>540.88353106648117</v>
      </c>
    </row>
    <row r="11" spans="1:17" ht="15.75" customHeight="1" x14ac:dyDescent="0.25">
      <c r="C11" s="55"/>
      <c r="D11" s="32" t="str">
        <f>'SAM_temporary 2022'!B86</f>
        <v>e-ent</v>
      </c>
      <c r="E11" s="28">
        <f>'SAM_temporary 2022'!CA86</f>
        <v>0</v>
      </c>
      <c r="F11" s="28">
        <f>'SAM_temporary 2022'!CB86</f>
        <v>0</v>
      </c>
      <c r="G11" s="28">
        <f>'SAM_temporary 2022'!CC86</f>
        <v>0</v>
      </c>
      <c r="H11" s="28">
        <f>'SAM_temporary 2022'!CD86</f>
        <v>0</v>
      </c>
      <c r="I11" s="28">
        <f>'SAM_temporary 2022'!CE86</f>
        <v>0</v>
      </c>
      <c r="J11" s="40">
        <f>'SAM_temporary 2022'!CF86</f>
        <v>0</v>
      </c>
      <c r="K11" s="28">
        <f>'SAM_temporary 2022'!CG86</f>
        <v>1193.328314923132</v>
      </c>
      <c r="L11" s="28">
        <f>'SAM_temporary 2022'!CH86</f>
        <v>0</v>
      </c>
      <c r="M11" s="28">
        <f>'SAM_temporary 2022'!CI86</f>
        <v>0</v>
      </c>
      <c r="N11" s="28">
        <f>'SAM_temporary 2022'!CJ86</f>
        <v>0</v>
      </c>
      <c r="O11" s="28">
        <f>'SAM_temporary 2022'!CK86</f>
        <v>0</v>
      </c>
      <c r="P11" s="28">
        <f>'SAM_temporary 2022'!CL86</f>
        <v>0</v>
      </c>
      <c r="Q11" s="28">
        <f>'SAM_temporary 2022'!CM86</f>
        <v>3670.667426490003</v>
      </c>
    </row>
    <row r="12" spans="1:17" ht="15.75" customHeight="1" x14ac:dyDescent="0.25">
      <c r="C12" s="55" t="s">
        <v>179</v>
      </c>
      <c r="D12" s="32" t="str">
        <f>'SAM_temporary 2022'!B87</f>
        <v>i-priv</v>
      </c>
      <c r="E12" s="28">
        <f>'SAM_temporary 2022'!CA87</f>
        <v>0</v>
      </c>
      <c r="F12" s="28">
        <f>'SAM_temporary 2022'!CB87</f>
        <v>0</v>
      </c>
      <c r="G12" s="28">
        <f>'SAM_temporary 2022'!CC87</f>
        <v>0</v>
      </c>
      <c r="H12" s="28">
        <f>'SAM_temporary 2022'!CD87</f>
        <v>0</v>
      </c>
      <c r="I12" s="28">
        <f>'SAM_temporary 2022'!CE87</f>
        <v>0</v>
      </c>
      <c r="J12" s="40">
        <f>'SAM_temporary 2022'!CF87</f>
        <v>8955.6352719819497</v>
      </c>
      <c r="K12" s="28">
        <f>'SAM_temporary 2022'!CG87</f>
        <v>0</v>
      </c>
      <c r="L12" s="28">
        <f>'SAM_temporary 2022'!CH87</f>
        <v>0</v>
      </c>
      <c r="M12" s="28">
        <f>'SAM_temporary 2022'!CI87</f>
        <v>0</v>
      </c>
      <c r="N12" s="28">
        <f>'SAM_temporary 2022'!CJ87</f>
        <v>0</v>
      </c>
      <c r="O12" s="28">
        <f>'SAM_temporary 2022'!CK87</f>
        <v>0</v>
      </c>
      <c r="P12" s="28">
        <f>'SAM_temporary 2022'!CL87</f>
        <v>0</v>
      </c>
      <c r="Q12" s="28">
        <f>'SAM_temporary 2022'!CM87</f>
        <v>3049.335234353131</v>
      </c>
    </row>
    <row r="13" spans="1:17" ht="15.75" customHeight="1" x14ac:dyDescent="0.25">
      <c r="C13" s="55"/>
      <c r="D13" s="32" t="str">
        <f>'SAM_temporary 2022'!B88</f>
        <v>i-publ</v>
      </c>
      <c r="E13" s="28">
        <f>'SAM_temporary 2022'!CA88</f>
        <v>0</v>
      </c>
      <c r="F13" s="28">
        <f>'SAM_temporary 2022'!CB88</f>
        <v>0</v>
      </c>
      <c r="G13" s="28">
        <f>'SAM_temporary 2022'!CC88</f>
        <v>0</v>
      </c>
      <c r="H13" s="28">
        <f>'SAM_temporary 2022'!CD88</f>
        <v>0</v>
      </c>
      <c r="I13" s="28">
        <f>'SAM_temporary 2022'!CE88</f>
        <v>0</v>
      </c>
      <c r="J13" s="40">
        <f>'SAM_temporary 2022'!CF88</f>
        <v>0</v>
      </c>
      <c r="K13" s="28">
        <f>'SAM_temporary 2022'!CG88</f>
        <v>5530</v>
      </c>
      <c r="L13" s="28">
        <f>'SAM_temporary 2022'!CH88</f>
        <v>0</v>
      </c>
      <c r="M13" s="28">
        <f>'SAM_temporary 2022'!CI88</f>
        <v>0</v>
      </c>
      <c r="N13" s="28">
        <f>'SAM_temporary 2022'!CJ88</f>
        <v>0</v>
      </c>
      <c r="O13" s="28">
        <f>'SAM_temporary 2022'!CK88</f>
        <v>0</v>
      </c>
      <c r="P13" s="28">
        <f>'SAM_temporary 2022'!CL88</f>
        <v>0</v>
      </c>
      <c r="Q13" s="28">
        <f>'SAM_temporary 2022'!CM88</f>
        <v>0</v>
      </c>
    </row>
    <row r="14" spans="1:17" ht="15.75" customHeight="1" x14ac:dyDescent="0.25">
      <c r="C14" s="55"/>
      <c r="D14" s="32" t="str">
        <f>'SAM_temporary 2022'!B89</f>
        <v>i-dstk</v>
      </c>
      <c r="E14" s="28">
        <f>'SAM_temporary 2022'!CA89</f>
        <v>0</v>
      </c>
      <c r="F14" s="28">
        <f>'SAM_temporary 2022'!CB89</f>
        <v>0</v>
      </c>
      <c r="G14" s="28">
        <f>'SAM_temporary 2022'!CC89</f>
        <v>0</v>
      </c>
      <c r="H14" s="28">
        <f>'SAM_temporary 2022'!CD89</f>
        <v>0</v>
      </c>
      <c r="I14" s="28">
        <f>'SAM_temporary 2022'!CE89</f>
        <v>0</v>
      </c>
      <c r="J14" s="40">
        <f>'SAM_temporary 2022'!CF89</f>
        <v>0</v>
      </c>
      <c r="K14" s="28">
        <f>'SAM_temporary 2022'!CG89</f>
        <v>0</v>
      </c>
      <c r="L14" s="28">
        <f>'SAM_temporary 2022'!CH89</f>
        <v>0</v>
      </c>
      <c r="M14" s="28">
        <f>'SAM_temporary 2022'!CI89</f>
        <v>3145.0059251519806</v>
      </c>
      <c r="N14" s="28">
        <f>'SAM_temporary 2022'!CJ89</f>
        <v>0</v>
      </c>
      <c r="O14" s="28">
        <f>'SAM_temporary 2022'!CK89</f>
        <v>0</v>
      </c>
      <c r="P14" s="28">
        <f>'SAM_temporary 2022'!CL89</f>
        <v>0</v>
      </c>
      <c r="Q14" s="28">
        <f>'SAM_temporary 2022'!CM89</f>
        <v>0</v>
      </c>
    </row>
    <row r="15" spans="1:17" ht="15.75" customHeight="1" x14ac:dyDescent="0.25">
      <c r="C15" s="33" t="s">
        <v>128</v>
      </c>
      <c r="D15" s="32" t="str">
        <f>'SAM_temporary 2022'!B90</f>
        <v>debt</v>
      </c>
      <c r="E15" s="28">
        <f>'SAM_temporary 2022'!CA90</f>
        <v>0</v>
      </c>
      <c r="F15" s="28">
        <f>'SAM_temporary 2022'!CB90</f>
        <v>0</v>
      </c>
      <c r="G15" s="28">
        <f>'SAM_temporary 2022'!CC90</f>
        <v>0</v>
      </c>
      <c r="H15" s="28">
        <f>'SAM_temporary 2022'!CD90</f>
        <v>0</v>
      </c>
      <c r="I15" s="28">
        <f>'SAM_temporary 2022'!CE90</f>
        <v>0</v>
      </c>
      <c r="J15" s="40">
        <f>'SAM_temporary 2022'!CF90</f>
        <v>1412</v>
      </c>
      <c r="K15" s="28">
        <f>'SAM_temporary 2022'!CG90</f>
        <v>761.08970909000004</v>
      </c>
      <c r="L15" s="28">
        <f>'SAM_temporary 2022'!CH90</f>
        <v>0</v>
      </c>
      <c r="M15" s="28">
        <f>'SAM_temporary 2022'!CI90</f>
        <v>0</v>
      </c>
      <c r="N15" s="28">
        <f>'SAM_temporary 2022'!CJ90</f>
        <v>0</v>
      </c>
      <c r="O15" s="28">
        <f>'SAM_temporary 2022'!CK90</f>
        <v>0</v>
      </c>
      <c r="P15" s="28">
        <f>'SAM_temporary 2022'!CL90</f>
        <v>0</v>
      </c>
      <c r="Q15" s="28">
        <f>'SAM_temporary 2022'!CM90</f>
        <v>453</v>
      </c>
    </row>
    <row r="16" spans="1:17" ht="16.5" customHeight="1" x14ac:dyDescent="0.25">
      <c r="C16" s="16" t="s">
        <v>133</v>
      </c>
      <c r="D16" s="32" t="str">
        <f>'SAM_temporary 2022'!B91</f>
        <v>w-row</v>
      </c>
      <c r="E16" s="28">
        <f>'SAM_temporary 2022'!CA91</f>
        <v>0</v>
      </c>
      <c r="F16" s="28">
        <f>'SAM_temporary 2022'!CB91</f>
        <v>0</v>
      </c>
      <c r="G16" s="28">
        <f>'SAM_temporary 2022'!CC91</f>
        <v>0</v>
      </c>
      <c r="H16" s="28">
        <f>'SAM_temporary 2022'!CD91</f>
        <v>0</v>
      </c>
      <c r="I16" s="28">
        <f>'SAM_temporary 2022'!CE91</f>
        <v>0</v>
      </c>
      <c r="J16" s="40">
        <f>'SAM_temporary 2022'!CF91</f>
        <v>810.3629607241736</v>
      </c>
      <c r="K16" s="28">
        <f>'SAM_temporary 2022'!CG91</f>
        <v>766.77677853286832</v>
      </c>
      <c r="L16" s="28">
        <f>'SAM_temporary 2022'!CH91</f>
        <v>8404.2338559675936</v>
      </c>
      <c r="M16" s="28">
        <f>'SAM_temporary 2022'!CI91</f>
        <v>0</v>
      </c>
      <c r="N16" s="28">
        <f>'SAM_temporary 2022'!CJ91</f>
        <v>0</v>
      </c>
      <c r="O16" s="28">
        <f>'SAM_temporary 2022'!CK91</f>
        <v>0</v>
      </c>
      <c r="P16" s="28">
        <f>'SAM_temporary 2022'!CL91</f>
        <v>236.36133602999999</v>
      </c>
      <c r="Q16" s="28">
        <f>'SAM_temporary 2022'!CM91</f>
        <v>0</v>
      </c>
    </row>
    <row r="18" spans="3:26" ht="15.75" customHeight="1" x14ac:dyDescent="0.25"/>
    <row r="19" spans="3:26" ht="17.25" customHeight="1" x14ac:dyDescent="0.3">
      <c r="E19" s="59" t="s">
        <v>173</v>
      </c>
      <c r="F19" s="60"/>
      <c r="G19" s="60"/>
      <c r="H19" s="60"/>
      <c r="I19" s="61"/>
      <c r="J19" s="56" t="s">
        <v>34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8"/>
      <c r="V19" s="56" t="s">
        <v>132</v>
      </c>
      <c r="W19" s="57"/>
      <c r="X19" s="58"/>
      <c r="Y19" s="8" t="s">
        <v>128</v>
      </c>
      <c r="Z19" s="41" t="s">
        <v>133</v>
      </c>
    </row>
    <row r="20" spans="3:26" ht="30.75" customHeight="1" x14ac:dyDescent="0.25">
      <c r="E20" s="11" t="s">
        <v>117</v>
      </c>
      <c r="F20" s="11" t="s">
        <v>118</v>
      </c>
      <c r="G20" s="11" t="s">
        <v>119</v>
      </c>
      <c r="H20" s="11" t="s">
        <v>120</v>
      </c>
      <c r="I20" s="11" t="s">
        <v>121</v>
      </c>
      <c r="J20" s="39" t="s">
        <v>23</v>
      </c>
      <c r="K20" s="39" t="s">
        <v>25</v>
      </c>
      <c r="L20" s="39" t="s">
        <v>26</v>
      </c>
      <c r="M20" s="39" t="s">
        <v>27</v>
      </c>
      <c r="N20" s="39" t="s">
        <v>24</v>
      </c>
      <c r="O20" s="39" t="s">
        <v>28</v>
      </c>
      <c r="P20" s="39" t="s">
        <v>29</v>
      </c>
      <c r="Q20" s="39" t="s">
        <v>30</v>
      </c>
      <c r="R20" s="39" t="s">
        <v>31</v>
      </c>
      <c r="S20" s="39" t="s">
        <v>32</v>
      </c>
      <c r="T20" s="11" t="s">
        <v>123</v>
      </c>
      <c r="U20" s="11" t="s">
        <v>124</v>
      </c>
      <c r="V20" s="11" t="s">
        <v>125</v>
      </c>
      <c r="W20" s="11" t="s">
        <v>126</v>
      </c>
      <c r="X20" s="11" t="s">
        <v>127</v>
      </c>
      <c r="Y20" s="11" t="s">
        <v>128</v>
      </c>
      <c r="Z20" s="11" t="s">
        <v>129</v>
      </c>
    </row>
    <row r="21" spans="3:26" ht="15.75" customHeight="1" x14ac:dyDescent="0.25">
      <c r="C21" s="62" t="s">
        <v>173</v>
      </c>
      <c r="D21" s="32" t="s">
        <v>117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</row>
    <row r="22" spans="3:26" ht="15.75" customHeight="1" x14ac:dyDescent="0.25">
      <c r="C22" s="63"/>
      <c r="D22" s="32" t="s">
        <v>118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</row>
    <row r="23" spans="3:26" ht="15.75" customHeight="1" x14ac:dyDescent="0.25">
      <c r="C23" s="63"/>
      <c r="D23" s="32" t="s">
        <v>119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28">
        <v>0</v>
      </c>
      <c r="U23" s="28">
        <v>2270.5857277827872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</row>
    <row r="24" spans="3:26" ht="15.75" customHeight="1" x14ac:dyDescent="0.25">
      <c r="C24" s="63"/>
      <c r="D24" s="32" t="s">
        <v>120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</row>
    <row r="25" spans="3:26" ht="15.75" customHeight="1" x14ac:dyDescent="0.25">
      <c r="C25" s="63"/>
      <c r="D25" s="32" t="s">
        <v>121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</row>
    <row r="26" spans="3:26" ht="15.75" customHeight="1" x14ac:dyDescent="0.25">
      <c r="C26" s="64" t="s">
        <v>34</v>
      </c>
      <c r="D26" s="38" t="s">
        <v>23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3:26" ht="15.75" customHeight="1" x14ac:dyDescent="0.25">
      <c r="C27" s="65"/>
      <c r="D27" s="38" t="s">
        <v>25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3:26" ht="15.75" customHeight="1" x14ac:dyDescent="0.25">
      <c r="C28" s="65"/>
      <c r="D28" s="38" t="s">
        <v>26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3:26" ht="15.75" customHeight="1" x14ac:dyDescent="0.25">
      <c r="C29" s="65"/>
      <c r="D29" s="38" t="s">
        <v>27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3:26" ht="15.75" customHeight="1" x14ac:dyDescent="0.25">
      <c r="C30" s="65"/>
      <c r="D30" s="38" t="s">
        <v>24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3:26" ht="15.75" customHeight="1" x14ac:dyDescent="0.25">
      <c r="C31" s="65"/>
      <c r="D31" s="38" t="s">
        <v>28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3:26" ht="15.75" customHeight="1" x14ac:dyDescent="0.25">
      <c r="C32" s="65"/>
      <c r="D32" s="38" t="s">
        <v>29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3:26" ht="15.75" customHeight="1" x14ac:dyDescent="0.25">
      <c r="C33" s="65"/>
      <c r="D33" s="38" t="s">
        <v>30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3:26" ht="15.75" customHeight="1" x14ac:dyDescent="0.25">
      <c r="C34" s="65"/>
      <c r="D34" s="38" t="s">
        <v>31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3:26" ht="15.75" customHeight="1" x14ac:dyDescent="0.25">
      <c r="C35" s="65"/>
      <c r="D35" s="38" t="s">
        <v>32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3:26" ht="15.75" customHeight="1" x14ac:dyDescent="0.25">
      <c r="C36" s="65"/>
      <c r="D36" s="32" t="s">
        <v>123</v>
      </c>
      <c r="E36" s="28">
        <v>617.77661397726365</v>
      </c>
      <c r="F36" s="28">
        <v>5034</v>
      </c>
      <c r="G36" s="28">
        <v>2270.5857277827872</v>
      </c>
      <c r="H36" s="28">
        <v>9784.0231267099971</v>
      </c>
      <c r="I36" s="28">
        <v>-320.5154684700513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28">
        <v>0</v>
      </c>
      <c r="U36" s="28">
        <v>1351.8464689335196</v>
      </c>
      <c r="V36" s="28">
        <v>0</v>
      </c>
      <c r="W36" s="28">
        <v>0</v>
      </c>
      <c r="X36" s="28">
        <v>0</v>
      </c>
      <c r="Y36" s="28">
        <v>1865</v>
      </c>
      <c r="Z36" s="28">
        <v>540.88353106648117</v>
      </c>
    </row>
    <row r="37" spans="3:26" ht="15.75" customHeight="1" x14ac:dyDescent="0.25">
      <c r="C37" s="65"/>
      <c r="D37" s="32" t="s">
        <v>124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28">
        <v>1193.328314923132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3670.667426490003</v>
      </c>
    </row>
    <row r="38" spans="3:26" ht="15.75" customHeight="1" x14ac:dyDescent="0.25">
      <c r="C38" s="66" t="s">
        <v>179</v>
      </c>
      <c r="D38" s="32" t="s">
        <v>125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3049.335234353131</v>
      </c>
    </row>
    <row r="39" spans="3:26" ht="15.75" customHeight="1" x14ac:dyDescent="0.25">
      <c r="C39" s="67"/>
      <c r="D39" s="32" t="s">
        <v>130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28">
        <v>5530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</row>
    <row r="40" spans="3:26" ht="15.75" customHeight="1" x14ac:dyDescent="0.25">
      <c r="C40" s="68"/>
      <c r="D40" s="32" t="s">
        <v>127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28">
        <v>0</v>
      </c>
      <c r="U40" s="28">
        <v>0</v>
      </c>
      <c r="V40" s="28">
        <v>3145.0059251519806</v>
      </c>
      <c r="W40" s="28">
        <v>0</v>
      </c>
      <c r="X40" s="28">
        <v>0</v>
      </c>
      <c r="Y40" s="28">
        <v>0</v>
      </c>
      <c r="Z40" s="28">
        <v>0</v>
      </c>
    </row>
    <row r="41" spans="3:26" ht="15.75" customHeight="1" x14ac:dyDescent="0.25">
      <c r="C41" s="36" t="s">
        <v>128</v>
      </c>
      <c r="D41" s="32" t="s">
        <v>128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28">
        <v>761.08970909000004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453</v>
      </c>
    </row>
    <row r="42" spans="3:26" ht="17.25" customHeight="1" x14ac:dyDescent="0.25">
      <c r="C42" s="37" t="s">
        <v>133</v>
      </c>
      <c r="D42" s="32" t="s">
        <v>129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28">
        <v>766.77677853286832</v>
      </c>
      <c r="U42" s="28">
        <v>8404.2338559675936</v>
      </c>
      <c r="V42" s="28">
        <v>0</v>
      </c>
      <c r="W42" s="28">
        <v>0</v>
      </c>
      <c r="X42" s="28">
        <v>0</v>
      </c>
      <c r="Y42" s="28">
        <v>236.36133602999999</v>
      </c>
      <c r="Z42" s="28">
        <v>0</v>
      </c>
    </row>
    <row r="57" spans="3:18" x14ac:dyDescent="0.25">
      <c r="E57" t="s">
        <v>177</v>
      </c>
      <c r="H57" t="s">
        <v>22</v>
      </c>
      <c r="R57" t="s">
        <v>33</v>
      </c>
    </row>
    <row r="58" spans="3:18" ht="45" customHeight="1" x14ac:dyDescent="0.25">
      <c r="E58" s="29" t="s">
        <v>4</v>
      </c>
      <c r="F58" s="29" t="s">
        <v>5</v>
      </c>
      <c r="G58" s="29" t="s">
        <v>6</v>
      </c>
      <c r="H58" s="20" t="s">
        <v>23</v>
      </c>
      <c r="I58" s="20" t="s">
        <v>25</v>
      </c>
      <c r="J58" s="20" t="s">
        <v>26</v>
      </c>
      <c r="K58" s="20" t="s">
        <v>27</v>
      </c>
      <c r="L58" s="20" t="s">
        <v>24</v>
      </c>
      <c r="M58" s="20" t="s">
        <v>28</v>
      </c>
      <c r="N58" s="20" t="s">
        <v>29</v>
      </c>
      <c r="O58" s="20" t="s">
        <v>30</v>
      </c>
      <c r="P58" s="20" t="s">
        <v>31</v>
      </c>
      <c r="Q58" s="20" t="s">
        <v>32</v>
      </c>
      <c r="R58" s="20" t="s">
        <v>33</v>
      </c>
    </row>
    <row r="59" spans="3:18" x14ac:dyDescent="0.25">
      <c r="C59" t="s">
        <v>35</v>
      </c>
      <c r="D59" s="29" t="s">
        <v>4</v>
      </c>
      <c r="E59" s="30">
        <f t="shared" ref="E59:G69" si="0">E4</f>
        <v>0</v>
      </c>
      <c r="F59" s="30">
        <f t="shared" si="0"/>
        <v>0</v>
      </c>
      <c r="G59" s="30">
        <f t="shared" si="0"/>
        <v>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31" t="e">
        <f>SUM('SAM_temporary 2022'!#REF!)</f>
        <v>#REF!</v>
      </c>
    </row>
    <row r="60" spans="3:18" x14ac:dyDescent="0.25">
      <c r="D60" s="29" t="s">
        <v>5</v>
      </c>
      <c r="E60" s="30">
        <f t="shared" si="0"/>
        <v>0</v>
      </c>
      <c r="F60" s="30">
        <f t="shared" si="0"/>
        <v>0</v>
      </c>
      <c r="G60" s="30">
        <f t="shared" si="0"/>
        <v>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31" t="e">
        <f>SUM('SAM_temporary 2022'!#REF!)</f>
        <v>#REF!</v>
      </c>
    </row>
    <row r="61" spans="3:18" ht="45" customHeight="1" x14ac:dyDescent="0.25">
      <c r="D61" s="29" t="s">
        <v>6</v>
      </c>
      <c r="E61" s="30">
        <f t="shared" si="0"/>
        <v>0</v>
      </c>
      <c r="F61" s="30">
        <f t="shared" si="0"/>
        <v>0</v>
      </c>
      <c r="G61" s="30">
        <f t="shared" si="0"/>
        <v>0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31" t="e">
        <f>SUM('SAM_temporary 2022'!#REF!)</f>
        <v>#REF!</v>
      </c>
    </row>
    <row r="62" spans="3:18" x14ac:dyDescent="0.25">
      <c r="C62" t="s">
        <v>178</v>
      </c>
      <c r="D62" s="27" t="s">
        <v>7</v>
      </c>
      <c r="E62" s="30">
        <f t="shared" si="0"/>
        <v>0</v>
      </c>
      <c r="F62" s="30">
        <f t="shared" si="0"/>
        <v>0</v>
      </c>
      <c r="G62" s="30">
        <f t="shared" si="0"/>
        <v>0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31" t="e">
        <f>SUM('SAM_temporary 2022'!#REF!)</f>
        <v>#REF!</v>
      </c>
    </row>
    <row r="63" spans="3:18" x14ac:dyDescent="0.25">
      <c r="D63" s="27" t="s">
        <v>8</v>
      </c>
      <c r="E63" s="30">
        <f t="shared" si="0"/>
        <v>0</v>
      </c>
      <c r="F63" s="30">
        <f t="shared" si="0"/>
        <v>0</v>
      </c>
      <c r="G63" s="30">
        <f t="shared" si="0"/>
        <v>0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 t="e">
        <f>SUM('SAM_temporary 2022'!#REF!)</f>
        <v>#REF!</v>
      </c>
    </row>
    <row r="64" spans="3:18" x14ac:dyDescent="0.25">
      <c r="D64" s="27" t="s">
        <v>9</v>
      </c>
      <c r="E64" s="30">
        <f t="shared" si="0"/>
        <v>0</v>
      </c>
      <c r="F64" s="30">
        <f t="shared" si="0"/>
        <v>0</v>
      </c>
      <c r="G64" s="30">
        <f t="shared" si="0"/>
        <v>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 t="e">
        <f>SUM('SAM_temporary 2022'!#REF!)</f>
        <v>#REF!</v>
      </c>
    </row>
    <row r="65" spans="4:18" x14ac:dyDescent="0.25">
      <c r="D65" s="27" t="s">
        <v>10</v>
      </c>
      <c r="E65" s="30">
        <f t="shared" si="0"/>
        <v>617.77661397726365</v>
      </c>
      <c r="F65" s="30">
        <f t="shared" si="0"/>
        <v>5034</v>
      </c>
      <c r="G65" s="30">
        <f t="shared" si="0"/>
        <v>2270.5857277827872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 t="e">
        <f>SUM('SAM_temporary 2022'!#REF!)</f>
        <v>#REF!</v>
      </c>
    </row>
    <row r="66" spans="4:18" x14ac:dyDescent="0.25">
      <c r="D66" s="27" t="s">
        <v>11</v>
      </c>
      <c r="E66" s="30">
        <f t="shared" si="0"/>
        <v>0</v>
      </c>
      <c r="F66" s="30">
        <f t="shared" si="0"/>
        <v>0</v>
      </c>
      <c r="G66" s="30">
        <f t="shared" si="0"/>
        <v>0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 t="e">
        <f>SUM('SAM_temporary 2022'!#REF!)</f>
        <v>#REF!</v>
      </c>
    </row>
    <row r="67" spans="4:18" x14ac:dyDescent="0.25">
      <c r="D67" s="27" t="s">
        <v>12</v>
      </c>
      <c r="E67" s="30">
        <f t="shared" si="0"/>
        <v>0</v>
      </c>
      <c r="F67" s="30">
        <f t="shared" si="0"/>
        <v>0</v>
      </c>
      <c r="G67" s="30">
        <f t="shared" si="0"/>
        <v>0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 t="e">
        <f>SUM('SAM_temporary 2022'!#REF!)</f>
        <v>#REF!</v>
      </c>
    </row>
    <row r="68" spans="4:18" x14ac:dyDescent="0.25">
      <c r="D68" s="27" t="s">
        <v>13</v>
      </c>
      <c r="E68" s="30">
        <f t="shared" si="0"/>
        <v>0</v>
      </c>
      <c r="F68" s="30">
        <f t="shared" si="0"/>
        <v>0</v>
      </c>
      <c r="G68" s="30">
        <f t="shared" si="0"/>
        <v>0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 t="e">
        <f>SUM('SAM_temporary 2022'!#REF!)</f>
        <v>#REF!</v>
      </c>
    </row>
    <row r="69" spans="4:18" x14ac:dyDescent="0.25">
      <c r="D69" s="27" t="s">
        <v>14</v>
      </c>
      <c r="E69" s="30">
        <f t="shared" si="0"/>
        <v>0</v>
      </c>
      <c r="F69" s="30">
        <f t="shared" si="0"/>
        <v>0</v>
      </c>
      <c r="G69" s="30">
        <f t="shared" si="0"/>
        <v>0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 t="e">
        <f>SUM('SAM_temporary 2022'!#REF!)</f>
        <v>#REF!</v>
      </c>
    </row>
    <row r="70" spans="4:18" x14ac:dyDescent="0.25">
      <c r="D70" s="20" t="s">
        <v>23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4:18" x14ac:dyDescent="0.25">
      <c r="D71" s="20" t="s">
        <v>25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4:18" x14ac:dyDescent="0.25">
      <c r="D72" s="20" t="s">
        <v>26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4:18" x14ac:dyDescent="0.25">
      <c r="D73" s="20" t="s">
        <v>27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4:18" x14ac:dyDescent="0.25">
      <c r="D74" s="20" t="s">
        <v>24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4:18" x14ac:dyDescent="0.25">
      <c r="D75" s="20" t="s">
        <v>28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4:18" x14ac:dyDescent="0.25">
      <c r="D76" s="20" t="s">
        <v>29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4:18" x14ac:dyDescent="0.25">
      <c r="D77" s="20" t="s">
        <v>30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4:18" x14ac:dyDescent="0.25">
      <c r="D78" s="20" t="s">
        <v>31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4:18" x14ac:dyDescent="0.25">
      <c r="D79" s="20" t="s">
        <v>32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4:18" x14ac:dyDescent="0.25">
      <c r="D80" s="20" t="s">
        <v>33</v>
      </c>
      <c r="E80" s="31" t="e">
        <f>SUM('SAM_temporary 2022'!#REF!)</f>
        <v>#REF!</v>
      </c>
      <c r="F80" s="31" t="e">
        <f>SUM('SAM_temporary 2022'!#REF!)</f>
        <v>#REF!</v>
      </c>
      <c r="G80" s="31" t="e">
        <f>SUM('SAM_temporary 2022'!#REF!)</f>
        <v>#REF!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2" spans="3:18" x14ac:dyDescent="0.25">
      <c r="C82" t="s">
        <v>36</v>
      </c>
      <c r="D82" s="20" t="s">
        <v>37</v>
      </c>
      <c r="E82" s="30" t="e">
        <f>#REF!</f>
        <v>#REF!</v>
      </c>
      <c r="F82" s="30" t="e">
        <f>#REF!</f>
        <v>#REF!</v>
      </c>
      <c r="G82" s="3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31" t="e">
        <f>SUM('SAM_temporary 2022'!#REF!)</f>
        <v>#REF!</v>
      </c>
    </row>
    <row r="83" spans="3:18" x14ac:dyDescent="0.25">
      <c r="D83" s="20" t="s">
        <v>38</v>
      </c>
      <c r="E83" s="31"/>
      <c r="F83" s="31"/>
      <c r="G83" s="30" t="e">
        <f>#REF!</f>
        <v>#REF!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31" t="e">
        <f>SUM('SAM_temporary 2022'!#REF!)</f>
        <v>#REF!</v>
      </c>
    </row>
  </sheetData>
  <mergeCells count="12">
    <mergeCell ref="C12:C14"/>
    <mergeCell ref="J19:U19"/>
    <mergeCell ref="E2:I2"/>
    <mergeCell ref="J2:L2"/>
    <mergeCell ref="M2:O2"/>
    <mergeCell ref="C4:C8"/>
    <mergeCell ref="C9:C11"/>
    <mergeCell ref="V19:X19"/>
    <mergeCell ref="E19:I19"/>
    <mergeCell ref="C21:C25"/>
    <mergeCell ref="C26:C37"/>
    <mergeCell ref="C38:C4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SAM_temporary 2022</vt:lpstr>
      <vt:lpstr>Accounts</vt:lpstr>
      <vt:lpstr>nace-rev2-en-divisions</vt:lpstr>
      <vt:lpstr>nace-rev1-en-divisions</vt:lpstr>
      <vt:lpstr>factor payments</vt:lpstr>
      <vt:lpstr>factor income</vt:lpstr>
      <vt:lpstr>factor income comprehensive</vt:lpstr>
      <vt:lpstr>HH Consumption</vt:lpstr>
      <vt:lpstr>transfers_incomplete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Aaroee Christensen</dc:creator>
  <cp:lastModifiedBy>Renato Vargas</cp:lastModifiedBy>
  <dcterms:created xsi:type="dcterms:W3CDTF">2023-09-12T18:16:56Z</dcterms:created>
  <dcterms:modified xsi:type="dcterms:W3CDTF">2024-10-24T01:47:42Z</dcterms:modified>
</cp:coreProperties>
</file>