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<sst xmlns="http://schemas.openxmlformats.org/spreadsheetml/2006/main" count="1053" uniqueCount="1053">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</sst>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right style="medium">
        <color indexed="64"/>
      </right>
      <top style="medium">
        <color indexed="64"/>
      </top>
      <bottom style="medium">
        <color indexed="64"/>
      </bottom>
    </border>
    <border>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25" xfId="0" applyFont="1" applyNumberFormat="1" applyBorder="1" applyAlignment="1">
      <alignment horizontal="center"/>
    </xf>
    <xf numFmtId="166" fontId="10" fillId="0" borderId="24" xfId="0" applyFont="1" applyNumberFormat="1" applyBorder="1" applyAlignment="1">
      <alignment horizontal="center"/>
    </xf>
    <xf numFmtId="166" fontId="10" fillId="0" borderId="26" xfId="0" applyFont="1" applyNumberFormat="1" applyBorder="1" applyAlignment="1">
      <alignment horizontal="center"/>
    </xf>
    <xf numFmtId="166" fontId="10" fillId="0" borderId="27" xfId="0" applyFont="1" applyNumberFormat="1" applyBorder="1" applyAlignment="1">
      <alignment horizontal="center"/>
    </xf>
    <xf numFmtId="0" fontId="6" fillId="0" borderId="28" xfId="0" applyFont="1" applyBorder="1" applyAlignment="1">
      <alignment horizontal="right" vertical="center"/>
    </xf>
    <xf numFmtId="0" fontId="6" fillId="0" borderId="29" xfId="0" applyFont="1" applyBorder="1" applyAlignment="1">
      <alignment horizontal="right"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5"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6" xfId="0" applyFont="1" applyNumberFormat="1" applyBorder="1" applyAlignment="1">
      <alignment horizontal="center" vertical="center" wrapText="1"/>
    </xf>
    <xf numFmtId="0" fontId="1" fillId="6" borderId="22" xfId="0" applyFont="1" applyFill="1" applyBorder="1"/>
    <xf numFmtId="0" fontId="1" fillId="6" borderId="36"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25"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s="3" t="n">
        <v>71.360067043184898</v>
      </c>
      <c r="CV76" t="n">
        <v>0</v>
      </c>
      <c r="CX76" t="n">
        <v>0</v>
      </c>
      <c r="CY76" t="n">
        <v>0</v>
      </c>
      <c r="CZ76" t="n">
        <v>0</v>
      </c>
      <c r="DB76" t="n">
        <v>0</v>
      </c>
      <c r="DD76" t="n">
        <f t="shared" si="2"/>
        <v>142.7201340863698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D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D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D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D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D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D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0"/>
      <c r="CW86" t="n">
        <v>2270.5857277827872</v>
      </c>
      <c r="DD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0"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7">
      <c r="BY117" t="n">
        <f>SUM(CE89:CE98)/SUM(BY89:CE98)</f>
        <v>0.19061577904338628</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2022_V3'!AN3:BX40)</f>
        <v>116117.67078190307</v>
      </c>
      <c r="E3" s="12"/>
      <c r="F3" s="12"/>
      <c r="G3" s="12"/>
      <c r="H3" s="12"/>
      <c r="I3" s="12"/>
      <c r="J3" s="12"/>
      <c r="K3" s="12"/>
      <c r="L3" s="12"/>
      <c r="M3" s="12"/>
      <c r="N3" s="12"/>
      <c r="O3" s="12"/>
      <c r="P3" s="12" t="n">
        <f t="shared" ref="P3:P15" si="0">SUM(C3:O3)</f>
        <v>116117.67078190307</v>
      </c>
    </row>
    <row r="4">
      <c r="B4" s="12" t="s">
        <v>144</v>
      </c>
      <c r="C4" s="23" t="n">
        <f>SUM('SAM_temporary 2022_V3'!C40:AM76)</f>
        <v>52721.119413776229</v>
      </c>
      <c r="D4" s="23" t="n">
        <f>SUM('SAM_temporary 2022_V3'!AN40:BX76)</f>
        <v>19252.870829824034</v>
      </c>
      <c r="E4" s="12"/>
      <c r="F4" s="12"/>
      <c r="G4" s="12"/>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2" t="n">
        <f t="shared" si="0"/>
        <v>190165.03381036673</v>
      </c>
    </row>
    <row r="5">
      <c r="B5" s="20" t="s">
        <v>145</v>
      </c>
      <c r="C5" s="23" t="n">
        <f>SUM('SAM_temporary 2022_V3'!C77:AM82)</f>
        <v>49260.761799685373</v>
      </c>
      <c r="D5" s="12"/>
      <c r="E5" s="12"/>
      <c r="F5" s="12"/>
      <c r="G5" s="12"/>
      <c r="H5" s="12"/>
      <c r="I5" s="12"/>
      <c r="J5" s="12"/>
      <c r="K5" s="12"/>
      <c r="L5" s="12"/>
      <c r="M5" s="12"/>
      <c r="N5" s="12"/>
      <c r="O5" s="12"/>
      <c r="P5" s="12" t="n">
        <f t="shared" si="0"/>
        <v>49260.761799685373</v>
      </c>
    </row>
    <row r="6">
      <c r="B6" s="20" t="s">
        <v>146</v>
      </c>
      <c r="C6" s="23" t="n">
        <f>SUM('SAM_temporary 2022_V3'!C83:AM83)</f>
        <v>13518.012954464219</v>
      </c>
      <c r="D6" s="12"/>
      <c r="E6" s="12"/>
      <c r="F6" s="12"/>
      <c r="G6" s="12"/>
      <c r="H6" s="12"/>
      <c r="I6" s="12"/>
      <c r="J6" s="12"/>
      <c r="K6" s="12"/>
      <c r="L6" s="12"/>
      <c r="M6" s="12"/>
      <c r="N6" s="12"/>
      <c r="O6" s="12"/>
      <c r="P6" s="12" t="n">
        <f t="shared" si="0"/>
        <v>13518.012954464219</v>
      </c>
    </row>
    <row r="7">
      <c r="B7" s="12" t="s">
        <v>147</v>
      </c>
      <c r="C7" s="23" t="n">
        <f>SUM('SAM_temporary 2022_V3'!C84:AM88)</f>
        <v>617.77661397726365</v>
      </c>
      <c r="D7" s="23" t="n">
        <f>SUM('SAM_temporary 2022_V3'!AN85:BX88)</f>
        <v>9463.5076582399452</v>
      </c>
      <c r="E7" s="12"/>
      <c r="F7" s="12"/>
      <c r="G7" s="12"/>
      <c r="H7" s="24" t="n">
        <f>SUM('SAM_temporary 2022_V3'!CK85:CT85)</f>
        <v>5034</v>
      </c>
      <c r="I7" s="23" t="n">
        <f>SUM('SAM_temporary 2022_V3'!CV86)</f>
        <v>2270.5857277827872</v>
      </c>
      <c r="J7" s="12"/>
      <c r="K7" s="12"/>
      <c r="L7" s="12"/>
      <c r="M7" s="12"/>
      <c r="N7" s="12"/>
      <c r="O7" s="12"/>
      <c r="P7" s="12" t="n">
        <f t="shared" si="0"/>
        <v>17385.869999999995</v>
      </c>
    </row>
    <row r="8">
      <c r="B8" s="12" t="s">
        <v>148</v>
      </c>
      <c r="C8" s="12"/>
      <c r="D8" s="12"/>
      <c r="E8" s="23" t="n">
        <f>SUM('SAM_temporary 2022_V3'!BY89:CD98)</f>
        <v>49260.761799685351</v>
      </c>
      <c r="F8" s="23" t="n">
        <f>SUM('SAM_temporary 2022_V3'!CE89:CE98)</f>
        <v>11601.262099747608</v>
      </c>
      <c r="G8" s="12"/>
      <c r="H8" s="12"/>
      <c r="I8" s="19"/>
      <c r="J8" s="24" t="n">
        <f>SUM('SAM_temporary 2022_V3'!CU88:CU98)</f>
        <v>3763.4968246170483</v>
      </c>
      <c r="K8" s="12"/>
      <c r="L8" s="12"/>
      <c r="M8" s="12"/>
      <c r="N8" s="23"/>
      <c r="O8" s="24" t="n">
        <f>SUM('SAM_temporary 2022_V3'!DA88:DA98)</f>
        <v>9598.7218630203715</v>
      </c>
      <c r="P8" s="12" t="n">
        <f t="shared" si="0"/>
        <v>74224.242587070374</v>
      </c>
    </row>
    <row r="9">
      <c r="B9" s="12" t="s">
        <v>149</v>
      </c>
      <c r="C9" s="12"/>
      <c r="D9" s="12"/>
      <c r="E9" s="22"/>
      <c r="F9" s="24" t="n">
        <f>SUM('SAM_temporary 2022_V3'!CE100)</f>
        <v>1916.7508547166108</v>
      </c>
      <c r="G9" s="12"/>
      <c r="H9" s="12"/>
      <c r="I9" s="12"/>
      <c r="J9" s="23" t="n">
        <f>'SAM_temporary 2022_V3'!CU100</f>
        <v>1193.328314923132</v>
      </c>
      <c r="K9" s="12"/>
      <c r="L9" s="12"/>
      <c r="M9" s="12"/>
      <c r="N9" s="23" t="n">
        <f>'SAM_temporary 2022_V3'!CZ100</f>
        <v>524.72837305999997</v>
      </c>
      <c r="O9" s="23" t="n">
        <f>'SAM_temporary 2022_V3'!DA100</f>
        <v>3670.667426490003</v>
      </c>
      <c r="P9" s="12" t="n">
        <f t="shared" si="0"/>
        <v>7305.4749691897459</v>
      </c>
    </row>
    <row r="10">
      <c r="B10" s="12" t="s">
        <v>150</v>
      </c>
      <c r="C10" s="12"/>
      <c r="D10" s="12"/>
      <c r="E10" s="12"/>
      <c r="F10" s="12"/>
      <c r="G10" s="23" t="n">
        <f>SUM('SAM_temporary 2022_V3'!CF99:CJ99)</f>
        <v>17385.87</v>
      </c>
      <c r="H10" s="12"/>
      <c r="I10" s="23" t="n">
        <f>SUM('SAM_temporary 2022_V3'!CV99)</f>
        <v>1351.8464689335196</v>
      </c>
      <c r="J10" s="12"/>
      <c r="K10" s="12"/>
      <c r="L10" s="12"/>
      <c r="M10" s="12"/>
      <c r="N10" s="23" t="n">
        <f>'SAM_temporary 2022_V3'!CZ99</f>
        <v>1865</v>
      </c>
      <c r="O10" s="23" t="n">
        <f>'SAM_temporary 2022_V3'!DA99</f>
        <v>540.88353106648117</v>
      </c>
      <c r="P10" s="12" t="n">
        <f t="shared" si="0"/>
        <v>21143.599999999999</v>
      </c>
    </row>
    <row r="11">
      <c r="B11" s="20" t="s">
        <v>151</v>
      </c>
      <c r="C11" s="12"/>
      <c r="D11" s="12"/>
      <c r="E11" s="12"/>
      <c r="F11" s="12"/>
      <c r="G11" s="12"/>
      <c r="H11" s="12"/>
      <c r="I11" s="12"/>
      <c r="J11" s="23" t="n">
        <f>'SAM_temporary 2022_V3'!CU102</f>
        <v>5530</v>
      </c>
      <c r="K11" s="12"/>
      <c r="L11" s="12"/>
      <c r="M11" s="12"/>
      <c r="N11" s="12"/>
      <c r="O11" s="23"/>
      <c r="P11" s="12" t="n">
        <f t="shared" si="0"/>
        <v>5530</v>
      </c>
    </row>
    <row r="12">
      <c r="B12" s="20" t="s">
        <v>152</v>
      </c>
      <c r="C12" s="12"/>
      <c r="D12" s="12"/>
      <c r="E12" s="12"/>
      <c r="F12" s="12"/>
      <c r="G12" s="12"/>
      <c r="H12" s="24" t="n">
        <f>SUM('SAM_temporary 2022_V3'!CK101:CS101)</f>
        <v>8955.6352719819497</v>
      </c>
      <c r="I12" s="19"/>
      <c r="J12" s="12"/>
      <c r="K12" s="12"/>
      <c r="L12" s="12"/>
      <c r="M12" s="12"/>
      <c r="N12" s="12"/>
      <c r="O12" s="23" t="n">
        <f>'SAM_temporary 2022_V3'!DA101</f>
        <v>3049.335234353131</v>
      </c>
      <c r="P12" s="12" t="n">
        <f t="shared" si="0"/>
        <v>12004.970506335081</v>
      </c>
    </row>
    <row r="13">
      <c r="B13" s="12" t="s">
        <v>103</v>
      </c>
      <c r="C13" s="12"/>
      <c r="D13" s="12"/>
      <c r="E13" s="12"/>
      <c r="F13" s="12"/>
      <c r="G13" s="12"/>
      <c r="H13" s="12"/>
      <c r="I13" s="12"/>
      <c r="J13" s="12"/>
      <c r="K13" s="23"/>
      <c r="L13" s="23" t="n">
        <f>'SAM_temporary 2022_V3'!CW103</f>
        <v>3145.0059251519806</v>
      </c>
      <c r="M13" s="12"/>
      <c r="N13" s="12"/>
      <c r="O13" s="12"/>
      <c r="P13" s="12" t="n">
        <f t="shared" si="0"/>
        <v>3145.0059251519806</v>
      </c>
    </row>
    <row r="14">
      <c r="B14" s="20" t="s">
        <v>153</v>
      </c>
      <c r="C14" s="12"/>
      <c r="D14" s="12"/>
      <c r="E14" s="12"/>
      <c r="F14" s="12"/>
      <c r="G14" s="12"/>
      <c r="H14" s="23"/>
      <c r="I14" s="23" t="n">
        <f>'SAM_temporary 2022_V3'!CV104</f>
        <v>1412</v>
      </c>
      <c r="J14" s="23" t="n">
        <f>'SAM_temporary 2022_V3'!CU104</f>
        <v>761.08970909000004</v>
      </c>
      <c r="K14" s="12"/>
      <c r="L14" s="12"/>
      <c r="M14" s="12"/>
      <c r="N14" s="12"/>
      <c r="O14" s="23" t="n">
        <f>'SAM_temporary 2022_V3'!DA104</f>
        <v>453</v>
      </c>
      <c r="P14" s="12" t="n">
        <f t="shared" si="0"/>
        <v>2626.0897090899998</v>
      </c>
    </row>
    <row r="15">
      <c r="B15" s="20" t="s">
        <v>154</v>
      </c>
      <c r="C15" s="12"/>
      <c r="D15" s="23" t="n">
        <f>SUM('SAM_temporary 2022_V3'!AN105:BX105)</f>
        <v>45330.984540399681</v>
      </c>
      <c r="E15" s="12"/>
      <c r="F15" s="12"/>
      <c r="G15" s="12"/>
      <c r="H15" s="24" t="n">
        <f>SUM('SAM_temporary 2022_V3'!CK105:CT105)</f>
        <v>810.3629607241736</v>
      </c>
      <c r="I15" s="23" t="n">
        <f>SUM('SAM_temporary 2022_V3'!CV105)</f>
        <v>8404.2338559675936</v>
      </c>
      <c r="J15" s="23" t="n">
        <f>'SAM_temporary 2022_V3'!CU105</f>
        <v>766.77677853286832</v>
      </c>
      <c r="K15" s="12"/>
      <c r="L15" s="12"/>
      <c r="M15" s="12"/>
      <c r="N15" s="23" t="n">
        <f>'SAM_temporary 2022_V3'!CZ105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68091.051503576222</v>
      </c>
      <c r="I16" s="12" t="n">
        <f t="shared" si="1"/>
        <v>13438.6660526839</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9" t="s">
        <v>107</v>
      </c>
      <c r="BZ2" s="9" t="s">
        <v>108</v>
      </c>
      <c r="CA2" s="9" t="s">
        <v>109</v>
      </c>
      <c r="CB2" s="9" t="s">
        <v>110</v>
      </c>
      <c r="CC2" s="9" t="s">
        <v>111</v>
      </c>
      <c r="CD2" s="9" t="s">
        <v>112</v>
      </c>
      <c r="CE2" s="9"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7"/>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7"/>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7"/>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7"/>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7"/>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7"/>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7"/>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8" t="n">
        <f>'HH Consumption'!D5</f>
        <v>99.163197911727906</v>
      </c>
      <c r="CL40" s="8" t="n">
        <f>'HH Consumption'!E5</f>
        <v>132.66347927857549</v>
      </c>
      <c r="CM40" s="8" t="n">
        <f>'HH Consumption'!F5</f>
        <v>165.26206673694915</v>
      </c>
      <c r="CN40" s="8" t="n">
        <f>'HH Consumption'!G5</f>
        <v>201.8800088325988</v>
      </c>
      <c r="CO40" s="8" t="n">
        <f>'HH Consumption'!H5</f>
        <v>306.659994978692</v>
      </c>
      <c r="CP40" s="8" t="n">
        <f>'HH Consumption'!I5</f>
        <v>118.30686405583447</v>
      </c>
      <c r="CQ40" s="8" t="n">
        <f>'HH Consumption'!J5</f>
        <v>233.38274886495364</v>
      </c>
      <c r="CR40" s="8" t="n">
        <f>'HH Consumption'!K5</f>
        <v>334.3864811320289</v>
      </c>
      <c r="CS40" s="8" t="n">
        <f>'HH Consumption'!L5</f>
        <v>432.24172543690207</v>
      </c>
      <c r="CT40" s="8"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8" t="n">
        <f>'HH Consumption'!D6</f>
        <v>0</v>
      </c>
      <c r="CL41" s="8" t="n">
        <f>'HH Consumption'!E6</f>
        <v>0</v>
      </c>
      <c r="CM41" s="8" t="n">
        <f>'HH Consumption'!F6</f>
        <v>0</v>
      </c>
      <c r="CN41" s="8" t="n">
        <f>'HH Consumption'!G6</f>
        <v>0</v>
      </c>
      <c r="CO41" s="8" t="n">
        <f>'HH Consumption'!H6</f>
        <v>0</v>
      </c>
      <c r="CP41" s="8" t="n">
        <f>'HH Consumption'!I6</f>
        <v>0</v>
      </c>
      <c r="CQ41" s="8" t="n">
        <f>'HH Consumption'!J6</f>
        <v>0</v>
      </c>
      <c r="CR41" s="8" t="n">
        <f>'HH Consumption'!K6</f>
        <v>0</v>
      </c>
      <c r="CS41" s="8" t="n">
        <f>'HH Consumption'!L6</f>
        <v>0</v>
      </c>
      <c r="CT41" s="8"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8" t="n">
        <f>'HH Consumption'!D7</f>
        <v>477.92776721081441</v>
      </c>
      <c r="CL42" s="8" t="n">
        <f>'HH Consumption'!E7</f>
        <v>639.38599981888103</v>
      </c>
      <c r="CM42" s="8" t="n">
        <f>'HH Consumption'!F7</f>
        <v>796.49842102251773</v>
      </c>
      <c r="CN42" s="8" t="n">
        <f>'HH Consumption'!G7</f>
        <v>972.98255701425285</v>
      </c>
      <c r="CO42" s="8" t="n">
        <f>'HH Consumption'!H7</f>
        <v>1477.9810431639194</v>
      </c>
      <c r="CP42" s="8" t="n">
        <f>'HH Consumption'!I7</f>
        <v>570.19273858282008</v>
      </c>
      <c r="CQ42" s="8" t="n">
        <f>'HH Consumption'!J7</f>
        <v>1124.8134229176349</v>
      </c>
      <c r="CR42" s="8" t="n">
        <f>'HH Consumption'!K7</f>
        <v>1611.6118447004105</v>
      </c>
      <c r="CS42" s="8" t="n">
        <f>'HH Consumption'!L7</f>
        <v>2083.2357879109554</v>
      </c>
      <c r="CT42" s="8"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8" t="n">
        <f>'HH Consumption'!D8</f>
        <v>53.167970919258444</v>
      </c>
      <c r="CL43" s="8" t="n">
        <f>'HH Consumption'!E8</f>
        <v>97.538832677170987</v>
      </c>
      <c r="CM43" s="8" t="n">
        <f>'HH Consumption'!F8</f>
        <v>114.79964326157133</v>
      </c>
      <c r="CN43" s="8" t="n">
        <f>'HH Consumption'!G8</f>
        <v>135.16389941938149</v>
      </c>
      <c r="CO43" s="8" t="n">
        <f>'HH Consumption'!H8</f>
        <v>184.05751985159796</v>
      </c>
      <c r="CP43" s="8" t="n">
        <f>'HH Consumption'!I8</f>
        <v>67.941995428861716</v>
      </c>
      <c r="CQ43" s="8" t="n">
        <f>'HH Consumption'!J8</f>
        <v>152.25798266253628</v>
      </c>
      <c r="CR43" s="8" t="n">
        <f>'HH Consumption'!K8</f>
        <v>248.45103059305734</v>
      </c>
      <c r="CS43" s="8" t="n">
        <f>'HH Consumption'!L8</f>
        <v>310.16709183632042</v>
      </c>
      <c r="CT43" s="8"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8" t="n">
        <f>'HH Consumption'!D9</f>
        <v>7.8448465098132161</v>
      </c>
      <c r="CL44" s="8" t="n">
        <f>'HH Consumption'!E9</f>
        <v>17.909710063675536</v>
      </c>
      <c r="CM44" s="8" t="n">
        <f>'HH Consumption'!F9</f>
        <v>22.274305413696073</v>
      </c>
      <c r="CN44" s="8" t="n">
        <f>'HH Consumption'!G9</f>
        <v>32.976844645331482</v>
      </c>
      <c r="CO44" s="8" t="n">
        <f>'HH Consumption'!H9</f>
        <v>71.202150412822306</v>
      </c>
      <c r="CP44" s="8" t="n">
        <f>'HH Consumption'!I9</f>
        <v>13.332430929712011</v>
      </c>
      <c r="CQ44" s="8" t="n">
        <f>'HH Consumption'!J9</f>
        <v>29.707411747539208</v>
      </c>
      <c r="CR44" s="8" t="n">
        <f>'HH Consumption'!K9</f>
        <v>42.653268469480651</v>
      </c>
      <c r="CS44" s="8" t="n">
        <f>'HH Consumption'!L9</f>
        <v>54.841495838160469</v>
      </c>
      <c r="CT44" s="8"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8" t="n">
        <f>'HH Consumption'!D10</f>
        <v>50.75364755461981</v>
      </c>
      <c r="CL45" s="8" t="n">
        <f>'HH Consumption'!E10</f>
        <v>115.87009525809809</v>
      </c>
      <c r="CM45" s="8" t="n">
        <f>'HH Consumption'!F10</f>
        <v>144.10763105135726</v>
      </c>
      <c r="CN45" s="8" t="n">
        <f>'HH Consumption'!G10</f>
        <v>213.34963641404067</v>
      </c>
      <c r="CO45" s="8" t="n">
        <f>'HH Consumption'!H10</f>
        <v>460.65513744123643</v>
      </c>
      <c r="CP45" s="8" t="n">
        <f>'HH Consumption'!I10</f>
        <v>86.256563414779521</v>
      </c>
      <c r="CQ45" s="8" t="n">
        <f>'HH Consumption'!J10</f>
        <v>192.19745137250322</v>
      </c>
      <c r="CR45" s="8" t="n">
        <f>'HH Consumption'!K10</f>
        <v>275.9530033181162</v>
      </c>
      <c r="CS45" s="8" t="n">
        <f>'HH Consumption'!L10</f>
        <v>354.80693569419725</v>
      </c>
      <c r="CT45" s="8"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8" t="n">
        <f>'HH Consumption'!D11</f>
        <v>24.465018139949656</v>
      </c>
      <c r="CL46" s="8" t="n">
        <f>'HH Consumption'!E11</f>
        <v>55.853404020200955</v>
      </c>
      <c r="CM46" s="8" t="n">
        <f>'HH Consumption'!F11</f>
        <v>69.464875484712095</v>
      </c>
      <c r="CN46" s="8" t="n">
        <f>'HH Consumption'!G11</f>
        <v>102.84192322145836</v>
      </c>
      <c r="CO46" s="8" t="n">
        <f>'HH Consumption'!H11</f>
        <v>222.05175069698049</v>
      </c>
      <c r="CP46" s="8" t="n">
        <f>'HH Consumption'!I11</f>
        <v>41.578654743213896</v>
      </c>
      <c r="CQ46" s="8" t="n">
        <f>'HH Consumption'!J11</f>
        <v>92.645836522785586</v>
      </c>
      <c r="CR46" s="8" t="n">
        <f>'HH Consumption'!K11</f>
        <v>133.01891700859201</v>
      </c>
      <c r="CS46" s="8" t="n">
        <f>'HH Consumption'!L11</f>
        <v>171.02924688510126</v>
      </c>
      <c r="CT46" s="8"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8" t="n">
        <f>'HH Consumption'!D12</f>
        <v>34.943897558078561</v>
      </c>
      <c r="CL47" s="8" t="n">
        <f>'HH Consumption'!E12</f>
        <v>79.776586192872188</v>
      </c>
      <c r="CM47" s="8" t="n">
        <f>'HH Consumption'!F12</f>
        <v>99.218135827119283</v>
      </c>
      <c r="CN47" s="8" t="n">
        <f>'HH Consumption'!G12</f>
        <v>146.89127182203742</v>
      </c>
      <c r="CO47" s="8" t="n">
        <f>'HH Consumption'!H12</f>
        <v>317.16116393458975</v>
      </c>
      <c r="CP47" s="8" t="n">
        <f>'HH Consumption'!I12</f>
        <v>59.387662974059545</v>
      </c>
      <c r="CQ47" s="8" t="n">
        <f>'HH Consumption'!J12</f>
        <v>132.32798774623652</v>
      </c>
      <c r="CR47" s="8" t="n">
        <f>'HH Consumption'!K12</f>
        <v>189.99370377104319</v>
      </c>
      <c r="CS47" s="8" t="n">
        <f>'HH Consumption'!L12</f>
        <v>244.28465363895305</v>
      </c>
      <c r="CT47" s="8"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8" t="n">
        <f>'HH Consumption'!D13</f>
        <v>25.7131829217034</v>
      </c>
      <c r="CL48" s="8" t="n">
        <f>'HH Consumption'!E13</f>
        <v>58.702952360622547</v>
      </c>
      <c r="CM48" s="8" t="n">
        <f>'HH Consumption'!F13</f>
        <v>73.008858597781838</v>
      </c>
      <c r="CN48" s="8" t="n">
        <f>'HH Consumption'!G13</f>
        <v>108.08874813360661</v>
      </c>
      <c r="CO48" s="8" t="n">
        <f>'HH Consumption'!H13</f>
        <v>233.38046393811862</v>
      </c>
      <c r="CP48" s="8" t="n">
        <f>'HH Consumption'!I13</f>
        <v>43.699928973476311</v>
      </c>
      <c r="CQ48" s="8" t="n">
        <f>'HH Consumption'!J13</f>
        <v>97.372473946978943</v>
      </c>
      <c r="CR48" s="8" t="n">
        <f>'HH Consumption'!K13</f>
        <v>139.80532225740043</v>
      </c>
      <c r="CS48" s="8" t="n">
        <f>'HH Consumption'!L13</f>
        <v>179.75487632836186</v>
      </c>
      <c r="CT48" s="8"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8" t="n">
        <f>'HH Consumption'!D14</f>
        <v>7.2364431204322308</v>
      </c>
      <c r="CL49" s="8" t="n">
        <f>'HH Consumption'!E14</f>
        <v>16.520730904944948</v>
      </c>
      <c r="CM49" s="8" t="n">
        <f>'HH Consumption'!F14</f>
        <v>20.546832110955496</v>
      </c>
      <c r="CN49" s="8" t="n">
        <f>'HH Consumption'!G14</f>
        <v>30.419340935321024</v>
      </c>
      <c r="CO49" s="8" t="n">
        <f>'HH Consumption'!H14</f>
        <v>65.680101053642773</v>
      </c>
      <c r="CP49" s="8" t="n">
        <f>'HH Consumption'!I14</f>
        <v>12.298440506039871</v>
      </c>
      <c r="CQ49" s="8" t="n">
        <f>'HH Consumption'!J14</f>
        <v>27.403467371530031</v>
      </c>
      <c r="CR49" s="8" t="n">
        <f>'HH Consumption'!K14</f>
        <v>39.345314251058724</v>
      </c>
      <c r="CS49" s="8" t="n">
        <f>'HH Consumption'!L14</f>
        <v>50.588289366252781</v>
      </c>
      <c r="CT49" s="8"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8" t="n">
        <f>'HH Consumption'!D15</f>
        <v>16.930775413994695</v>
      </c>
      <c r="CL50" s="8" t="n">
        <f>'HH Consumption'!E15</f>
        <v>38.652799444647243</v>
      </c>
      <c r="CM50" s="8" t="n">
        <f>'HH Consumption'!F15</f>
        <v>48.07248452729683</v>
      </c>
      <c r="CN50" s="8" t="n">
        <f>'HH Consumption'!G15</f>
        <v>71.170742455430698</v>
      </c>
      <c r="CO50" s="8" t="n">
        <f>'HH Consumption'!H15</f>
        <v>153.66873222120785</v>
      </c>
      <c r="CP50" s="8" t="n">
        <f>'HH Consumption'!I15</f>
        <v>28.774099469146282</v>
      </c>
      <c r="CQ50" s="8" t="n">
        <f>'HH Consumption'!J15</f>
        <v>64.114640840898943</v>
      </c>
      <c r="CR50" s="8" t="n">
        <f>'HH Consumption'!K15</f>
        <v>92.054434491006035</v>
      </c>
      <c r="CS50" s="8" t="n">
        <f>'HH Consumption'!L15</f>
        <v>118.35910979799745</v>
      </c>
      <c r="CT50" s="8"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8" t="n">
        <f>'HH Consumption'!D16</f>
        <v>22.037043398709709</v>
      </c>
      <c r="CL51" s="8" t="n">
        <f>'HH Consumption'!E16</f>
        <v>50.310360749291831</v>
      </c>
      <c r="CM51" s="8" t="n">
        <f>'HH Consumption'!F16</f>
        <v>62.570992875859623</v>
      </c>
      <c r="CN51" s="8" t="n">
        <f>'HH Consumption'!G16</f>
        <v>92.635611887705451</v>
      </c>
      <c r="CO51" s="8" t="n">
        <f>'HH Consumption'!H16</f>
        <v>200.01473282696276</v>
      </c>
      <c r="CP51" s="8" t="n">
        <f>'HH Consumption'!I16</f>
        <v>37.4522762989481</v>
      </c>
      <c r="CQ51" s="8" t="n">
        <f>'HH Consumption'!J16</f>
        <v>83.451412481421201</v>
      </c>
      <c r="CR51" s="8" t="n">
        <f>'HH Consumption'!K16</f>
        <v>119.81775898138528</v>
      </c>
      <c r="CS51" s="8" t="n">
        <f>'HH Consumption'!L16</f>
        <v>154.05584064951648</v>
      </c>
      <c r="CT51" s="8"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8" t="n">
        <f>'HH Consumption'!D17</f>
        <v>16.868219858471466</v>
      </c>
      <c r="CL52" s="8" t="n">
        <f>'HH Consumption'!E17</f>
        <v>38.509985705603178</v>
      </c>
      <c r="CM52" s="8" t="n">
        <f>'HH Consumption'!F17</f>
        <v>47.894867087962005</v>
      </c>
      <c r="CN52" s="8" t="n">
        <f>'HH Consumption'!G17</f>
        <v>70.907781945800409</v>
      </c>
      <c r="CO52" s="8" t="n">
        <f>'HH Consumption'!H17</f>
        <v>153.10095947154974</v>
      </c>
      <c r="CP52" s="8" t="n">
        <f>'HH Consumption'!I17</f>
        <v>28.667785391204809</v>
      </c>
      <c r="CQ52" s="8" t="n">
        <f>'HH Consumption'!J17</f>
        <v>63.877751101539488</v>
      </c>
      <c r="CR52" s="8" t="n">
        <f>'HH Consumption'!K17</f>
        <v>91.71431325336907</v>
      </c>
      <c r="CS52" s="8" t="n">
        <f>'HH Consumption'!L17</f>
        <v>117.92179847092568</v>
      </c>
      <c r="CT52" s="8"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8" t="n">
        <f>'HH Consumption'!D18</f>
        <v>18.232820070367644</v>
      </c>
      <c r="CL53" s="8" t="n">
        <f>'HH Consumption'!E18</f>
        <v>41.625355027019346</v>
      </c>
      <c r="CM53" s="8" t="n">
        <f>'HH Consumption'!F18</f>
        <v>51.76945174036377</v>
      </c>
      <c r="CN53" s="8" t="n">
        <f>'HH Consumption'!G18</f>
        <v>76.64405851085435</v>
      </c>
      <c r="CO53" s="8" t="n">
        <f>'HH Consumption'!H18</f>
        <v>165.48647516255261</v>
      </c>
      <c r="CP53" s="8" t="n">
        <f>'HH Consumption'!I18</f>
        <v>30.986943331263646</v>
      </c>
      <c r="CQ53" s="8" t="n">
        <f>'HH Consumption'!J18</f>
        <v>69.045314331090069</v>
      </c>
      <c r="CR53" s="8" t="n">
        <f>'HH Consumption'!K18</f>
        <v>99.133790373629978</v>
      </c>
      <c r="CS53" s="8" t="n">
        <f>'HH Consumption'!L18</f>
        <v>127.46140090264221</v>
      </c>
      <c r="CT53" s="8"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8" t="n">
        <f>'HH Consumption'!D19</f>
        <v>14.745672591914653</v>
      </c>
      <c r="CL54" s="8" t="n">
        <f>'HH Consumption'!E19</f>
        <v>33.66423045813886</v>
      </c>
      <c r="CM54" s="8" t="n">
        <f>'HH Consumption'!F19</f>
        <v>41.868201555226435</v>
      </c>
      <c r="CN54" s="8" t="n">
        <f>'HH Consumption'!G19</f>
        <v>61.985375194558117</v>
      </c>
      <c r="CO54" s="8" t="n">
        <f>'HH Consumption'!H19</f>
        <v>133.83609182338699</v>
      </c>
      <c r="CP54" s="8" t="n">
        <f>'HH Consumption'!I19</f>
        <v>25.06048538973014</v>
      </c>
      <c r="CQ54" s="8" t="n">
        <f>'HH Consumption'!J19</f>
        <v>55.839941117323697</v>
      </c>
      <c r="CR54" s="8" t="n">
        <f>'HH Consumption'!K19</f>
        <v>80.173797032132555</v>
      </c>
      <c r="CS54" s="8" t="n">
        <f>'HH Consumption'!L19</f>
        <v>103.083564613888</v>
      </c>
      <c r="CT54" s="8"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8" t="n">
        <f>'HH Consumption'!D20</f>
        <v>37.451418030527485</v>
      </c>
      <c r="CL55" s="8" t="n">
        <f>'HH Consumption'!E20</f>
        <v>47.496386770752508</v>
      </c>
      <c r="CM55" s="8" t="n">
        <f>'HH Consumption'!F20</f>
        <v>54.381668582604362</v>
      </c>
      <c r="CN55" s="8" t="n">
        <f>'HH Consumption'!G20</f>
        <v>72.65583695034907</v>
      </c>
      <c r="CO55" s="8" t="n">
        <f>'HH Consumption'!H20</f>
        <v>120.49509837188916</v>
      </c>
      <c r="CP55" s="8" t="n">
        <f>'HH Consumption'!I20</f>
        <v>79.083761005937433</v>
      </c>
      <c r="CQ55" s="8" t="n">
        <f>'HH Consumption'!J20</f>
        <v>128.91463095681524</v>
      </c>
      <c r="CR55" s="8" t="n">
        <f>'HH Consumption'!K20</f>
        <v>154.98926103789174</v>
      </c>
      <c r="CS55" s="8" t="n">
        <f>'HH Consumption'!L20</f>
        <v>191.13123686624041</v>
      </c>
      <c r="CT55" s="8"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8" t="n">
        <f>'HH Consumption'!D21</f>
        <v>9.9184804063184355</v>
      </c>
      <c r="CL56" s="8" t="n">
        <f>'HH Consumption'!E21</f>
        <v>12.578748851982946</v>
      </c>
      <c r="CM56" s="8" t="n">
        <f>'HH Consumption'!F21</f>
        <v>14.402218732006377</v>
      </c>
      <c r="CN56" s="8" t="n">
        <f>'HH Consumption'!G21</f>
        <v>19.241874756499161</v>
      </c>
      <c r="CO56" s="8" t="n">
        <f>'HH Consumption'!H21</f>
        <v>31.911429128926962</v>
      </c>
      <c r="CP56" s="8" t="n">
        <f>'HH Consumption'!I21</f>
        <v>20.94421987856337</v>
      </c>
      <c r="CQ56" s="8" t="n">
        <f>'HH Consumption'!J21</f>
        <v>34.1412237098926</v>
      </c>
      <c r="CR56" s="8" t="n">
        <f>'HH Consumption'!K21</f>
        <v>41.046722117198584</v>
      </c>
      <c r="CS56" s="8" t="n">
        <f>'HH Consumption'!L21</f>
        <v>50.61841520521228</v>
      </c>
      <c r="CT56" s="8"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8" t="n">
        <f>'HH Consumption'!D22</f>
        <v>18.786663610618149</v>
      </c>
      <c r="CL57" s="8" t="n">
        <f>'HH Consumption'!E22</f>
        <v>42.889774568449269</v>
      </c>
      <c r="CM57" s="8" t="n">
        <f>'HH Consumption'!F22</f>
        <v>53.342010253970194</v>
      </c>
      <c r="CN57" s="8" t="n">
        <f>'HH Consumption'!G22</f>
        <v>78.972212715250151</v>
      </c>
      <c r="CO57" s="8" t="n">
        <f>'HH Consumption'!H22</f>
        <v>170.51332317146611</v>
      </c>
      <c r="CP57" s="8" t="n">
        <f>'HH Consumption'!I22</f>
        <v>31.928208496492839</v>
      </c>
      <c r="CQ57" s="8" t="n">
        <f>'HH Consumption'!J22</f>
        <v>71.142647666210777</v>
      </c>
      <c r="CR57" s="8" t="n">
        <f>'HH Consumption'!K22</f>
        <v>102.14509686418296</v>
      </c>
      <c r="CS57" s="8" t="n">
        <f>'HH Consumption'!L22</f>
        <v>131.33319216964094</v>
      </c>
      <c r="CT57" s="8"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8" t="n">
        <f>'HH Consumption'!D23</f>
        <v>5.4527763345172069</v>
      </c>
      <c r="CL58" s="8" t="n">
        <f>'HH Consumption'!E23</f>
        <v>12.448636575758808</v>
      </c>
      <c r="CM58" s="8" t="n">
        <f>'HH Consumption'!F23</f>
        <v>15.48236861940876</v>
      </c>
      <c r="CN58" s="8" t="n">
        <f>'HH Consumption'!G23</f>
        <v>22.921462879379568</v>
      </c>
      <c r="CO58" s="8" t="n">
        <f>'HH Consumption'!H23</f>
        <v>49.491013017540375</v>
      </c>
      <c r="CP58" s="8" t="n">
        <f>'HH Consumption'!I23</f>
        <v>9.2670728183373789</v>
      </c>
      <c r="CQ58" s="8" t="n">
        <f>'HH Consumption'!J23</f>
        <v>20.648953619947516</v>
      </c>
      <c r="CR58" s="8" t="n">
        <f>'HH Consumption'!K23</f>
        <v>29.647327402678616</v>
      </c>
      <c r="CS58" s="8" t="n">
        <f>'HH Consumption'!L23</f>
        <v>38.119090065277177</v>
      </c>
      <c r="CT58" s="8"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8" t="n">
        <f>'HH Consumption'!D24</f>
        <v>22.075928830028381</v>
      </c>
      <c r="CL59" s="8" t="n">
        <f>'HH Consumption'!E24</f>
        <v>45.702915164831559</v>
      </c>
      <c r="CM59" s="8" t="n">
        <f>'HH Consumption'!F24</f>
        <v>69.673176169780518</v>
      </c>
      <c r="CN59" s="8" t="n">
        <f>'HH Consumption'!G24</f>
        <v>116.18991286784836</v>
      </c>
      <c r="CO59" s="8" t="n">
        <f>'HH Consumption'!H24</f>
        <v>193.69959227824</v>
      </c>
      <c r="CP59" s="8" t="n">
        <f>'HH Consumption'!I24</f>
        <v>25.647736972329092</v>
      </c>
      <c r="CQ59" s="8" t="n">
        <f>'HH Consumption'!J24</f>
        <v>69.549332762324781</v>
      </c>
      <c r="CR59" s="8" t="n">
        <f>'HH Consumption'!K24</f>
        <v>138.77985616584098</v>
      </c>
      <c r="CS59" s="8" t="n">
        <f>'HH Consumption'!L24</f>
        <v>232.5496091345627</v>
      </c>
      <c r="CT59" s="8"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8" t="n">
        <f>'HH Consumption'!D25</f>
        <v>52.119868337408406</v>
      </c>
      <c r="CL60" s="8" t="n">
        <f>'HH Consumption'!E25</f>
        <v>69.727512008405114</v>
      </c>
      <c r="CM60" s="8" t="n">
        <f>'HH Consumption'!F25</f>
        <v>86.861228166171216</v>
      </c>
      <c r="CN60" s="8" t="n">
        <f>'HH Consumption'!G25</f>
        <v>106.10750461755202</v>
      </c>
      <c r="CO60" s="8" t="n">
        <f>'HH Consumption'!H25</f>
        <v>161.17953937777807</v>
      </c>
      <c r="CP60" s="8" t="n">
        <f>'HH Consumption'!I25</f>
        <v>62.181719709066634</v>
      </c>
      <c r="CQ60" s="8" t="n">
        <f>'HH Consumption'!J25</f>
        <v>122.66524677725454</v>
      </c>
      <c r="CR60" s="8" t="n">
        <f>'HH Consumption'!K25</f>
        <v>175.75249424614853</v>
      </c>
      <c r="CS60" s="8" t="n">
        <f>'HH Consumption'!L25</f>
        <v>227.18490623668322</v>
      </c>
      <c r="CT60" s="8"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8" t="n">
        <f>'HH Consumption'!D26</f>
        <v>8.8482241490028386</v>
      </c>
      <c r="CL61" s="8" t="n">
        <f>'HH Consumption'!E26</f>
        <v>12.244675264564455</v>
      </c>
      <c r="CM61" s="8" t="n">
        <f>'HH Consumption'!F26</f>
        <v>13.454967810941117</v>
      </c>
      <c r="CN61" s="8" t="n">
        <f>'HH Consumption'!G26</f>
        <v>17.332256273478066</v>
      </c>
      <c r="CO61" s="8" t="n">
        <f>'HH Consumption'!H26</f>
        <v>28.814390626547606</v>
      </c>
      <c r="CP61" s="8" t="n">
        <f>'HH Consumption'!I26</f>
        <v>13.464520801005436</v>
      </c>
      <c r="CQ61" s="8" t="n">
        <f>'HH Consumption'!J26</f>
        <v>27.117421102173605</v>
      </c>
      <c r="CR61" s="8" t="n">
        <f>'HH Consumption'!K26</f>
        <v>39.484938429148471</v>
      </c>
      <c r="CS61" s="8" t="n">
        <f>'HH Consumption'!L26</f>
        <v>56.134427483662328</v>
      </c>
      <c r="CT61" s="8"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8" t="n">
        <f>'HH Consumption'!D27</f>
        <v>32.351275169503602</v>
      </c>
      <c r="CL62" s="8" t="n">
        <f>'HH Consumption'!E27</f>
        <v>44.769532527019152</v>
      </c>
      <c r="CM62" s="8" t="n">
        <f>'HH Consumption'!F27</f>
        <v>49.194658579894195</v>
      </c>
      <c r="CN62" s="8" t="n">
        <f>'HH Consumption'!G27</f>
        <v>63.370975075810534</v>
      </c>
      <c r="CO62" s="8" t="n">
        <f>'HH Consumption'!H27</f>
        <v>105.35247121944352</v>
      </c>
      <c r="CP62" s="8" t="n">
        <f>'HH Consumption'!I27</f>
        <v>49.229586651907063</v>
      </c>
      <c r="CQ62" s="8" t="n">
        <f>'HH Consumption'!J27</f>
        <v>99.147934906530182</v>
      </c>
      <c r="CR62" s="8" t="n">
        <f>'HH Consumption'!K27</f>
        <v>144.36660810816437</v>
      </c>
      <c r="CS62" s="8" t="n">
        <f>'HH Consumption'!L27</f>
        <v>205.24121896382607</v>
      </c>
      <c r="CT62" s="8"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8" t="n">
        <f>'HH Consumption'!D28</f>
        <v>4.8768725625126388</v>
      </c>
      <c r="CL63" s="8" t="n">
        <f>'HH Consumption'!E28</f>
        <v>6.7488933179163748</v>
      </c>
      <c r="CM63" s="8" t="n">
        <f>'HH Consumption'!F28</f>
        <v>7.4159698309704751</v>
      </c>
      <c r="CN63" s="8" t="n">
        <f>'HH Consumption'!G28</f>
        <v>9.5530135361781703</v>
      </c>
      <c r="CO63" s="8" t="n">
        <f>'HH Consumption'!H28</f>
        <v>15.881617450657359</v>
      </c>
      <c r="CP63" s="8" t="n">
        <f>'HH Consumption'!I28</f>
        <v>7.4212351491122961</v>
      </c>
      <c r="CQ63" s="8" t="n">
        <f>'HH Consumption'!J28</f>
        <v>14.946299360442348</v>
      </c>
      <c r="CR63" s="8" t="n">
        <f>'HH Consumption'!K28</f>
        <v>21.762899494280571</v>
      </c>
      <c r="CS63" s="8" t="n">
        <f>'HH Consumption'!L28</f>
        <v>30.939592464808872</v>
      </c>
      <c r="CT63" s="8"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8" t="n">
        <f>'HH Consumption'!D29</f>
        <v>47.137610378373388</v>
      </c>
      <c r="CL64" s="8" t="n">
        <f>'HH Consumption'!E29</f>
        <v>65.231703233443952</v>
      </c>
      <c r="CM64" s="8" t="n">
        <f>'HH Consumption'!F29</f>
        <v>71.679358439079977</v>
      </c>
      <c r="CN64" s="8" t="n">
        <f>'HH Consumption'!G29</f>
        <v>92.335041409343091</v>
      </c>
      <c r="CO64" s="8" t="n">
        <f>'HH Consumption'!H29</f>
        <v>153.50442029630585</v>
      </c>
      <c r="CP64" s="8" t="n">
        <f>'HH Consumption'!I29</f>
        <v>71.730250586025761</v>
      </c>
      <c r="CQ64" s="8" t="n">
        <f>'HH Consumption'!J29</f>
        <v>144.46406520167031</v>
      </c>
      <c r="CR64" s="8" t="n">
        <f>'HH Consumption'!K29</f>
        <v>210.35019142197206</v>
      </c>
      <c r="CS64" s="8" t="n">
        <f>'HH Consumption'!L29</f>
        <v>299.04789107723138</v>
      </c>
      <c r="CT64" s="8"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8" t="n">
        <f>'HH Consumption'!D30</f>
        <v>146.01535686114255</v>
      </c>
      <c r="CL65" s="8" t="n">
        <f>'HH Consumption'!E30</f>
        <v>202.06434627966274</v>
      </c>
      <c r="CM65" s="8" t="n">
        <f>'HH Consumption'!F30</f>
        <v>222.03686224327396</v>
      </c>
      <c r="CN65" s="8" t="n">
        <f>'HH Consumption'!G30</f>
        <v>286.02073617968693</v>
      </c>
      <c r="CO65" s="8" t="n">
        <f>'HH Consumption'!H30</f>
        <v>475.50146325642766</v>
      </c>
      <c r="CP65" s="8" t="n">
        <f>'HH Consumption'!I30</f>
        <v>222.19450780354038</v>
      </c>
      <c r="CQ65" s="8" t="n">
        <f>'HH Consumption'!J30</f>
        <v>447.49769588895231</v>
      </c>
      <c r="CR65" s="8" t="n">
        <f>'HH Consumption'!K30</f>
        <v>651.5892091208035</v>
      </c>
      <c r="CS65" s="8" t="n">
        <f>'HH Consumption'!L30</f>
        <v>926.34276926026962</v>
      </c>
      <c r="CT65" s="8"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8" t="n">
        <f>'HH Consumption'!D31</f>
        <v>9.7766376603188281</v>
      </c>
      <c r="CL66" s="8" t="n">
        <f>'HH Consumption'!E31</f>
        <v>13.529466626747505</v>
      </c>
      <c r="CM66" s="8" t="n">
        <f>'HH Consumption'!F31</f>
        <v>14.866750977782253</v>
      </c>
      <c r="CN66" s="8" t="n">
        <f>'HH Consumption'!G31</f>
        <v>19.150869888471281</v>
      </c>
      <c r="CO66" s="8" t="n">
        <f>'HH Consumption'!H31</f>
        <v>31.837784827183718</v>
      </c>
      <c r="CP66" s="8" t="n">
        <f>'HH Consumption'!I31</f>
        <v>14.877306330004203</v>
      </c>
      <c r="CQ66" s="8" t="n">
        <f>'HH Consumption'!J31</f>
        <v>29.96275816861089</v>
      </c>
      <c r="CR66" s="8" t="n">
        <f>'HH Consumption'!K31</f>
        <v>43.627956249874977</v>
      </c>
      <c r="CS66" s="8" t="n">
        <f>'HH Consumption'!L31</f>
        <v>62.024418520077582</v>
      </c>
      <c r="CT66" s="8"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8" t="n">
        <f>'HH Consumption'!D32</f>
        <v>0</v>
      </c>
      <c r="CL67" s="8" t="n">
        <f>'HH Consumption'!E32</f>
        <v>0</v>
      </c>
      <c r="CM67" s="8" t="n">
        <f>'HH Consumption'!F32</f>
        <v>0</v>
      </c>
      <c r="CN67" s="8" t="n">
        <f>'HH Consumption'!G32</f>
        <v>0</v>
      </c>
      <c r="CO67" s="8" t="n">
        <f>'HH Consumption'!H32</f>
        <v>0</v>
      </c>
      <c r="CP67" s="8" t="n">
        <f>'HH Consumption'!I32</f>
        <v>0</v>
      </c>
      <c r="CQ67" s="8" t="n">
        <f>'HH Consumption'!J32</f>
        <v>0</v>
      </c>
      <c r="CR67" s="8" t="n">
        <f>'HH Consumption'!K32</f>
        <v>0</v>
      </c>
      <c r="CS67" s="8" t="n">
        <f>'HH Consumption'!L32</f>
        <v>0</v>
      </c>
      <c r="CT67" s="8"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8" t="n">
        <f>'HH Consumption'!D33</f>
        <v>0.57280059867404887</v>
      </c>
      <c r="CL68" s="8" t="n">
        <f>'HH Consumption'!E33</f>
        <v>0.79267401051342712</v>
      </c>
      <c r="CM68" s="8" t="n">
        <f>'HH Consumption'!F33</f>
        <v>0.87102377691411426</v>
      </c>
      <c r="CN68" s="8" t="n">
        <f>'HH Consumption'!G33</f>
        <v>1.1220247817681148</v>
      </c>
      <c r="CO68" s="8" t="n">
        <f>'HH Consumption'!H33</f>
        <v>1.8653347749078451</v>
      </c>
      <c r="CP68" s="8" t="n">
        <f>'HH Consumption'!I33</f>
        <v>0.87164220139521043</v>
      </c>
      <c r="CQ68" s="8" t="n">
        <f>'HH Consumption'!J33</f>
        <v>1.7554793798450306</v>
      </c>
      <c r="CR68" s="8" t="n">
        <f>'HH Consumption'!K33</f>
        <v>2.5561057213240974</v>
      </c>
      <c r="CS68" s="8" t="n">
        <f>'HH Consumption'!L33</f>
        <v>3.6339307331506037</v>
      </c>
      <c r="CT68" s="8"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8" t="n">
        <f>'HH Consumption'!D34</f>
        <v>11.476354644816578</v>
      </c>
      <c r="CL69" s="8" t="n">
        <f>'HH Consumption'!E34</f>
        <v>15.881631554574877</v>
      </c>
      <c r="CM69" s="8" t="n">
        <f>'HH Consumption'!F34</f>
        <v>17.451409427772408</v>
      </c>
      <c r="CN69" s="8" t="n">
        <f>'HH Consumption'!G34</f>
        <v>22.480343675707825</v>
      </c>
      <c r="CO69" s="8" t="n">
        <f>'HH Consumption'!H34</f>
        <v>37.372941749198986</v>
      </c>
      <c r="CP69" s="8" t="n">
        <f>'HH Consumption'!I34</f>
        <v>17.463799880370615</v>
      </c>
      <c r="CQ69" s="8" t="n">
        <f>'HH Consumption'!J34</f>
        <v>35.171932399163872</v>
      </c>
      <c r="CR69" s="8" t="n">
        <f>'HH Consumption'!K34</f>
        <v>51.212892995338748</v>
      </c>
      <c r="CS69" s="8" t="n">
        <f>'HH Consumption'!L34</f>
        <v>72.80767154376943</v>
      </c>
      <c r="CT69" s="8"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8" t="n">
        <f>'HH Consumption'!D35</f>
        <v>24.498375916091096</v>
      </c>
      <c r="CL70" s="8" t="n">
        <f>'HH Consumption'!E35</f>
        <v>33.902244399580248</v>
      </c>
      <c r="CM70" s="8" t="n">
        <f>'HH Consumption'!F35</f>
        <v>37.253222095248141</v>
      </c>
      <c r="CN70" s="8" t="n">
        <f>'HH Consumption'!G35</f>
        <v>47.988401119963257</v>
      </c>
      <c r="CO70" s="8" t="n">
        <f>'HH Consumption'!H35</f>
        <v>79.77937284079853</v>
      </c>
      <c r="CP70" s="8" t="n">
        <f>'HH Consumption'!I35</f>
        <v>37.279671780267115</v>
      </c>
      <c r="CQ70" s="8" t="n">
        <f>'HH Consumption'!J35</f>
        <v>75.080916221008948</v>
      </c>
      <c r="CR70" s="8" t="n">
        <f>'HH Consumption'!K35</f>
        <v>109.32327757203161</v>
      </c>
      <c r="CS70" s="8" t="n">
        <f>'HH Consumption'!L35</f>
        <v>155.42127811989201</v>
      </c>
      <c r="CT70" s="8"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8" t="n">
        <f>'HH Consumption'!D36</f>
        <v>14.014438152935831</v>
      </c>
      <c r="CL71" s="8" t="n">
        <f>'HH Consumption'!E36</f>
        <v>24.925533621632884</v>
      </c>
      <c r="CM71" s="8" t="n">
        <f>'HH Consumption'!F36</f>
        <v>46.254172147529694</v>
      </c>
      <c r="CN71" s="8" t="n">
        <f>'HH Consumption'!G36</f>
        <v>85.096518440256546</v>
      </c>
      <c r="CO71" s="8" t="n">
        <f>'HH Consumption'!H36</f>
        <v>101.5654061542761</v>
      </c>
      <c r="CP71" s="8" t="n">
        <f>'HH Consumption'!I36</f>
        <v>50.401258941987642</v>
      </c>
      <c r="CQ71" s="8" t="n">
        <f>'HH Consumption'!J36</f>
        <v>71.906538675328875</v>
      </c>
      <c r="CR71" s="8" t="n">
        <f>'HH Consumption'!K36</f>
        <v>154.2049972003131</v>
      </c>
      <c r="CS71" s="8" t="n">
        <f>'HH Consumption'!L36</f>
        <v>398.56891691688702</v>
      </c>
      <c r="CT71" s="8"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8" t="n">
        <f>'HH Consumption'!D37</f>
        <v>53.130674804497744</v>
      </c>
      <c r="CL72" s="8" t="n">
        <f>'HH Consumption'!E37</f>
        <v>79.520484502459908</v>
      </c>
      <c r="CM72" s="8" t="n">
        <f>'HH Consumption'!F37</f>
        <v>113.11876928217426</v>
      </c>
      <c r="CN72" s="8" t="n">
        <f>'HH Consumption'!G37</f>
        <v>124.578614070282</v>
      </c>
      <c r="CO72" s="8" t="n">
        <f>'HH Consumption'!H37</f>
        <v>171.60294861649405</v>
      </c>
      <c r="CP72" s="8" t="n">
        <f>'HH Consumption'!I37</f>
        <v>69.347046691384364</v>
      </c>
      <c r="CQ72" s="8" t="n">
        <f>'HH Consumption'!J37</f>
        <v>107.62797594194389</v>
      </c>
      <c r="CR72" s="8" t="n">
        <f>'HH Consumption'!K37</f>
        <v>157.93103960350959</v>
      </c>
      <c r="CS72" s="8" t="n">
        <f>'HH Consumption'!L37</f>
        <v>222.79226001368724</v>
      </c>
      <c r="CT72" s="8"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8" t="n">
        <f>'HH Consumption'!D38</f>
        <v>14.164372913112864</v>
      </c>
      <c r="CL73" s="8" t="n">
        <f>'HH Consumption'!E38</f>
        <v>19.601463946503394</v>
      </c>
      <c r="CM73" s="8" t="n">
        <f>'HH Consumption'!F38</f>
        <v>21.538918815656089</v>
      </c>
      <c r="CN73" s="8" t="n">
        <f>'HH Consumption'!G38</f>
        <v>27.745741648153221</v>
      </c>
      <c r="CO73" s="8" t="n">
        <f>'HH Consumption'!H38</f>
        <v>46.126518409292295</v>
      </c>
      <c r="CP73" s="8" t="n">
        <f>'HH Consumption'!I38</f>
        <v>21.554211388654654</v>
      </c>
      <c r="CQ73" s="8" t="n">
        <f>'HH Consumption'!J38</f>
        <v>43.409983570137037</v>
      </c>
      <c r="CR73" s="8" t="n">
        <f>'HH Consumption'!K38</f>
        <v>63.208094974039319</v>
      </c>
      <c r="CS73" s="8" t="n">
        <f>'HH Consumption'!L38</f>
        <v>89.860852387231915</v>
      </c>
      <c r="CT73" s="8"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8" t="n">
        <f>'HH Consumption'!D39</f>
        <v>43.359323086658904</v>
      </c>
      <c r="CL74" s="8" t="n">
        <f>'HH Consumption'!E39</f>
        <v>60.003094626315885</v>
      </c>
      <c r="CM74" s="8" t="n">
        <f>'HH Consumption'!F39</f>
        <v>65.933941840853834</v>
      </c>
      <c r="CN74" s="8" t="n">
        <f>'HH Consumption'!G39</f>
        <v>84.93398075445441</v>
      </c>
      <c r="CO74" s="8" t="n">
        <f>'HH Consumption'!H39</f>
        <v>141.20036424059995</v>
      </c>
      <c r="CP74" s="8" t="n">
        <f>'HH Consumption'!I39</f>
        <v>65.98075475784907</v>
      </c>
      <c r="CQ74" s="8" t="n">
        <f>'HH Consumption'!J39</f>
        <v>132.88463346383858</v>
      </c>
      <c r="CR74" s="8" t="n">
        <f>'HH Consumption'!K39</f>
        <v>193.48969618940123</v>
      </c>
      <c r="CS74" s="8" t="n">
        <f>'HH Consumption'!L39</f>
        <v>275.07788416764248</v>
      </c>
      <c r="CT74" s="8"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8" t="n">
        <f>'HH Consumption'!D40</f>
        <v>18.287810067564759</v>
      </c>
      <c r="CL75" s="8" t="n">
        <f>'HH Consumption'!E40</f>
        <v>25.307710542414192</v>
      </c>
      <c r="CM75" s="8" t="n">
        <f>'HH Consumption'!F40</f>
        <v>27.809184266587433</v>
      </c>
      <c r="CN75" s="8" t="n">
        <f>'HH Consumption'!G40</f>
        <v>35.822895694549707</v>
      </c>
      <c r="CO75" s="8" t="n">
        <f>'HH Consumption'!H40</f>
        <v>59.554560792891571</v>
      </c>
      <c r="CP75" s="8" t="n">
        <f>'HH Consumption'!I40</f>
        <v>27.828928710775514</v>
      </c>
      <c r="CQ75" s="8" t="n">
        <f>'HH Consumption'!J40</f>
        <v>56.047206567954269</v>
      </c>
      <c r="CR75" s="8" t="n">
        <f>'HH Consumption'!K40</f>
        <v>81.608811255435157</v>
      </c>
      <c r="CS75" s="8" t="n">
        <f>'HH Consumption'!L40</f>
        <v>116.02054048194461</v>
      </c>
      <c r="CT75" s="8"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8" t="n">
        <f>'HH Consumption'!D41</f>
        <v>1.9221873149172237</v>
      </c>
      <c r="CL76" s="8" t="n">
        <f>'HH Consumption'!E41</f>
        <v>2.6600320100931181</v>
      </c>
      <c r="CM76" s="8" t="n">
        <f>'HH Consumption'!F41</f>
        <v>2.9229558398704487</v>
      </c>
      <c r="CN76" s="8" t="n">
        <f>'HH Consumption'!G41</f>
        <v>3.765257591437551</v>
      </c>
      <c r="CO76" s="8" t="n">
        <f>'HH Consumption'!H41</f>
        <v>6.2596352914117146</v>
      </c>
      <c r="CP76" s="8" t="n">
        <f>'HH Consumption'!I41</f>
        <v>2.9250311304611869</v>
      </c>
      <c r="CQ76" s="8" t="n">
        <f>'HH Consumption'!J41</f>
        <v>5.8909858043934165</v>
      </c>
      <c r="CR76" s="8" t="n">
        <f>'HH Consumption'!K41</f>
        <v>8.5777040116405896</v>
      </c>
      <c r="CS76" s="8" t="n">
        <f>'HH Consumption'!L41</f>
        <v>12.194637321817453</v>
      </c>
      <c r="CT76" s="8" t="n">
        <f>'HH Consumption'!M41</f>
        <v>24.241640727142201</v>
      </c>
      <c r="CU76" t="n">
        <v>0</v>
      </c>
      <c r="CW76" t="n">
        <v>0</v>
      </c>
      <c r="CX76" t="n">
        <v>0</v>
      </c>
      <c r="CY76" t="n">
        <v>0</v>
      </c>
      <c r="DA76" t="n">
        <v>0</v>
      </c>
      <c r="DC76" t="n">
        <f t="shared" si="2"/>
        <v>71.360067043184898</v>
      </c>
    </row>
    <row r="77">
      <c r="A77" s="12" t="s">
        <v>124</v>
      </c>
      <c r="B77" s="9" t="s">
        <v>107</v>
      </c>
      <c r="C77" s="10" t="n">
        <f>'factor payments'!C15</f>
        <v>66.66538369428676</v>
      </c>
      <c r="D77" s="10" t="n">
        <f>'factor payments'!D15</f>
        <v>12.637066940435009</v>
      </c>
      <c r="E77" s="10" t="n">
        <f>'factor payments'!E15</f>
        <v>19.619036898919301</v>
      </c>
      <c r="F77" s="10" t="n">
        <f>'factor payments'!F15</f>
        <v>8.3329174313239633</v>
      </c>
      <c r="G77" s="10" t="n">
        <f>'factor payments'!G15</f>
        <v>0</v>
      </c>
      <c r="H77" s="11" t="n">
        <f>SUM('SAM_temporary 2022'!H77:H78)*'SAM GTAP_2017'!AG198/(SUM('SAM GTAP_2017'!AG158:AG198))</f>
        <v>2.6199168113406319</v>
      </c>
      <c r="I77" s="10" t="n">
        <f>'factor payments'!I15</f>
        <v>0</v>
      </c>
      <c r="J77" s="10" t="n">
        <f>'factor payments'!J15</f>
        <v>0</v>
      </c>
      <c r="K77" s="10" t="n">
        <f>'factor payments'!K15</f>
        <v>0</v>
      </c>
      <c r="L77" s="10" t="n">
        <f>'factor payments'!L15</f>
        <v>0</v>
      </c>
      <c r="M77" s="11" t="n">
        <f>SUM('SAM_temporary 2022'!M77:M78)*'SAM GTAP_2017'!AO198/(SUM('SAM GTAP_2017'!AO158:AO198))</f>
        <v>1.5022587697431545E-2</v>
      </c>
      <c r="N77" s="10" t="n">
        <f>'factor payments'!N15</f>
        <v>0</v>
      </c>
      <c r="O77" s="10" t="n">
        <f>'factor payments'!O15</f>
        <v>0</v>
      </c>
      <c r="P77" s="10" t="n">
        <f>'factor payments'!P15</f>
        <v>0</v>
      </c>
      <c r="Q77" s="10" t="n">
        <f>'factor payments'!Q15</f>
        <v>0</v>
      </c>
      <c r="R77" s="10" t="n">
        <f>'factor payments'!R15</f>
        <v>0</v>
      </c>
      <c r="S77" s="10" t="n">
        <f>'factor payments'!S15</f>
        <v>18.093385758068663</v>
      </c>
      <c r="T77" s="10" t="n">
        <f>'factor payments'!T15</f>
        <v>1.1247184056825652</v>
      </c>
      <c r="U77" s="10" t="n">
        <f>'factor payments'!U15</f>
        <v>53.092812121812365</v>
      </c>
      <c r="V77" s="10" t="n">
        <f>'factor payments'!V15</f>
        <v>0</v>
      </c>
      <c r="W77" s="10" t="n">
        <f>'factor payments'!W15</f>
        <v>32.628367552269729</v>
      </c>
      <c r="X77" s="10" t="n">
        <f>'factor payments'!X15</f>
        <v>0</v>
      </c>
      <c r="Y77" s="10" t="n">
        <f>'factor payments'!Y15</f>
        <v>0</v>
      </c>
      <c r="Z77" s="10" t="n">
        <f>'factor payments'!Z15</f>
        <v>0</v>
      </c>
      <c r="AA77" s="10" t="n">
        <f>'factor payments'!AA15</f>
        <v>4.5220525556728672</v>
      </c>
      <c r="AB77" s="10" t="n">
        <f>'factor payments'!AB15</f>
        <v>0</v>
      </c>
      <c r="AC77" s="10" t="n">
        <f>'factor payments'!AC15</f>
        <v>0</v>
      </c>
      <c r="AD77" s="10" t="n">
        <f>'factor payments'!AD15</f>
        <v>0</v>
      </c>
      <c r="AE77" s="10" t="n">
        <f>'factor payments'!AE15</f>
        <v>0</v>
      </c>
      <c r="AF77" s="10" t="n">
        <f>'factor payments'!AF15</f>
        <v>2.7629030061531479</v>
      </c>
      <c r="AG77" s="10" t="n">
        <f>'factor payments'!AG15</f>
        <v>6.9836948942071722</v>
      </c>
      <c r="AH77" s="10" t="n">
        <f>'factor payments'!AH15</f>
        <v>7.0851000107768218</v>
      </c>
      <c r="AI77" s="10" t="n">
        <f>'factor payments'!AI15</f>
        <v>4.8156090510923546</v>
      </c>
      <c r="AJ77" s="10" t="n">
        <f>'factor payments'!AJ15</f>
        <v>0.43697800349092869</v>
      </c>
      <c r="AK77" s="10" t="n">
        <f>'factor payments'!AK15</f>
        <v>10.880081706203928</v>
      </c>
      <c r="AL77" s="10" t="n">
        <f>'factor payments'!AL15</f>
        <v>17.426339670773519</v>
      </c>
      <c r="AM77" s="10" t="n">
        <f>'factor payments'!AM15</f>
        <v>3.1312679009949878</v>
      </c>
      <c r="DC77" t="n">
        <f t="shared" si="2"/>
        <v>272.87265500120213</v>
      </c>
    </row>
    <row r="78">
      <c r="A78" s="12" t="s">
        <v>125</v>
      </c>
      <c r="B78" s="9" t="s">
        <v>108</v>
      </c>
      <c r="C78" s="10" t="n">
        <f>'factor payments'!C16</f>
        <v>615.44354334234413</v>
      </c>
      <c r="D78" s="10" t="n">
        <f>'factor payments'!D16</f>
        <v>62.312097500221057</v>
      </c>
      <c r="E78" s="10" t="n">
        <f>'factor payments'!E16</f>
        <v>624.57652233300325</v>
      </c>
      <c r="F78" s="10" t="n">
        <f>'factor payments'!F16</f>
        <v>130.24054218105115</v>
      </c>
      <c r="G78" s="10" t="n">
        <f>'factor payments'!G16</f>
        <v>42.002304863631281</v>
      </c>
      <c r="H78" s="11" t="n">
        <f>SUM('SAM_temporary 2022'!H77:H78)*('SAM GTAP_2017'!AG192+'SAM GTAP_2017'!AG194)/(SUM('SAM GTAP_2017'!AG158:AG198))</f>
        <v>1.0225662080243385</v>
      </c>
      <c r="I78" s="10" t="n">
        <f>'factor payments'!I16</f>
        <v>44.057089543286708</v>
      </c>
      <c r="J78" s="10" t="n">
        <f>'factor payments'!J16</f>
        <v>0</v>
      </c>
      <c r="K78" s="10" t="n">
        <f>'factor payments'!K16</f>
        <v>18.323731249743176</v>
      </c>
      <c r="L78" s="10" t="n">
        <f>'factor payments'!L16</f>
        <v>10.008997078785796</v>
      </c>
      <c r="M78" s="11" t="n">
        <f>SUM('SAM_temporary 2022'!M77:M78)*('SAM GTAP_2017'!AO192+'SAM GTAP_2017'!AO194)/(SUM('SAM GTAP_2017'!AO158:AO198))</f>
        <v>5.8744516626019518E-3</v>
      </c>
      <c r="N78" s="10" t="n">
        <f>'factor payments'!N16</f>
        <v>3.5246048854295911</v>
      </c>
      <c r="O78" s="10" t="n">
        <f>'factor payments'!O16</f>
        <v>0</v>
      </c>
      <c r="P78" s="10" t="n">
        <f>'factor payments'!P16</f>
        <v>0</v>
      </c>
      <c r="Q78" s="10" t="n">
        <f>'factor payments'!Q16</f>
        <v>10.911538852723858</v>
      </c>
      <c r="R78" s="10" t="n">
        <f>'factor payments'!R16</f>
        <v>167.47221566120749</v>
      </c>
      <c r="S78" s="10" t="n">
        <f>'factor payments'!S16</f>
        <v>82.640025757949957</v>
      </c>
      <c r="T78" s="10" t="n">
        <f>'factor payments'!T16</f>
        <v>58.14927333128194</v>
      </c>
      <c r="U78" s="10" t="n">
        <f>'factor payments'!U16</f>
        <v>1364.3217424552913</v>
      </c>
      <c r="V78" s="10" t="n">
        <f>'factor payments'!V16</f>
        <v>98.014318547752367</v>
      </c>
      <c r="W78" s="10" t="n">
        <f>'factor payments'!W16</f>
        <v>775.4588752970526</v>
      </c>
      <c r="X78" s="10" t="n">
        <f>'factor payments'!X16</f>
        <v>32.321216847853684</v>
      </c>
      <c r="Y78" s="10" t="n">
        <f>'factor payments'!Y16</f>
        <v>88.885917574315044</v>
      </c>
      <c r="Z78" s="10" t="n">
        <f>'factor payments'!Z16</f>
        <v>0</v>
      </c>
      <c r="AA78" s="10" t="n">
        <f>'factor payments'!AA16</f>
        <v>252.90374074533582</v>
      </c>
      <c r="AB78" s="10" t="n">
        <f>'factor payments'!AB16</f>
        <v>385.02981632938719</v>
      </c>
      <c r="AC78" s="10" t="n">
        <f>'factor payments'!AC16</f>
        <v>3.4892439297960407</v>
      </c>
      <c r="AD78" s="10" t="n">
        <f>'factor payments'!AD16</f>
        <v>0</v>
      </c>
      <c r="AE78" s="10" t="n">
        <f>'factor payments'!AE16</f>
        <v>8.1290357794659638</v>
      </c>
      <c r="AF78" s="10" t="n">
        <f>'factor payments'!AF16</f>
        <v>56.416061466998471</v>
      </c>
      <c r="AG78" s="10" t="n">
        <f>'factor payments'!AG16</f>
        <v>165.46969353145013</v>
      </c>
      <c r="AH78" s="10" t="n">
        <f>'factor payments'!AH16</f>
        <v>326.41588078091297</v>
      </c>
      <c r="AI78" s="10" t="n">
        <f>'factor payments'!AI16</f>
        <v>481.86336113665834</v>
      </c>
      <c r="AJ78" s="10" t="n">
        <f>'factor payments'!AJ16</f>
        <v>16.288690388932611</v>
      </c>
      <c r="AK78" s="10" t="n">
        <f>'factor payments'!AK16</f>
        <v>714.13137777295537</v>
      </c>
      <c r="AL78" s="10" t="n">
        <f>'factor payments'!AL16</f>
        <v>87.243776094340731</v>
      </c>
      <c r="AM78" s="10" t="n">
        <f>'factor payments'!AM16</f>
        <v>25.323674481834917</v>
      </c>
      <c r="DC78" t="n">
        <f t="shared" si="2"/>
        <v>6752.3973504006808</v>
      </c>
    </row>
    <row r="79">
      <c r="A79" s="12" t="s">
        <v>126</v>
      </c>
      <c r="B79" s="9" t="s">
        <v>109</v>
      </c>
      <c r="C79" s="10" t="n">
        <f>'factor payments'!C17</f>
        <v>182.63309850581481</v>
      </c>
      <c r="D79" s="10" t="n">
        <f>'factor payments'!D17</f>
        <v>17.956390289052031</v>
      </c>
      <c r="E79" s="10" t="n">
        <f>'factor payments'!E17</f>
        <v>315.56644880677806</v>
      </c>
      <c r="F79" s="10" t="n">
        <f>'factor payments'!F17</f>
        <v>86.715635358597908</v>
      </c>
      <c r="G79" s="10" t="n">
        <f>'factor payments'!G17</f>
        <v>91.309728681444412</v>
      </c>
      <c r="H79" s="11" t="n">
        <f>SUM('SAM_temporary 2022'!H77:H78)*('SAM GTAP_2017'!AG190+'SAM GTAP_2017'!AG196)/(SUM('SAM GTAP_2017'!AG158:AG198))</f>
        <v>1.1512115265902951</v>
      </c>
      <c r="I79" s="10" t="n">
        <f>'factor payments'!I17</f>
        <v>153.00187345244822</v>
      </c>
      <c r="J79" s="10" t="n">
        <f>'factor payments'!J17</f>
        <v>0</v>
      </c>
      <c r="K79" s="10" t="n">
        <f>'factor payments'!K17</f>
        <v>38.153029694542802</v>
      </c>
      <c r="L79" s="10" t="n">
        <f>'factor payments'!L17</f>
        <v>129.45586037870586</v>
      </c>
      <c r="M79" s="11" t="n">
        <f>SUM('SAM_temporary 2022'!M77:M78)*('SAM GTAP_2017'!AO190+'SAM GTAP_2017'!AO196)/(SUM('SAM GTAP_2017'!AO158:AO198))</f>
        <v>6.613173081273834E-3</v>
      </c>
      <c r="N79" s="10" t="n">
        <f>'factor payments'!N17</f>
        <v>0</v>
      </c>
      <c r="O79" s="10" t="n">
        <f>'factor payments'!O17</f>
        <v>0</v>
      </c>
      <c r="P79" s="10" t="n">
        <f>'factor payments'!P17</f>
        <v>3.6561378141917107</v>
      </c>
      <c r="Q79" s="10" t="n">
        <f>'factor payments'!Q17</f>
        <v>1.1729590676979924</v>
      </c>
      <c r="R79" s="10" t="n">
        <f>'factor payments'!R17</f>
        <v>236.11208823679178</v>
      </c>
      <c r="S79" s="10" t="n">
        <f>'factor payments'!S17</f>
        <v>21.881550473414851</v>
      </c>
      <c r="T79" s="10" t="n">
        <f>'factor payments'!T17</f>
        <v>196.52426297730327</v>
      </c>
      <c r="U79" s="10" t="n">
        <f>'factor payments'!U17</f>
        <v>1254.8652237400647</v>
      </c>
      <c r="V79" s="10" t="n">
        <f>'factor payments'!V17</f>
        <v>245.27168924888446</v>
      </c>
      <c r="W79" s="10" t="n">
        <f>'factor payments'!W17</f>
        <v>350.17538207783815</v>
      </c>
      <c r="X79" s="10" t="n">
        <f>'factor payments'!X17</f>
        <v>135.58829359818969</v>
      </c>
      <c r="Y79" s="10" t="n">
        <f>'factor payments'!Y17</f>
        <v>218.28480882265836</v>
      </c>
      <c r="Z79" s="10" t="n">
        <f>'factor payments'!Z17</f>
        <v>199.08473157915063</v>
      </c>
      <c r="AA79" s="10" t="n">
        <f>'factor payments'!AA17</f>
        <v>1512.4594044202365</v>
      </c>
      <c r="AB79" s="10" t="n">
        <f>'factor payments'!AB17</f>
        <v>188.27244477406447</v>
      </c>
      <c r="AC79" s="10" t="n">
        <f>'factor payments'!AC17</f>
        <v>164.0674426418332</v>
      </c>
      <c r="AD79" s="10" t="n">
        <f>'factor payments'!AD17</f>
        <v>20.481342781400947</v>
      </c>
      <c r="AE79" s="10" t="n">
        <f>'factor payments'!AE17</f>
        <v>52.476325040330259</v>
      </c>
      <c r="AF79" s="10" t="n">
        <f>'factor payments'!AF17</f>
        <v>70.249740310779742</v>
      </c>
      <c r="AG79" s="10" t="n">
        <f>'factor payments'!AG17</f>
        <v>1177.8207985078957</v>
      </c>
      <c r="AH79" s="10" t="n">
        <f>'factor payments'!AH17</f>
        <v>1778.327086274252</v>
      </c>
      <c r="AI79" s="10" t="n">
        <f>'factor payments'!AI17</f>
        <v>910.48042159303463</v>
      </c>
      <c r="AJ79" s="10" t="n">
        <f>'factor payments'!AJ17</f>
        <v>34.734998732068625</v>
      </c>
      <c r="AK79" s="10" t="n">
        <f>'factor payments'!AK17</f>
        <v>559.80830448421125</v>
      </c>
      <c r="AL79" s="10" t="n">
        <f>'factor payments'!AL17</f>
        <v>117.96565630054744</v>
      </c>
      <c r="AM79" s="10" t="n">
        <f>'factor payments'!AM17</f>
        <v>22.532630776639184</v>
      </c>
      <c r="DC79" t="n">
        <f t="shared" si="2"/>
        <v>10488.243614140536</v>
      </c>
    </row>
    <row r="80">
      <c r="A80" s="12" t="s">
        <v>127</v>
      </c>
      <c r="B80" s="9" t="s">
        <v>110</v>
      </c>
      <c r="C80" s="10" t="n">
        <f>'factor payments'!C18</f>
        <v>226.09184299797266</v>
      </c>
      <c r="D80" s="10" t="n">
        <f>'factor payments'!D18</f>
        <v>24.737025298936217</v>
      </c>
      <c r="E80" s="10" t="n">
        <f>'factor payments'!E18</f>
        <v>13.301816269908478</v>
      </c>
      <c r="F80" s="10" t="n">
        <f>'factor payments'!F18</f>
        <v>0</v>
      </c>
      <c r="G80" s="10" t="n">
        <f>'factor payments'!G18</f>
        <v>0</v>
      </c>
      <c r="H80" s="11" t="n">
        <f>SUM('SAM_temporary 2022'!H77:H78)*'SAM GTAP_2017'!AG197/(SUM('SAM GTAP_2017'!AG158:AG198))</f>
        <v>4.6903757085765809</v>
      </c>
      <c r="I80" s="10" t="n">
        <f>'factor payments'!I18</f>
        <v>0</v>
      </c>
      <c r="J80" s="10" t="n">
        <f>'factor payments'!J18</f>
        <v>0</v>
      </c>
      <c r="K80" s="10" t="n">
        <f>'factor payments'!K18</f>
        <v>45.287750419900462</v>
      </c>
      <c r="L80" s="10" t="n">
        <f>'factor payments'!L18</f>
        <v>4.5756868271744242</v>
      </c>
      <c r="M80" s="11" t="n">
        <f>SUM('SAM_temporary 2022'!M77:M78)*'SAM GTAP_2017'!AO197/(SUM('SAM GTAP_2017'!$AO$158:$AO$198))</f>
        <v>2.6969081674299591E-2</v>
      </c>
      <c r="N80" s="10" t="n">
        <f>'factor payments'!N18</f>
        <v>0</v>
      </c>
      <c r="O80" s="10" t="n">
        <f>'factor payments'!O18</f>
        <v>0</v>
      </c>
      <c r="P80" s="10" t="n">
        <f>'factor payments'!P18</f>
        <v>0</v>
      </c>
      <c r="Q80" s="10" t="n">
        <f>'factor payments'!Q18</f>
        <v>0</v>
      </c>
      <c r="R80" s="10" t="n">
        <f>'factor payments'!R18</f>
        <v>1.1921082882030727</v>
      </c>
      <c r="S80" s="10" t="n">
        <f>'factor payments'!S18</f>
        <v>42.607107269405041</v>
      </c>
      <c r="T80" s="10" t="n">
        <f>'factor payments'!T18</f>
        <v>101.42249953112972</v>
      </c>
      <c r="U80" s="10" t="n">
        <f>'factor payments'!U18</f>
        <v>55.418942401714979</v>
      </c>
      <c r="V80" s="10" t="n">
        <f>'factor payments'!V18</f>
        <v>39.672126507284815</v>
      </c>
      <c r="W80" s="10" t="n">
        <f>'factor payments'!W18</f>
        <v>21.368069589264788</v>
      </c>
      <c r="X80" s="10" t="n">
        <f>'factor payments'!X18</f>
        <v>0</v>
      </c>
      <c r="Y80" s="10" t="n">
        <f>'factor payments'!Y18</f>
        <v>5.68998742524529</v>
      </c>
      <c r="Z80" s="10" t="n">
        <f>'factor payments'!Z18</f>
        <v>0</v>
      </c>
      <c r="AA80" s="10" t="n">
        <f>'factor payments'!AA18</f>
        <v>0</v>
      </c>
      <c r="AB80" s="10" t="n">
        <f>'factor payments'!AB18</f>
        <v>0</v>
      </c>
      <c r="AC80" s="10" t="n">
        <f>'factor payments'!AC18</f>
        <v>0</v>
      </c>
      <c r="AD80" s="10" t="n">
        <f>'factor payments'!AD18</f>
        <v>0</v>
      </c>
      <c r="AE80" s="10" t="n">
        <f>'factor payments'!AE18</f>
        <v>0</v>
      </c>
      <c r="AF80" s="10" t="n">
        <f>'factor payments'!AF18</f>
        <v>9.042806917060858</v>
      </c>
      <c r="AG80" s="10" t="n">
        <f>'factor payments'!AG18</f>
        <v>18.112948734146613</v>
      </c>
      <c r="AH80" s="10" t="n">
        <f>'factor payments'!AH18</f>
        <v>8.6806067667786771E-2</v>
      </c>
      <c r="AI80" s="10" t="n">
        <f>'factor payments'!AI18</f>
        <v>0</v>
      </c>
      <c r="AJ80" s="10" t="n">
        <f>'factor payments'!AJ18</f>
        <v>0</v>
      </c>
      <c r="AK80" s="10" t="n">
        <f>'factor payments'!AK18</f>
        <v>3.6185121275338901</v>
      </c>
      <c r="AL80" s="10" t="n">
        <f>'factor payments'!AL18</f>
        <v>0.91642891327832443</v>
      </c>
      <c r="AM80" s="10" t="n">
        <f>'factor payments'!AM18</f>
        <v>8.1486393353000036E-2</v>
      </c>
      <c r="DC80" t="n">
        <f t="shared" si="2"/>
        <v>617.94129676943123</v>
      </c>
    </row>
    <row r="81">
      <c r="A81" s="12" t="s">
        <v>128</v>
      </c>
      <c r="B81" s="9" t="s">
        <v>111</v>
      </c>
      <c r="C81" s="10" t="n">
        <f>'factor payments'!C19</f>
        <v>1952.2716612788563</v>
      </c>
      <c r="D81" s="10" t="n">
        <f>'factor payments'!D19</f>
        <v>487.09105898708447</v>
      </c>
      <c r="E81" s="10" t="n">
        <f>'factor payments'!E19</f>
        <v>1167.3473855916322</v>
      </c>
      <c r="F81" s="10" t="n">
        <f>'factor payments'!F19</f>
        <v>35.458288523915094</v>
      </c>
      <c r="G81" s="10" t="n">
        <f>'factor payments'!G19</f>
        <v>50.75173560345555</v>
      </c>
      <c r="H81" s="11" t="n">
        <f>SUM('SAM_temporary 2022'!H77:H78)*('SAM GTAP_2017'!AG191+'SAM GTAP_2017'!AG193)/(SUM('SAM GTAP_2017'!AG158:AG198))</f>
        <v>0.56388259312095856</v>
      </c>
      <c r="I81" s="10" t="n">
        <f>'factor payments'!I19</f>
        <v>95.128479804996005</v>
      </c>
      <c r="J81" s="10" t="n">
        <f>'factor payments'!J19</f>
        <v>233.24760615230423</v>
      </c>
      <c r="K81" s="10" t="n">
        <f>'factor payments'!K19</f>
        <v>366.65741643636517</v>
      </c>
      <c r="L81" s="10" t="n">
        <f>'factor payments'!L19</f>
        <v>614.62656741962826</v>
      </c>
      <c r="M81" s="11" t="n">
        <f>SUM('SAM_temporary 2022'!M77:M78)*('SAM GTAP_2017'!AO191+'SAM GTAP_2017'!AO193)/(SUM('SAM GTAP_2017'!AO158:AO198))</f>
        <v>3.239164146253963E-3</v>
      </c>
      <c r="N81" s="10" t="n">
        <f>'factor payments'!N19</f>
        <v>0</v>
      </c>
      <c r="O81" s="10" t="n">
        <f>'factor payments'!O19</f>
        <v>0</v>
      </c>
      <c r="P81" s="10" t="n">
        <f>'factor payments'!P19</f>
        <v>14.32254824899773</v>
      </c>
      <c r="Q81" s="10" t="n">
        <f>'factor payments'!Q19</f>
        <v>79.554380077927974</v>
      </c>
      <c r="R81" s="10" t="n">
        <f>'factor payments'!R19</f>
        <v>509.04898991340053</v>
      </c>
      <c r="S81" s="10" t="n">
        <f>'factor payments'!S19</f>
        <v>168.23035250674312</v>
      </c>
      <c r="T81" s="10" t="n">
        <f>'factor payments'!T19</f>
        <v>1742.1841968062647</v>
      </c>
      <c r="U81" s="10" t="n">
        <f>'factor payments'!U19</f>
        <v>1801.4851809233305</v>
      </c>
      <c r="V81" s="10" t="n">
        <f>'factor payments'!V19</f>
        <v>1397.9865854215127</v>
      </c>
      <c r="W81" s="10" t="n">
        <f>'factor payments'!W19</f>
        <v>408.45624063374555</v>
      </c>
      <c r="X81" s="10" t="n">
        <f>'factor payments'!X19</f>
        <v>105.90914613918642</v>
      </c>
      <c r="Y81" s="10" t="n">
        <f>'factor payments'!Y19</f>
        <v>256.68499181948073</v>
      </c>
      <c r="Z81" s="10" t="n">
        <f>'factor payments'!Z19</f>
        <v>370.60678840027532</v>
      </c>
      <c r="AA81" s="10" t="n">
        <f>'factor payments'!AA19</f>
        <v>429.87621151560552</v>
      </c>
      <c r="AB81" s="10" t="n">
        <f>'factor payments'!AB19</f>
        <v>2151.2328949125103</v>
      </c>
      <c r="AC81" s="10" t="n">
        <f>'factor payments'!AC19</f>
        <v>47.305453533058689</v>
      </c>
      <c r="AD81" s="10" t="n">
        <f>'factor payments'!AD19</f>
        <v>35.116148060153094</v>
      </c>
      <c r="AE81" s="10" t="n">
        <f>'factor payments'!AE19</f>
        <v>51.69606633748441</v>
      </c>
      <c r="AF81" s="10" t="n">
        <f>'factor payments'!AF19</f>
        <v>245.55987645395038</v>
      </c>
      <c r="AG81" s="10" t="n">
        <f>'factor payments'!AG19</f>
        <v>837.54638151303129</v>
      </c>
      <c r="AH81" s="10" t="n">
        <f>'factor payments'!AH19</f>
        <v>115.38806295155447</v>
      </c>
      <c r="AI81" s="10" t="n">
        <f>'factor payments'!AI19</f>
        <v>67.460659549419972</v>
      </c>
      <c r="AJ81" s="10" t="n">
        <f>'factor payments'!AJ19</f>
        <v>1.2989355273982779</v>
      </c>
      <c r="AK81" s="10" t="n">
        <f>'factor payments'!AK19</f>
        <v>267.12225173258526</v>
      </c>
      <c r="AL81" s="10" t="n">
        <f>'factor payments'!AL19</f>
        <v>32.686182168234133</v>
      </c>
      <c r="AM81" s="10" t="n">
        <f>'factor payments'!AM19</f>
        <v>7.6228795444898134</v>
      </c>
      <c r="DC81" t="n">
        <f t="shared" si="2"/>
        <v>16147.528726245851</v>
      </c>
    </row>
    <row r="82">
      <c r="A82" s="12" t="s">
        <v>129</v>
      </c>
      <c r="B82" s="9" t="s">
        <v>112</v>
      </c>
      <c r="C82" s="10" t="n">
        <f>'factor payments'!C20</f>
        <v>878.18871979540472</v>
      </c>
      <c r="D82" s="10" t="n">
        <f>'factor payments'!D20</f>
        <v>179.13077308519962</v>
      </c>
      <c r="E82" s="10" t="n">
        <f>'factor payments'!E20</f>
        <v>616.12744375934074</v>
      </c>
      <c r="F82" s="10" t="n">
        <f>'factor payments'!F20</f>
        <v>2.0526050553854636</v>
      </c>
      <c r="G82" s="10" t="n">
        <f>'factor payments'!G20</f>
        <v>6.038133735849053</v>
      </c>
      <c r="H82" s="11" t="n">
        <f>SUM('SAM_temporary 2022'!H77:H78)*('SAM GTAP_2017'!AG189+'SAM GTAP_2017'!AG195)/(SUM('SAM GTAP_2017'!AG158:AG198))</f>
        <v>1.7217836713499379</v>
      </c>
      <c r="I82" s="10" t="n">
        <f>'factor payments'!I20</f>
        <v>86.554056878219058</v>
      </c>
      <c r="J82" s="10" t="n">
        <f>'factor payments'!J20</f>
        <v>0</v>
      </c>
      <c r="K82" s="10" t="n">
        <f>'factor payments'!K20</f>
        <v>89.507786685144353</v>
      </c>
      <c r="L82" s="10" t="n">
        <f>'factor payments'!L20</f>
        <v>216.59569747746681</v>
      </c>
      <c r="M82" s="11" t="n">
        <f>SUM('SAM_temporary 2022'!M77:M78)*('SAM GTAP_2017'!AO189+'SAM GTAP_2017'!AO195)/(SUM('SAM GTAP_2017'!AO158:AO198))</f>
        <v>9.8907439577425732E-3</v>
      </c>
      <c r="N82" s="10" t="n">
        <f>'factor payments'!N20</f>
        <v>39.810697768960949</v>
      </c>
      <c r="O82" s="10" t="n">
        <f>'factor payments'!O20</f>
        <v>11.011452361269365</v>
      </c>
      <c r="P82" s="10" t="n">
        <f>'factor payments'!P20</f>
        <v>4.4243359151328514</v>
      </c>
      <c r="Q82" s="10" t="n">
        <f>'factor payments'!Q20</f>
        <v>3.4641516199933142</v>
      </c>
      <c r="R82" s="10" t="n">
        <f>'factor payments'!R20</f>
        <v>1029.03499195376</v>
      </c>
      <c r="S82" s="10" t="n">
        <f>'factor payments'!S20</f>
        <v>102.500492144414</v>
      </c>
      <c r="T82" s="10" t="n">
        <f>'factor payments'!T20</f>
        <v>1006.3868382733763</v>
      </c>
      <c r="U82" s="10" t="n">
        <f>'factor payments'!U20</f>
        <v>1422.9501581203535</v>
      </c>
      <c r="V82" s="10" t="n">
        <f>'factor payments'!V20</f>
        <v>784.75905665617813</v>
      </c>
      <c r="W82" s="10" t="n">
        <f>'factor payments'!W20</f>
        <v>412.35319312576479</v>
      </c>
      <c r="X82" s="10" t="n">
        <f>'factor payments'!X20</f>
        <v>123.87676817771032</v>
      </c>
      <c r="Y82" s="10" t="n">
        <f>'factor payments'!Y20</f>
        <v>691.36435310917113</v>
      </c>
      <c r="Z82" s="10" t="n">
        <f>'factor payments'!Z20</f>
        <v>711.58667650174687</v>
      </c>
      <c r="AA82" s="10" t="n">
        <f>'factor payments'!AA20</f>
        <v>829.07757162730456</v>
      </c>
      <c r="AB82" s="10" t="n">
        <f>'factor payments'!AB20</f>
        <v>1299.0508860413127</v>
      </c>
      <c r="AC82" s="10" t="n">
        <f>'factor payments'!AC20</f>
        <v>215.68989580362728</v>
      </c>
      <c r="AD82" s="10" t="n">
        <f>'factor payments'!AD20</f>
        <v>113.85323299605524</v>
      </c>
      <c r="AE82" s="10" t="n">
        <f>'factor payments'!AE20</f>
        <v>133.39088383540118</v>
      </c>
      <c r="AF82" s="10" t="n">
        <f>'factor payments'!AF20</f>
        <v>119.42377141815406</v>
      </c>
      <c r="AG82" s="10" t="n">
        <f>'factor payments'!AG20</f>
        <v>1791.5317891228592</v>
      </c>
      <c r="AH82" s="10" t="n">
        <f>'factor payments'!AH20</f>
        <v>486.68573701153537</v>
      </c>
      <c r="AI82" s="10" t="n">
        <f>'factor payments'!AI20</f>
        <v>777.09684698335093</v>
      </c>
      <c r="AJ82" s="10" t="n">
        <f>'factor payments'!AJ20</f>
        <v>31.336400421390032</v>
      </c>
      <c r="AK82" s="10" t="n">
        <f>'factor payments'!AK20</f>
        <v>703.91801607951027</v>
      </c>
      <c r="AL82" s="10" t="n">
        <f>'factor payments'!AL20</f>
        <v>54.766820806304501</v>
      </c>
      <c r="AM82" s="10" t="n">
        <f>'factor payments'!AM20</f>
        <v>6.5062483657113948</v>
      </c>
      <c r="DC82" t="n">
        <f t="shared" si="2"/>
        <v>14981.778157127663</v>
      </c>
    </row>
    <row r="83">
      <c r="A83" s="12" t="s">
        <v>130</v>
      </c>
      <c r="B83" s="9" t="s">
        <v>113</v>
      </c>
      <c r="C83" s="10" t="n">
        <f>'factor payments'!C21</f>
        <v>916.23517193017472</v>
      </c>
      <c r="D83" s="10" t="n">
        <f>'factor payments'!D21</f>
        <v>11.640519379747339</v>
      </c>
      <c r="E83" s="10" t="n">
        <f>'factor payments'!E21</f>
        <v>342.26125788537695</v>
      </c>
      <c r="F83" s="10" t="n">
        <f>'factor payments'!F21</f>
        <v>105.06630857508995</v>
      </c>
      <c r="G83" s="10" t="n">
        <f>'factor payments'!G21</f>
        <v>98.646702960063593</v>
      </c>
      <c r="H83" s="11" t="n">
        <f>SUM('SAM_temporary 2022'!H77:H78)*'SAM GTAP_2017'!AG163/(SUM('SAM GTAP_2017'!AG158:AG198))</f>
        <v>8.070767287494915</v>
      </c>
      <c r="I83" s="10" t="n">
        <f>'factor payments'!I21</f>
        <v>341.2973967260985</v>
      </c>
      <c r="J83" s="10" t="n">
        <f>'factor payments'!J21</f>
        <v>0</v>
      </c>
      <c r="K83" s="10" t="n">
        <f>'factor payments'!K21</f>
        <v>244.27814118445229</v>
      </c>
      <c r="L83" s="10" t="n">
        <f>'factor payments'!L21</f>
        <v>259.94694970187464</v>
      </c>
      <c r="M83" s="11" t="n">
        <f>SUM('SAM_temporary 2022'!M77:M78)*'SAM GTAP_2017'!AO163/(SUM('SAM GTAP_2017'!AO158:AO198))</f>
        <v>6.9098049870569903E-2</v>
      </c>
      <c r="N83" s="10" t="n">
        <f>'factor payments'!N21</f>
        <v>0</v>
      </c>
      <c r="O83" s="10" t="n">
        <f>'factor payments'!O21</f>
        <v>0</v>
      </c>
      <c r="P83" s="10" t="n">
        <f>'factor payments'!P21</f>
        <v>0</v>
      </c>
      <c r="Q83" s="10" t="n">
        <f>'factor payments'!Q21</f>
        <v>88.780631725123243</v>
      </c>
      <c r="R83" s="10" t="n">
        <f>'factor payments'!R21</f>
        <v>73.239636370322145</v>
      </c>
      <c r="S83" s="10" t="n">
        <f>'factor payments'!S21</f>
        <v>0</v>
      </c>
      <c r="T83" s="10" t="n">
        <f>'factor payments'!T21</f>
        <v>1923.068096527312</v>
      </c>
      <c r="U83" s="10" t="n">
        <f>'factor payments'!U21</f>
        <v>3595.7785930251703</v>
      </c>
      <c r="V83" s="10" t="n">
        <f>'factor payments'!V21</f>
        <v>1499.6541922129952</v>
      </c>
      <c r="W83" s="10" t="n">
        <f>'factor payments'!W21</f>
        <v>361.1375585394938</v>
      </c>
      <c r="X83" s="10" t="n">
        <f>'factor payments'!X21</f>
        <v>107.51491509019509</v>
      </c>
      <c r="Y83" s="10" t="n">
        <f>'factor payments'!Y21</f>
        <v>0</v>
      </c>
      <c r="Z83" s="10" t="n">
        <f>'factor payments'!Z21</f>
        <v>116.97862571053371</v>
      </c>
      <c r="AA83" s="10" t="n">
        <f>'factor payments'!AA21</f>
        <v>95.368409948695117</v>
      </c>
      <c r="AB83" s="10" t="n">
        <f>'factor payments'!AB21</f>
        <v>2071.6319990741399</v>
      </c>
      <c r="AC83" s="10" t="n">
        <f>'factor payments'!AC21</f>
        <v>262.91137305572681</v>
      </c>
      <c r="AD83" s="10" t="n">
        <f>'factor payments'!AD21</f>
        <v>0</v>
      </c>
      <c r="AE83" s="10" t="n">
        <f>'factor payments'!AE21</f>
        <v>105.31509430909554</v>
      </c>
      <c r="AF83" s="10" t="n">
        <f>'factor payments'!AF21</f>
        <v>136.16445562021099</v>
      </c>
      <c r="AG83" s="10" t="n">
        <f>'factor payments'!AG21</f>
        <v>0</v>
      </c>
      <c r="AH83" s="10" t="n">
        <f>'factor payments'!AH21</f>
        <v>115.14725394044861</v>
      </c>
      <c r="AI83" s="10" t="n">
        <f>'factor payments'!AI21</f>
        <v>118.44231332437192</v>
      </c>
      <c r="AJ83" s="10" t="n">
        <f>'factor payments'!AJ21</f>
        <v>0</v>
      </c>
      <c r="AK83" s="10" t="n">
        <f>'factor payments'!AK21</f>
        <v>222.94973873287549</v>
      </c>
      <c r="AL83" s="10" t="n">
        <f>'factor payments'!AL21</f>
        <v>290.25587399710366</v>
      </c>
      <c r="AM83" s="10"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0"/>
      <c r="CV86" t="n">
        <v>2270.5857277827872</v>
      </c>
      <c r="DC86" t="n">
        <f t="shared" si="2"/>
        <v>2270.5857277827872</v>
      </c>
    </row>
    <row r="87">
      <c r="B87" t="s">
        <v>96</v>
      </c>
      <c r="D87" s="10"/>
      <c r="H87" s="10"/>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0"/>
      <c r="M88" s="10"/>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3"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3"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3"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3"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3"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3"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3"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3"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3"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3"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0"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0" t="n">
        <f>SUM(C77:AM82)</f>
        <v>49260.761799685373</v>
      </c>
      <c r="F114" t="n">
        <v>1596.1</v>
      </c>
      <c r="G114" t="n">
        <f>F114*12</f>
        <v>19153.199999999997</v>
      </c>
    </row>
    <row r="115">
      <c r="C115" t="s">
        <v>142</v>
      </c>
      <c r="D115" s="16" t="n">
        <f>1283.70644482971/1000</f>
        <v>1.2837064448297102</v>
      </c>
    </row>
    <row r="116">
      <c r="D116" s="10" t="n">
        <f>D114/D115/12</f>
        <v>3197.8210437758385</v>
      </c>
    </row>
    <row r="118">
      <c r="BW118" s="15" t="n">
        <v>1204.3282345558398</v>
      </c>
      <c r="BX118" t="n">
        <f>BW118*12</f>
        <v>14451.938814670077</v>
      </c>
    </row>
    <row r="119">
      <c r="D119" t="n">
        <f>SUM(C107:AM107)</f>
        <v>116117.67078190309</v>
      </c>
      <c r="CL119" s="10" t="n">
        <f>SUM(C77:AM82)</f>
        <v>49260.761799685373</v>
      </c>
    </row>
    <row r="120">
      <c r="D120" s="10" t="n">
        <f>SUM(C77:AM82)</f>
        <v>49260.761799685373</v>
      </c>
      <c r="CL120" s="10" t="n">
        <f>CL119/CM120</f>
        <v>38.374045181650985</v>
      </c>
      <c r="CM120" t="n">
        <v>1283.7</v>
      </c>
    </row>
    <row r="121">
      <c r="D121" s="10"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2"/>
      <c r="C2" s="12" t="s">
        <v>143</v>
      </c>
      <c r="D2" s="20" t="s">
        <v>144</v>
      </c>
      <c r="E2" s="20" t="s">
        <v>145</v>
      </c>
      <c r="F2" s="20" t="s">
        <v>146</v>
      </c>
      <c r="G2" s="20" t="s">
        <v>147</v>
      </c>
      <c r="H2" s="20" t="s">
        <v>148</v>
      </c>
      <c r="I2" s="20" t="s">
        <v>149</v>
      </c>
      <c r="J2" s="20" t="s">
        <v>150</v>
      </c>
      <c r="K2" s="20" t="s">
        <v>151</v>
      </c>
      <c r="L2" s="20" t="s">
        <v>152</v>
      </c>
      <c r="M2" s="12" t="s">
        <v>103</v>
      </c>
      <c r="N2" s="20" t="s">
        <v>153</v>
      </c>
      <c r="O2" s="20" t="s">
        <v>154</v>
      </c>
      <c r="P2" s="21" t="s">
        <v>155</v>
      </c>
    </row>
    <row r="3">
      <c r="B3" s="12" t="s">
        <v>143</v>
      </c>
      <c r="C3" s="12"/>
      <c r="D3" s="23" t="n">
        <f>SUM('SAM_temporary 2022_V4'!AN3:BX40)</f>
        <v>116117.67078190307</v>
      </c>
      <c r="E3" s="12"/>
      <c r="F3" s="12"/>
      <c r="G3" s="12"/>
      <c r="H3" s="12"/>
      <c r="I3" s="12"/>
      <c r="J3" s="12"/>
      <c r="K3" s="12"/>
      <c r="L3" s="12"/>
      <c r="M3" s="12"/>
      <c r="N3" s="12"/>
      <c r="O3" s="12"/>
      <c r="P3" s="12" t="n">
        <f t="shared" ref="P3:P15" si="0">SUM(C3:O3)</f>
        <v>116117.67078190307</v>
      </c>
    </row>
    <row r="4">
      <c r="B4" s="12" t="s">
        <v>144</v>
      </c>
      <c r="C4" s="23" t="n">
        <f>SUM('SAM_temporary 2022_V4'!C40:AM76)</f>
        <v>52721.119413776229</v>
      </c>
      <c r="D4" s="23" t="n">
        <f>SUM('SAM_temporary 2022_V4'!AN40:BX76)</f>
        <v>19252.870829824034</v>
      </c>
      <c r="E4" s="12"/>
      <c r="F4" s="12"/>
      <c r="G4" s="12"/>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2" t="n">
        <f t="shared" si="0"/>
        <v>190165.03381036673</v>
      </c>
    </row>
    <row r="5">
      <c r="B5" s="20" t="s">
        <v>145</v>
      </c>
      <c r="C5" s="23" t="n">
        <f>SUM('SAM_temporary 2022_V4'!C77:AM82)</f>
        <v>49260.761799685373</v>
      </c>
      <c r="D5" s="12"/>
      <c r="E5" s="12"/>
      <c r="F5" s="12"/>
      <c r="G5" s="12"/>
      <c r="H5" s="12"/>
      <c r="I5" s="12"/>
      <c r="J5" s="12"/>
      <c r="K5" s="12"/>
      <c r="L5" s="12"/>
      <c r="M5" s="12"/>
      <c r="N5" s="12"/>
      <c r="O5" s="12"/>
      <c r="P5" s="12" t="n">
        <f t="shared" si="0"/>
        <v>49260.761799685373</v>
      </c>
    </row>
    <row r="6">
      <c r="B6" s="20" t="s">
        <v>146</v>
      </c>
      <c r="C6" s="23" t="n">
        <f>SUM('SAM_temporary 2022_V4'!C83:AM83)</f>
        <v>13518.012954464219</v>
      </c>
      <c r="D6" s="12"/>
      <c r="E6" s="12"/>
      <c r="F6" s="12"/>
      <c r="G6" s="12"/>
      <c r="H6" s="12"/>
      <c r="I6" s="12"/>
      <c r="J6" s="12"/>
      <c r="K6" s="12"/>
      <c r="L6" s="12"/>
      <c r="M6" s="12"/>
      <c r="N6" s="12"/>
      <c r="O6" s="12"/>
      <c r="P6" s="12" t="n">
        <f t="shared" si="0"/>
        <v>13518.012954464219</v>
      </c>
    </row>
    <row r="7">
      <c r="B7" s="12" t="s">
        <v>147</v>
      </c>
      <c r="C7" s="23" t="n">
        <f>SUM('SAM_temporary 2022_V4'!C84:AM88)</f>
        <v>617.77661397726365</v>
      </c>
      <c r="D7" s="23" t="n">
        <f>SUM('SAM_temporary 2022_V4'!AN85:BX88)</f>
        <v>9463.5076582399452</v>
      </c>
      <c r="E7" s="12"/>
      <c r="F7" s="12"/>
      <c r="G7" s="12"/>
      <c r="H7" s="24" t="n">
        <f>SUM('SAM_temporary 2022_V4'!CK85:CT85)</f>
        <v>5034</v>
      </c>
      <c r="I7" s="23" t="n">
        <f>SUM('SAM_temporary 2022_V4'!CV86)</f>
        <v>2270.5857277827872</v>
      </c>
      <c r="J7" s="12"/>
      <c r="K7" s="12"/>
      <c r="L7" s="12"/>
      <c r="M7" s="12"/>
      <c r="N7" s="12"/>
      <c r="O7" s="12"/>
      <c r="P7" s="12" t="n">
        <f t="shared" si="0"/>
        <v>17385.869999999995</v>
      </c>
    </row>
    <row r="8">
      <c r="B8" s="12" t="s">
        <v>148</v>
      </c>
      <c r="C8" s="12"/>
      <c r="D8" s="12"/>
      <c r="E8" s="23" t="n">
        <f>SUM('SAM_temporary 2022_V4'!BY89:CD98)</f>
        <v>49260.761799685351</v>
      </c>
      <c r="F8" s="26" t="n">
        <f>SUM('SAM_temporary 2022_V4'!CE89:CE98)</f>
        <v>2526.6172244355766</v>
      </c>
      <c r="G8" s="12"/>
      <c r="H8" s="12"/>
      <c r="I8" s="12"/>
      <c r="J8" s="24" t="n">
        <f>SUM('SAM_temporary 2022_V4'!CU88:CU98)</f>
        <v>3763.4968246170483</v>
      </c>
      <c r="K8" s="12"/>
      <c r="L8" s="12"/>
      <c r="M8" s="12"/>
      <c r="N8" s="23"/>
      <c r="O8" s="24" t="n">
        <f>SUM('SAM_temporary 2022_V4'!DA88:DA98)</f>
        <v>9598.7218630203715</v>
      </c>
      <c r="P8" s="12" t="n">
        <f t="shared" si="0"/>
        <v>65149.597711758346</v>
      </c>
    </row>
    <row r="9">
      <c r="B9" s="12" t="s">
        <v>149</v>
      </c>
      <c r="C9" s="12"/>
      <c r="D9" s="12"/>
      <c r="E9" s="22"/>
      <c r="F9" s="26" t="n">
        <f>SUM('SAM_temporary 2022_V4'!CE100)</f>
        <v>10991.395730028642</v>
      </c>
      <c r="G9" s="12"/>
      <c r="H9" s="12"/>
      <c r="I9" s="12"/>
      <c r="J9" s="23" t="n">
        <f>'SAM_temporary 2022_V4'!CU100</f>
        <v>1193.328314923132</v>
      </c>
      <c r="K9" s="12"/>
      <c r="L9" s="12"/>
      <c r="M9" s="12"/>
      <c r="N9" s="23" t="n">
        <f>'SAM_temporary 2022_V4'!CZ100</f>
        <v>524.72837305999997</v>
      </c>
      <c r="O9" s="23" t="n">
        <f>'SAM_temporary 2022_V4'!DA100</f>
        <v>3670.667426490003</v>
      </c>
      <c r="P9" s="12" t="n">
        <f t="shared" si="0"/>
        <v>16380.119844501776</v>
      </c>
    </row>
    <row r="10">
      <c r="B10" s="12" t="s">
        <v>150</v>
      </c>
      <c r="C10" s="12"/>
      <c r="D10" s="12"/>
      <c r="E10" s="12"/>
      <c r="F10" s="12"/>
      <c r="G10" s="23" t="n">
        <f>SUM('SAM_temporary 2022_V4'!CF99:CJ99)</f>
        <v>17385.87</v>
      </c>
      <c r="H10" s="12"/>
      <c r="I10" s="26" t="n">
        <f>SUM('SAM_temporary 2022_V4'!CV99)</f>
        <v>1351.8464689335196</v>
      </c>
      <c r="J10" s="12"/>
      <c r="K10" s="12"/>
      <c r="L10" s="12"/>
      <c r="M10" s="12"/>
      <c r="N10" s="23" t="n">
        <f>'SAM_temporary 2022_V4'!CZ99</f>
        <v>1865</v>
      </c>
      <c r="O10" s="23" t="n">
        <f>'SAM_temporary 2022_V4'!DA99</f>
        <v>540.88353106648117</v>
      </c>
      <c r="P10" s="12" t="n">
        <f t="shared" si="0"/>
        <v>21143.599999999999</v>
      </c>
    </row>
    <row r="11">
      <c r="B11" s="20" t="s">
        <v>151</v>
      </c>
      <c r="C11" s="12"/>
      <c r="D11" s="12"/>
      <c r="E11" s="12"/>
      <c r="F11" s="12"/>
      <c r="G11" s="12"/>
      <c r="H11" s="12"/>
      <c r="I11" s="12"/>
      <c r="J11" s="23" t="n">
        <f>'SAM_temporary 2022_V4'!CU102</f>
        <v>5530</v>
      </c>
      <c r="K11" s="12"/>
      <c r="L11" s="12"/>
      <c r="M11" s="12"/>
      <c r="N11" s="12"/>
      <c r="O11" s="23"/>
      <c r="P11" s="12" t="n">
        <f t="shared" si="0"/>
        <v>5530</v>
      </c>
    </row>
    <row r="12">
      <c r="B12" s="20" t="s">
        <v>152</v>
      </c>
      <c r="C12" s="12"/>
      <c r="D12" s="12"/>
      <c r="E12" s="12"/>
      <c r="F12" s="12"/>
      <c r="G12" s="12"/>
      <c r="H12" s="24" t="n">
        <f>SUM('SAM_temporary 2022_V4'!CK101:CS101)</f>
        <v>6014.1814801640776</v>
      </c>
      <c r="I12" s="23" t="n">
        <f>'SAM_temporary 2022_V4'!CV101</f>
        <v>2941.4537918178721</v>
      </c>
      <c r="J12" s="12"/>
      <c r="K12" s="12"/>
      <c r="L12" s="12"/>
      <c r="M12" s="12"/>
      <c r="N12" s="12"/>
      <c r="O12" s="23" t="n">
        <f>'SAM_temporary 2022_V4'!DA101</f>
        <v>3049.335234353131</v>
      </c>
      <c r="P12" s="12" t="n">
        <f t="shared" si="0"/>
        <v>12004.970506335081</v>
      </c>
    </row>
    <row r="13">
      <c r="B13" s="12" t="s">
        <v>103</v>
      </c>
      <c r="C13" s="12"/>
      <c r="D13" s="12"/>
      <c r="E13" s="12"/>
      <c r="F13" s="12"/>
      <c r="G13" s="12"/>
      <c r="H13" s="12"/>
      <c r="I13" s="12"/>
      <c r="J13" s="12"/>
      <c r="K13" s="23"/>
      <c r="L13" s="23" t="n">
        <f>'SAM_temporary 2022_V4'!CW103</f>
        <v>3145.0059251519806</v>
      </c>
      <c r="M13" s="12"/>
      <c r="N13" s="12"/>
      <c r="O13" s="12"/>
      <c r="P13" s="12" t="n">
        <f t="shared" si="0"/>
        <v>3145.0059251519806</v>
      </c>
    </row>
    <row r="14">
      <c r="B14" s="20" t="s">
        <v>153</v>
      </c>
      <c r="C14" s="12"/>
      <c r="D14" s="12"/>
      <c r="E14" s="12"/>
      <c r="F14" s="12"/>
      <c r="G14" s="12"/>
      <c r="H14" s="23"/>
      <c r="I14" s="23" t="n">
        <f>'SAM_temporary 2022_V4'!CV104</f>
        <v>1412</v>
      </c>
      <c r="J14" s="23" t="n">
        <f>'SAM_temporary 2022_V4'!CU104</f>
        <v>761.08970909000004</v>
      </c>
      <c r="K14" s="12"/>
      <c r="L14" s="12"/>
      <c r="M14" s="12"/>
      <c r="N14" s="12"/>
      <c r="O14" s="23" t="n">
        <f>'SAM_temporary 2022_V4'!DA104</f>
        <v>453</v>
      </c>
      <c r="P14" s="12" t="n">
        <f t="shared" si="0"/>
        <v>2626.0897090899998</v>
      </c>
    </row>
    <row r="15">
      <c r="B15" s="20" t="s">
        <v>154</v>
      </c>
      <c r="C15" s="12"/>
      <c r="D15" s="23" t="n">
        <f>SUM('SAM_temporary 2022_V4'!AN105:BX105)</f>
        <v>45330.984540399681</v>
      </c>
      <c r="E15" s="12"/>
      <c r="F15" s="12"/>
      <c r="G15" s="12"/>
      <c r="H15" s="24" t="n">
        <f>SUM('SAM_temporary 2022_V4'!CK105:CT105)</f>
        <v>810.3629607241736</v>
      </c>
      <c r="I15" s="23" t="n">
        <f>SUM('SAM_temporary 2022_V4'!CV105)</f>
        <v>8404.2338559675936</v>
      </c>
      <c r="J15" s="23" t="n">
        <f>'SAM_temporary 2022_V4'!CU105</f>
        <v>766.77677853286832</v>
      </c>
      <c r="K15" s="12"/>
      <c r="L15" s="12"/>
      <c r="M15" s="12"/>
      <c r="N15" s="23" t="n">
        <f>'SAM_temporary 2022_V4'!CZ105</f>
        <v>236.36133602999999</v>
      </c>
      <c r="O15" s="12"/>
      <c r="P15" s="12" t="n">
        <f t="shared" si="0"/>
        <v>55548.719471654316</v>
      </c>
    </row>
    <row r="16">
      <c r="B16" s="21" t="s">
        <v>155</v>
      </c>
      <c r="C16" s="12" t="n">
        <f>SUM(C3:C15)</f>
        <v>116117.67078190307</v>
      </c>
      <c r="D16" s="12" t="n">
        <f t="shared" ref="D16:O16" si="1">SUM(D3:D15)</f>
        <v>190165.03381036673</v>
      </c>
      <c r="E16" s="12" t="n">
        <f t="shared" si="1"/>
        <v>49260.761799685351</v>
      </c>
      <c r="F16" s="12" t="n">
        <f t="shared" si="1"/>
        <v>13518.012954464219</v>
      </c>
      <c r="G16" s="12" t="n">
        <f t="shared" si="1"/>
        <v>17385.87</v>
      </c>
      <c r="H16" s="12" t="n">
        <f t="shared" si="1"/>
        <v>65149.597711758346</v>
      </c>
      <c r="I16" s="12" t="n">
        <f t="shared" si="1"/>
        <v>16380.119844501773</v>
      </c>
      <c r="J16" s="12" t="n">
        <f t="shared" si="1"/>
        <v>21143.599999999999</v>
      </c>
      <c r="K16" s="12" t="n">
        <f t="shared" si="1"/>
        <v>5529.9999999999982</v>
      </c>
      <c r="L16" s="12" t="n">
        <f t="shared" si="1"/>
        <v>12004.970506335081</v>
      </c>
      <c r="M16" s="12" t="n">
        <f t="shared" si="1"/>
        <v>3145.0059251519806</v>
      </c>
      <c r="N16" s="12" t="n">
        <f t="shared" si="1"/>
        <v>2626.0897090900003</v>
      </c>
      <c r="O16" s="12" t="n">
        <f t="shared" si="1"/>
        <v>55548.719471654309</v>
      </c>
      <c r="P16" s="12"/>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2"/>
      <c r="C23" s="12" t="s">
        <v>143</v>
      </c>
      <c r="D23" s="20" t="s">
        <v>144</v>
      </c>
      <c r="E23" s="20" t="s">
        <v>145</v>
      </c>
      <c r="F23" s="20" t="s">
        <v>146</v>
      </c>
      <c r="G23" s="20" t="s">
        <v>147</v>
      </c>
      <c r="H23" s="20" t="s">
        <v>148</v>
      </c>
      <c r="I23" s="20" t="s">
        <v>149</v>
      </c>
      <c r="J23" s="20" t="s">
        <v>150</v>
      </c>
      <c r="K23" s="20" t="s">
        <v>151</v>
      </c>
      <c r="L23" s="20" t="s">
        <v>152</v>
      </c>
      <c r="M23" s="12" t="s">
        <v>103</v>
      </c>
      <c r="N23" s="20" t="s">
        <v>153</v>
      </c>
      <c r="O23" s="20" t="s">
        <v>154</v>
      </c>
      <c r="P23" s="21" t="s">
        <v>155</v>
      </c>
    </row>
    <row r="24">
      <c r="B24" s="12" t="s">
        <v>143</v>
      </c>
      <c r="C24" s="12"/>
      <c r="D24" s="23" t="n">
        <v>116117.67078190307</v>
      </c>
      <c r="E24" s="12"/>
      <c r="F24" s="12"/>
      <c r="G24" s="12"/>
      <c r="H24" s="12"/>
      <c r="I24" s="12"/>
      <c r="J24" s="12"/>
      <c r="K24" s="12"/>
      <c r="L24" s="12"/>
      <c r="M24" s="12"/>
      <c r="N24" s="12"/>
      <c r="O24" s="12"/>
      <c r="P24" s="12" t="n">
        <f t="shared" ref="P24:P36" si="3">SUM(C24:O24)</f>
        <v>116117.67078190307</v>
      </c>
    </row>
    <row r="25">
      <c r="B25" s="12" t="s">
        <v>144</v>
      </c>
      <c r="C25" s="23" t="n">
        <v>52721.119413776229</v>
      </c>
      <c r="D25" s="23" t="n">
        <v>19252.870829824034</v>
      </c>
      <c r="E25" s="12"/>
      <c r="F25" s="12"/>
      <c r="G25" s="12"/>
      <c r="H25" s="23" t="n">
        <v>53291.053270870092</v>
      </c>
      <c r="I25" s="23"/>
      <c r="J25" s="23" t="n">
        <v>9128.9083728369496</v>
      </c>
      <c r="K25" s="23" t="n">
        <v>5529.9999999999982</v>
      </c>
      <c r="L25" s="23" t="n">
        <v>8859.9645811830997</v>
      </c>
      <c r="M25" s="23" t="n">
        <v>3145.0059251519806</v>
      </c>
      <c r="N25" s="22"/>
      <c r="O25" s="23" t="n">
        <v>38236.111416724329</v>
      </c>
      <c r="P25" s="12" t="n">
        <f t="shared" si="3"/>
        <v>190165.03381036673</v>
      </c>
    </row>
    <row r="26">
      <c r="B26" s="20" t="s">
        <v>145</v>
      </c>
      <c r="C26" s="23" t="n">
        <v>49260.761799685373</v>
      </c>
      <c r="D26" s="12"/>
      <c r="E26" s="12"/>
      <c r="F26" s="12"/>
      <c r="G26" s="12"/>
      <c r="H26" s="12"/>
      <c r="I26" s="12"/>
      <c r="J26" s="12"/>
      <c r="K26" s="12"/>
      <c r="L26" s="12"/>
      <c r="M26" s="12"/>
      <c r="N26" s="12"/>
      <c r="O26" s="12"/>
      <c r="P26" s="12" t="n">
        <f t="shared" si="3"/>
        <v>49260.761799685373</v>
      </c>
    </row>
    <row r="27">
      <c r="B27" s="20" t="s">
        <v>146</v>
      </c>
      <c r="C27" s="23" t="n">
        <v>13518.012954464219</v>
      </c>
      <c r="D27" s="12"/>
      <c r="E27" s="12"/>
      <c r="F27" s="12"/>
      <c r="G27" s="12"/>
      <c r="H27" s="12"/>
      <c r="I27" s="12"/>
      <c r="J27" s="12"/>
      <c r="K27" s="12"/>
      <c r="L27" s="12"/>
      <c r="M27" s="12"/>
      <c r="N27" s="12"/>
      <c r="O27" s="12"/>
      <c r="P27" s="12" t="n">
        <f t="shared" si="3"/>
        <v>13518.012954464219</v>
      </c>
    </row>
    <row r="28">
      <c r="B28" s="12" t="s">
        <v>147</v>
      </c>
      <c r="C28" s="23" t="n">
        <v>617.77661397726365</v>
      </c>
      <c r="D28" s="23" t="n">
        <v>9463.5076582399452</v>
      </c>
      <c r="E28" s="12"/>
      <c r="F28" s="12"/>
      <c r="G28" s="12"/>
      <c r="H28" s="23" t="n">
        <v>5034</v>
      </c>
      <c r="I28" s="23" t="n">
        <v>2270.5857277827872</v>
      </c>
      <c r="J28" s="12"/>
      <c r="K28" s="12"/>
      <c r="L28" s="12"/>
      <c r="M28" s="12"/>
      <c r="N28" s="12"/>
      <c r="O28" s="12"/>
      <c r="P28" s="12" t="n">
        <f t="shared" si="3"/>
        <v>17385.869999999995</v>
      </c>
    </row>
    <row r="29">
      <c r="B29" s="12" t="s">
        <v>148</v>
      </c>
      <c r="C29" s="12"/>
      <c r="D29" s="12"/>
      <c r="E29" s="23" t="n">
        <v>49260.761799685351</v>
      </c>
      <c r="F29" s="26" t="n">
        <v>2526.6172244355766</v>
      </c>
      <c r="G29" s="12"/>
      <c r="H29" s="12"/>
      <c r="I29" s="12"/>
      <c r="J29" s="23" t="n">
        <v>3763.4968246170483</v>
      </c>
      <c r="K29" s="12"/>
      <c r="L29" s="12"/>
      <c r="M29" s="12"/>
      <c r="N29" s="23"/>
      <c r="O29" s="23" t="n">
        <v>9598.7218630203715</v>
      </c>
      <c r="P29" s="12" t="n">
        <f t="shared" si="3"/>
        <v>65149.597711758346</v>
      </c>
    </row>
    <row r="30">
      <c r="B30" s="12" t="s">
        <v>149</v>
      </c>
      <c r="C30" s="12"/>
      <c r="D30" s="12"/>
      <c r="E30" s="22"/>
      <c r="F30" s="26" t="n">
        <v>10991.395730028638</v>
      </c>
      <c r="G30" s="12"/>
      <c r="H30" s="12"/>
      <c r="I30" s="12"/>
      <c r="J30" s="23" t="n">
        <v>1193.328314923132</v>
      </c>
      <c r="K30" s="12"/>
      <c r="L30" s="12"/>
      <c r="M30" s="12"/>
      <c r="N30" s="23" t="n">
        <v>524.72837305999997</v>
      </c>
      <c r="O30" s="23" t="n">
        <v>3670.667426490003</v>
      </c>
      <c r="P30" s="12" t="n">
        <f t="shared" si="3"/>
        <v>16380.119844501773</v>
      </c>
    </row>
    <row r="31">
      <c r="B31" s="12" t="s">
        <v>150</v>
      </c>
      <c r="C31" s="12"/>
      <c r="D31" s="12"/>
      <c r="E31" s="12"/>
      <c r="F31" s="12"/>
      <c r="G31" s="23" t="n">
        <v>17385.87</v>
      </c>
      <c r="H31" s="12"/>
      <c r="I31" s="26" t="n">
        <v>1351.8464689335196</v>
      </c>
      <c r="K31" s="12"/>
      <c r="L31" s="12"/>
      <c r="M31" s="12"/>
      <c r="N31" s="23" t="n">
        <v>1865</v>
      </c>
      <c r="O31" s="23" t="n">
        <v>540.88353106648117</v>
      </c>
      <c r="P31" s="12" t="n">
        <f t="shared" si="3"/>
        <v>21143.599999999999</v>
      </c>
    </row>
    <row r="32">
      <c r="B32" s="20" t="s">
        <v>151</v>
      </c>
      <c r="C32" s="12"/>
      <c r="D32" s="12"/>
      <c r="E32" s="12"/>
      <c r="F32" s="12"/>
      <c r="G32" s="12"/>
      <c r="H32" s="12"/>
      <c r="I32" s="12"/>
      <c r="J32" s="23" t="n">
        <v>5530</v>
      </c>
      <c r="K32" s="12"/>
      <c r="L32" s="12"/>
      <c r="M32" s="12"/>
      <c r="N32" s="12"/>
      <c r="O32" s="23"/>
      <c r="P32" s="12" t="n">
        <f t="shared" si="3"/>
        <v>5530</v>
      </c>
    </row>
    <row r="33">
      <c r="B33" s="20" t="s">
        <v>152</v>
      </c>
      <c r="C33" s="12"/>
      <c r="D33" s="12"/>
      <c r="E33" s="12"/>
      <c r="F33" s="12"/>
      <c r="G33" s="12"/>
      <c r="H33" s="23" t="n">
        <v>6014.1814801640776</v>
      </c>
      <c r="I33" s="23" t="n">
        <v>2941.4537918178721</v>
      </c>
      <c r="J33" s="12"/>
      <c r="K33" s="12"/>
      <c r="L33" s="12"/>
      <c r="M33" s="12"/>
      <c r="N33" s="12"/>
      <c r="O33" s="23" t="n">
        <v>3049.335234353131</v>
      </c>
      <c r="P33" s="12" t="n">
        <f t="shared" si="3"/>
        <v>12004.970506335081</v>
      </c>
    </row>
    <row r="34">
      <c r="B34" s="12" t="s">
        <v>103</v>
      </c>
      <c r="C34" s="12"/>
      <c r="D34" s="12"/>
      <c r="E34" s="12"/>
      <c r="F34" s="12"/>
      <c r="G34" s="12"/>
      <c r="H34" s="12"/>
      <c r="I34" s="12"/>
      <c r="J34" s="12"/>
      <c r="K34" s="23"/>
      <c r="L34" s="23" t="n">
        <v>3145.0059251519806</v>
      </c>
      <c r="M34" s="12"/>
      <c r="N34" s="12"/>
      <c r="O34" s="12"/>
      <c r="P34" s="12" t="n">
        <f t="shared" si="3"/>
        <v>3145.0059251519806</v>
      </c>
    </row>
    <row r="35">
      <c r="B35" s="20" t="s">
        <v>153</v>
      </c>
      <c r="C35" s="12"/>
      <c r="D35" s="12"/>
      <c r="E35" s="12"/>
      <c r="F35" s="12"/>
      <c r="G35" s="12"/>
      <c r="H35" s="23"/>
      <c r="I35" s="23" t="n">
        <v>1412</v>
      </c>
      <c r="J35" s="23" t="n">
        <v>761.08970909000004</v>
      </c>
      <c r="K35" s="12"/>
      <c r="L35" s="12"/>
      <c r="M35" s="12"/>
      <c r="N35" s="12"/>
      <c r="O35" s="23" t="n">
        <v>453</v>
      </c>
      <c r="P35" s="12" t="n">
        <f t="shared" si="3"/>
        <v>2626.0897090899998</v>
      </c>
    </row>
    <row r="36">
      <c r="B36" s="20" t="s">
        <v>154</v>
      </c>
      <c r="C36" s="12"/>
      <c r="D36" s="23" t="n">
        <v>45330.984540399681</v>
      </c>
      <c r="E36" s="12"/>
      <c r="F36" s="12"/>
      <c r="G36" s="12"/>
      <c r="H36" s="23" t="n">
        <v>810.3629607241736</v>
      </c>
      <c r="I36" s="23" t="n">
        <v>8404.2338559675936</v>
      </c>
      <c r="J36" s="23" t="n">
        <v>766.77677853286832</v>
      </c>
      <c r="K36" s="12"/>
      <c r="L36" s="12"/>
      <c r="M36" s="12"/>
      <c r="N36" s="23" t="n">
        <v>236.36133602999999</v>
      </c>
      <c r="O36" s="12"/>
      <c r="P36" s="12" t="n">
        <f t="shared" si="3"/>
        <v>55548.719471654316</v>
      </c>
    </row>
    <row r="37">
      <c r="B37" s="21" t="s">
        <v>155</v>
      </c>
      <c r="C37" s="12" t="n">
        <f t="shared" ref="C37:O37" si="4">SUM(C24:C36)</f>
        <v>116117.67078190307</v>
      </c>
      <c r="D37" s="12" t="n">
        <f t="shared" si="4"/>
        <v>190165.03381036673</v>
      </c>
      <c r="E37" s="12" t="n">
        <f t="shared" si="4"/>
        <v>49260.761799685351</v>
      </c>
      <c r="F37" s="12" t="n">
        <f t="shared" si="4"/>
        <v>13518.012954464215</v>
      </c>
      <c r="G37" s="12" t="n">
        <f t="shared" si="4"/>
        <v>17385.87</v>
      </c>
      <c r="H37" s="12" t="n">
        <f t="shared" si="4"/>
        <v>65149.597711758346</v>
      </c>
      <c r="I37" s="12" t="n">
        <f t="shared" si="4"/>
        <v>16380.119844501773</v>
      </c>
      <c r="J37" s="12" t="n">
        <f t="shared" si="4"/>
        <v>21143.599999999999</v>
      </c>
      <c r="K37" s="12" t="n">
        <f t="shared" si="4"/>
        <v>5529.9999999999982</v>
      </c>
      <c r="L37" s="12" t="n">
        <f t="shared" si="4"/>
        <v>12004.970506335081</v>
      </c>
      <c r="M37" s="12" t="n">
        <f t="shared" si="4"/>
        <v>3145.0059251519806</v>
      </c>
      <c r="N37" s="12" t="n">
        <f t="shared" si="4"/>
        <v>2626.0897090900003</v>
      </c>
      <c r="O37" s="12" t="n">
        <f t="shared" si="4"/>
        <v>55548.719471654309</v>
      </c>
      <c r="P37" s="12"/>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7" t="s">
        <v>158</v>
      </c>
      <c r="C1" s="7" t="s">
        <v>159</v>
      </c>
      <c r="D1" s="7" t="s">
        <v>160</v>
      </c>
      <c r="E1" s="7" t="s">
        <v>161</v>
      </c>
      <c r="F1" s="7" t="s">
        <v>162</v>
      </c>
      <c r="G1" s="7" t="s">
        <v>163</v>
      </c>
      <c r="H1" s="7" t="s">
        <v>164</v>
      </c>
      <c r="I1" s="7" t="s">
        <v>165</v>
      </c>
      <c r="J1" s="7" t="s">
        <v>166</v>
      </c>
      <c r="K1" s="7" t="s">
        <v>167</v>
      </c>
      <c r="L1" s="7" t="s">
        <v>168</v>
      </c>
      <c r="M1" s="7" t="s">
        <v>169</v>
      </c>
      <c r="N1" s="7" t="s">
        <v>170</v>
      </c>
      <c r="O1" s="7" t="s">
        <v>171</v>
      </c>
      <c r="P1" s="7" t="s">
        <v>172</v>
      </c>
      <c r="Q1" s="7" t="s">
        <v>173</v>
      </c>
      <c r="R1" s="7" t="s">
        <v>174</v>
      </c>
      <c r="S1" s="7" t="s">
        <v>175</v>
      </c>
      <c r="T1" s="7" t="s">
        <v>176</v>
      </c>
      <c r="U1" s="7" t="s">
        <v>177</v>
      </c>
      <c r="V1" s="7" t="s">
        <v>178</v>
      </c>
      <c r="W1" s="7" t="s">
        <v>179</v>
      </c>
      <c r="X1" s="7" t="s">
        <v>180</v>
      </c>
      <c r="Y1" s="7" t="s">
        <v>181</v>
      </c>
      <c r="Z1" s="7" t="s">
        <v>182</v>
      </c>
      <c r="AA1" s="7" t="s">
        <v>183</v>
      </c>
      <c r="AB1" s="7" t="s">
        <v>184</v>
      </c>
      <c r="AC1" s="7" t="s">
        <v>185</v>
      </c>
      <c r="AD1" s="7" t="s">
        <v>186</v>
      </c>
      <c r="AE1" s="7" t="s">
        <v>187</v>
      </c>
      <c r="AF1" s="7" t="s">
        <v>188</v>
      </c>
      <c r="AG1" s="7" t="s">
        <v>189</v>
      </c>
      <c r="AH1" s="7" t="s">
        <v>190</v>
      </c>
      <c r="AI1" s="7" t="s">
        <v>191</v>
      </c>
      <c r="AJ1" s="7" t="s">
        <v>192</v>
      </c>
      <c r="AK1" s="7" t="s">
        <v>193</v>
      </c>
      <c r="AL1" s="7" t="s">
        <v>194</v>
      </c>
      <c r="AM1" s="7" t="s">
        <v>195</v>
      </c>
      <c r="AN1" s="7" t="s">
        <v>196</v>
      </c>
      <c r="AO1" s="7" t="s">
        <v>197</v>
      </c>
      <c r="AP1" s="7" t="s">
        <v>198</v>
      </c>
      <c r="AQ1" s="7" t="s">
        <v>199</v>
      </c>
      <c r="AR1" s="7" t="s">
        <v>200</v>
      </c>
      <c r="AS1" s="7" t="s">
        <v>201</v>
      </c>
      <c r="AT1" s="7" t="s">
        <v>202</v>
      </c>
      <c r="AU1" s="7" t="s">
        <v>203</v>
      </c>
      <c r="AV1" s="7" t="s">
        <v>204</v>
      </c>
      <c r="AW1" s="7" t="s">
        <v>205</v>
      </c>
      <c r="AX1" s="7" t="s">
        <v>206</v>
      </c>
      <c r="AY1" s="7" t="s">
        <v>207</v>
      </c>
      <c r="AZ1" s="7" t="s">
        <v>208</v>
      </c>
      <c r="BA1" s="7" t="s">
        <v>209</v>
      </c>
      <c r="BB1" s="7" t="s">
        <v>210</v>
      </c>
      <c r="BC1" s="7" t="s">
        <v>211</v>
      </c>
      <c r="BD1" s="7" t="s">
        <v>212</v>
      </c>
      <c r="BE1" s="7" t="s">
        <v>213</v>
      </c>
      <c r="BF1" s="7" t="s">
        <v>214</v>
      </c>
      <c r="BG1" s="7" t="s">
        <v>215</v>
      </c>
      <c r="BH1" s="7" t="s">
        <v>216</v>
      </c>
      <c r="BI1" s="7" t="s">
        <v>217</v>
      </c>
      <c r="BJ1" s="7" t="s">
        <v>218</v>
      </c>
      <c r="BK1" s="7" t="s">
        <v>219</v>
      </c>
      <c r="BL1" s="7" t="s">
        <v>220</v>
      </c>
      <c r="BM1" s="7" t="s">
        <v>221</v>
      </c>
      <c r="BN1" s="7" t="s">
        <v>222</v>
      </c>
      <c r="BO1" s="7" t="s">
        <v>223</v>
      </c>
      <c r="BP1" s="7" t="s">
        <v>224</v>
      </c>
      <c r="BQ1" s="7" t="s">
        <v>225</v>
      </c>
      <c r="BR1" s="7" t="s">
        <v>226</v>
      </c>
      <c r="BS1" s="7" t="s">
        <v>227</v>
      </c>
      <c r="BT1" s="7" t="s">
        <v>228</v>
      </c>
      <c r="BU1" s="7" t="s">
        <v>229</v>
      </c>
      <c r="BV1" s="7" t="s">
        <v>230</v>
      </c>
      <c r="BW1" s="7" t="s">
        <v>231</v>
      </c>
      <c r="BX1" s="7" t="s">
        <v>232</v>
      </c>
      <c r="BY1" s="7" t="s">
        <v>233</v>
      </c>
      <c r="BZ1" s="7" t="s">
        <v>234</v>
      </c>
      <c r="CA1" s="7" t="s">
        <v>235</v>
      </c>
      <c r="CB1" s="7" t="s">
        <v>236</v>
      </c>
      <c r="CC1" s="7" t="s">
        <v>237</v>
      </c>
      <c r="CD1" s="7" t="s">
        <v>238</v>
      </c>
      <c r="CE1" s="7" t="s">
        <v>239</v>
      </c>
      <c r="CF1" s="7" t="s">
        <v>240</v>
      </c>
      <c r="CG1" s="7" t="s">
        <v>241</v>
      </c>
      <c r="CH1" s="7" t="s">
        <v>242</v>
      </c>
      <c r="CI1" s="7" t="s">
        <v>243</v>
      </c>
      <c r="CJ1" s="7" t="s">
        <v>244</v>
      </c>
      <c r="CK1" s="7" t="s">
        <v>245</v>
      </c>
      <c r="CL1" s="7" t="s">
        <v>246</v>
      </c>
      <c r="CM1" s="7" t="s">
        <v>247</v>
      </c>
      <c r="CN1" s="7" t="s">
        <v>248</v>
      </c>
      <c r="CO1" s="7" t="s">
        <v>249</v>
      </c>
      <c r="CP1" s="7" t="s">
        <v>250</v>
      </c>
      <c r="CQ1" s="7" t="s">
        <v>251</v>
      </c>
      <c r="CR1" s="7" t="s">
        <v>252</v>
      </c>
      <c r="CS1" s="7" t="s">
        <v>253</v>
      </c>
      <c r="CT1" s="7" t="s">
        <v>254</v>
      </c>
      <c r="CU1" s="7" t="s">
        <v>255</v>
      </c>
      <c r="CV1" s="7" t="s">
        <v>256</v>
      </c>
      <c r="CW1" s="7" t="s">
        <v>257</v>
      </c>
      <c r="CX1" s="7" t="s">
        <v>258</v>
      </c>
      <c r="CY1" s="7" t="s">
        <v>259</v>
      </c>
      <c r="CZ1" s="7" t="s">
        <v>260</v>
      </c>
      <c r="DA1" s="7" t="s">
        <v>261</v>
      </c>
      <c r="DB1" s="7" t="s">
        <v>262</v>
      </c>
      <c r="DC1" s="7" t="s">
        <v>263</v>
      </c>
      <c r="DD1" s="7" t="s">
        <v>264</v>
      </c>
      <c r="DE1" s="7" t="s">
        <v>265</v>
      </c>
      <c r="DF1" s="7" t="s">
        <v>266</v>
      </c>
      <c r="DG1" s="7" t="s">
        <v>267</v>
      </c>
      <c r="DH1" s="7" t="s">
        <v>268</v>
      </c>
      <c r="DI1" s="7" t="s">
        <v>269</v>
      </c>
      <c r="DJ1" s="7" t="s">
        <v>270</v>
      </c>
      <c r="DK1" s="7" t="s">
        <v>271</v>
      </c>
      <c r="DL1" s="7" t="s">
        <v>272</v>
      </c>
      <c r="DM1" s="7" t="s">
        <v>273</v>
      </c>
      <c r="DN1" s="7" t="s">
        <v>274</v>
      </c>
      <c r="DO1" s="7" t="s">
        <v>275</v>
      </c>
      <c r="DP1" s="7" t="s">
        <v>276</v>
      </c>
      <c r="DQ1" s="7" t="s">
        <v>277</v>
      </c>
      <c r="DR1" s="7" t="s">
        <v>278</v>
      </c>
      <c r="DS1" s="7" t="s">
        <v>279</v>
      </c>
      <c r="DT1" s="7" t="s">
        <v>280</v>
      </c>
      <c r="DU1" s="7" t="s">
        <v>281</v>
      </c>
      <c r="DV1" s="7" t="s">
        <v>282</v>
      </c>
      <c r="DW1" s="7" t="s">
        <v>283</v>
      </c>
      <c r="DX1" s="7" t="s">
        <v>284</v>
      </c>
      <c r="DY1" s="7" t="s">
        <v>285</v>
      </c>
      <c r="DZ1" s="7" t="s">
        <v>286</v>
      </c>
      <c r="EA1" s="7" t="s">
        <v>287</v>
      </c>
      <c r="EB1" s="7" t="s">
        <v>288</v>
      </c>
      <c r="EC1" s="7" t="s">
        <v>289</v>
      </c>
      <c r="ED1" s="7" t="s">
        <v>290</v>
      </c>
      <c r="EE1" s="7" t="s">
        <v>291</v>
      </c>
      <c r="EF1" s="7" t="s">
        <v>292</v>
      </c>
      <c r="EG1" s="7" t="s">
        <v>293</v>
      </c>
      <c r="EH1" s="7" t="s">
        <v>294</v>
      </c>
      <c r="EI1" s="7" t="s">
        <v>295</v>
      </c>
      <c r="EJ1" s="7" t="s">
        <v>296</v>
      </c>
      <c r="EK1" s="7" t="s">
        <v>297</v>
      </c>
      <c r="EL1" s="7" t="s">
        <v>298</v>
      </c>
      <c r="EM1" s="7" t="s">
        <v>299</v>
      </c>
      <c r="EN1" s="7" t="s">
        <v>300</v>
      </c>
      <c r="EO1" s="7" t="s">
        <v>301</v>
      </c>
      <c r="EP1" s="7" t="s">
        <v>302</v>
      </c>
      <c r="EQ1" s="7" t="s">
        <v>303</v>
      </c>
      <c r="ER1" s="7" t="s">
        <v>304</v>
      </c>
      <c r="ES1" s="7" t="s">
        <v>305</v>
      </c>
      <c r="ET1" s="7" t="s">
        <v>306</v>
      </c>
      <c r="EU1" s="7" t="s">
        <v>307</v>
      </c>
      <c r="EV1" s="7" t="s">
        <v>308</v>
      </c>
      <c r="EW1" s="7" t="s">
        <v>309</v>
      </c>
      <c r="EX1" s="7" t="s">
        <v>310</v>
      </c>
      <c r="EY1" s="7" t="s">
        <v>311</v>
      </c>
      <c r="EZ1" s="7" t="s">
        <v>312</v>
      </c>
      <c r="FA1" s="7" t="s">
        <v>313</v>
      </c>
      <c r="FB1" s="7" t="s">
        <v>314</v>
      </c>
      <c r="FC1" s="7" t="s">
        <v>315</v>
      </c>
      <c r="FD1" s="7" t="s">
        <v>316</v>
      </c>
      <c r="FE1" s="7" t="s">
        <v>317</v>
      </c>
      <c r="FF1" s="7" t="s">
        <v>318</v>
      </c>
      <c r="FG1" s="7" t="s">
        <v>319</v>
      </c>
      <c r="FH1" s="7" t="s">
        <v>320</v>
      </c>
      <c r="FI1" s="7" t="s">
        <v>321</v>
      </c>
      <c r="FJ1" s="7" t="s">
        <v>322</v>
      </c>
      <c r="FK1" s="7" t="s">
        <v>323</v>
      </c>
      <c r="FL1" s="7" t="s">
        <v>324</v>
      </c>
      <c r="FM1" s="7" t="s">
        <v>325</v>
      </c>
      <c r="FN1" s="7" t="s">
        <v>326</v>
      </c>
      <c r="FO1" s="7" t="s">
        <v>327</v>
      </c>
      <c r="FP1" s="7" t="s">
        <v>328</v>
      </c>
      <c r="FQ1" s="7" t="s">
        <v>329</v>
      </c>
      <c r="FR1" s="7" t="s">
        <v>330</v>
      </c>
      <c r="FS1" s="7" t="s">
        <v>331</v>
      </c>
      <c r="FT1" s="7" t="s">
        <v>332</v>
      </c>
      <c r="FU1" s="7" t="s">
        <v>333</v>
      </c>
      <c r="FV1" s="7" t="s">
        <v>334</v>
      </c>
      <c r="FW1" s="7" t="s">
        <v>335</v>
      </c>
      <c r="FX1" s="7" t="s">
        <v>336</v>
      </c>
      <c r="FY1" s="7" t="s">
        <v>337</v>
      </c>
      <c r="FZ1" s="7" t="s">
        <v>338</v>
      </c>
      <c r="GA1" s="7" t="s">
        <v>339</v>
      </c>
      <c r="GB1" s="7" t="s">
        <v>340</v>
      </c>
      <c r="GC1" s="7" t="s">
        <v>341</v>
      </c>
      <c r="GD1" s="7" t="s">
        <v>342</v>
      </c>
      <c r="GE1" s="7" t="s">
        <v>343</v>
      </c>
      <c r="GF1" s="7" t="s">
        <v>344</v>
      </c>
      <c r="GG1" s="7" t="s">
        <v>345</v>
      </c>
      <c r="GH1" s="7" t="s">
        <v>346</v>
      </c>
      <c r="GI1" s="7" t="s">
        <v>347</v>
      </c>
      <c r="GJ1" s="7" t="s">
        <v>348</v>
      </c>
      <c r="GK1" s="7" t="s">
        <v>349</v>
      </c>
      <c r="GL1" s="7" t="s">
        <v>350</v>
      </c>
      <c r="GM1" s="7" t="s">
        <v>351</v>
      </c>
      <c r="GN1" s="7" t="s">
        <v>352</v>
      </c>
      <c r="GO1" s="7" t="s">
        <v>353</v>
      </c>
      <c r="GP1" s="7" t="s">
        <v>354</v>
      </c>
      <c r="GQ1" s="7" t="s">
        <v>355</v>
      </c>
      <c r="GR1" s="7" t="s">
        <v>356</v>
      </c>
      <c r="GS1" s="7" t="s">
        <v>357</v>
      </c>
      <c r="GT1" s="7" t="s">
        <v>358</v>
      </c>
      <c r="GU1" s="7" t="s">
        <v>359</v>
      </c>
      <c r="GV1" s="7" t="s">
        <v>360</v>
      </c>
      <c r="GW1" s="7" t="s">
        <v>361</v>
      </c>
      <c r="GX1" s="7" t="s">
        <v>362</v>
      </c>
      <c r="GY1" s="7" t="s">
        <v>363</v>
      </c>
      <c r="GZ1" s="7" t="s">
        <v>364</v>
      </c>
      <c r="HA1" s="7" t="s">
        <v>365</v>
      </c>
      <c r="HB1" s="7" t="s">
        <v>366</v>
      </c>
      <c r="HC1" s="7" t="s">
        <v>367</v>
      </c>
      <c r="HD1" s="7" t="s">
        <v>368</v>
      </c>
      <c r="HE1" s="7" t="s">
        <v>369</v>
      </c>
      <c r="HF1" s="7" t="s">
        <v>370</v>
      </c>
      <c r="HG1" s="7" t="s">
        <v>371</v>
      </c>
      <c r="HH1" s="7" t="s">
        <v>372</v>
      </c>
      <c r="HI1" s="7" t="s">
        <v>373</v>
      </c>
      <c r="HJ1" s="7" t="s">
        <v>374</v>
      </c>
      <c r="HK1" s="7" t="s">
        <v>375</v>
      </c>
      <c r="HL1" s="7" t="s">
        <v>376</v>
      </c>
      <c r="HM1" s="7" t="s">
        <v>377</v>
      </c>
      <c r="HN1" s="7" t="s">
        <v>378</v>
      </c>
      <c r="HO1" s="7" t="s">
        <v>379</v>
      </c>
      <c r="HP1" s="7" t="s">
        <v>380</v>
      </c>
      <c r="HQ1" s="7" t="s">
        <v>381</v>
      </c>
      <c r="HR1" s="7" t="s">
        <v>382</v>
      </c>
      <c r="HS1" s="7" t="s">
        <v>383</v>
      </c>
      <c r="HT1" s="7" t="s">
        <v>384</v>
      </c>
      <c r="HU1" s="7" t="s">
        <v>385</v>
      </c>
      <c r="HV1" s="7" t="s">
        <v>386</v>
      </c>
      <c r="HW1" s="7" t="s">
        <v>387</v>
      </c>
      <c r="HX1" s="7" t="s">
        <v>388</v>
      </c>
      <c r="HY1" s="7" t="s">
        <v>389</v>
      </c>
      <c r="HZ1" s="7" t="s">
        <v>390</v>
      </c>
      <c r="IA1" s="7" t="s">
        <v>391</v>
      </c>
      <c r="IB1" s="7" t="s">
        <v>392</v>
      </c>
      <c r="IC1" s="7" t="s">
        <v>393</v>
      </c>
      <c r="ID1" s="7" t="s">
        <v>394</v>
      </c>
      <c r="IE1" s="7" t="s">
        <v>395</v>
      </c>
      <c r="IF1" s="7" t="s">
        <v>396</v>
      </c>
      <c r="IG1" s="7" t="s">
        <v>397</v>
      </c>
      <c r="IH1" s="7" t="s">
        <v>398</v>
      </c>
      <c r="II1" s="7" t="s">
        <v>399</v>
      </c>
      <c r="IJ1" s="7" t="s">
        <v>400</v>
      </c>
      <c r="IK1" s="7" t="s">
        <v>401</v>
      </c>
      <c r="IL1" s="7" t="s">
        <v>402</v>
      </c>
      <c r="IM1" s="7" t="s">
        <v>403</v>
      </c>
      <c r="IN1" s="7" t="s">
        <v>404</v>
      </c>
      <c r="IO1" s="7" t="s">
        <v>405</v>
      </c>
      <c r="IP1" s="7" t="s">
        <v>406</v>
      </c>
      <c r="IQ1" s="7" t="s">
        <v>407</v>
      </c>
      <c r="IR1" s="7" t="s">
        <v>408</v>
      </c>
      <c r="IS1" s="7" t="s">
        <v>409</v>
      </c>
    </row>
    <row r="2">
      <c r="A2" s="7" t="s">
        <v>158</v>
      </c>
      <c r="CB2" t="n">
        <v>0.27602949784378089</v>
      </c>
    </row>
    <row r="3">
      <c r="A3" s="7" t="s">
        <v>159</v>
      </c>
      <c r="CC3" t="n">
        <v>48.864208197229594</v>
      </c>
    </row>
    <row r="4">
      <c r="A4" s="7" t="s">
        <v>160</v>
      </c>
      <c r="CD4" t="n">
        <v>98.743101287298742</v>
      </c>
    </row>
    <row r="5">
      <c r="A5" s="7" t="s">
        <v>161</v>
      </c>
      <c r="CE5" t="n">
        <v>590.65609833189876</v>
      </c>
    </row>
    <row r="6">
      <c r="A6" s="7" t="s">
        <v>162</v>
      </c>
      <c r="CF6" t="n">
        <v>2.6356991260568821</v>
      </c>
    </row>
    <row r="7">
      <c r="A7" s="7" t="s">
        <v>163</v>
      </c>
      <c r="CG7" t="n">
        <v>0.11556251662876059</v>
      </c>
    </row>
    <row r="8">
      <c r="A8" s="7" t="s">
        <v>164</v>
      </c>
      <c r="CH8" t="n">
        <v>0.32875147752979</v>
      </c>
    </row>
    <row r="9">
      <c r="A9" s="7" t="s">
        <v>165</v>
      </c>
      <c r="CI9" t="n">
        <v>30.782147932598459</v>
      </c>
    </row>
    <row r="10">
      <c r="A10" s="7" t="s">
        <v>166</v>
      </c>
      <c r="CJ10" t="n">
        <v>281.21784615803472</v>
      </c>
    </row>
    <row r="11">
      <c r="A11" s="7" t="s">
        <v>167</v>
      </c>
      <c r="CK11" t="n">
        <v>276.72426988666729</v>
      </c>
    </row>
    <row r="12">
      <c r="A12" s="7" t="s">
        <v>168</v>
      </c>
      <c r="CL12" t="n">
        <v>249.10151931201395</v>
      </c>
    </row>
    <row r="13">
      <c r="A13" s="7" t="s">
        <v>169</v>
      </c>
      <c r="CM13" t="n">
        <v>33.359493549141575</v>
      </c>
    </row>
    <row r="14">
      <c r="A14" s="7" t="s">
        <v>170</v>
      </c>
      <c r="CN14" t="n">
        <v>251.44658319669821</v>
      </c>
    </row>
    <row r="15">
      <c r="A15" s="7" t="s">
        <v>171</v>
      </c>
      <c r="CO15" t="n">
        <v>104.50690391435639</v>
      </c>
    </row>
    <row r="16">
      <c r="A16" s="7" t="s">
        <v>172</v>
      </c>
      <c r="CP16" t="n">
        <v>14.180472878572369</v>
      </c>
    </row>
    <row r="17">
      <c r="A17" s="7" t="s">
        <v>173</v>
      </c>
      <c r="CQ17" t="n">
        <v>7.5121771011573575</v>
      </c>
    </row>
    <row r="18">
      <c r="A18" s="7" t="s">
        <v>174</v>
      </c>
      <c r="CR18" t="n">
        <v>0.50686072391840586</v>
      </c>
    </row>
    <row r="19">
      <c r="A19" s="7" t="s">
        <v>175</v>
      </c>
      <c r="CS19" t="n">
        <v>457.69023700385208</v>
      </c>
    </row>
    <row r="20">
      <c r="A20" s="7" t="s">
        <v>176</v>
      </c>
      <c r="CT20" t="n">
        <v>417.91496870787017</v>
      </c>
    </row>
    <row r="21">
      <c r="A21" s="7" t="s">
        <v>177</v>
      </c>
      <c r="CU21" t="n">
        <v>264.58004588658247</v>
      </c>
    </row>
    <row r="22">
      <c r="A22" s="7" t="s">
        <v>178</v>
      </c>
      <c r="CV22" t="n">
        <v>20.379937043288763</v>
      </c>
    </row>
    <row r="23">
      <c r="A23" s="7" t="s">
        <v>179</v>
      </c>
      <c r="CW23" t="n">
        <v>812.58097932124406</v>
      </c>
    </row>
    <row r="24">
      <c r="A24" s="7" t="s">
        <v>180</v>
      </c>
      <c r="CX24" t="n">
        <v>1.3643003653773191</v>
      </c>
    </row>
    <row r="25">
      <c r="A25" s="7" t="s">
        <v>181</v>
      </c>
      <c r="CY25" t="n">
        <v>6.6149737610889252</v>
      </c>
    </row>
    <row r="26">
      <c r="A26" s="7" t="s">
        <v>182</v>
      </c>
      <c r="CZ26" t="n">
        <v>953.33784770239095</v>
      </c>
    </row>
    <row r="27">
      <c r="A27" s="7" t="s">
        <v>183</v>
      </c>
      <c r="DA27" t="n">
        <v>1216.8453343766139</v>
      </c>
    </row>
    <row r="28">
      <c r="A28" s="7" t="s">
        <v>184</v>
      </c>
      <c r="DB28" t="n">
        <v>29.874584145727727</v>
      </c>
    </row>
    <row r="29">
      <c r="A29" s="7" t="s">
        <v>185</v>
      </c>
      <c r="DC29" t="n">
        <v>165.3491990375729</v>
      </c>
    </row>
    <row r="30">
      <c r="A30" s="7" t="s">
        <v>186</v>
      </c>
      <c r="DD30" t="n">
        <v>39.89364725037057</v>
      </c>
    </row>
    <row r="31">
      <c r="A31" s="7" t="s">
        <v>187</v>
      </c>
      <c r="DE31" t="n">
        <v>46.503289590891015</v>
      </c>
    </row>
    <row r="32">
      <c r="A32" s="7" t="s">
        <v>188</v>
      </c>
      <c r="DF32" t="n">
        <v>153.68085949972473</v>
      </c>
    </row>
    <row r="33">
      <c r="A33" s="7" t="s">
        <v>189</v>
      </c>
      <c r="DG33" t="n">
        <v>100.90409581145366</v>
      </c>
    </row>
    <row r="34">
      <c r="A34" s="7" t="s">
        <v>190</v>
      </c>
      <c r="DH34" t="n">
        <v>298.33102762728481</v>
      </c>
    </row>
    <row r="35">
      <c r="A35" s="7" t="s">
        <v>191</v>
      </c>
      <c r="DI35" t="n">
        <v>76.858527478809307</v>
      </c>
    </row>
    <row r="36">
      <c r="A36" s="7" t="s">
        <v>192</v>
      </c>
      <c r="DJ36" t="n">
        <v>88.175010503258008</v>
      </c>
    </row>
    <row r="37">
      <c r="A37" s="7" t="s">
        <v>193</v>
      </c>
      <c r="DK37" t="n">
        <v>316.38337136308729</v>
      </c>
    </row>
    <row r="38">
      <c r="A38" s="7" t="s">
        <v>194</v>
      </c>
      <c r="DL38" t="n">
        <v>389.77560270826842</v>
      </c>
    </row>
    <row r="39">
      <c r="A39" s="7" t="s">
        <v>195</v>
      </c>
      <c r="DM39" t="n">
        <v>155.81597400339035</v>
      </c>
    </row>
    <row r="40">
      <c r="A40" s="7" t="s">
        <v>196</v>
      </c>
      <c r="DN40" t="n">
        <v>97.365725445626651</v>
      </c>
    </row>
    <row r="41">
      <c r="A41" s="7" t="s">
        <v>197</v>
      </c>
      <c r="DO41" t="n">
        <v>111.42209490438231</v>
      </c>
    </row>
    <row r="42">
      <c r="A42" s="7" t="s">
        <v>198</v>
      </c>
      <c r="DP42" t="n">
        <v>65.98935709477783</v>
      </c>
    </row>
    <row r="43">
      <c r="A43" s="7" t="s">
        <v>199</v>
      </c>
      <c r="DQ43" t="n">
        <v>192.25131109844486</v>
      </c>
    </row>
    <row r="44">
      <c r="A44" s="7" t="s">
        <v>200</v>
      </c>
      <c r="DR44" t="n">
        <v>379.58619315153544</v>
      </c>
    </row>
    <row r="45">
      <c r="A45" s="7" t="s">
        <v>201</v>
      </c>
      <c r="DS45" t="n">
        <v>113.1453562602106</v>
      </c>
    </row>
    <row r="46">
      <c r="A46" s="7" t="s">
        <v>202</v>
      </c>
      <c r="DT46" t="n">
        <v>57.046970138030844</v>
      </c>
    </row>
    <row r="47">
      <c r="A47" s="7" t="s">
        <v>203</v>
      </c>
      <c r="DU47" t="n">
        <v>228.45832193168124</v>
      </c>
    </row>
    <row r="48">
      <c r="A48" s="7" t="s">
        <v>204</v>
      </c>
      <c r="AV48" t="n">
        <v>9.9999999999999995E-21</v>
      </c>
    </row>
    <row r="49">
      <c r="A49" s="7" t="s">
        <v>205</v>
      </c>
      <c r="DW49" t="n">
        <v>4.1877044953529561</v>
      </c>
    </row>
    <row r="50">
      <c r="A50" s="7" t="s">
        <v>206</v>
      </c>
      <c r="DX50" t="n">
        <v>21.062909412241957</v>
      </c>
    </row>
    <row r="51">
      <c r="A51" s="7" t="s">
        <v>207</v>
      </c>
      <c r="DY51" t="n">
        <v>6.6187889912184987</v>
      </c>
    </row>
    <row r="52">
      <c r="A52" s="7" t="s">
        <v>208</v>
      </c>
      <c r="DZ52" t="n">
        <v>441.14642423750507</v>
      </c>
    </row>
    <row r="53">
      <c r="A53" s="7" t="s">
        <v>209</v>
      </c>
      <c r="BA53" t="n">
        <v>9.9999999999999995E-21</v>
      </c>
    </row>
    <row r="54">
      <c r="A54" s="7" t="s">
        <v>210</v>
      </c>
      <c r="BB54" t="n">
        <v>9.9999999999999995E-21</v>
      </c>
    </row>
    <row r="55">
      <c r="A55" s="7" t="s">
        <v>211</v>
      </c>
      <c r="EC55" t="n">
        <v>125.4462956546226</v>
      </c>
    </row>
    <row r="56">
      <c r="A56" s="7" t="s">
        <v>212</v>
      </c>
      <c r="BD56" t="n">
        <v>9.9999999999999995E-21</v>
      </c>
    </row>
    <row r="57">
      <c r="A57" s="7" t="s">
        <v>213</v>
      </c>
      <c r="BE57" t="n">
        <v>9.9999999999999995E-21</v>
      </c>
    </row>
    <row r="58">
      <c r="A58" s="7" t="s">
        <v>214</v>
      </c>
      <c r="BF58" t="n">
        <v>9.9999999999999995E-21</v>
      </c>
    </row>
    <row r="59">
      <c r="A59" s="7" t="s">
        <v>215</v>
      </c>
      <c r="EG59" t="n">
        <v>1.4121268819063824</v>
      </c>
    </row>
    <row r="60">
      <c r="A60" s="7" t="s">
        <v>216</v>
      </c>
      <c r="EH60" t="n">
        <v>316.02445473114381</v>
      </c>
    </row>
    <row r="61">
      <c r="A61" s="7" t="s">
        <v>217</v>
      </c>
      <c r="EI61" t="n">
        <v>2139.7963824645576</v>
      </c>
    </row>
    <row r="62">
      <c r="A62" s="7" t="s">
        <v>218</v>
      </c>
      <c r="EJ62" t="n">
        <v>2699.2363446310533</v>
      </c>
    </row>
    <row r="63">
      <c r="A63" s="7" t="s">
        <v>219</v>
      </c>
      <c r="EK63" t="n">
        <v>1684.9501382930073</v>
      </c>
    </row>
    <row r="64">
      <c r="A64" s="7" t="s">
        <v>220</v>
      </c>
      <c r="EL64" t="n">
        <v>1567.0323331260108</v>
      </c>
    </row>
    <row r="65">
      <c r="A65" s="7" t="s">
        <v>221</v>
      </c>
      <c r="EM65" t="n">
        <v>145.27033403951916</v>
      </c>
    </row>
    <row r="66">
      <c r="A66" s="7" t="s">
        <v>222</v>
      </c>
      <c r="EN66" t="n">
        <v>315.53776290213602</v>
      </c>
    </row>
    <row r="67">
      <c r="A67" s="7" t="s">
        <v>223</v>
      </c>
      <c r="EO67" t="n">
        <v>309.73071215929167</v>
      </c>
    </row>
    <row r="68">
      <c r="A68" s="7" t="s">
        <v>224</v>
      </c>
      <c r="EP68" t="n">
        <v>1029.9973952315654</v>
      </c>
    </row>
    <row r="69">
      <c r="A69" s="7" t="s">
        <v>225</v>
      </c>
      <c r="EQ69" t="n">
        <v>379.02558941145645</v>
      </c>
    </row>
    <row r="70">
      <c r="A70" s="7" t="s">
        <v>226</v>
      </c>
      <c r="ER70" t="n">
        <v>92.012817190216381</v>
      </c>
    </row>
    <row r="71">
      <c r="A71" s="7" t="s">
        <v>227</v>
      </c>
      <c r="ES71" t="n">
        <v>194.0091808766208</v>
      </c>
    </row>
    <row r="72">
      <c r="A72" s="7" t="s">
        <v>228</v>
      </c>
      <c r="ET72" t="n">
        <v>417.3975427189385</v>
      </c>
    </row>
    <row r="73">
      <c r="A73" s="7" t="s">
        <v>229</v>
      </c>
      <c r="EU73" t="n">
        <v>950.86561316501673</v>
      </c>
    </row>
    <row r="74">
      <c r="A74" s="7" t="s">
        <v>230</v>
      </c>
      <c r="EV74" t="n">
        <v>1156.9150645834266</v>
      </c>
    </row>
    <row r="75">
      <c r="A75" s="7" t="s">
        <v>231</v>
      </c>
      <c r="EW75" t="n">
        <v>1051.0854230973989</v>
      </c>
    </row>
    <row r="76">
      <c r="A76" s="7" t="s">
        <v>232</v>
      </c>
      <c r="EX76" t="n">
        <v>1646.0522474361876</v>
      </c>
    </row>
    <row r="77">
      <c r="A77" s="7" t="s">
        <v>233</v>
      </c>
      <c r="EY77" t="n">
        <v>1183.6869668358647</v>
      </c>
    </row>
    <row r="78">
      <c r="A78" s="7" t="s">
        <v>234</v>
      </c>
      <c r="BZ78" t="n">
        <v>9.9999999999999995E-21</v>
      </c>
    </row>
    <row r="79">
      <c r="A79" s="7" t="s">
        <v>235</v>
      </c>
      <c r="CA79" t="n">
        <v>9.9999999999999995E-21</v>
      </c>
    </row>
    <row r="80">
      <c r="A80" s="7"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7"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7"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7"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7"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7" t="s">
        <v>241</v>
      </c>
      <c r="G85" t="n">
        <v>5.5687357020637145E-5</v>
      </c>
      <c r="Y85" t="n">
        <v>1.9255815481400922E-2</v>
      </c>
      <c r="IS85" t="n">
        <v>5.4088582369761208E-5</v>
      </c>
    </row>
    <row r="86">
      <c r="A86" s="7" t="s">
        <v>242</v>
      </c>
      <c r="H86" t="n">
        <v>2.7354865047410527E-4</v>
      </c>
      <c r="V86" t="n">
        <v>9.5180227485213847E-3</v>
      </c>
      <c r="X86" t="n">
        <v>6.3978366663278771E-4</v>
      </c>
      <c r="AB86" t="n">
        <v>5.1292677834323647E-2</v>
      </c>
      <c r="AT86" t="n">
        <v>6.1389040170942138E-3</v>
      </c>
      <c r="IS86" t="n">
        <v>7.655518667218795E-3</v>
      </c>
    </row>
    <row r="87">
      <c r="A87" s="7"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7"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7"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7"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7"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7"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7"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7"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7" t="s">
        <v>251</v>
      </c>
      <c r="Q95" t="n">
        <v>1.252822117575311E-3</v>
      </c>
      <c r="AG95" t="n">
        <v>16.204009872334034</v>
      </c>
      <c r="BG95" t="n">
        <v>8.6797138112156263E-5</v>
      </c>
      <c r="IS95" t="n">
        <v>1.8509808784843449</v>
      </c>
    </row>
    <row r="96">
      <c r="A96" s="7"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7"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7"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7"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7" t="s">
        <v>256</v>
      </c>
      <c r="K100" t="n">
        <v>1.344327913780376E-2</v>
      </c>
      <c r="L100" t="n">
        <v>1.0729547583464913E-2</v>
      </c>
      <c r="V100" t="n">
        <v>2.9905702241256667E-2</v>
      </c>
      <c r="Z100" t="n">
        <v>0.28174094001957173</v>
      </c>
      <c r="BK100" t="n">
        <v>0.26983215532551547</v>
      </c>
      <c r="IM100" t="n">
        <v>143.6501820961569</v>
      </c>
      <c r="IS100" t="n">
        <v>19.550924290054528</v>
      </c>
    </row>
    <row r="101">
      <c r="A101" s="7"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7"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7"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7"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7"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7"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7"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7"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7"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7"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7"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7"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7"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7"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7"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7"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7"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7"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7"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7"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7"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7"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7"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7"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7"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7"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7"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7"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7"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7"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7" t="s">
        <v>287</v>
      </c>
      <c r="EA131" t="n">
        <v>9.9999999999999995E-21</v>
      </c>
    </row>
    <row r="132">
      <c r="A132" s="7"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7"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7" t="s">
        <v>290</v>
      </c>
      <c r="ED134" t="n">
        <v>9.9999999999999995E-21</v>
      </c>
    </row>
    <row r="135">
      <c r="A135" s="7"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7" t="s">
        <v>292</v>
      </c>
      <c r="AL136" t="n">
        <v>4.9790609552753863E-2</v>
      </c>
      <c r="BH136" t="n">
        <v>2.9195954738078376E-2</v>
      </c>
      <c r="BS136" t="n">
        <v>2.7675111028531074E-3</v>
      </c>
    </row>
    <row r="137">
      <c r="A137" s="7"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7"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7"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7"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7"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7"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7"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7"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7"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7"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7"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7"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7"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7"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7"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7"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7"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7"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7" t="s">
        <v>311</v>
      </c>
      <c r="IM155" t="n">
        <v>1221.5895063166702</v>
      </c>
    </row>
    <row r="156">
      <c r="A156" s="7" t="s">
        <v>312</v>
      </c>
      <c r="EZ156" t="n">
        <v>9.9999999999999995E-21</v>
      </c>
    </row>
    <row r="157">
      <c r="A157" s="7" t="s">
        <v>313</v>
      </c>
      <c r="FA157" t="n">
        <v>9.9999999999999995E-21</v>
      </c>
    </row>
    <row r="158">
      <c r="A158" s="7" t="s">
        <v>314</v>
      </c>
      <c r="FB158" t="n">
        <v>9.9999999999999995E-21</v>
      </c>
    </row>
    <row r="159">
      <c r="A159" s="7" t="s">
        <v>315</v>
      </c>
      <c r="FC159" t="n">
        <v>9.9999999999999995E-21</v>
      </c>
    </row>
    <row r="160">
      <c r="A160" s="7" t="s">
        <v>316</v>
      </c>
      <c r="FD160" t="n">
        <v>9.9999999999999995E-21</v>
      </c>
    </row>
    <row r="161">
      <c r="A161" s="7" t="s">
        <v>317</v>
      </c>
      <c r="FE161" t="n">
        <v>9.9999999999999995E-21</v>
      </c>
    </row>
    <row r="162">
      <c r="A162" s="7" t="s">
        <v>318</v>
      </c>
      <c r="FF162" t="n">
        <v>9.9999999999999995E-21</v>
      </c>
    </row>
    <row r="163">
      <c r="A163" s="7"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7"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7" t="s">
        <v>321</v>
      </c>
      <c r="O165" t="n">
        <v>23.012858818369288</v>
      </c>
      <c r="P165" t="n">
        <v>2.0344145905337432</v>
      </c>
      <c r="Q165" t="n">
        <v>1.349226163201338</v>
      </c>
      <c r="R165" t="n">
        <v>9.0671838399157073E-2</v>
      </c>
      <c r="S165" t="n">
        <v>24.739331118388865</v>
      </c>
    </row>
    <row r="166">
      <c r="A166" s="7" t="s">
        <v>322</v>
      </c>
      <c r="FJ166" t="n">
        <v>9.9999999999999995E-21</v>
      </c>
    </row>
    <row r="167">
      <c r="A167" s="7" t="s">
        <v>323</v>
      </c>
      <c r="FK167" t="n">
        <v>9.9999999999999995E-21</v>
      </c>
    </row>
    <row r="168">
      <c r="A168" s="7" t="s">
        <v>324</v>
      </c>
      <c r="FL168" t="n">
        <v>9.9999999999999995E-21</v>
      </c>
    </row>
    <row r="169">
      <c r="A169" s="7" t="s">
        <v>325</v>
      </c>
      <c r="FM169" t="n">
        <v>9.9999999999999995E-21</v>
      </c>
    </row>
    <row r="170">
      <c r="A170" s="7" t="s">
        <v>326</v>
      </c>
      <c r="FN170" t="n">
        <v>9.9999999999999995E-21</v>
      </c>
    </row>
    <row r="171">
      <c r="A171" s="7" t="s">
        <v>327</v>
      </c>
      <c r="FO171" t="n">
        <v>9.9999999999999995E-21</v>
      </c>
    </row>
    <row r="172">
      <c r="A172" s="7" t="s">
        <v>328</v>
      </c>
      <c r="FP172" t="n">
        <v>9.9999999999999995E-21</v>
      </c>
    </row>
    <row r="173">
      <c r="A173" s="7" t="s">
        <v>329</v>
      </c>
      <c r="FQ173" t="n">
        <v>9.9999999999999995E-21</v>
      </c>
    </row>
    <row r="174">
      <c r="A174" s="7" t="s">
        <v>330</v>
      </c>
      <c r="FR174" t="n">
        <v>9.9999999999999995E-21</v>
      </c>
    </row>
    <row r="175">
      <c r="A175" s="7" t="s">
        <v>331</v>
      </c>
      <c r="FS175" t="n">
        <v>9.9999999999999995E-21</v>
      </c>
    </row>
    <row r="176">
      <c r="A176" s="7" t="s">
        <v>332</v>
      </c>
      <c r="FT176" t="n">
        <v>9.9999999999999995E-21</v>
      </c>
    </row>
    <row r="177">
      <c r="A177" s="7" t="s">
        <v>333</v>
      </c>
      <c r="FU177" t="n">
        <v>9.9999999999999995E-21</v>
      </c>
    </row>
    <row r="178">
      <c r="A178" s="7" t="s">
        <v>334</v>
      </c>
      <c r="FV178" t="n">
        <v>9.9999999999999995E-21</v>
      </c>
    </row>
    <row r="179">
      <c r="A179" s="7" t="s">
        <v>335</v>
      </c>
      <c r="FW179" t="n">
        <v>9.9999999999999995E-21</v>
      </c>
    </row>
    <row r="180">
      <c r="A180" s="7" t="s">
        <v>336</v>
      </c>
      <c r="FX180" t="n">
        <v>9.9999999999999995E-21</v>
      </c>
    </row>
    <row r="181">
      <c r="A181" s="7" t="s">
        <v>337</v>
      </c>
      <c r="FY181" t="n">
        <v>9.9999999999999995E-21</v>
      </c>
    </row>
    <row r="182">
      <c r="A182" s="7" t="s">
        <v>338</v>
      </c>
      <c r="FZ182" t="n">
        <v>9.9999999999999995E-21</v>
      </c>
    </row>
    <row r="183">
      <c r="A183" s="7" t="s">
        <v>339</v>
      </c>
      <c r="GA183" t="n">
        <v>9.9999999999999995E-21</v>
      </c>
    </row>
    <row r="184">
      <c r="A184" s="7" t="s">
        <v>340</v>
      </c>
      <c r="GB184" t="n">
        <v>9.9999999999999995E-21</v>
      </c>
    </row>
    <row r="185">
      <c r="A185" s="7" t="s">
        <v>341</v>
      </c>
      <c r="GC185" t="n">
        <v>9.9999999999999995E-21</v>
      </c>
    </row>
    <row r="186">
      <c r="A186" s="7" t="s">
        <v>342</v>
      </c>
      <c r="GD186" t="n">
        <v>9.9999999999999995E-21</v>
      </c>
    </row>
    <row r="187">
      <c r="A187" s="7" t="s">
        <v>343</v>
      </c>
      <c r="GE187" t="n">
        <v>9.9999999999999995E-21</v>
      </c>
    </row>
    <row r="188">
      <c r="A188" s="7" t="s">
        <v>344</v>
      </c>
      <c r="GF188" t="n">
        <v>9.9999999999999995E-21</v>
      </c>
    </row>
    <row r="189">
      <c r="A189" s="7"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7"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7"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7"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7"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7"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7"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7"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7"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7"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7" t="s">
        <v>355</v>
      </c>
      <c r="GQ199" t="n">
        <v>9.9999999999999995E-21</v>
      </c>
    </row>
    <row r="200">
      <c r="A200" s="7" t="s">
        <v>356</v>
      </c>
      <c r="GR200" t="n">
        <v>9.9999999999999995E-21</v>
      </c>
    </row>
    <row r="201">
      <c r="A201" s="7" t="s">
        <v>357</v>
      </c>
      <c r="GS201" t="n">
        <v>9.9999999999999995E-21</v>
      </c>
    </row>
    <row r="202">
      <c r="A202" s="7" t="s">
        <v>358</v>
      </c>
      <c r="GT202" t="n">
        <v>9.9999999999999995E-21</v>
      </c>
    </row>
    <row r="203">
      <c r="A203" s="7" t="s">
        <v>359</v>
      </c>
      <c r="GU203" t="n">
        <v>9.9999999999999995E-21</v>
      </c>
    </row>
    <row r="204">
      <c r="A204" s="7" t="s">
        <v>360</v>
      </c>
      <c r="GV204" t="n">
        <v>9.9999999999999995E-21</v>
      </c>
    </row>
    <row r="205">
      <c r="A205" s="7" t="s">
        <v>361</v>
      </c>
      <c r="GW205" t="n">
        <v>9.9999999999999995E-21</v>
      </c>
    </row>
    <row r="206">
      <c r="A206" s="7" t="s">
        <v>362</v>
      </c>
      <c r="GX206" t="n">
        <v>9.9999999999999995E-21</v>
      </c>
    </row>
    <row r="207">
      <c r="A207" s="7" t="s">
        <v>363</v>
      </c>
      <c r="GY207" t="n">
        <v>9.9999999999999995E-21</v>
      </c>
    </row>
    <row r="208">
      <c r="A208" s="7" t="s">
        <v>364</v>
      </c>
      <c r="GZ208" t="n">
        <v>9.9999999999999995E-21</v>
      </c>
    </row>
    <row r="209">
      <c r="A209" s="7" t="s">
        <v>365</v>
      </c>
      <c r="HA209" t="n">
        <v>9.9999999999999995E-21</v>
      </c>
    </row>
    <row r="210">
      <c r="A210" s="7" t="s">
        <v>366</v>
      </c>
      <c r="HB210" t="n">
        <v>9.9999999999999995E-21</v>
      </c>
    </row>
    <row r="211">
      <c r="A211" s="7" t="s">
        <v>367</v>
      </c>
      <c r="HC211" t="n">
        <v>9.9999999999999995E-21</v>
      </c>
    </row>
    <row r="212">
      <c r="A212" s="7" t="s">
        <v>368</v>
      </c>
      <c r="HD212" t="n">
        <v>9.9999999999999995E-21</v>
      </c>
    </row>
    <row r="213">
      <c r="A213" s="7" t="s">
        <v>369</v>
      </c>
      <c r="HE213" t="n">
        <v>9.9999999999999995E-21</v>
      </c>
    </row>
    <row r="214">
      <c r="A214" s="7" t="s">
        <v>370</v>
      </c>
      <c r="HF214" t="n">
        <v>9.9999999999999995E-21</v>
      </c>
    </row>
    <row r="215">
      <c r="A215" s="7" t="s">
        <v>371</v>
      </c>
      <c r="HG215" t="n">
        <v>9.9999999999999995E-21</v>
      </c>
    </row>
    <row r="216">
      <c r="A216" s="7" t="s">
        <v>372</v>
      </c>
      <c r="HH216" t="n">
        <v>9.9999999999999995E-21</v>
      </c>
    </row>
    <row r="217">
      <c r="A217" s="7" t="s">
        <v>373</v>
      </c>
      <c r="HI217" t="n">
        <v>9.9999999999999995E-21</v>
      </c>
    </row>
    <row r="218">
      <c r="A218" s="7" t="s">
        <v>374</v>
      </c>
      <c r="HJ218" t="n">
        <v>9.9999999999999995E-21</v>
      </c>
    </row>
    <row r="219">
      <c r="A219" s="7" t="s">
        <v>375</v>
      </c>
      <c r="HK219" t="n">
        <v>9.9999999999999995E-21</v>
      </c>
    </row>
    <row r="220">
      <c r="A220" s="7" t="s">
        <v>376</v>
      </c>
      <c r="HL220" t="n">
        <v>9.9999999999999995E-21</v>
      </c>
    </row>
    <row r="221">
      <c r="A221" s="7" t="s">
        <v>377</v>
      </c>
      <c r="HM221" t="n">
        <v>9.9999999999999995E-21</v>
      </c>
    </row>
    <row r="222">
      <c r="A222" s="7" t="s">
        <v>378</v>
      </c>
      <c r="HN222" t="n">
        <v>9.9999999999999995E-21</v>
      </c>
    </row>
    <row r="223">
      <c r="A223" s="7" t="s">
        <v>379</v>
      </c>
      <c r="HO223" t="n">
        <v>9.9999999999999995E-21</v>
      </c>
    </row>
    <row r="224">
      <c r="A224" s="7" t="s">
        <v>380</v>
      </c>
      <c r="HP224" t="n">
        <v>9.9999999999999995E-21</v>
      </c>
    </row>
    <row r="225">
      <c r="A225" s="7" t="s">
        <v>381</v>
      </c>
      <c r="HQ225" t="n">
        <v>9.9999999999999995E-21</v>
      </c>
    </row>
    <row r="226">
      <c r="A226" s="7" t="s">
        <v>382</v>
      </c>
      <c r="HR226" t="n">
        <v>9.9999999999999995E-21</v>
      </c>
    </row>
    <row r="227">
      <c r="A227" s="7" t="s">
        <v>383</v>
      </c>
      <c r="HS227" t="n">
        <v>9.9999999999999995E-21</v>
      </c>
    </row>
    <row r="228">
      <c r="A228" s="7" t="s">
        <v>384</v>
      </c>
      <c r="HT228" t="n">
        <v>9.9999999999999995E-21</v>
      </c>
    </row>
    <row r="229">
      <c r="A229" s="7" t="s">
        <v>385</v>
      </c>
      <c r="HU229" t="n">
        <v>9.9999999999999995E-21</v>
      </c>
    </row>
    <row r="230">
      <c r="A230" s="7" t="s">
        <v>386</v>
      </c>
      <c r="HV230" t="n">
        <v>9.9999999999999995E-21</v>
      </c>
    </row>
    <row r="231">
      <c r="A231" s="7" t="s">
        <v>387</v>
      </c>
      <c r="HW231" t="n">
        <v>9.9999999999999995E-21</v>
      </c>
    </row>
    <row r="232">
      <c r="A232" s="7" t="s">
        <v>388</v>
      </c>
      <c r="HX232" t="n">
        <v>9.9999999999999995E-21</v>
      </c>
    </row>
    <row r="233">
      <c r="A233" s="7" t="s">
        <v>389</v>
      </c>
      <c r="HY233" t="n">
        <v>9.9999999999999995E-21</v>
      </c>
    </row>
    <row r="234">
      <c r="A234" s="7" t="s">
        <v>390</v>
      </c>
      <c r="HZ234" t="n">
        <v>9.9999999999999995E-21</v>
      </c>
    </row>
    <row r="235">
      <c r="A235" s="7" t="s">
        <v>391</v>
      </c>
      <c r="IA235" t="n">
        <v>9.9999999999999995E-21</v>
      </c>
    </row>
    <row r="236">
      <c r="A236" s="7" t="s">
        <v>392</v>
      </c>
      <c r="IB236" t="n">
        <v>9.9999999999999995E-21</v>
      </c>
    </row>
    <row r="237">
      <c r="A237" s="7" t="s">
        <v>393</v>
      </c>
      <c r="IC237" t="n">
        <v>9.9999999999999995E-21</v>
      </c>
    </row>
    <row r="238">
      <c r="A238" s="7" t="s">
        <v>394</v>
      </c>
      <c r="ID238" t="n">
        <v>9.9999999999999995E-21</v>
      </c>
    </row>
    <row r="239">
      <c r="A239" s="7" t="s">
        <v>395</v>
      </c>
      <c r="IE239" t="n">
        <v>9.9999999999999995E-21</v>
      </c>
    </row>
    <row r="240">
      <c r="A240" s="7" t="s">
        <v>396</v>
      </c>
      <c r="IG240" t="n">
        <v>2.7309147898351115E-3</v>
      </c>
    </row>
    <row r="241">
      <c r="A241" s="7"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7"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7"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7" t="s">
        <v>400</v>
      </c>
      <c r="IM244" t="n">
        <v>1465.5755558018573</v>
      </c>
    </row>
    <row r="245">
      <c r="A245" s="7"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7"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7"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7" t="s">
        <v>404</v>
      </c>
      <c r="IH248" t="n">
        <v>1740.6010501239907</v>
      </c>
      <c r="II248" t="n">
        <v>1073.3492594521019</v>
      </c>
      <c r="IJ248" t="n">
        <v>1465.5755558018573</v>
      </c>
      <c r="IK248" t="n">
        <v>45.693688609542193</v>
      </c>
      <c r="IL248" t="n">
        <v>-0.15642842678059699</v>
      </c>
      <c r="IR248" t="n">
        <v>234.18610394219081</v>
      </c>
    </row>
    <row r="249">
      <c r="A249" s="7" t="s">
        <v>405</v>
      </c>
      <c r="FG249" t="n">
        <v>3360.4291330405731</v>
      </c>
    </row>
    <row r="250">
      <c r="A250" s="7" t="s">
        <v>406</v>
      </c>
      <c r="IM250" t="n">
        <v>228.97147799826672</v>
      </c>
      <c r="IO250" t="n">
        <v>710.13071694977975</v>
      </c>
      <c r="IS250" t="n">
        <v>3965.2516194670038</v>
      </c>
    </row>
    <row r="251">
      <c r="A251" s="7" t="s">
        <v>407</v>
      </c>
      <c r="IQ251" t="n">
        <v>9.9999999999999995E-21</v>
      </c>
    </row>
    <row r="252">
      <c r="A252" s="7" t="s">
        <v>408</v>
      </c>
      <c r="IM252" t="n">
        <v>133.72595253750904</v>
      </c>
      <c r="IN252" t="n">
        <v>709.61949588734115</v>
      </c>
      <c r="IO252" t="n">
        <v>9.9999999999999995E-21</v>
      </c>
      <c r="IS252" t="n">
        <v>101.29104695328463</v>
      </c>
    </row>
    <row r="253">
      <c r="A253" s="7"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9" t="s">
        <v>509</v>
      </c>
      <c r="B3" t="n">
        <v>9773185026</v>
      </c>
      <c r="C3" s="6" t="n">
        <f>B3/$B$2</f>
        <v>0.4515130099198526</v>
      </c>
      <c r="F3" t="s">
        <v>91</v>
      </c>
      <c r="G3" t="s">
        <v>113</v>
      </c>
    </row>
    <row r="4">
      <c r="A4" s="9" t="s">
        <v>510</v>
      </c>
      <c r="B4" t="n">
        <v>2394532944</v>
      </c>
      <c r="C4" s="6" t="n">
        <f t="shared" ref="C4:C10" si="0">B4/$B$2</f>
        <v>0.11062542804842278</v>
      </c>
      <c r="E4" t="s">
        <v>98</v>
      </c>
      <c r="F4" s="6" t="n">
        <f>(SUM(C3:C5))/(SUM(C3:C5)+C6)</f>
        <v>0.98656474657637239</v>
      </c>
      <c r="G4" s="6" t="n">
        <f>1-F4</f>
        <v>1.3435253423627613E-2</v>
      </c>
    </row>
    <row r="5">
      <c r="A5" s="9"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9"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7" t="s">
        <v>520</v>
      </c>
    </row>
    <row r="2">
      <c r="A2" s="7" t="s">
        <v>521</v>
      </c>
    </row>
    <row r="3">
      <c r="A3" s="7" t="s">
        <v>522</v>
      </c>
      <c r="B3" s="7" t="s">
        <v>523</v>
      </c>
      <c r="C3" s="7" t="s">
        <v>410</v>
      </c>
      <c r="D3" s="7" t="s">
        <v>523</v>
      </c>
    </row>
    <row r="4">
      <c r="A4" s="7" t="s">
        <v>524</v>
      </c>
      <c r="B4" s="7" t="s">
        <v>525</v>
      </c>
      <c r="C4" t="s">
        <v>17</v>
      </c>
      <c r="D4" s="7" t="s">
        <v>419</v>
      </c>
    </row>
    <row r="5">
      <c r="A5" s="7" t="s">
        <v>526</v>
      </c>
      <c r="B5" s="7" t="s">
        <v>527</v>
      </c>
      <c r="C5" t="s">
        <v>17</v>
      </c>
      <c r="D5" s="7" t="s">
        <v>419</v>
      </c>
    </row>
    <row r="6">
      <c r="A6" s="7" t="s">
        <v>528</v>
      </c>
      <c r="B6" s="7" t="s">
        <v>529</v>
      </c>
      <c r="C6" t="s">
        <v>17</v>
      </c>
      <c r="D6" s="7" t="s">
        <v>419</v>
      </c>
    </row>
    <row r="7">
      <c r="A7" s="7" t="s">
        <v>530</v>
      </c>
      <c r="B7" s="7" t="s">
        <v>531</v>
      </c>
      <c r="C7" t="s">
        <v>18</v>
      </c>
      <c r="D7" s="7" t="s">
        <v>421</v>
      </c>
    </row>
    <row r="8">
      <c r="A8" s="7" t="s">
        <v>532</v>
      </c>
      <c r="B8" s="7" t="s">
        <v>533</v>
      </c>
      <c r="C8" t="s">
        <v>18</v>
      </c>
      <c r="D8" s="7" t="s">
        <v>421</v>
      </c>
    </row>
    <row r="9">
      <c r="A9" s="7" t="s">
        <v>534</v>
      </c>
      <c r="B9" s="7" t="s">
        <v>535</v>
      </c>
      <c r="C9" t="s">
        <v>18</v>
      </c>
      <c r="D9" s="7" t="s">
        <v>421</v>
      </c>
    </row>
    <row r="10">
      <c r="A10" s="7" t="s">
        <v>536</v>
      </c>
      <c r="B10" s="7" t="s">
        <v>537</v>
      </c>
      <c r="C10" t="s">
        <v>18</v>
      </c>
      <c r="D10" s="7" t="s">
        <v>421</v>
      </c>
    </row>
    <row r="11">
      <c r="A11" s="7" t="s">
        <v>538</v>
      </c>
      <c r="B11" s="7" t="s">
        <v>539</v>
      </c>
      <c r="C11" t="s">
        <v>18</v>
      </c>
      <c r="D11" s="7" t="s">
        <v>421</v>
      </c>
    </row>
    <row r="12">
      <c r="A12" s="7" t="s">
        <v>540</v>
      </c>
      <c r="B12" s="7" t="s">
        <v>541</v>
      </c>
      <c r="C12" t="s">
        <v>19</v>
      </c>
      <c r="D12" s="7" t="s">
        <v>423</v>
      </c>
    </row>
    <row r="13">
      <c r="A13" s="7" t="s">
        <v>542</v>
      </c>
      <c r="B13" s="7" t="s">
        <v>543</v>
      </c>
      <c r="C13" t="s">
        <v>19</v>
      </c>
      <c r="D13" s="7" t="s">
        <v>423</v>
      </c>
    </row>
    <row r="14">
      <c r="A14" s="7" t="s">
        <v>544</v>
      </c>
      <c r="B14" s="7" t="s">
        <v>545</v>
      </c>
      <c r="C14" t="s">
        <v>19</v>
      </c>
      <c r="D14" s="7" t="s">
        <v>423</v>
      </c>
    </row>
    <row r="15">
      <c r="A15" s="7" t="s">
        <v>546</v>
      </c>
      <c r="B15" s="7" t="s">
        <v>547</v>
      </c>
      <c r="C15" t="s">
        <v>20</v>
      </c>
      <c r="D15" s="7" t="s">
        <v>425</v>
      </c>
    </row>
    <row r="16">
      <c r="A16" s="7" t="s">
        <v>548</v>
      </c>
      <c r="B16" s="7" t="s">
        <v>549</v>
      </c>
      <c r="C16" t="s">
        <v>20</v>
      </c>
      <c r="D16" s="7" t="s">
        <v>425</v>
      </c>
    </row>
    <row r="17">
      <c r="A17" s="7" t="s">
        <v>550</v>
      </c>
      <c r="B17" s="7" t="s">
        <v>551</v>
      </c>
      <c r="C17" t="s">
        <v>20</v>
      </c>
      <c r="D17" s="7" t="s">
        <v>425</v>
      </c>
    </row>
    <row r="18">
      <c r="A18" s="7" t="s">
        <v>552</v>
      </c>
      <c r="B18" s="7" t="s">
        <v>553</v>
      </c>
      <c r="C18" t="s">
        <v>21</v>
      </c>
      <c r="D18" s="7" t="s">
        <v>427</v>
      </c>
    </row>
    <row r="19">
      <c r="A19" s="7" t="s">
        <v>554</v>
      </c>
      <c r="B19" s="7" t="s">
        <v>555</v>
      </c>
      <c r="C19" t="s">
        <v>21</v>
      </c>
      <c r="D19" s="7" t="s">
        <v>427</v>
      </c>
    </row>
    <row r="20">
      <c r="A20" s="7" t="s">
        <v>556</v>
      </c>
      <c r="B20" s="7" t="s">
        <v>557</v>
      </c>
      <c r="C20" t="s">
        <v>21</v>
      </c>
      <c r="D20" s="7" t="s">
        <v>427</v>
      </c>
    </row>
    <row r="21">
      <c r="A21" s="7" t="s">
        <v>558</v>
      </c>
      <c r="B21" s="7" t="s">
        <v>559</v>
      </c>
      <c r="C21" t="s">
        <v>22</v>
      </c>
      <c r="D21" s="7" t="s">
        <v>429</v>
      </c>
    </row>
    <row r="22">
      <c r="A22" s="7" t="s">
        <v>560</v>
      </c>
      <c r="B22" s="7" t="s">
        <v>561</v>
      </c>
      <c r="C22" t="s">
        <v>23</v>
      </c>
      <c r="D22" s="7" t="s">
        <v>430</v>
      </c>
    </row>
    <row r="23">
      <c r="A23" s="7" t="s">
        <v>562</v>
      </c>
      <c r="B23" s="7" t="s">
        <v>563</v>
      </c>
      <c r="C23" t="s">
        <v>24</v>
      </c>
      <c r="D23" s="7" t="s">
        <v>431</v>
      </c>
    </row>
    <row r="24">
      <c r="A24" s="7" t="s">
        <v>564</v>
      </c>
      <c r="B24" s="7" t="s">
        <v>565</v>
      </c>
      <c r="C24" t="s">
        <v>25</v>
      </c>
      <c r="D24" s="7" t="s">
        <v>432</v>
      </c>
    </row>
    <row r="25">
      <c r="A25" s="7" t="s">
        <v>566</v>
      </c>
      <c r="B25" s="7" t="s">
        <v>567</v>
      </c>
      <c r="C25" t="s">
        <v>25</v>
      </c>
      <c r="D25" s="7" t="s">
        <v>432</v>
      </c>
    </row>
    <row r="26">
      <c r="A26" s="7" t="s">
        <v>568</v>
      </c>
      <c r="B26" s="7" t="s">
        <v>569</v>
      </c>
      <c r="C26" t="s">
        <v>26</v>
      </c>
      <c r="D26" s="7" t="s">
        <v>434</v>
      </c>
    </row>
    <row r="27">
      <c r="A27" s="7" t="s">
        <v>570</v>
      </c>
      <c r="B27" s="7" t="s">
        <v>571</v>
      </c>
      <c r="C27" t="s">
        <v>26</v>
      </c>
      <c r="D27" s="7" t="s">
        <v>434</v>
      </c>
    </row>
    <row r="28">
      <c r="A28" s="7" t="s">
        <v>572</v>
      </c>
      <c r="B28" s="7" t="s">
        <v>573</v>
      </c>
      <c r="C28" t="s">
        <v>27</v>
      </c>
      <c r="D28" s="7" t="s">
        <v>436</v>
      </c>
    </row>
    <row r="29">
      <c r="A29" s="7" t="s">
        <v>574</v>
      </c>
      <c r="B29" s="7" t="s">
        <v>575</v>
      </c>
      <c r="C29" t="s">
        <v>28</v>
      </c>
      <c r="D29" s="7" t="s">
        <v>437</v>
      </c>
    </row>
    <row r="30">
      <c r="A30" s="7" t="s">
        <v>576</v>
      </c>
      <c r="B30" s="7" t="s">
        <v>577</v>
      </c>
      <c r="C30" t="s">
        <v>29</v>
      </c>
      <c r="D30" s="7" t="s">
        <v>438</v>
      </c>
    </row>
    <row r="31">
      <c r="A31" s="7" t="s">
        <v>578</v>
      </c>
      <c r="B31" s="7" t="s">
        <v>579</v>
      </c>
      <c r="C31" t="s">
        <v>30</v>
      </c>
      <c r="D31" s="7" t="s">
        <v>439</v>
      </c>
    </row>
    <row r="32">
      <c r="A32" s="7" t="s">
        <v>580</v>
      </c>
      <c r="B32" s="7" t="s">
        <v>581</v>
      </c>
      <c r="C32" t="s">
        <v>30</v>
      </c>
      <c r="D32" s="7" t="s">
        <v>439</v>
      </c>
    </row>
    <row r="33">
      <c r="A33" s="7" t="s">
        <v>582</v>
      </c>
      <c r="B33" s="7" t="s">
        <v>583</v>
      </c>
      <c r="C33" t="s">
        <v>31</v>
      </c>
      <c r="D33" s="7" t="s">
        <v>441</v>
      </c>
    </row>
    <row r="34">
      <c r="A34" s="7" t="s">
        <v>584</v>
      </c>
      <c r="B34" s="7" t="s">
        <v>585</v>
      </c>
      <c r="C34" t="s">
        <v>31</v>
      </c>
      <c r="D34" s="7" t="s">
        <v>441</v>
      </c>
    </row>
    <row r="35">
      <c r="A35" s="7" t="s">
        <v>586</v>
      </c>
      <c r="B35" s="7" t="s">
        <v>587</v>
      </c>
      <c r="C35" t="s">
        <v>31</v>
      </c>
      <c r="D35" s="7" t="s">
        <v>441</v>
      </c>
    </row>
    <row r="36">
      <c r="A36" s="7" t="s">
        <v>444</v>
      </c>
      <c r="B36" s="7" t="s">
        <v>588</v>
      </c>
      <c r="C36" t="s">
        <v>32</v>
      </c>
      <c r="D36" s="7" t="s">
        <v>443</v>
      </c>
    </row>
    <row r="37">
      <c r="A37" s="7" t="s">
        <v>589</v>
      </c>
      <c r="B37" s="7" t="s">
        <v>590</v>
      </c>
      <c r="C37" t="s">
        <v>33</v>
      </c>
      <c r="D37" s="7" t="s">
        <v>445</v>
      </c>
    </row>
    <row r="38">
      <c r="A38" s="7" t="s">
        <v>591</v>
      </c>
      <c r="B38" s="7" t="s">
        <v>592</v>
      </c>
      <c r="C38" t="s">
        <v>33</v>
      </c>
      <c r="D38" s="7" t="s">
        <v>445</v>
      </c>
    </row>
    <row r="39">
      <c r="A39" s="7" t="s">
        <v>593</v>
      </c>
      <c r="B39" s="7" t="s">
        <v>594</v>
      </c>
      <c r="C39" t="s">
        <v>33</v>
      </c>
      <c r="D39" s="7" t="s">
        <v>445</v>
      </c>
    </row>
    <row r="40">
      <c r="A40" s="7" t="s">
        <v>595</v>
      </c>
      <c r="B40" s="7" t="s">
        <v>596</v>
      </c>
      <c r="C40" t="s">
        <v>33</v>
      </c>
      <c r="D40" s="7" t="s">
        <v>445</v>
      </c>
    </row>
    <row r="41">
      <c r="A41" s="7" t="s">
        <v>597</v>
      </c>
      <c r="B41" s="7" t="s">
        <v>598</v>
      </c>
      <c r="C41" t="s">
        <v>34</v>
      </c>
      <c r="D41" s="7" t="s">
        <v>447</v>
      </c>
    </row>
    <row r="42">
      <c r="A42" s="7" t="s">
        <v>599</v>
      </c>
      <c r="B42" s="7" t="s">
        <v>600</v>
      </c>
      <c r="C42" t="s">
        <v>34</v>
      </c>
      <c r="D42" s="7" t="s">
        <v>447</v>
      </c>
    </row>
    <row r="43">
      <c r="A43" s="7" t="s">
        <v>601</v>
      </c>
      <c r="B43" s="7" t="s">
        <v>602</v>
      </c>
      <c r="C43" t="s">
        <v>34</v>
      </c>
      <c r="D43" s="7" t="s">
        <v>447</v>
      </c>
    </row>
    <row r="44">
      <c r="A44" s="7" t="s">
        <v>603</v>
      </c>
      <c r="B44" s="7" t="s">
        <v>604</v>
      </c>
      <c r="C44" t="s">
        <v>35</v>
      </c>
      <c r="D44" s="7" t="s">
        <v>449</v>
      </c>
    </row>
    <row r="45">
      <c r="A45" s="7" t="s">
        <v>605</v>
      </c>
      <c r="B45" s="7" t="s">
        <v>606</v>
      </c>
      <c r="C45" t="s">
        <v>35</v>
      </c>
      <c r="D45" s="7" t="s">
        <v>449</v>
      </c>
    </row>
    <row r="46">
      <c r="A46" s="7" t="s">
        <v>607</v>
      </c>
      <c r="B46" s="7" t="s">
        <v>608</v>
      </c>
      <c r="C46" t="s">
        <v>35</v>
      </c>
      <c r="D46" s="7" t="s">
        <v>449</v>
      </c>
    </row>
    <row r="47">
      <c r="A47" s="7" t="s">
        <v>609</v>
      </c>
      <c r="B47" s="7" t="s">
        <v>610</v>
      </c>
      <c r="C47" t="s">
        <v>36</v>
      </c>
      <c r="D47" s="7" t="s">
        <v>451</v>
      </c>
    </row>
    <row r="48">
      <c r="A48" s="7" t="s">
        <v>611</v>
      </c>
      <c r="B48" s="7" t="s">
        <v>612</v>
      </c>
      <c r="C48" t="s">
        <v>36</v>
      </c>
      <c r="D48" s="7" t="s">
        <v>451</v>
      </c>
    </row>
    <row r="49">
      <c r="A49" s="7" t="s">
        <v>613</v>
      </c>
      <c r="B49" s="7" t="s">
        <v>614</v>
      </c>
      <c r="C49" t="s">
        <v>36</v>
      </c>
      <c r="D49" s="7" t="s">
        <v>451</v>
      </c>
    </row>
    <row r="50">
      <c r="A50" s="7" t="s">
        <v>615</v>
      </c>
      <c r="B50" s="7" t="s">
        <v>616</v>
      </c>
      <c r="C50" t="s">
        <v>36</v>
      </c>
      <c r="D50" s="7" t="s">
        <v>451</v>
      </c>
    </row>
    <row r="51">
      <c r="A51" s="7" t="s">
        <v>617</v>
      </c>
      <c r="B51" s="7" t="s">
        <v>618</v>
      </c>
      <c r="C51" t="s">
        <v>36</v>
      </c>
      <c r="D51" s="7" t="s">
        <v>451</v>
      </c>
    </row>
    <row r="52">
      <c r="A52" s="7" t="s">
        <v>619</v>
      </c>
      <c r="B52" s="7" t="s">
        <v>620</v>
      </c>
      <c r="C52" t="s">
        <v>37</v>
      </c>
      <c r="D52" s="7" t="s">
        <v>453</v>
      </c>
    </row>
    <row r="53">
      <c r="A53" s="7" t="s">
        <v>621</v>
      </c>
      <c r="B53" s="7" t="s">
        <v>622</v>
      </c>
      <c r="C53" t="s">
        <v>37</v>
      </c>
      <c r="D53" s="7" t="s">
        <v>453</v>
      </c>
    </row>
    <row r="54">
      <c r="A54" s="7" t="s">
        <v>623</v>
      </c>
      <c r="B54" s="7" t="s">
        <v>624</v>
      </c>
      <c r="C54" t="s">
        <v>38</v>
      </c>
      <c r="D54" s="7" t="s">
        <v>455</v>
      </c>
    </row>
    <row r="55">
      <c r="A55" s="7" t="s">
        <v>625</v>
      </c>
      <c r="B55" s="7" t="s">
        <v>626</v>
      </c>
      <c r="C55" t="s">
        <v>38</v>
      </c>
      <c r="D55" s="7" t="s">
        <v>455</v>
      </c>
    </row>
    <row r="56">
      <c r="A56" s="7" t="s">
        <v>627</v>
      </c>
      <c r="B56" s="7" t="s">
        <v>628</v>
      </c>
      <c r="C56" t="s">
        <v>38</v>
      </c>
      <c r="D56" s="7" t="s">
        <v>455</v>
      </c>
    </row>
    <row r="57">
      <c r="A57" s="7" t="s">
        <v>458</v>
      </c>
      <c r="B57" s="7" t="s">
        <v>629</v>
      </c>
      <c r="C57" t="s">
        <v>39</v>
      </c>
      <c r="D57" s="7" t="s">
        <v>457</v>
      </c>
    </row>
    <row r="58">
      <c r="A58" s="7" t="s">
        <v>630</v>
      </c>
      <c r="B58" s="7" t="s">
        <v>631</v>
      </c>
      <c r="C58" t="s">
        <v>40</v>
      </c>
      <c r="D58" s="7" t="s">
        <v>459</v>
      </c>
    </row>
    <row r="59">
      <c r="A59" s="7" t="s">
        <v>632</v>
      </c>
      <c r="B59" s="7" t="s">
        <v>633</v>
      </c>
      <c r="C59" t="s">
        <v>40</v>
      </c>
      <c r="D59" s="7" t="s">
        <v>459</v>
      </c>
    </row>
    <row r="60">
      <c r="A60" s="7" t="s">
        <v>634</v>
      </c>
      <c r="B60" s="7" t="s">
        <v>635</v>
      </c>
      <c r="C60" t="s">
        <v>41</v>
      </c>
      <c r="D60" s="7" t="s">
        <v>461</v>
      </c>
    </row>
    <row r="61">
      <c r="A61" s="7" t="s">
        <v>636</v>
      </c>
      <c r="B61" s="7" t="s">
        <v>637</v>
      </c>
      <c r="C61" t="s">
        <v>41</v>
      </c>
      <c r="D61" s="7" t="s">
        <v>461</v>
      </c>
    </row>
    <row r="62">
      <c r="A62" s="7" t="s">
        <v>638</v>
      </c>
      <c r="B62" s="7" t="s">
        <v>639</v>
      </c>
      <c r="C62" t="s">
        <v>41</v>
      </c>
      <c r="D62" s="7" t="s">
        <v>461</v>
      </c>
    </row>
    <row r="63">
      <c r="A63" s="7" t="s">
        <v>464</v>
      </c>
      <c r="B63" s="7" t="s">
        <v>640</v>
      </c>
      <c r="C63" t="s">
        <v>42</v>
      </c>
      <c r="D63" s="7" t="s">
        <v>463</v>
      </c>
    </row>
    <row r="64">
      <c r="A64" s="7" t="s">
        <v>641</v>
      </c>
      <c r="B64" s="7" t="s">
        <v>642</v>
      </c>
      <c r="C64" t="s">
        <v>43</v>
      </c>
      <c r="D64" s="7" t="s">
        <v>465</v>
      </c>
    </row>
    <row r="65">
      <c r="A65" s="7" t="s">
        <v>643</v>
      </c>
      <c r="B65" s="7" t="s">
        <v>644</v>
      </c>
      <c r="C65" t="s">
        <v>43</v>
      </c>
      <c r="D65" s="7" t="s">
        <v>465</v>
      </c>
    </row>
    <row r="66">
      <c r="A66" s="7" t="s">
        <v>645</v>
      </c>
      <c r="B66" s="7" t="s">
        <v>646</v>
      </c>
      <c r="C66" t="s">
        <v>43</v>
      </c>
      <c r="D66" s="7" t="s">
        <v>465</v>
      </c>
    </row>
    <row r="67">
      <c r="A67" s="7" t="s">
        <v>468</v>
      </c>
      <c r="B67" s="7" t="s">
        <v>647</v>
      </c>
      <c r="C67" t="s">
        <v>44</v>
      </c>
      <c r="D67" s="7" t="s">
        <v>467</v>
      </c>
    </row>
    <row r="68">
      <c r="A68" s="7" t="s">
        <v>648</v>
      </c>
      <c r="B68" s="7" t="s">
        <v>649</v>
      </c>
      <c r="C68" t="s">
        <v>45</v>
      </c>
      <c r="D68" s="7" t="s">
        <v>469</v>
      </c>
    </row>
    <row r="69">
      <c r="A69" s="7" t="s">
        <v>650</v>
      </c>
      <c r="B69" s="7" t="s">
        <v>651</v>
      </c>
      <c r="C69" t="s">
        <v>45</v>
      </c>
      <c r="D69" s="7" t="s">
        <v>469</v>
      </c>
    </row>
    <row r="70">
      <c r="A70" s="7" t="s">
        <v>652</v>
      </c>
      <c r="B70" s="7" t="s">
        <v>653</v>
      </c>
      <c r="C70" t="s">
        <v>45</v>
      </c>
      <c r="D70" s="7" t="s">
        <v>469</v>
      </c>
    </row>
    <row r="71">
      <c r="A71" s="7" t="s">
        <v>654</v>
      </c>
      <c r="B71" s="7" t="s">
        <v>655</v>
      </c>
      <c r="C71" t="s">
        <v>46</v>
      </c>
      <c r="D71" s="7" t="s">
        <v>471</v>
      </c>
    </row>
    <row r="72">
      <c r="A72" s="7" t="s">
        <v>656</v>
      </c>
      <c r="B72" s="7" t="s">
        <v>657</v>
      </c>
      <c r="C72" t="s">
        <v>46</v>
      </c>
      <c r="D72" s="7" t="s">
        <v>471</v>
      </c>
    </row>
    <row r="73">
      <c r="A73" s="7" t="s">
        <v>658</v>
      </c>
      <c r="B73" s="7" t="s">
        <v>659</v>
      </c>
      <c r="C73" t="s">
        <v>46</v>
      </c>
      <c r="D73" s="7" t="s">
        <v>471</v>
      </c>
    </row>
    <row r="74">
      <c r="A74" s="7" t="s">
        <v>660</v>
      </c>
      <c r="B74" s="7" t="s">
        <v>661</v>
      </c>
      <c r="C74" t="s">
        <v>46</v>
      </c>
      <c r="D74" s="7" t="s">
        <v>471</v>
      </c>
    </row>
    <row r="75">
      <c r="A75" s="7" t="s">
        <v>662</v>
      </c>
      <c r="B75" s="7" t="s">
        <v>663</v>
      </c>
      <c r="C75" t="s">
        <v>46</v>
      </c>
      <c r="D75" s="7" t="s">
        <v>471</v>
      </c>
    </row>
    <row r="76">
      <c r="A76" s="7" t="s">
        <v>664</v>
      </c>
      <c r="B76" s="7" t="s">
        <v>665</v>
      </c>
      <c r="C76" t="s">
        <v>46</v>
      </c>
      <c r="D76" s="7" t="s">
        <v>471</v>
      </c>
    </row>
    <row r="77">
      <c r="A77" s="7" t="s">
        <v>666</v>
      </c>
      <c r="B77" s="7" t="s">
        <v>667</v>
      </c>
      <c r="C77" t="s">
        <v>47</v>
      </c>
      <c r="D77" s="7" t="s">
        <v>473</v>
      </c>
    </row>
    <row r="78">
      <c r="A78" s="7" t="s">
        <v>668</v>
      </c>
      <c r="B78" s="7" t="s">
        <v>669</v>
      </c>
      <c r="C78" t="s">
        <v>48</v>
      </c>
      <c r="D78" s="7" t="s">
        <v>474</v>
      </c>
    </row>
    <row r="79">
      <c r="A79" s="7" t="s">
        <v>670</v>
      </c>
      <c r="B79" s="7" t="s">
        <v>671</v>
      </c>
      <c r="C79" t="s">
        <v>49</v>
      </c>
      <c r="D79" s="7" t="s">
        <v>475</v>
      </c>
    </row>
    <row r="80">
      <c r="A80" s="7" t="s">
        <v>672</v>
      </c>
      <c r="B80" s="7" t="s">
        <v>673</v>
      </c>
      <c r="C80" t="s">
        <v>50</v>
      </c>
      <c r="D80" s="7" t="s">
        <v>476</v>
      </c>
    </row>
    <row r="81">
      <c r="A81" s="7" t="s">
        <v>674</v>
      </c>
      <c r="B81" s="7" t="s">
        <v>675</v>
      </c>
      <c r="C81" t="s">
        <v>50</v>
      </c>
      <c r="D81" s="7" t="s">
        <v>476</v>
      </c>
    </row>
    <row r="82">
      <c r="A82" s="7" t="s">
        <v>676</v>
      </c>
      <c r="B82" s="7" t="s">
        <v>677</v>
      </c>
      <c r="C82" t="s">
        <v>51</v>
      </c>
      <c r="D82" s="7" t="s">
        <v>478</v>
      </c>
    </row>
    <row r="83">
      <c r="A83" s="7" t="s">
        <v>678</v>
      </c>
      <c r="B83" s="7" t="s">
        <v>679</v>
      </c>
      <c r="C83" t="s">
        <v>51</v>
      </c>
      <c r="D83" s="7" t="s">
        <v>478</v>
      </c>
    </row>
    <row r="84">
      <c r="A84" s="7" t="s">
        <v>680</v>
      </c>
      <c r="B84" s="7" t="s">
        <v>681</v>
      </c>
      <c r="C84" t="s">
        <v>51</v>
      </c>
      <c r="D84" s="7" t="s">
        <v>478</v>
      </c>
    </row>
    <row r="85">
      <c r="A85" s="7" t="s">
        <v>682</v>
      </c>
      <c r="B85" s="7" t="s">
        <v>683</v>
      </c>
      <c r="C85" t="s">
        <v>51</v>
      </c>
      <c r="D85" s="7" t="s">
        <v>478</v>
      </c>
    </row>
    <row r="86">
      <c r="A86" s="7" t="s">
        <v>684</v>
      </c>
      <c r="B86" s="7" t="s">
        <v>685</v>
      </c>
      <c r="C86" t="s">
        <v>52</v>
      </c>
      <c r="D86" s="7" t="s">
        <v>480</v>
      </c>
    </row>
    <row r="87">
      <c r="A87" s="7" t="s">
        <v>686</v>
      </c>
      <c r="B87" s="7" t="s">
        <v>687</v>
      </c>
      <c r="C87" t="s">
        <v>52</v>
      </c>
      <c r="D87" s="7" t="s">
        <v>480</v>
      </c>
    </row>
    <row r="88">
      <c r="A88" s="7" t="s">
        <v>688</v>
      </c>
      <c r="B88" s="7" t="s">
        <v>689</v>
      </c>
      <c r="C88" t="s">
        <v>52</v>
      </c>
      <c r="D88" s="7" t="s">
        <v>480</v>
      </c>
    </row>
    <row r="89">
      <c r="A89" s="7" t="s">
        <v>690</v>
      </c>
      <c r="B89" s="7" t="s">
        <v>691</v>
      </c>
      <c r="C89" t="s">
        <v>53</v>
      </c>
      <c r="D89" s="7" t="s">
        <v>482</v>
      </c>
    </row>
    <row r="90">
      <c r="A90" s="7" t="s">
        <v>692</v>
      </c>
      <c r="B90" s="7" t="s">
        <v>693</v>
      </c>
      <c r="C90" t="s">
        <v>53</v>
      </c>
      <c r="D90" s="7" t="s">
        <v>482</v>
      </c>
    </row>
    <row r="91">
      <c r="A91" s="7" t="s">
        <v>694</v>
      </c>
      <c r="B91" s="7" t="s">
        <v>695</v>
      </c>
      <c r="C91" t="s">
        <v>53</v>
      </c>
      <c r="D91" s="7"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7" t="s">
        <v>520</v>
      </c>
      <c r="B1" s="35"/>
      <c r="C1" s="35" t="s">
        <v>696</v>
      </c>
      <c r="D1" s="35"/>
      <c r="E1" s="35"/>
      <c r="F1" s="35"/>
    </row>
    <row r="2">
      <c r="A2" s="7"/>
      <c r="C2" s="7"/>
      <c r="D2" s="7"/>
      <c r="E2" s="7"/>
      <c r="F2" s="7"/>
    </row>
    <row r="3">
      <c r="A3" s="36" t="s">
        <v>697</v>
      </c>
      <c r="C3" s="7"/>
      <c r="D3" s="7"/>
      <c r="E3" s="7"/>
      <c r="F3" s="7"/>
    </row>
    <row r="4">
      <c r="C4" s="7"/>
      <c r="D4" s="7"/>
      <c r="E4" s="7"/>
      <c r="F4" s="7"/>
      <c r="G4" t="s">
        <v>410</v>
      </c>
      <c r="I4" t="s">
        <v>484</v>
      </c>
      <c r="J4" t="s">
        <v>485</v>
      </c>
    </row>
    <row r="5">
      <c r="A5" s="7" t="s">
        <v>698</v>
      </c>
      <c r="B5" s="7" t="s">
        <v>699</v>
      </c>
      <c r="C5" s="7" t="s">
        <v>700</v>
      </c>
      <c r="D5" s="7" t="s">
        <v>410</v>
      </c>
      <c r="E5" s="7" t="s">
        <v>417</v>
      </c>
      <c r="F5" s="7"/>
      <c r="G5" s="31" t="s">
        <v>701</v>
      </c>
      <c r="I5" t="s">
        <v>701</v>
      </c>
      <c r="J5" t="s">
        <v>487</v>
      </c>
      <c r="L5" t="s">
        <v>522</v>
      </c>
      <c r="M5" t="s">
        <v>523</v>
      </c>
    </row>
    <row r="6">
      <c r="A6" s="7" t="s">
        <v>524</v>
      </c>
      <c r="B6" s="7" t="s">
        <v>702</v>
      </c>
      <c r="C6" t="s">
        <v>524</v>
      </c>
      <c r="D6" t="s">
        <v>17</v>
      </c>
      <c r="E6" t="str">
        <f>VLOOKUP(D6,$G$6:$I$42,3,FALSE)</f>
        <v>Products of agriculture, forestry and fishing </v>
      </c>
      <c r="G6" t="s">
        <v>17</v>
      </c>
      <c r="I6" t="s">
        <v>419</v>
      </c>
      <c r="J6" s="30" t="s">
        <v>420</v>
      </c>
      <c r="L6" t="s">
        <v>524</v>
      </c>
      <c r="M6" t="s">
        <v>525</v>
      </c>
    </row>
    <row r="7">
      <c r="A7" s="7" t="s">
        <v>526</v>
      </c>
      <c r="B7" s="7" t="s">
        <v>703</v>
      </c>
      <c r="C7" t="s">
        <v>526</v>
      </c>
      <c r="D7" t="s">
        <v>17</v>
      </c>
      <c r="E7" t="str">
        <f t="shared" ref="E7:E65" si="0">VLOOKUP(D7,$G$6:$I$42,3,FALSE)</f>
        <v>Products of agriculture, forestry and fishing </v>
      </c>
      <c r="G7" t="s">
        <v>18</v>
      </c>
      <c r="I7" t="s">
        <v>421</v>
      </c>
      <c r="J7" s="30" t="s">
        <v>422</v>
      </c>
      <c r="L7" t="s">
        <v>526</v>
      </c>
      <c r="M7" t="s">
        <v>527</v>
      </c>
    </row>
    <row r="8">
      <c r="A8" s="7" t="s">
        <v>530</v>
      </c>
      <c r="B8" s="7" t="s">
        <v>704</v>
      </c>
      <c r="C8" t="s">
        <v>528</v>
      </c>
      <c r="D8" t="s">
        <v>17</v>
      </c>
      <c r="E8" t="str">
        <f t="shared" si="0"/>
        <v>Products of agriculture, forestry and fishing </v>
      </c>
      <c r="G8" t="s">
        <v>19</v>
      </c>
      <c r="I8" t="s">
        <v>423</v>
      </c>
      <c r="J8" s="30" t="s">
        <v>424</v>
      </c>
      <c r="L8" t="s">
        <v>528</v>
      </c>
      <c r="M8" t="s">
        <v>529</v>
      </c>
    </row>
    <row r="9">
      <c r="A9" s="7" t="s">
        <v>540</v>
      </c>
      <c r="B9" s="7" t="s">
        <v>705</v>
      </c>
      <c r="C9" t="s">
        <v>530</v>
      </c>
      <c r="D9" t="s">
        <v>18</v>
      </c>
      <c r="E9" t="str">
        <f t="shared" si="0"/>
        <v>Mining and quarrying </v>
      </c>
      <c r="G9" t="s">
        <v>20</v>
      </c>
      <c r="I9" t="s">
        <v>425</v>
      </c>
      <c r="J9" s="30" t="s">
        <v>426</v>
      </c>
      <c r="L9" t="s">
        <v>530</v>
      </c>
      <c r="M9" t="s">
        <v>531</v>
      </c>
    </row>
    <row r="10">
      <c r="A10" s="7" t="s">
        <v>542</v>
      </c>
      <c r="B10" s="7" t="s">
        <v>706</v>
      </c>
      <c r="C10" t="s">
        <v>532</v>
      </c>
      <c r="D10" t="s">
        <v>18</v>
      </c>
      <c r="E10" t="str">
        <f t="shared" si="0"/>
        <v>Mining and quarrying </v>
      </c>
      <c r="G10" t="s">
        <v>21</v>
      </c>
      <c r="I10" t="s">
        <v>427</v>
      </c>
      <c r="J10" s="30" t="s">
        <v>428</v>
      </c>
      <c r="L10" t="s">
        <v>532</v>
      </c>
      <c r="M10" t="s">
        <v>533</v>
      </c>
    </row>
    <row r="11">
      <c r="A11" s="7" t="s">
        <v>544</v>
      </c>
      <c r="B11" s="7" t="s">
        <v>707</v>
      </c>
      <c r="C11" t="s">
        <v>536</v>
      </c>
      <c r="D11" t="s">
        <v>18</v>
      </c>
      <c r="E11" t="str">
        <f t="shared" si="0"/>
        <v>Mining and quarrying </v>
      </c>
      <c r="G11" t="s">
        <v>22</v>
      </c>
      <c r="I11" t="s">
        <v>429</v>
      </c>
      <c r="J11" s="30" t="n">
        <v>19</v>
      </c>
      <c r="L11" t="s">
        <v>534</v>
      </c>
      <c r="M11" t="s">
        <v>535</v>
      </c>
    </row>
    <row r="12">
      <c r="A12" s="7" t="s">
        <v>546</v>
      </c>
      <c r="B12" s="7" t="s">
        <v>535</v>
      </c>
      <c r="C12" t="s">
        <v>534</v>
      </c>
      <c r="D12" t="s">
        <v>18</v>
      </c>
      <c r="E12" t="str">
        <f t="shared" si="0"/>
        <v>Mining and quarrying </v>
      </c>
      <c r="G12" t="s">
        <v>23</v>
      </c>
      <c r="I12" t="s">
        <v>430</v>
      </c>
      <c r="J12" s="30" t="n">
        <v>20</v>
      </c>
      <c r="L12" t="s">
        <v>536</v>
      </c>
      <c r="M12" t="s">
        <v>537</v>
      </c>
    </row>
    <row r="13">
      <c r="A13" s="7" t="s">
        <v>548</v>
      </c>
      <c r="B13" s="7" t="s">
        <v>537</v>
      </c>
      <c r="C13" t="s">
        <v>536</v>
      </c>
      <c r="D13" t="s">
        <v>18</v>
      </c>
      <c r="E13" t="str">
        <f t="shared" si="0"/>
        <v>Mining and quarrying </v>
      </c>
      <c r="G13" t="s">
        <v>24</v>
      </c>
      <c r="I13" t="s">
        <v>431</v>
      </c>
      <c r="J13" s="30" t="n">
        <v>21</v>
      </c>
      <c r="L13" t="s">
        <v>538</v>
      </c>
      <c r="M13" t="s">
        <v>539</v>
      </c>
    </row>
    <row r="14">
      <c r="A14" s="7" t="s">
        <v>550</v>
      </c>
      <c r="B14" s="7" t="s">
        <v>708</v>
      </c>
      <c r="C14" s="9" t="s">
        <v>540</v>
      </c>
      <c r="D14" t="s">
        <v>19</v>
      </c>
      <c r="E14" t="str">
        <f t="shared" si="0"/>
        <v>Food products, beverages and tobacco products </v>
      </c>
      <c r="F14" s="9"/>
      <c r="G14" t="s">
        <v>25</v>
      </c>
      <c r="I14" t="s">
        <v>432</v>
      </c>
      <c r="J14" s="30" t="s">
        <v>433</v>
      </c>
      <c r="L14" s="9" t="s">
        <v>540</v>
      </c>
      <c r="M14" t="s">
        <v>541</v>
      </c>
    </row>
    <row r="15">
      <c r="A15" s="7" t="s">
        <v>552</v>
      </c>
      <c r="B15" s="7" t="s">
        <v>545</v>
      </c>
      <c r="C15" t="s">
        <v>544</v>
      </c>
      <c r="D15" t="s">
        <v>19</v>
      </c>
      <c r="E15" t="str">
        <f t="shared" si="0"/>
        <v>Food products, beverages and tobacco products </v>
      </c>
      <c r="G15" t="s">
        <v>26</v>
      </c>
      <c r="I15" t="s">
        <v>434</v>
      </c>
      <c r="J15" s="30" t="s">
        <v>435</v>
      </c>
      <c r="L15" s="9" t="s">
        <v>542</v>
      </c>
      <c r="M15" t="s">
        <v>543</v>
      </c>
    </row>
    <row r="16">
      <c r="A16" s="7" t="s">
        <v>554</v>
      </c>
      <c r="B16" s="7" t="s">
        <v>547</v>
      </c>
      <c r="C16" t="s">
        <v>546</v>
      </c>
      <c r="D16" t="s">
        <v>20</v>
      </c>
      <c r="E16" t="str">
        <f t="shared" si="0"/>
        <v>Textiles, wearing apparel and leather products </v>
      </c>
      <c r="G16" t="s">
        <v>27</v>
      </c>
      <c r="I16" t="s">
        <v>436</v>
      </c>
      <c r="J16" s="30" t="n">
        <v>26</v>
      </c>
      <c r="L16" t="s">
        <v>544</v>
      </c>
      <c r="M16" t="s">
        <v>545</v>
      </c>
    </row>
    <row r="17">
      <c r="A17" s="7" t="s">
        <v>556</v>
      </c>
      <c r="B17" s="7" t="s">
        <v>709</v>
      </c>
      <c r="C17" t="s">
        <v>548</v>
      </c>
      <c r="D17" t="s">
        <v>20</v>
      </c>
      <c r="E17" t="str">
        <f t="shared" si="0"/>
        <v>Textiles, wearing apparel and leather products </v>
      </c>
      <c r="G17" t="s">
        <v>28</v>
      </c>
      <c r="I17" t="s">
        <v>437</v>
      </c>
      <c r="J17" s="30" t="n">
        <v>27</v>
      </c>
      <c r="L17" t="s">
        <v>546</v>
      </c>
      <c r="M17" t="s">
        <v>547</v>
      </c>
    </row>
    <row r="18">
      <c r="A18" s="7" t="s">
        <v>558</v>
      </c>
      <c r="B18" s="7" t="s">
        <v>710</v>
      </c>
      <c r="C18" t="s">
        <v>550</v>
      </c>
      <c r="D18" t="s">
        <v>20</v>
      </c>
      <c r="E18" t="str">
        <f t="shared" si="0"/>
        <v>Textiles, wearing apparel and leather products </v>
      </c>
      <c r="G18" t="s">
        <v>29</v>
      </c>
      <c r="I18" t="s">
        <v>438</v>
      </c>
      <c r="J18" s="30" t="n">
        <v>28</v>
      </c>
      <c r="L18" t="s">
        <v>548</v>
      </c>
      <c r="M18" t="s">
        <v>549</v>
      </c>
    </row>
    <row r="19">
      <c r="A19" s="7" t="s">
        <v>560</v>
      </c>
      <c r="B19" s="7" t="s">
        <v>553</v>
      </c>
      <c r="C19" t="s">
        <v>552</v>
      </c>
      <c r="D19" t="s">
        <v>21</v>
      </c>
      <c r="E19" t="str">
        <f t="shared" si="0"/>
        <v>Wood and paper products, and printing services </v>
      </c>
      <c r="G19" t="s">
        <v>30</v>
      </c>
      <c r="I19" t="s">
        <v>439</v>
      </c>
      <c r="J19" s="30" t="s">
        <v>440</v>
      </c>
      <c r="L19" t="s">
        <v>550</v>
      </c>
      <c r="M19" t="s">
        <v>551</v>
      </c>
    </row>
    <row r="20">
      <c r="A20" s="7" t="s">
        <v>562</v>
      </c>
      <c r="B20" s="7" t="s">
        <v>711</v>
      </c>
      <c r="C20" t="s">
        <v>554</v>
      </c>
      <c r="D20" t="s">
        <v>21</v>
      </c>
      <c r="E20" t="str">
        <f t="shared" si="0"/>
        <v>Wood and paper products, and printing services </v>
      </c>
      <c r="G20" t="s">
        <v>31</v>
      </c>
      <c r="I20" t="s">
        <v>441</v>
      </c>
      <c r="J20" s="30" t="s">
        <v>442</v>
      </c>
      <c r="L20" t="s">
        <v>552</v>
      </c>
      <c r="M20" t="s">
        <v>553</v>
      </c>
    </row>
    <row r="21">
      <c r="A21" s="7" t="s">
        <v>564</v>
      </c>
      <c r="B21" s="7" t="s">
        <v>712</v>
      </c>
      <c r="C21" t="s">
        <v>556</v>
      </c>
      <c r="D21" t="s">
        <v>21</v>
      </c>
      <c r="E21" t="str">
        <f t="shared" si="0"/>
        <v>Wood and paper products, and printing services </v>
      </c>
      <c r="G21" t="s">
        <v>32</v>
      </c>
      <c r="I21" t="s">
        <v>443</v>
      </c>
      <c r="J21" s="30" t="s">
        <v>444</v>
      </c>
      <c r="L21" t="s">
        <v>554</v>
      </c>
      <c r="M21" t="s">
        <v>555</v>
      </c>
    </row>
    <row r="22">
      <c r="A22" s="7" t="s">
        <v>566</v>
      </c>
      <c r="B22" s="7" t="s">
        <v>713</v>
      </c>
      <c r="C22" t="s">
        <v>558</v>
      </c>
      <c r="D22" t="s">
        <v>22</v>
      </c>
      <c r="E22" t="str">
        <f t="shared" si="0"/>
        <v>Coke and refined petroleum products</v>
      </c>
      <c r="G22" t="s">
        <v>33</v>
      </c>
      <c r="I22" t="s">
        <v>445</v>
      </c>
      <c r="J22" s="30" t="s">
        <v>446</v>
      </c>
      <c r="L22" t="s">
        <v>556</v>
      </c>
      <c r="M22" t="s">
        <v>557</v>
      </c>
    </row>
    <row r="23">
      <c r="A23" s="7" t="s">
        <v>568</v>
      </c>
      <c r="B23" s="7" t="s">
        <v>561</v>
      </c>
      <c r="C23" t="s">
        <v>560</v>
      </c>
      <c r="D23" t="s">
        <v>23</v>
      </c>
      <c r="E23" t="str">
        <f t="shared" si="0"/>
        <v>Chemicals and chemical products </v>
      </c>
      <c r="G23" t="s">
        <v>34</v>
      </c>
      <c r="I23" t="s">
        <v>447</v>
      </c>
      <c r="J23" s="30" t="s">
        <v>448</v>
      </c>
      <c r="L23" t="s">
        <v>558</v>
      </c>
      <c r="M23" t="s">
        <v>559</v>
      </c>
    </row>
    <row r="24">
      <c r="A24" s="7" t="s">
        <v>570</v>
      </c>
      <c r="B24" s="7" t="s">
        <v>565</v>
      </c>
      <c r="C24" t="s">
        <v>564</v>
      </c>
      <c r="D24" t="s">
        <v>25</v>
      </c>
      <c r="E24" t="str">
        <f t="shared" si="0"/>
        <v>Rubber and plastics products, and other non-metallic mineral products </v>
      </c>
      <c r="G24" t="s">
        <v>35</v>
      </c>
      <c r="I24" t="s">
        <v>449</v>
      </c>
      <c r="J24" s="30" t="s">
        <v>450</v>
      </c>
      <c r="L24" t="s">
        <v>560</v>
      </c>
      <c r="M24" t="s">
        <v>561</v>
      </c>
    </row>
    <row r="25">
      <c r="A25" s="7" t="s">
        <v>572</v>
      </c>
      <c r="B25" s="7" t="s">
        <v>567</v>
      </c>
      <c r="C25" t="s">
        <v>566</v>
      </c>
      <c r="D25" t="s">
        <v>25</v>
      </c>
      <c r="E25" t="str">
        <f t="shared" si="0"/>
        <v>Rubber and plastics products, and other non-metallic mineral products </v>
      </c>
      <c r="G25" t="s">
        <v>36</v>
      </c>
      <c r="I25" t="s">
        <v>451</v>
      </c>
      <c r="J25" s="30" t="s">
        <v>452</v>
      </c>
      <c r="L25" t="s">
        <v>562</v>
      </c>
      <c r="M25" t="s">
        <v>563</v>
      </c>
    </row>
    <row r="26">
      <c r="A26" s="7" t="s">
        <v>574</v>
      </c>
      <c r="B26" s="7" t="s">
        <v>569</v>
      </c>
      <c r="C26" t="s">
        <v>568</v>
      </c>
      <c r="D26" t="s">
        <v>26</v>
      </c>
      <c r="E26" t="str">
        <f t="shared" si="0"/>
        <v>Basic metals and fabricated metal products, except machinery and equipment </v>
      </c>
      <c r="G26" t="s">
        <v>37</v>
      </c>
      <c r="I26" t="s">
        <v>453</v>
      </c>
      <c r="J26" s="30" t="s">
        <v>454</v>
      </c>
      <c r="L26" t="s">
        <v>564</v>
      </c>
      <c r="M26" t="s">
        <v>565</v>
      </c>
    </row>
    <row r="27">
      <c r="A27" s="7" t="s">
        <v>576</v>
      </c>
      <c r="B27" s="7" t="s">
        <v>571</v>
      </c>
      <c r="C27" t="s">
        <v>570</v>
      </c>
      <c r="D27" t="s">
        <v>26</v>
      </c>
      <c r="E27" t="str">
        <f t="shared" si="0"/>
        <v>Basic metals and fabricated metal products, except machinery and equipment </v>
      </c>
      <c r="G27" t="s">
        <v>38</v>
      </c>
      <c r="I27" t="s">
        <v>455</v>
      </c>
      <c r="J27" s="30" t="s">
        <v>456</v>
      </c>
      <c r="L27" t="s">
        <v>566</v>
      </c>
      <c r="M27" t="s">
        <v>567</v>
      </c>
    </row>
    <row r="28">
      <c r="A28" s="7" t="s">
        <v>578</v>
      </c>
      <c r="B28" s="7" t="s">
        <v>577</v>
      </c>
      <c r="C28" t="s">
        <v>576</v>
      </c>
      <c r="D28" t="s">
        <v>29</v>
      </c>
      <c r="E28" t="str">
        <f t="shared" si="0"/>
        <v>Machinery and equipment n.e.c. </v>
      </c>
      <c r="G28" t="s">
        <v>39</v>
      </c>
      <c r="I28" t="s">
        <v>457</v>
      </c>
      <c r="J28" s="30" t="s">
        <v>458</v>
      </c>
      <c r="L28" t="s">
        <v>568</v>
      </c>
      <c r="M28" t="s">
        <v>569</v>
      </c>
    </row>
    <row r="29">
      <c r="A29" s="7" t="s">
        <v>580</v>
      </c>
      <c r="B29" s="7" t="s">
        <v>714</v>
      </c>
      <c r="C29" t="s">
        <v>572</v>
      </c>
      <c r="D29" t="s">
        <v>27</v>
      </c>
      <c r="E29" t="str">
        <f t="shared" si="0"/>
        <v>Computer, electronic and optical products </v>
      </c>
      <c r="G29" t="s">
        <v>40</v>
      </c>
      <c r="I29" t="s">
        <v>459</v>
      </c>
      <c r="J29" s="30" t="s">
        <v>460</v>
      </c>
      <c r="L29" t="s">
        <v>570</v>
      </c>
      <c r="M29" t="s">
        <v>571</v>
      </c>
    </row>
    <row r="30">
      <c r="A30" s="7" t="s">
        <v>582</v>
      </c>
      <c r="B30" s="7" t="s">
        <v>715</v>
      </c>
      <c r="C30" t="s">
        <v>574</v>
      </c>
      <c r="D30" t="s">
        <v>28</v>
      </c>
      <c r="E30" t="str">
        <f t="shared" si="0"/>
        <v>Electrical equipment </v>
      </c>
      <c r="G30" t="s">
        <v>41</v>
      </c>
      <c r="I30" t="s">
        <v>461</v>
      </c>
      <c r="J30" s="30" t="s">
        <v>462</v>
      </c>
      <c r="L30" t="s">
        <v>572</v>
      </c>
      <c r="M30" t="s">
        <v>573</v>
      </c>
    </row>
    <row r="31">
      <c r="A31" s="7" t="s">
        <v>584</v>
      </c>
      <c r="B31" s="7" t="s">
        <v>716</v>
      </c>
      <c r="C31" t="s">
        <v>576</v>
      </c>
      <c r="D31" t="s">
        <v>29</v>
      </c>
      <c r="E31" t="str">
        <f t="shared" si="0"/>
        <v>Machinery and equipment n.e.c. </v>
      </c>
      <c r="G31" t="s">
        <v>42</v>
      </c>
      <c r="I31" t="s">
        <v>463</v>
      </c>
      <c r="J31" s="30" t="s">
        <v>464</v>
      </c>
      <c r="L31" t="s">
        <v>574</v>
      </c>
      <c r="M31" t="s">
        <v>575</v>
      </c>
    </row>
    <row r="32">
      <c r="A32" s="7" t="s">
        <v>586</v>
      </c>
      <c r="B32" s="7" t="s">
        <v>717</v>
      </c>
      <c r="C32" t="s">
        <v>576</v>
      </c>
      <c r="D32" t="s">
        <v>29</v>
      </c>
      <c r="E32" t="str">
        <f t="shared" si="0"/>
        <v>Machinery and equipment n.e.c. </v>
      </c>
      <c r="G32" t="s">
        <v>43</v>
      </c>
      <c r="I32" t="s">
        <v>465</v>
      </c>
      <c r="J32" s="30" t="s">
        <v>466</v>
      </c>
      <c r="L32" t="s">
        <v>576</v>
      </c>
      <c r="M32" t="s">
        <v>577</v>
      </c>
    </row>
    <row r="33">
      <c r="A33" s="7" t="s">
        <v>718</v>
      </c>
      <c r="B33" s="7" t="s">
        <v>579</v>
      </c>
      <c r="C33" t="s">
        <v>578</v>
      </c>
      <c r="D33" t="s">
        <v>30</v>
      </c>
      <c r="E33" t="str">
        <f t="shared" si="0"/>
        <v>Transport equipment </v>
      </c>
      <c r="G33" t="s">
        <v>44</v>
      </c>
      <c r="I33" t="s">
        <v>467</v>
      </c>
      <c r="J33" s="30" t="s">
        <v>468</v>
      </c>
      <c r="L33" t="s">
        <v>578</v>
      </c>
      <c r="M33" t="s">
        <v>579</v>
      </c>
    </row>
    <row r="34">
      <c r="A34" s="7" t="s">
        <v>444</v>
      </c>
      <c r="B34" s="7" t="s">
        <v>581</v>
      </c>
      <c r="C34" t="s">
        <v>580</v>
      </c>
      <c r="D34" t="s">
        <v>30</v>
      </c>
      <c r="E34" t="str">
        <f t="shared" si="0"/>
        <v>Transport equipment </v>
      </c>
      <c r="G34" t="s">
        <v>45</v>
      </c>
      <c r="I34" t="s">
        <v>469</v>
      </c>
      <c r="J34" s="30" t="s">
        <v>470</v>
      </c>
      <c r="L34" t="s">
        <v>580</v>
      </c>
      <c r="M34" t="s">
        <v>581</v>
      </c>
    </row>
    <row r="35">
      <c r="A35" s="7" t="s">
        <v>589</v>
      </c>
      <c r="B35" s="7"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7" t="s">
        <v>591</v>
      </c>
      <c r="B36" s="7" t="s">
        <v>720</v>
      </c>
      <c r="C36" t="s">
        <v>593</v>
      </c>
      <c r="D36" t="s">
        <v>33</v>
      </c>
      <c r="E36" t="str">
        <f t="shared" si="0"/>
        <v>Water supply; sewerage, waste management and remediation services </v>
      </c>
      <c r="G36" t="s">
        <v>47</v>
      </c>
      <c r="I36" t="s">
        <v>473</v>
      </c>
      <c r="J36" s="30" t="n">
        <v>84</v>
      </c>
      <c r="L36" t="s">
        <v>584</v>
      </c>
      <c r="M36" t="s">
        <v>585</v>
      </c>
    </row>
    <row r="37">
      <c r="A37" s="7" t="s">
        <v>721</v>
      </c>
      <c r="B37" s="7" t="s">
        <v>722</v>
      </c>
      <c r="C37" t="s">
        <v>444</v>
      </c>
      <c r="D37" t="s">
        <v>32</v>
      </c>
      <c r="E37" t="str">
        <f t="shared" si="0"/>
        <v>Electricity, gas, steam and air conditioning </v>
      </c>
      <c r="G37" t="s">
        <v>48</v>
      </c>
      <c r="I37" t="s">
        <v>474</v>
      </c>
      <c r="J37" s="30" t="n">
        <v>85</v>
      </c>
      <c r="L37" t="s">
        <v>586</v>
      </c>
      <c r="M37" t="s">
        <v>587</v>
      </c>
    </row>
    <row r="38">
      <c r="A38" s="7" t="s">
        <v>597</v>
      </c>
      <c r="B38" s="7" t="s">
        <v>723</v>
      </c>
      <c r="C38" t="s">
        <v>589</v>
      </c>
      <c r="D38" t="s">
        <v>33</v>
      </c>
      <c r="E38" t="str">
        <f t="shared" si="0"/>
        <v>Water supply; sewerage, waste management and remediation services </v>
      </c>
      <c r="G38" t="s">
        <v>49</v>
      </c>
      <c r="I38" t="s">
        <v>475</v>
      </c>
      <c r="J38" s="30" t="n">
        <v>86</v>
      </c>
      <c r="L38" t="s">
        <v>444</v>
      </c>
      <c r="M38" t="s">
        <v>588</v>
      </c>
    </row>
    <row r="39">
      <c r="A39" s="7" t="s">
        <v>603</v>
      </c>
      <c r="B39" s="7" t="s">
        <v>724</v>
      </c>
      <c r="C39" t="s">
        <v>597</v>
      </c>
      <c r="D39" t="s">
        <v>34</v>
      </c>
      <c r="E39" t="str">
        <f t="shared" si="0"/>
        <v>Constructions and construction works </v>
      </c>
      <c r="G39" t="s">
        <v>50</v>
      </c>
      <c r="I39" t="s">
        <v>476</v>
      </c>
      <c r="J39" s="30" t="s">
        <v>477</v>
      </c>
      <c r="L39" t="s">
        <v>589</v>
      </c>
      <c r="M39" t="s">
        <v>590</v>
      </c>
    </row>
    <row r="40">
      <c r="A40" s="7" t="s">
        <v>611</v>
      </c>
      <c r="B40" s="7" t="s">
        <v>725</v>
      </c>
      <c r="C40" t="s">
        <v>603</v>
      </c>
      <c r="D40" t="s">
        <v>35</v>
      </c>
      <c r="E40" t="str">
        <f t="shared" si="0"/>
        <v>Wholesale and retail trade services; repair services of motor vehicles and motorcycles </v>
      </c>
      <c r="G40" t="s">
        <v>51</v>
      </c>
      <c r="I40" t="s">
        <v>478</v>
      </c>
      <c r="J40" s="30" t="s">
        <v>479</v>
      </c>
      <c r="L40" t="s">
        <v>591</v>
      </c>
      <c r="M40" t="s">
        <v>592</v>
      </c>
    </row>
    <row r="41">
      <c r="A41" s="7" t="s">
        <v>613</v>
      </c>
      <c r="B41" s="7" t="s">
        <v>726</v>
      </c>
      <c r="C41" t="s">
        <v>605</v>
      </c>
      <c r="D41" t="s">
        <v>35</v>
      </c>
      <c r="E41" t="str">
        <f t="shared" si="0"/>
        <v>Wholesale and retail trade services; repair services of motor vehicles and motorcycles </v>
      </c>
      <c r="G41" t="s">
        <v>52</v>
      </c>
      <c r="I41" t="s">
        <v>480</v>
      </c>
      <c r="J41" s="30" t="s">
        <v>481</v>
      </c>
      <c r="L41" t="s">
        <v>593</v>
      </c>
      <c r="M41" t="s">
        <v>594</v>
      </c>
    </row>
    <row r="42">
      <c r="A42" s="7" t="s">
        <v>615</v>
      </c>
      <c r="B42" s="7" t="s">
        <v>727</v>
      </c>
      <c r="C42" t="s">
        <v>607</v>
      </c>
      <c r="D42" t="s">
        <v>35</v>
      </c>
      <c r="E42" t="str">
        <f t="shared" si="0"/>
        <v>Wholesale and retail trade services; repair services of motor vehicles and motorcycles </v>
      </c>
      <c r="G42" t="s">
        <v>53</v>
      </c>
      <c r="I42" t="s">
        <v>482</v>
      </c>
      <c r="J42" s="30" t="s">
        <v>483</v>
      </c>
      <c r="L42" t="s">
        <v>595</v>
      </c>
      <c r="M42" t="s">
        <v>596</v>
      </c>
    </row>
    <row r="43">
      <c r="A43" s="7" t="s">
        <v>619</v>
      </c>
      <c r="B43" s="7" t="s">
        <v>728</v>
      </c>
      <c r="C43" s="9" t="s">
        <v>619</v>
      </c>
      <c r="D43" t="s">
        <v>37</v>
      </c>
      <c r="E43" t="str">
        <f t="shared" si="0"/>
        <v>Accommodation and food services </v>
      </c>
      <c r="F43" s="9"/>
      <c r="L43" t="s">
        <v>597</v>
      </c>
      <c r="M43" t="s">
        <v>598</v>
      </c>
    </row>
    <row r="44">
      <c r="A44" s="7" t="s">
        <v>627</v>
      </c>
      <c r="B44" s="7" t="s">
        <v>729</v>
      </c>
      <c r="C44" t="s">
        <v>609</v>
      </c>
      <c r="D44" t="s">
        <v>36</v>
      </c>
      <c r="E44" t="str">
        <f t="shared" si="0"/>
        <v>Transportation and storage services</v>
      </c>
      <c r="L44" t="s">
        <v>599</v>
      </c>
      <c r="M44" t="s">
        <v>600</v>
      </c>
    </row>
    <row r="45">
      <c r="A45" s="7" t="s">
        <v>458</v>
      </c>
      <c r="B45" s="7" t="s">
        <v>612</v>
      </c>
      <c r="C45" t="s">
        <v>611</v>
      </c>
      <c r="D45" t="s">
        <v>36</v>
      </c>
      <c r="E45" t="str">
        <f t="shared" si="0"/>
        <v>Transportation and storage services</v>
      </c>
      <c r="L45" t="s">
        <v>601</v>
      </c>
      <c r="M45" t="s">
        <v>602</v>
      </c>
    </row>
    <row r="46">
      <c r="A46" s="7" t="s">
        <v>630</v>
      </c>
      <c r="B46" s="7" t="s">
        <v>614</v>
      </c>
      <c r="C46" t="s">
        <v>613</v>
      </c>
      <c r="D46" t="s">
        <v>36</v>
      </c>
      <c r="E46" t="str">
        <f t="shared" si="0"/>
        <v>Transportation and storage services</v>
      </c>
      <c r="L46" t="s">
        <v>603</v>
      </c>
      <c r="M46" t="s">
        <v>604</v>
      </c>
    </row>
    <row r="47">
      <c r="A47" s="7" t="s">
        <v>632</v>
      </c>
      <c r="B47" s="7" t="s">
        <v>730</v>
      </c>
      <c r="C47" t="s">
        <v>615</v>
      </c>
      <c r="D47" t="s">
        <v>36</v>
      </c>
      <c r="E47" t="str">
        <f t="shared" si="0"/>
        <v>Transportation and storage services</v>
      </c>
      <c r="L47" t="s">
        <v>605</v>
      </c>
      <c r="M47" t="s">
        <v>606</v>
      </c>
    </row>
    <row r="48">
      <c r="A48" s="7" t="s">
        <v>634</v>
      </c>
      <c r="B48" s="7" t="s">
        <v>731</v>
      </c>
      <c r="C48" t="s">
        <v>617</v>
      </c>
      <c r="D48" t="s">
        <v>36</v>
      </c>
      <c r="E48" t="str">
        <f t="shared" si="0"/>
        <v>Transportation and storage services</v>
      </c>
      <c r="L48" t="s">
        <v>607</v>
      </c>
      <c r="M48" t="s">
        <v>608</v>
      </c>
    </row>
    <row r="49">
      <c r="A49" s="7" t="s">
        <v>636</v>
      </c>
      <c r="B49" s="7" t="s">
        <v>732</v>
      </c>
      <c r="C49" t="s">
        <v>634</v>
      </c>
      <c r="D49" t="s">
        <v>41</v>
      </c>
      <c r="E49" t="str">
        <f t="shared" si="0"/>
        <v>Financial and insurance services </v>
      </c>
      <c r="L49" t="s">
        <v>609</v>
      </c>
      <c r="M49" t="s">
        <v>610</v>
      </c>
    </row>
    <row r="50">
      <c r="A50" s="7" t="s">
        <v>638</v>
      </c>
      <c r="B50" s="7" t="s">
        <v>733</v>
      </c>
      <c r="C50" t="s">
        <v>636</v>
      </c>
      <c r="D50" t="s">
        <v>41</v>
      </c>
      <c r="E50" t="str">
        <f t="shared" si="0"/>
        <v>Financial and insurance services </v>
      </c>
      <c r="L50" t="s">
        <v>611</v>
      </c>
      <c r="M50" t="s">
        <v>612</v>
      </c>
    </row>
    <row r="51">
      <c r="A51" s="7" t="s">
        <v>734</v>
      </c>
      <c r="B51" s="7" t="s">
        <v>735</v>
      </c>
      <c r="C51" t="s">
        <v>638</v>
      </c>
      <c r="D51" t="s">
        <v>41</v>
      </c>
      <c r="E51" t="str">
        <f t="shared" si="0"/>
        <v>Financial and insurance services </v>
      </c>
      <c r="L51" t="s">
        <v>613</v>
      </c>
      <c r="M51" t="s">
        <v>614</v>
      </c>
    </row>
    <row r="52">
      <c r="A52" s="7" t="s">
        <v>643</v>
      </c>
      <c r="B52" s="7" t="s">
        <v>640</v>
      </c>
      <c r="C52" t="s">
        <v>464</v>
      </c>
      <c r="D52" t="s">
        <v>42</v>
      </c>
      <c r="E52" t="str">
        <f t="shared" si="0"/>
        <v>Real estate services </v>
      </c>
      <c r="L52" t="s">
        <v>615</v>
      </c>
      <c r="M52" t="s">
        <v>616</v>
      </c>
    </row>
    <row r="53">
      <c r="A53" s="7" t="s">
        <v>645</v>
      </c>
      <c r="B53" s="7" t="s">
        <v>736</v>
      </c>
      <c r="C53" t="s">
        <v>654</v>
      </c>
      <c r="D53" t="s">
        <v>46</v>
      </c>
      <c r="E53" t="str">
        <f t="shared" si="0"/>
        <v>Administrative and support services</v>
      </c>
      <c r="L53" t="s">
        <v>617</v>
      </c>
      <c r="M53" t="s">
        <v>618</v>
      </c>
    </row>
    <row r="54">
      <c r="A54" s="7" t="s">
        <v>468</v>
      </c>
      <c r="B54" s="7" t="s">
        <v>737</v>
      </c>
      <c r="C54" t="s">
        <v>630</v>
      </c>
      <c r="D54" t="s">
        <v>40</v>
      </c>
      <c r="E54" t="str">
        <f t="shared" si="0"/>
        <v>Computer programming, consultancy and related services; information services </v>
      </c>
      <c r="L54" s="9" t="s">
        <v>619</v>
      </c>
      <c r="M54" t="s">
        <v>620</v>
      </c>
    </row>
    <row r="55">
      <c r="A55" s="7" t="s">
        <v>648</v>
      </c>
      <c r="B55" s="7" t="s">
        <v>738</v>
      </c>
      <c r="C55" t="s">
        <v>468</v>
      </c>
      <c r="D55" t="s">
        <v>44</v>
      </c>
      <c r="E55" t="str">
        <f t="shared" si="0"/>
        <v>Scientific research and development services </v>
      </c>
      <c r="L55" s="9" t="s">
        <v>621</v>
      </c>
      <c r="M55" t="s">
        <v>622</v>
      </c>
    </row>
    <row r="56">
      <c r="A56" s="7" t="s">
        <v>650</v>
      </c>
      <c r="B56" s="7" t="s">
        <v>739</v>
      </c>
      <c r="C56" t="s">
        <v>650</v>
      </c>
      <c r="D56" t="s">
        <v>45</v>
      </c>
      <c r="E56" t="str">
        <f t="shared" si="0"/>
        <v>Advertising and market research services; other professional, scientific and technical services; veterinary services </v>
      </c>
      <c r="L56" t="s">
        <v>623</v>
      </c>
      <c r="M56" t="s">
        <v>624</v>
      </c>
    </row>
    <row r="57">
      <c r="A57" s="7" t="s">
        <v>652</v>
      </c>
      <c r="B57" s="7" t="s">
        <v>667</v>
      </c>
      <c r="C57" t="s">
        <v>666</v>
      </c>
      <c r="D57" t="s">
        <v>47</v>
      </c>
      <c r="E57" t="str">
        <f t="shared" si="0"/>
        <v>Public administration and defence services; compulsory social security services </v>
      </c>
      <c r="L57" t="s">
        <v>625</v>
      </c>
      <c r="M57" t="s">
        <v>626</v>
      </c>
    </row>
    <row r="58">
      <c r="A58" s="7" t="s">
        <v>660</v>
      </c>
      <c r="B58" s="7" t="s">
        <v>669</v>
      </c>
      <c r="C58" t="s">
        <v>668</v>
      </c>
      <c r="D58" t="s">
        <v>48</v>
      </c>
      <c r="E58" t="str">
        <f t="shared" si="0"/>
        <v>Education services </v>
      </c>
      <c r="L58" t="s">
        <v>627</v>
      </c>
      <c r="M58" t="s">
        <v>628</v>
      </c>
    </row>
    <row r="59">
      <c r="A59" s="7" t="s">
        <v>668</v>
      </c>
      <c r="B59" s="7" t="s">
        <v>740</v>
      </c>
      <c r="C59" t="s">
        <v>670</v>
      </c>
      <c r="D59" t="s">
        <v>49</v>
      </c>
      <c r="E59" t="str">
        <f t="shared" si="0"/>
        <v>Human health services </v>
      </c>
      <c r="L59" t="s">
        <v>458</v>
      </c>
      <c r="M59" t="s">
        <v>629</v>
      </c>
    </row>
    <row r="60">
      <c r="A60" s="7" t="s">
        <v>676</v>
      </c>
      <c r="B60" s="7" t="s">
        <v>741</v>
      </c>
      <c r="C60" t="s">
        <v>591</v>
      </c>
      <c r="D60" t="s">
        <v>33</v>
      </c>
      <c r="E60" t="str">
        <f t="shared" si="0"/>
        <v>Water supply; sewerage, waste management and remediation services </v>
      </c>
      <c r="L60" t="s">
        <v>630</v>
      </c>
      <c r="M60" t="s">
        <v>631</v>
      </c>
    </row>
    <row r="61">
      <c r="A61" s="7" t="s">
        <v>678</v>
      </c>
      <c r="B61" s="7" t="s">
        <v>742</v>
      </c>
      <c r="C61" t="s">
        <v>684</v>
      </c>
      <c r="D61" t="s">
        <v>52</v>
      </c>
      <c r="E61" t="str">
        <f t="shared" si="0"/>
        <v>Other services</v>
      </c>
      <c r="L61" t="s">
        <v>632</v>
      </c>
      <c r="M61" t="s">
        <v>633</v>
      </c>
    </row>
    <row r="62">
      <c r="A62" s="7" t="s">
        <v>680</v>
      </c>
      <c r="B62" s="7" t="s">
        <v>743</v>
      </c>
      <c r="C62" t="s">
        <v>682</v>
      </c>
      <c r="D62" t="s">
        <v>51</v>
      </c>
      <c r="E62" t="str">
        <f t="shared" si="0"/>
        <v>Arts, entertainment and recreation services </v>
      </c>
      <c r="L62" t="s">
        <v>634</v>
      </c>
      <c r="M62" t="s">
        <v>635</v>
      </c>
    </row>
    <row r="63">
      <c r="A63" s="7" t="s">
        <v>682</v>
      </c>
      <c r="B63" s="7" t="s">
        <v>744</v>
      </c>
      <c r="C63" t="s">
        <v>688</v>
      </c>
      <c r="D63" t="s">
        <v>52</v>
      </c>
      <c r="E63" t="str">
        <f t="shared" si="0"/>
        <v>Other services</v>
      </c>
      <c r="L63" t="s">
        <v>636</v>
      </c>
      <c r="M63" t="s">
        <v>637</v>
      </c>
    </row>
    <row r="64">
      <c r="A64" s="7" t="s">
        <v>686</v>
      </c>
      <c r="B64" s="7" t="s">
        <v>745</v>
      </c>
      <c r="C64" t="s">
        <v>690</v>
      </c>
      <c r="D64" t="s">
        <v>53</v>
      </c>
      <c r="E64" t="str">
        <f t="shared" si="0"/>
        <v>Services of households as employers; undifferentiated goods and services produced by households for own use</v>
      </c>
      <c r="L64" t="s">
        <v>638</v>
      </c>
      <c r="M64" t="s">
        <v>639</v>
      </c>
    </row>
    <row r="65">
      <c r="A65" s="7" t="s">
        <v>694</v>
      </c>
      <c r="B65" s="7" t="s">
        <v>746</v>
      </c>
      <c r="C65" t="s">
        <v>694</v>
      </c>
      <c r="D65" t="s">
        <v>53</v>
      </c>
      <c r="E65" t="str">
        <f t="shared" si="0"/>
        <v>Services of households as employers; undifferentiated goods and services produced by households for own use</v>
      </c>
      <c r="L65" t="s">
        <v>464</v>
      </c>
      <c r="M65" t="s">
        <v>640</v>
      </c>
    </row>
    <row r="66">
      <c r="A66" s="7"/>
      <c r="B66" s="7"/>
      <c r="C66" s="7"/>
      <c r="D66" s="7"/>
      <c r="E66" s="7"/>
      <c r="F66" s="7"/>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7"/>
      <c r="D19" s="7"/>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7"/>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2" t="s">
        <v>1021</v>
      </c>
      <c r="C93" s="12" t="s">
        <v>1022</v>
      </c>
      <c r="D93" s="12" t="s">
        <v>1023</v>
      </c>
      <c r="E93" s="12" t="n">
        <v>3277666.20330811</v>
      </c>
      <c r="F93" s="12" t="n">
        <v>3274692.07763672</v>
      </c>
      <c r="G93" s="12" t="n">
        <v>2605217.85827637</v>
      </c>
      <c r="H93" s="12" t="n">
        <v>1984398.15330505</v>
      </c>
      <c r="I93" s="12" t="n">
        <v>0</v>
      </c>
      <c r="J93" s="12" t="n">
        <v>0</v>
      </c>
      <c r="K93" s="12" t="n">
        <v>0</v>
      </c>
      <c r="L93" s="12" t="n">
        <v>0</v>
      </c>
      <c r="M93" s="12" t="n">
        <v>0</v>
      </c>
      <c r="N93" s="12" t="n">
        <v>0</v>
      </c>
      <c r="O93" s="12" t="n">
        <v>0</v>
      </c>
      <c r="P93" s="12" t="n">
        <v>0</v>
      </c>
      <c r="Q93" s="12" t="n">
        <v>0</v>
      </c>
      <c r="R93" s="12" t="n">
        <v>0</v>
      </c>
      <c r="S93" s="12" t="n">
        <v>0</v>
      </c>
      <c r="T93" s="12" t="n">
        <v>0</v>
      </c>
      <c r="U93" s="12" t="n">
        <v>11084563.9425659</v>
      </c>
      <c r="V93" s="12" t="n">
        <v>269736.512756348</v>
      </c>
      <c r="W93" s="12" t="n">
        <v>10626519.9533081</v>
      </c>
      <c r="X93" s="12" t="n">
        <v>0</v>
      </c>
      <c r="Y93" s="12" t="n">
        <v>6646740.76118469</v>
      </c>
      <c r="Z93" s="12" t="n">
        <v>0</v>
      </c>
      <c r="AA93" s="12" t="n">
        <v>0</v>
      </c>
      <c r="AB93" s="12" t="n">
        <v>0</v>
      </c>
      <c r="AC93" s="12" t="n">
        <v>538117.327880859</v>
      </c>
      <c r="AD93" s="12" t="n">
        <v>0</v>
      </c>
      <c r="AE93" s="12" t="n">
        <v>0</v>
      </c>
      <c r="AF93" s="12" t="n">
        <v>0</v>
      </c>
      <c r="AG93" s="12" t="n">
        <v>0</v>
      </c>
      <c r="AH93" s="12" t="n">
        <v>752488.410644531</v>
      </c>
      <c r="AI93" s="12" t="n">
        <v>2443648.41064453</v>
      </c>
      <c r="AJ93" s="12" t="n">
        <v>3531924.48297119</v>
      </c>
      <c r="AK93" s="12" t="n">
        <v>1645236.88696289</v>
      </c>
      <c r="AL93" s="12" t="n">
        <v>302161.184692383</v>
      </c>
      <c r="AM93" s="12" t="n">
        <v>1434906.60324097</v>
      </c>
      <c r="AN93" s="12" t="n">
        <v>5345164.17236328</v>
      </c>
      <c r="AO93" s="12" t="n">
        <v>6821558.27636719</v>
      </c>
    </row>
    <row r="94">
      <c r="A94" s="55" t="s">
        <v>1020</v>
      </c>
      <c r="B94" s="12" t="s">
        <v>1021</v>
      </c>
      <c r="C94" s="12" t="s">
        <v>1022</v>
      </c>
      <c r="D94" s="12" t="s">
        <v>1024</v>
      </c>
      <c r="E94" s="12" t="n">
        <v>30258859.8500824</v>
      </c>
      <c r="F94" s="12" t="n">
        <v>16147175.0515137</v>
      </c>
      <c r="G94" s="12" t="n">
        <v>82621772.893734</v>
      </c>
      <c r="H94" s="12" t="n">
        <v>30983922.2667694</v>
      </c>
      <c r="I94" s="12" t="n">
        <v>3366206.90917969</v>
      </c>
      <c r="J94" s="12" t="n">
        <v>0</v>
      </c>
      <c r="K94" s="12" t="n">
        <v>4192508.52355957</v>
      </c>
      <c r="L94" s="12" t="n">
        <v>0</v>
      </c>
      <c r="M94" s="12" t="n">
        <v>2879348.59085083</v>
      </c>
      <c r="N94" s="12" t="n">
        <v>1160950.13122559</v>
      </c>
      <c r="O94" s="12" t="n">
        <v>0</v>
      </c>
      <c r="P94" s="12" t="n">
        <v>274362.007141113</v>
      </c>
      <c r="Q94" s="12" t="n">
        <v>0</v>
      </c>
      <c r="R94" s="12" t="n">
        <v>0</v>
      </c>
      <c r="S94" s="12" t="n">
        <v>5260122.68371582</v>
      </c>
      <c r="T94" s="12" t="n">
        <v>20674212.637413</v>
      </c>
      <c r="U94" s="12" t="n">
        <v>50627818.4734325</v>
      </c>
      <c r="V94" s="12" t="n">
        <v>13604642.3904724</v>
      </c>
      <c r="W94" s="12" t="n">
        <v>268381209.217844</v>
      </c>
      <c r="X94" s="12" t="n">
        <v>22102377.5588379</v>
      </c>
      <c r="Y94" s="12" t="n">
        <v>157969107.918205</v>
      </c>
      <c r="Z94" s="12" t="n">
        <v>6084520.23193359</v>
      </c>
      <c r="AA94" s="12" t="n">
        <v>6535756.93450928</v>
      </c>
      <c r="AB94" s="12" t="n">
        <v>0</v>
      </c>
      <c r="AC94" s="12" t="n">
        <v>30095157.7863083</v>
      </c>
      <c r="AD94" s="12" t="n">
        <v>2059666.47949219</v>
      </c>
      <c r="AE94" s="12" t="n">
        <v>972316.825332642</v>
      </c>
      <c r="AF94" s="12" t="n">
        <v>0</v>
      </c>
      <c r="AG94" s="12" t="n">
        <v>2165485.03417969</v>
      </c>
      <c r="AH94" s="12" t="n">
        <v>15365154.8149109</v>
      </c>
      <c r="AI94" s="12" t="n">
        <v>57899114.9718418</v>
      </c>
      <c r="AJ94" s="12" t="n">
        <v>162718414.589367</v>
      </c>
      <c r="AK94" s="12" t="n">
        <v>164198157.764589</v>
      </c>
      <c r="AL94" s="12" t="n">
        <v>11263290.0184631</v>
      </c>
      <c r="AM94" s="12" t="n">
        <v>93462512.8188896</v>
      </c>
      <c r="AN94" s="12" t="n">
        <v>26701429.332428</v>
      </c>
      <c r="AO94" s="12" t="n">
        <v>57529207.1903992</v>
      </c>
    </row>
    <row r="95">
      <c r="A95" s="55" t="s">
        <v>1020</v>
      </c>
      <c r="B95" s="12" t="s">
        <v>1021</v>
      </c>
      <c r="C95" s="12" t="s">
        <v>1022</v>
      </c>
      <c r="D95" s="12" t="s">
        <v>1025</v>
      </c>
      <c r="E95" s="12" t="n">
        <v>8967228.31687927</v>
      </c>
      <c r="F95" s="12" t="n">
        <v>4653108.92944336</v>
      </c>
      <c r="G95" s="12" t="n">
        <v>39285320.2758026</v>
      </c>
      <c r="H95" s="12" t="n">
        <v>20650432.226944</v>
      </c>
      <c r="I95" s="12" t="n">
        <v>7317870.78258514</v>
      </c>
      <c r="J95" s="12" t="n">
        <v>0</v>
      </c>
      <c r="K95" s="12" t="n">
        <v>14559782.8912354</v>
      </c>
      <c r="L95" s="12" t="n">
        <v>0</v>
      </c>
      <c r="M95" s="12" t="n">
        <v>5995278.515625</v>
      </c>
      <c r="N95" s="12" t="n">
        <v>15015670.0927734</v>
      </c>
      <c r="O95" s="12" t="n">
        <v>0</v>
      </c>
      <c r="P95" s="12" t="n">
        <v>0</v>
      </c>
      <c r="Q95" s="12" t="n">
        <v>0</v>
      </c>
      <c r="R95" s="12" t="n">
        <v>713656.988525391</v>
      </c>
      <c r="S95" s="12" t="n">
        <v>565448.071289062</v>
      </c>
      <c r="T95" s="12" t="n">
        <v>29147709.6615601</v>
      </c>
      <c r="U95" s="12" t="n">
        <v>13405310.0192642</v>
      </c>
      <c r="V95" s="12" t="n">
        <v>47131592.3165131</v>
      </c>
      <c r="W95" s="12" t="n">
        <v>250585256.336555</v>
      </c>
      <c r="X95" s="12" t="n">
        <v>55309138.0993652</v>
      </c>
      <c r="Y95" s="12" t="n">
        <v>71043540.5435181</v>
      </c>
      <c r="Z95" s="12" t="n">
        <v>25524710.8886719</v>
      </c>
      <c r="AA95" s="12" t="n">
        <v>16050421.6178894</v>
      </c>
      <c r="AB95" s="12" t="n">
        <v>18631829.9972534</v>
      </c>
      <c r="AC95" s="12" t="n">
        <v>179980352.553375</v>
      </c>
      <c r="AD95" s="12" t="n">
        <v>1090943.84765625</v>
      </c>
      <c r="AE95" s="12" t="n">
        <v>45719226.90979</v>
      </c>
      <c r="AF95" s="12" t="n">
        <v>5168432.48291016</v>
      </c>
      <c r="AG95" s="12" t="n">
        <v>11348691.2445068</v>
      </c>
      <c r="AH95" s="12" t="n">
        <v>17736629.6908569</v>
      </c>
      <c r="AI95" s="12" t="n">
        <v>412128531.658117</v>
      </c>
      <c r="AJ95" s="12" t="n">
        <v>872308029.860859</v>
      </c>
      <c r="AK95" s="12" t="n">
        <v>310905252.13694</v>
      </c>
      <c r="AL95" s="12" t="n">
        <v>24018527.8968811</v>
      </c>
      <c r="AM95" s="12" t="n">
        <v>70627513.8438988</v>
      </c>
      <c r="AN95" s="12" t="n">
        <v>35457601.3309021</v>
      </c>
      <c r="AO95" s="12" t="n">
        <v>52691090.0637817</v>
      </c>
    </row>
    <row r="96">
      <c r="A96" s="55" t="s">
        <v>1020</v>
      </c>
      <c r="B96" s="12" t="s">
        <v>1021</v>
      </c>
      <c r="C96" s="12" t="s">
        <v>1026</v>
      </c>
      <c r="D96" s="12" t="s">
        <v>1023</v>
      </c>
      <c r="E96" s="12" t="n">
        <v>11116017.8127289</v>
      </c>
      <c r="F96" s="12" t="n">
        <v>6410201.12915039</v>
      </c>
      <c r="G96" s="12" t="n">
        <v>1766352.21557617</v>
      </c>
      <c r="H96" s="12" t="n">
        <v>0</v>
      </c>
      <c r="I96" s="12" t="n">
        <v>0</v>
      </c>
      <c r="J96" s="12" t="n">
        <v>0</v>
      </c>
      <c r="K96" s="12" t="n">
        <v>0</v>
      </c>
      <c r="L96" s="12" t="n">
        <v>0</v>
      </c>
      <c r="M96" s="12" t="n">
        <v>7116411.96746826</v>
      </c>
      <c r="N96" s="12" t="n">
        <v>530736.9140625</v>
      </c>
      <c r="O96" s="12" t="n">
        <v>0</v>
      </c>
      <c r="P96" s="12" t="n">
        <v>0</v>
      </c>
      <c r="Q96" s="12" t="n">
        <v>0</v>
      </c>
      <c r="R96" s="12" t="n">
        <v>0</v>
      </c>
      <c r="S96" s="12" t="n">
        <v>0</v>
      </c>
      <c r="T96" s="12" t="n">
        <v>147164.113998413</v>
      </c>
      <c r="U96" s="12" t="n">
        <v>26102422.7997169</v>
      </c>
      <c r="V96" s="12" t="n">
        <v>24071162.5172424</v>
      </c>
      <c r="W96" s="12" t="n">
        <v>11007768.6096191</v>
      </c>
      <c r="X96" s="12" t="n">
        <v>8946124.72563171</v>
      </c>
      <c r="Y96" s="12" t="n">
        <v>4352899.93896484</v>
      </c>
      <c r="Z96" s="12" t="n">
        <v>0</v>
      </c>
      <c r="AA96" s="12" t="n">
        <v>418383.201599121</v>
      </c>
      <c r="AB96" s="12" t="n">
        <v>0</v>
      </c>
      <c r="AC96" s="12" t="n">
        <v>0</v>
      </c>
      <c r="AD96" s="12" t="n">
        <v>0</v>
      </c>
      <c r="AE96" s="12" t="n">
        <v>0</v>
      </c>
      <c r="AF96" s="12" t="n">
        <v>0</v>
      </c>
      <c r="AG96" s="12" t="n">
        <v>0</v>
      </c>
      <c r="AH96" s="12" t="n">
        <v>2462847.00897217</v>
      </c>
      <c r="AI96" s="12" t="n">
        <v>6337859.69415665</v>
      </c>
      <c r="AJ96" s="12" t="n">
        <v>43272.8507995605</v>
      </c>
      <c r="AK96" s="12" t="n">
        <v>0</v>
      </c>
      <c r="AL96" s="12" t="n">
        <v>0</v>
      </c>
      <c r="AM96" s="12" t="n">
        <v>477223.157501221</v>
      </c>
      <c r="AN96" s="12" t="n">
        <v>281095.346832275</v>
      </c>
      <c r="AO96" s="12" t="n">
        <v>190550.625610352</v>
      </c>
    </row>
    <row r="97">
      <c r="A97" s="55" t="s">
        <v>1020</v>
      </c>
      <c r="B97" s="12" t="s">
        <v>1021</v>
      </c>
      <c r="C97" s="12" t="s">
        <v>1026</v>
      </c>
      <c r="D97" s="12" t="s">
        <v>1024</v>
      </c>
      <c r="E97" s="12" t="n">
        <v>93593636.8016739</v>
      </c>
      <c r="F97" s="12" t="n">
        <v>126221791.771072</v>
      </c>
      <c r="G97" s="12" t="n">
        <v>154922036.104317</v>
      </c>
      <c r="H97" s="12" t="n">
        <v>8444024.89837646</v>
      </c>
      <c r="I97" s="12" t="n">
        <v>2494921.27304077</v>
      </c>
      <c r="J97" s="12" t="n">
        <v>0</v>
      </c>
      <c r="K97" s="12" t="n">
        <v>9052503.61633301</v>
      </c>
      <c r="L97" s="12" t="n">
        <v>3590487.73498535</v>
      </c>
      <c r="M97" s="12" t="n">
        <v>57615695.2397919</v>
      </c>
      <c r="N97" s="12" t="n">
        <v>71273225.1533508</v>
      </c>
      <c r="O97" s="12" t="n">
        <v>0</v>
      </c>
      <c r="P97" s="12" t="n">
        <v>0</v>
      </c>
      <c r="Q97" s="12" t="n">
        <v>0</v>
      </c>
      <c r="R97" s="12" t="n">
        <v>2795678.7109375</v>
      </c>
      <c r="S97" s="12" t="n">
        <v>38350759.2178345</v>
      </c>
      <c r="T97" s="12" t="n">
        <v>62786349.0301094</v>
      </c>
      <c r="U97" s="12" t="n">
        <v>102695137.133461</v>
      </c>
      <c r="V97" s="12" t="n">
        <v>408848679.871593</v>
      </c>
      <c r="W97" s="12" t="n">
        <v>355064689.457817</v>
      </c>
      <c r="X97" s="12" t="n">
        <v>304002277.167759</v>
      </c>
      <c r="Y97" s="12" t="n">
        <v>82610938.8736725</v>
      </c>
      <c r="Z97" s="12" t="n">
        <v>19937564.4012451</v>
      </c>
      <c r="AA97" s="12" t="n">
        <v>18873976.4526367</v>
      </c>
      <c r="AB97" s="12" t="n">
        <v>34684139.8761749</v>
      </c>
      <c r="AC97" s="12" t="n">
        <v>51154610.7464256</v>
      </c>
      <c r="AD97" s="12" t="n">
        <v>12465309.4848633</v>
      </c>
      <c r="AE97" s="12" t="n">
        <v>13182193.4280396</v>
      </c>
      <c r="AF97" s="12" t="n">
        <v>8861501.03759766</v>
      </c>
      <c r="AG97" s="12" t="n">
        <v>13568628.163147</v>
      </c>
      <c r="AH97" s="12" t="n">
        <v>66879279.0551758</v>
      </c>
      <c r="AI97" s="12" t="n">
        <v>293063903.13859</v>
      </c>
      <c r="AJ97" s="12" t="n">
        <v>57520984.0314636</v>
      </c>
      <c r="AK97" s="12" t="n">
        <v>23047710.9607506</v>
      </c>
      <c r="AL97" s="12" t="n">
        <v>898186.853027344</v>
      </c>
      <c r="AM97" s="12" t="n">
        <v>35229099.6735001</v>
      </c>
      <c r="AN97" s="12" t="n">
        <v>10025800.7796097</v>
      </c>
      <c r="AO97" s="12" t="n">
        <v>17825607.5202942</v>
      </c>
    </row>
    <row r="98">
      <c r="A98" s="55" t="s">
        <v>1020</v>
      </c>
      <c r="B98" s="12" t="s">
        <v>1021</v>
      </c>
      <c r="C98" s="12" t="s">
        <v>1026</v>
      </c>
      <c r="D98" s="12" t="s">
        <v>1025</v>
      </c>
      <c r="E98" s="12" t="n">
        <v>38714988.1045151</v>
      </c>
      <c r="F98" s="12" t="n">
        <v>46418850.6912231</v>
      </c>
      <c r="G98" s="12" t="n">
        <v>78633630.9054565</v>
      </c>
      <c r="H98" s="12" t="n">
        <v>488806.677246094</v>
      </c>
      <c r="I98" s="12" t="n">
        <v>483916.479492188</v>
      </c>
      <c r="J98" s="12" t="n">
        <v>0</v>
      </c>
      <c r="K98" s="12" t="n">
        <v>8236554.54711914</v>
      </c>
      <c r="L98" s="12" t="n">
        <v>0</v>
      </c>
      <c r="M98" s="12" t="n">
        <v>14065045.8113251</v>
      </c>
      <c r="N98" s="12" t="n">
        <v>25123076.9107056</v>
      </c>
      <c r="O98" s="12" t="n">
        <v>0</v>
      </c>
      <c r="P98" s="12" t="n">
        <v>3098941.10137939</v>
      </c>
      <c r="Q98" s="12" t="n">
        <v>1435404.87670898</v>
      </c>
      <c r="R98" s="12" t="n">
        <v>863604.821777344</v>
      </c>
      <c r="S98" s="12" t="n">
        <v>1669962.6663208</v>
      </c>
      <c r="T98" s="12" t="n">
        <v>127032941.858418</v>
      </c>
      <c r="U98" s="12" t="n">
        <v>62794950.2935104</v>
      </c>
      <c r="V98" s="12" t="n">
        <v>238954098.468803</v>
      </c>
      <c r="W98" s="12" t="n">
        <v>280339222.490883</v>
      </c>
      <c r="X98" s="12" t="n">
        <v>170902737.555161</v>
      </c>
      <c r="Y98" s="12" t="n">
        <v>83796555.0870895</v>
      </c>
      <c r="Z98" s="12" t="n">
        <v>23319997.6904297</v>
      </c>
      <c r="AA98" s="12" t="n">
        <v>50835829.6614075</v>
      </c>
      <c r="AB98" s="12" t="n">
        <v>66595574.0539551</v>
      </c>
      <c r="AC98" s="12" t="n">
        <v>97991114.8152161</v>
      </c>
      <c r="AD98" s="12" t="n">
        <v>6651585.25390625</v>
      </c>
      <c r="AE98" s="12" t="n">
        <v>60104400.541687</v>
      </c>
      <c r="AF98" s="12" t="n">
        <v>28730672.2992554</v>
      </c>
      <c r="AG98" s="12" t="n">
        <v>35533853.0273438</v>
      </c>
      <c r="AH98" s="12" t="n">
        <v>32280962.9253769</v>
      </c>
      <c r="AI98" s="12" t="n">
        <v>626870714.63282</v>
      </c>
      <c r="AJ98" s="12" t="n">
        <v>242290848.381006</v>
      </c>
      <c r="AK98" s="12" t="n">
        <v>265492564.665222</v>
      </c>
      <c r="AL98" s="12" t="n">
        <v>21668467.9770584</v>
      </c>
      <c r="AM98" s="12" t="n">
        <v>92797149.1219521</v>
      </c>
      <c r="AN98" s="12" t="n">
        <v>16798573.5351562</v>
      </c>
      <c r="AO98" s="12" t="n">
        <v>15214438.2080078</v>
      </c>
    </row>
    <row r="99">
      <c r="A99" s="55" t="s">
        <v>1020</v>
      </c>
      <c r="B99" s="12" t="s">
        <v>1027</v>
      </c>
      <c r="C99" s="12" t="s">
        <v>1022</v>
      </c>
      <c r="D99" s="12" t="s">
        <v>1023</v>
      </c>
      <c r="E99" s="12" t="n">
        <v>0</v>
      </c>
      <c r="F99" s="12" t="n">
        <v>0</v>
      </c>
      <c r="G99" s="12" t="n">
        <v>0</v>
      </c>
      <c r="H99" s="12" t="n">
        <v>0</v>
      </c>
      <c r="I99" s="12" t="n">
        <v>0</v>
      </c>
      <c r="J99" s="12" t="n">
        <v>0</v>
      </c>
      <c r="K99" s="12" t="n">
        <v>0</v>
      </c>
      <c r="L99" s="12" t="n">
        <v>0</v>
      </c>
      <c r="M99" s="12" t="n">
        <v>0</v>
      </c>
      <c r="N99" s="12" t="n">
        <v>0</v>
      </c>
      <c r="O99" s="12" t="n">
        <v>0</v>
      </c>
      <c r="P99" s="12" t="n">
        <v>0</v>
      </c>
      <c r="Q99" s="12" t="n">
        <v>0</v>
      </c>
      <c r="R99" s="12" t="n">
        <v>0</v>
      </c>
      <c r="S99" s="12" t="n">
        <v>0</v>
      </c>
      <c r="T99" s="12" t="n">
        <v>0</v>
      </c>
      <c r="U99" s="12" t="n">
        <v>0</v>
      </c>
      <c r="V99" s="12" t="n">
        <v>0</v>
      </c>
      <c r="W99" s="12" t="n">
        <v>0</v>
      </c>
      <c r="X99" s="12" t="n">
        <v>0</v>
      </c>
      <c r="Y99" s="12" t="n">
        <v>0</v>
      </c>
      <c r="Z99" s="12" t="n">
        <v>0</v>
      </c>
      <c r="AA99" s="12" t="n">
        <v>0</v>
      </c>
      <c r="AB99" s="12" t="n">
        <v>0</v>
      </c>
      <c r="AC99" s="12" t="n">
        <v>0</v>
      </c>
      <c r="AD99" s="12" t="n">
        <v>0</v>
      </c>
      <c r="AE99" s="12" t="n">
        <v>0</v>
      </c>
      <c r="AF99" s="12" t="n">
        <v>0</v>
      </c>
      <c r="AG99" s="12" t="n">
        <v>0</v>
      </c>
      <c r="AH99" s="12" t="n">
        <v>0</v>
      </c>
      <c r="AI99" s="12" t="n">
        <v>0</v>
      </c>
      <c r="AJ99" s="12" t="n">
        <v>0</v>
      </c>
      <c r="AK99" s="12" t="n">
        <v>0</v>
      </c>
      <c r="AL99" s="12" t="n">
        <v>0</v>
      </c>
      <c r="AM99" s="12" t="n">
        <v>0</v>
      </c>
      <c r="AN99" s="12" t="n">
        <v>0</v>
      </c>
      <c r="AO99" s="12" t="n">
        <v>0</v>
      </c>
    </row>
    <row r="100">
      <c r="A100" s="55" t="s">
        <v>1020</v>
      </c>
      <c r="B100" s="12" t="s">
        <v>1027</v>
      </c>
      <c r="C100" s="12" t="s">
        <v>1022</v>
      </c>
      <c r="D100" s="12" t="s">
        <v>1024</v>
      </c>
      <c r="E100" s="12" t="n">
        <v>0</v>
      </c>
      <c r="F100" s="12" t="n">
        <v>0</v>
      </c>
      <c r="G100" s="12" t="n">
        <v>0</v>
      </c>
      <c r="H100" s="12" t="n">
        <v>0</v>
      </c>
      <c r="I100" s="12" t="n">
        <v>0</v>
      </c>
      <c r="J100" s="12" t="n">
        <v>0</v>
      </c>
      <c r="K100" s="12" t="n">
        <v>0</v>
      </c>
      <c r="L100" s="12" t="n">
        <v>0</v>
      </c>
      <c r="M100" s="12" t="n">
        <v>0</v>
      </c>
      <c r="N100" s="12" t="n">
        <v>0</v>
      </c>
      <c r="O100" s="12" t="n">
        <v>0</v>
      </c>
      <c r="P100" s="12" t="n">
        <v>0</v>
      </c>
      <c r="Q100" s="12" t="n">
        <v>0</v>
      </c>
      <c r="R100" s="12" t="n">
        <v>0</v>
      </c>
      <c r="S100" s="12" t="n">
        <v>0</v>
      </c>
      <c r="T100" s="12" t="n">
        <v>0</v>
      </c>
      <c r="U100" s="12" t="n">
        <v>0</v>
      </c>
      <c r="V100" s="12" t="n">
        <v>0</v>
      </c>
      <c r="W100" s="12" t="n">
        <v>376994.930267334</v>
      </c>
      <c r="X100" s="12" t="n">
        <v>0</v>
      </c>
      <c r="Y100" s="12" t="n">
        <v>0</v>
      </c>
      <c r="Z100" s="12" t="n">
        <v>0</v>
      </c>
      <c r="AA100" s="12" t="n">
        <v>0</v>
      </c>
      <c r="AB100" s="12" t="n">
        <v>0</v>
      </c>
      <c r="AC100" s="12" t="n">
        <v>0</v>
      </c>
      <c r="AD100" s="12" t="n">
        <v>0</v>
      </c>
      <c r="AE100" s="12" t="n">
        <v>0</v>
      </c>
      <c r="AF100" s="12" t="n">
        <v>0</v>
      </c>
      <c r="AG100" s="12" t="n">
        <v>0</v>
      </c>
      <c r="AH100" s="12" t="n">
        <v>0</v>
      </c>
      <c r="AI100" s="12" t="n">
        <v>0</v>
      </c>
      <c r="AJ100" s="12" t="n">
        <v>0</v>
      </c>
      <c r="AK100" s="12" t="n">
        <v>0</v>
      </c>
      <c r="AL100" s="12" t="n">
        <v>0</v>
      </c>
      <c r="AM100" s="12" t="n">
        <v>0</v>
      </c>
      <c r="AN100" s="12" t="n">
        <v>58769.0254211426</v>
      </c>
      <c r="AO100" s="12" t="n">
        <v>0</v>
      </c>
    </row>
    <row r="101">
      <c r="A101" s="55" t="s">
        <v>1020</v>
      </c>
      <c r="B101" s="12" t="s">
        <v>1027</v>
      </c>
      <c r="C101" s="12" t="s">
        <v>1022</v>
      </c>
      <c r="D101" s="12" t="s">
        <v>1025</v>
      </c>
      <c r="E101" s="12" t="n">
        <v>0</v>
      </c>
      <c r="F101" s="12" t="n">
        <v>0</v>
      </c>
      <c r="G101" s="12" t="n">
        <v>2618844.140625</v>
      </c>
      <c r="H101" s="12" t="n">
        <v>0</v>
      </c>
      <c r="I101" s="12" t="n">
        <v>0</v>
      </c>
      <c r="J101" s="12" t="n">
        <v>0</v>
      </c>
      <c r="K101" s="12" t="n">
        <v>0</v>
      </c>
      <c r="L101" s="12" t="n">
        <v>0</v>
      </c>
      <c r="M101" s="12" t="n">
        <v>0</v>
      </c>
      <c r="N101" s="12" t="n">
        <v>0</v>
      </c>
      <c r="O101" s="12" t="n">
        <v>0</v>
      </c>
      <c r="P101" s="12" t="n">
        <v>0</v>
      </c>
      <c r="Q101" s="12" t="n">
        <v>0</v>
      </c>
      <c r="R101" s="12" t="n">
        <v>0</v>
      </c>
      <c r="S101" s="12" t="n">
        <v>0</v>
      </c>
      <c r="T101" s="12" t="n">
        <v>0</v>
      </c>
      <c r="U101" s="12" t="n">
        <v>0</v>
      </c>
      <c r="V101" s="12" t="n">
        <v>0</v>
      </c>
      <c r="W101" s="12" t="n">
        <v>389106.898498535</v>
      </c>
      <c r="X101" s="12" t="n">
        <v>0</v>
      </c>
      <c r="Y101" s="12" t="n">
        <v>0</v>
      </c>
      <c r="Z101" s="12" t="n">
        <v>0</v>
      </c>
      <c r="AA101" s="12" t="n">
        <v>0</v>
      </c>
      <c r="AB101" s="12" t="n">
        <v>0</v>
      </c>
      <c r="AC101" s="12" t="n">
        <v>0</v>
      </c>
      <c r="AD101" s="12" t="n">
        <v>0</v>
      </c>
      <c r="AE101" s="12" t="n">
        <v>0</v>
      </c>
      <c r="AF101" s="12" t="n">
        <v>0</v>
      </c>
      <c r="AG101" s="12" t="n">
        <v>2510115.40527344</v>
      </c>
      <c r="AH101" s="12" t="n">
        <v>0</v>
      </c>
      <c r="AI101" s="12" t="n">
        <v>0</v>
      </c>
      <c r="AJ101" s="12" t="n">
        <v>2889922.07794189</v>
      </c>
      <c r="AK101" s="12" t="n">
        <v>157369.136810303</v>
      </c>
      <c r="AL101" s="12" t="n">
        <v>0</v>
      </c>
      <c r="AM101" s="12" t="n">
        <v>2338313.96484375</v>
      </c>
      <c r="AN101" s="12" t="n">
        <v>725889.381408691</v>
      </c>
      <c r="AO101" s="12" t="n">
        <v>0</v>
      </c>
    </row>
    <row r="102">
      <c r="A102" s="55" t="s">
        <v>1020</v>
      </c>
      <c r="B102" s="12" t="s">
        <v>1027</v>
      </c>
      <c r="C102" s="12" t="s">
        <v>1026</v>
      </c>
      <c r="D102" s="12" t="s">
        <v>1023</v>
      </c>
      <c r="E102" s="12" t="n">
        <v>0</v>
      </c>
      <c r="F102" s="12" t="n">
        <v>0</v>
      </c>
      <c r="G102" s="12" t="n">
        <v>0</v>
      </c>
      <c r="H102" s="12" t="n">
        <v>0</v>
      </c>
      <c r="I102" s="12" t="n">
        <v>0</v>
      </c>
      <c r="J102" s="12" t="n">
        <v>0</v>
      </c>
      <c r="K102" s="12" t="n">
        <v>0</v>
      </c>
      <c r="L102" s="12" t="n">
        <v>0</v>
      </c>
      <c r="M102" s="12" t="n">
        <v>0</v>
      </c>
      <c r="N102" s="12" t="n">
        <v>0</v>
      </c>
      <c r="O102" s="12" t="n">
        <v>0</v>
      </c>
      <c r="P102" s="12" t="n">
        <v>0</v>
      </c>
      <c r="Q102" s="12" t="n">
        <v>0</v>
      </c>
      <c r="R102" s="12" t="n">
        <v>0</v>
      </c>
      <c r="S102" s="12" t="n">
        <v>0</v>
      </c>
      <c r="T102" s="12" t="n">
        <v>0</v>
      </c>
      <c r="U102" s="12" t="n">
        <v>0</v>
      </c>
      <c r="V102" s="12" t="n">
        <v>0</v>
      </c>
      <c r="W102" s="12" t="n">
        <v>0</v>
      </c>
      <c r="X102" s="12" t="n">
        <v>0</v>
      </c>
      <c r="Y102" s="12" t="n">
        <v>0</v>
      </c>
      <c r="Z102" s="12" t="n">
        <v>0</v>
      </c>
      <c r="AA102" s="12" t="n">
        <v>0</v>
      </c>
      <c r="AB102" s="12" t="n">
        <v>0</v>
      </c>
      <c r="AC102" s="12" t="n">
        <v>0</v>
      </c>
      <c r="AD102" s="12" t="n">
        <v>0</v>
      </c>
      <c r="AE102" s="12" t="n">
        <v>0</v>
      </c>
      <c r="AF102" s="12" t="n">
        <v>0</v>
      </c>
      <c r="AG102" s="12" t="n">
        <v>0</v>
      </c>
      <c r="AH102" s="12" t="n">
        <v>0</v>
      </c>
      <c r="AI102" s="12" t="n">
        <v>0</v>
      </c>
      <c r="AJ102" s="12" t="n">
        <v>0</v>
      </c>
      <c r="AK102" s="12" t="n">
        <v>0</v>
      </c>
      <c r="AL102" s="12" t="n">
        <v>0</v>
      </c>
      <c r="AM102" s="12" t="n">
        <v>0</v>
      </c>
      <c r="AN102" s="12" t="n">
        <v>0</v>
      </c>
      <c r="AO102" s="12" t="n">
        <v>0</v>
      </c>
    </row>
    <row r="103">
      <c r="A103" s="55" t="s">
        <v>1020</v>
      </c>
      <c r="B103" s="12" t="s">
        <v>1027</v>
      </c>
      <c r="C103" s="12" t="s">
        <v>1026</v>
      </c>
      <c r="D103" s="12" t="s">
        <v>1024</v>
      </c>
      <c r="E103" s="12" t="n">
        <v>227561.946868896</v>
      </c>
      <c r="F103" s="12" t="n">
        <v>0</v>
      </c>
      <c r="G103" s="12" t="n">
        <v>90377.1667480469</v>
      </c>
      <c r="H103" s="12" t="n">
        <v>0</v>
      </c>
      <c r="I103" s="12" t="n">
        <v>1572494.63653564</v>
      </c>
      <c r="J103" s="12" t="n">
        <v>0</v>
      </c>
      <c r="K103" s="12" t="n">
        <v>0</v>
      </c>
      <c r="L103" s="12" t="n">
        <v>0</v>
      </c>
      <c r="M103" s="12" t="n">
        <v>0</v>
      </c>
      <c r="N103" s="12" t="n">
        <v>0</v>
      </c>
      <c r="O103" s="12" t="n">
        <v>0</v>
      </c>
      <c r="P103" s="12" t="n">
        <v>0</v>
      </c>
      <c r="Q103" s="12" t="n">
        <v>0</v>
      </c>
      <c r="R103" s="12" t="n">
        <v>0</v>
      </c>
      <c r="S103" s="12" t="n">
        <v>0</v>
      </c>
      <c r="T103" s="12" t="n">
        <v>55042.4137115479</v>
      </c>
      <c r="U103" s="12" t="n">
        <v>0</v>
      </c>
      <c r="V103" s="12" t="n">
        <v>881525.939941406</v>
      </c>
      <c r="W103" s="12" t="n">
        <v>1672820.86029053</v>
      </c>
      <c r="X103" s="12" t="n">
        <v>1844065.27709961</v>
      </c>
      <c r="Y103" s="12" t="n">
        <v>455923.175811768</v>
      </c>
      <c r="Z103" s="12" t="n">
        <v>0</v>
      </c>
      <c r="AA103" s="12" t="n">
        <v>0</v>
      </c>
      <c r="AB103" s="12" t="n">
        <v>0</v>
      </c>
      <c r="AC103" s="12" t="n">
        <v>0</v>
      </c>
      <c r="AD103" s="12" t="n">
        <v>0</v>
      </c>
      <c r="AE103" s="12" t="n">
        <v>0</v>
      </c>
      <c r="AF103" s="12" t="n">
        <v>0</v>
      </c>
      <c r="AG103" s="12" t="n">
        <v>202630.940246582</v>
      </c>
      <c r="AH103" s="12" t="n">
        <v>0</v>
      </c>
      <c r="AI103" s="12" t="n">
        <v>0</v>
      </c>
      <c r="AJ103" s="12" t="n">
        <v>0</v>
      </c>
      <c r="AK103" s="12" t="n">
        <v>0</v>
      </c>
      <c r="AL103" s="12" t="n">
        <v>0</v>
      </c>
      <c r="AM103" s="12" t="n">
        <v>0</v>
      </c>
      <c r="AN103" s="12" t="n">
        <v>0</v>
      </c>
      <c r="AO103" s="12" t="n">
        <v>0</v>
      </c>
    </row>
    <row r="104">
      <c r="A104" s="55" t="s">
        <v>1020</v>
      </c>
      <c r="B104" s="12" t="s">
        <v>1027</v>
      </c>
      <c r="C104" s="12" t="s">
        <v>1026</v>
      </c>
      <c r="D104" s="12" t="s">
        <v>1025</v>
      </c>
      <c r="E104" s="12" t="n">
        <v>4461985.1234436</v>
      </c>
      <c r="F104" s="12" t="n">
        <v>0</v>
      </c>
      <c r="G104" s="12" t="n">
        <v>3164466.01867676</v>
      </c>
      <c r="H104" s="12" t="n">
        <v>0</v>
      </c>
      <c r="I104" s="12" t="n">
        <v>0</v>
      </c>
      <c r="J104" s="12" t="n">
        <v>0</v>
      </c>
      <c r="K104" s="12" t="n">
        <v>0</v>
      </c>
      <c r="L104" s="12" t="n">
        <v>0</v>
      </c>
      <c r="M104" s="12" t="n">
        <v>0</v>
      </c>
      <c r="N104" s="12" t="n">
        <v>0</v>
      </c>
      <c r="O104" s="12" t="n">
        <v>0</v>
      </c>
      <c r="P104" s="12" t="n">
        <v>0</v>
      </c>
      <c r="Q104" s="12" t="n">
        <v>0</v>
      </c>
      <c r="R104" s="12" t="n">
        <v>0</v>
      </c>
      <c r="S104" s="12" t="n">
        <v>0</v>
      </c>
      <c r="T104" s="12" t="n">
        <v>0</v>
      </c>
      <c r="U104" s="12" t="n">
        <v>0</v>
      </c>
      <c r="V104" s="12" t="n">
        <v>1760132.5378418</v>
      </c>
      <c r="W104" s="12" t="n">
        <v>3877832.24258423</v>
      </c>
      <c r="X104" s="12" t="n">
        <v>5242215.46630859</v>
      </c>
      <c r="Y104" s="12" t="n">
        <v>0</v>
      </c>
      <c r="Z104" s="12" t="n">
        <v>0</v>
      </c>
      <c r="AA104" s="12" t="n">
        <v>0</v>
      </c>
      <c r="AB104" s="12" t="n">
        <v>0</v>
      </c>
      <c r="AC104" s="12" t="n">
        <v>667846.343994141</v>
      </c>
      <c r="AD104" s="12" t="n">
        <v>875759.353637695</v>
      </c>
      <c r="AE104" s="12" t="n">
        <v>0</v>
      </c>
      <c r="AF104" s="12" t="n">
        <v>0</v>
      </c>
      <c r="AG104" s="12" t="n">
        <v>0</v>
      </c>
      <c r="AH104" s="12" t="n">
        <v>0</v>
      </c>
      <c r="AI104" s="12" t="n">
        <v>0</v>
      </c>
      <c r="AJ104" s="12" t="n">
        <v>0</v>
      </c>
      <c r="AK104" s="12" t="n">
        <v>0</v>
      </c>
      <c r="AL104" s="12" t="n">
        <v>0</v>
      </c>
      <c r="AM104" s="12" t="n">
        <v>0</v>
      </c>
      <c r="AN104" s="12" t="n">
        <v>0</v>
      </c>
      <c r="AO104" s="12" t="n">
        <v>0</v>
      </c>
    </row>
    <row r="105">
      <c r="A105" s="55" t="s">
        <v>1020</v>
      </c>
      <c r="B105" s="12" t="s">
        <v>1028</v>
      </c>
      <c r="C105" s="12" t="s">
        <v>1022</v>
      </c>
      <c r="D105" s="12" t="s">
        <v>1023</v>
      </c>
      <c r="E105" s="12" t="n">
        <v>0</v>
      </c>
      <c r="F105" s="12" t="n">
        <v>0</v>
      </c>
      <c r="G105" s="12" t="n">
        <v>0</v>
      </c>
      <c r="H105" s="12" t="n">
        <v>0</v>
      </c>
      <c r="I105" s="12" t="n">
        <v>0</v>
      </c>
      <c r="J105" s="12" t="n">
        <v>0</v>
      </c>
      <c r="K105" s="12" t="n">
        <v>0</v>
      </c>
      <c r="L105" s="12" t="n">
        <v>0</v>
      </c>
      <c r="M105" s="12" t="n">
        <v>0</v>
      </c>
      <c r="N105" s="12" t="n">
        <v>0</v>
      </c>
      <c r="O105" s="12" t="n">
        <v>0</v>
      </c>
      <c r="P105" s="12" t="n">
        <v>0</v>
      </c>
      <c r="Q105" s="12" t="n">
        <v>0</v>
      </c>
      <c r="R105" s="12" t="n">
        <v>0</v>
      </c>
      <c r="S105" s="12" t="n">
        <v>0</v>
      </c>
      <c r="T105" s="12" t="n">
        <v>0</v>
      </c>
      <c r="U105" s="12" t="n">
        <v>0</v>
      </c>
      <c r="V105" s="12" t="n">
        <v>0</v>
      </c>
      <c r="W105" s="12" t="n">
        <v>0</v>
      </c>
      <c r="X105" s="12" t="n">
        <v>0</v>
      </c>
      <c r="Y105" s="12" t="n">
        <v>0</v>
      </c>
      <c r="Z105" s="12" t="n">
        <v>0</v>
      </c>
      <c r="AA105" s="12" t="n">
        <v>0</v>
      </c>
      <c r="AB105" s="12" t="n">
        <v>0</v>
      </c>
      <c r="AC105" s="12" t="n">
        <v>0</v>
      </c>
      <c r="AD105" s="12" t="n">
        <v>0</v>
      </c>
      <c r="AE105" s="12" t="n">
        <v>0</v>
      </c>
      <c r="AF105" s="12" t="n">
        <v>0</v>
      </c>
      <c r="AG105" s="12" t="n">
        <v>0</v>
      </c>
      <c r="AH105" s="12" t="n">
        <v>0</v>
      </c>
      <c r="AI105" s="12" t="n">
        <v>0</v>
      </c>
      <c r="AJ105" s="12" t="n">
        <v>0</v>
      </c>
      <c r="AK105" s="12" t="n">
        <v>0</v>
      </c>
      <c r="AL105" s="12" t="n">
        <v>0</v>
      </c>
      <c r="AM105" s="12" t="n">
        <v>0</v>
      </c>
      <c r="AN105" s="12" t="n">
        <v>0</v>
      </c>
      <c r="AO105" s="12" t="n">
        <v>500707.846069336</v>
      </c>
    </row>
    <row r="106">
      <c r="A106" s="55" t="s">
        <v>1020</v>
      </c>
      <c r="B106" s="12" t="s">
        <v>1028</v>
      </c>
      <c r="C106" s="12" t="s">
        <v>1022</v>
      </c>
      <c r="D106" s="12" t="s">
        <v>1024</v>
      </c>
      <c r="E106" s="12" t="n">
        <v>0</v>
      </c>
      <c r="F106" s="12" t="n">
        <v>0</v>
      </c>
      <c r="G106" s="12" t="n">
        <v>315932.877731323</v>
      </c>
      <c r="H106" s="12" t="n">
        <v>31516.6259765625</v>
      </c>
      <c r="I106" s="12" t="n">
        <v>0</v>
      </c>
      <c r="J106" s="12" t="n">
        <v>0</v>
      </c>
      <c r="K106" s="12" t="n">
        <v>0</v>
      </c>
      <c r="L106" s="12" t="n">
        <v>0</v>
      </c>
      <c r="M106" s="12" t="n">
        <v>0</v>
      </c>
      <c r="N106" s="12" t="n">
        <v>0</v>
      </c>
      <c r="O106" s="12" t="n">
        <v>0</v>
      </c>
      <c r="P106" s="12" t="n">
        <v>0</v>
      </c>
      <c r="Q106" s="12" t="n">
        <v>0</v>
      </c>
      <c r="R106" s="12" t="n">
        <v>0</v>
      </c>
      <c r="S106" s="12" t="n">
        <v>0</v>
      </c>
      <c r="T106" s="12" t="n">
        <v>0</v>
      </c>
      <c r="U106" s="12" t="n">
        <v>0</v>
      </c>
      <c r="V106" s="12" t="n">
        <v>341054.708862305</v>
      </c>
      <c r="W106" s="12" t="n">
        <v>4310628.32717896</v>
      </c>
      <c r="X106" s="12" t="n">
        <v>0</v>
      </c>
      <c r="Y106" s="12" t="n">
        <v>0</v>
      </c>
      <c r="Z106" s="12" t="n">
        <v>0</v>
      </c>
      <c r="AA106" s="12" t="n">
        <v>0</v>
      </c>
      <c r="AB106" s="12" t="n">
        <v>0</v>
      </c>
      <c r="AC106" s="12" t="n">
        <v>0</v>
      </c>
      <c r="AD106" s="12" t="n">
        <v>171387.086486816</v>
      </c>
      <c r="AE106" s="12" t="n">
        <v>0</v>
      </c>
      <c r="AF106" s="12" t="n">
        <v>0</v>
      </c>
      <c r="AG106" s="12" t="n">
        <v>0</v>
      </c>
      <c r="AH106" s="12" t="n">
        <v>0</v>
      </c>
      <c r="AI106" s="12" t="n">
        <v>0</v>
      </c>
      <c r="AJ106" s="12" t="n">
        <v>0</v>
      </c>
      <c r="AK106" s="12" t="n">
        <v>428864.031982422</v>
      </c>
      <c r="AL106" s="12" t="n">
        <v>0</v>
      </c>
      <c r="AM106" s="12" t="n">
        <v>719852.462768555</v>
      </c>
      <c r="AN106" s="12" t="n">
        <v>0</v>
      </c>
      <c r="AO106" s="12" t="n">
        <v>1688556.86454773</v>
      </c>
    </row>
    <row r="107">
      <c r="A107" s="55" t="s">
        <v>1020</v>
      </c>
      <c r="B107" s="12" t="s">
        <v>1028</v>
      </c>
      <c r="C107" s="12" t="s">
        <v>1022</v>
      </c>
      <c r="D107" s="12" t="s">
        <v>1025</v>
      </c>
      <c r="E107" s="12" t="n">
        <v>12099.5052337646</v>
      </c>
      <c r="F107" s="12" t="n">
        <v>0</v>
      </c>
      <c r="G107" s="12" t="n">
        <v>0</v>
      </c>
      <c r="H107" s="12" t="n">
        <v>0</v>
      </c>
      <c r="I107" s="12" t="n">
        <v>0</v>
      </c>
      <c r="J107" s="12" t="n">
        <v>0</v>
      </c>
      <c r="K107" s="12" t="n">
        <v>0</v>
      </c>
      <c r="L107" s="12" t="n">
        <v>0</v>
      </c>
      <c r="M107" s="12" t="n">
        <v>0</v>
      </c>
      <c r="N107" s="12" t="n">
        <v>0</v>
      </c>
      <c r="O107" s="12" t="n">
        <v>0</v>
      </c>
      <c r="P107" s="12" t="n">
        <v>0</v>
      </c>
      <c r="Q107" s="12" t="n">
        <v>0</v>
      </c>
      <c r="R107" s="12" t="n">
        <v>0</v>
      </c>
      <c r="S107" s="12" t="n">
        <v>0</v>
      </c>
      <c r="T107" s="12" t="n">
        <v>0</v>
      </c>
      <c r="U107" s="12" t="n">
        <v>0</v>
      </c>
      <c r="V107" s="12" t="n">
        <v>0</v>
      </c>
      <c r="W107" s="12" t="n">
        <v>186760.198974609</v>
      </c>
      <c r="X107" s="12" t="n">
        <v>0</v>
      </c>
      <c r="Y107" s="12" t="n">
        <v>290858.331680298</v>
      </c>
      <c r="Z107" s="12" t="n">
        <v>0</v>
      </c>
      <c r="AA107" s="12" t="n">
        <v>0</v>
      </c>
      <c r="AB107" s="12" t="n">
        <v>0</v>
      </c>
      <c r="AC107" s="12" t="n">
        <v>0</v>
      </c>
      <c r="AD107" s="12" t="n">
        <v>0</v>
      </c>
      <c r="AE107" s="12" t="n">
        <v>0</v>
      </c>
      <c r="AF107" s="12" t="n">
        <v>0</v>
      </c>
      <c r="AG107" s="12" t="n">
        <v>120304.724121094</v>
      </c>
      <c r="AH107" s="12" t="n">
        <v>1396186.5234375</v>
      </c>
      <c r="AI107" s="12" t="n">
        <v>0</v>
      </c>
      <c r="AJ107" s="12" t="n">
        <v>11298634.5863342</v>
      </c>
      <c r="AK107" s="12" t="n">
        <v>0</v>
      </c>
      <c r="AL107" s="12" t="n">
        <v>0</v>
      </c>
      <c r="AM107" s="12" t="n">
        <v>863822.955322266</v>
      </c>
      <c r="AN107" s="12" t="n">
        <v>0</v>
      </c>
      <c r="AO107" s="12" t="n">
        <v>0</v>
      </c>
    </row>
    <row r="108">
      <c r="A108" s="55" t="s">
        <v>1020</v>
      </c>
      <c r="B108" s="12" t="s">
        <v>1028</v>
      </c>
      <c r="C108" s="12" t="s">
        <v>1026</v>
      </c>
      <c r="D108" s="12" t="s">
        <v>1023</v>
      </c>
      <c r="E108" s="12" t="n">
        <v>0</v>
      </c>
      <c r="F108" s="12" t="n">
        <v>0</v>
      </c>
      <c r="G108" s="12" t="n">
        <v>0</v>
      </c>
      <c r="H108" s="12" t="n">
        <v>0</v>
      </c>
      <c r="I108" s="12" t="n">
        <v>0</v>
      </c>
      <c r="J108" s="12" t="n">
        <v>0</v>
      </c>
      <c r="K108" s="12" t="n">
        <v>0</v>
      </c>
      <c r="L108" s="12" t="n">
        <v>0</v>
      </c>
      <c r="M108" s="12" t="n">
        <v>0</v>
      </c>
      <c r="N108" s="12" t="n">
        <v>0</v>
      </c>
      <c r="O108" s="12" t="n">
        <v>0</v>
      </c>
      <c r="P108" s="12" t="n">
        <v>0</v>
      </c>
      <c r="Q108" s="12" t="n">
        <v>0</v>
      </c>
      <c r="R108" s="12" t="n">
        <v>0</v>
      </c>
      <c r="S108" s="12" t="n">
        <v>0</v>
      </c>
      <c r="T108" s="12" t="n">
        <v>0</v>
      </c>
      <c r="U108" s="12" t="n">
        <v>0</v>
      </c>
      <c r="V108" s="12" t="n">
        <v>252571.495056152</v>
      </c>
      <c r="W108" s="12" t="n">
        <v>84326.0391235352</v>
      </c>
      <c r="X108" s="12" t="n">
        <v>0</v>
      </c>
      <c r="Y108" s="12" t="n">
        <v>0</v>
      </c>
      <c r="Z108" s="12" t="n">
        <v>0</v>
      </c>
      <c r="AA108" s="12" t="n">
        <v>0</v>
      </c>
      <c r="AB108" s="12" t="n">
        <v>0</v>
      </c>
      <c r="AC108" s="12" t="n">
        <v>0</v>
      </c>
      <c r="AD108" s="12" t="n">
        <v>0</v>
      </c>
      <c r="AE108" s="12" t="n">
        <v>0</v>
      </c>
      <c r="AF108" s="12" t="n">
        <v>0</v>
      </c>
      <c r="AG108" s="12" t="n">
        <v>0</v>
      </c>
      <c r="AH108" s="12" t="n">
        <v>0</v>
      </c>
      <c r="AI108" s="12" t="n">
        <v>0</v>
      </c>
      <c r="AJ108" s="12" t="n">
        <v>0</v>
      </c>
      <c r="AK108" s="12" t="n">
        <v>0</v>
      </c>
      <c r="AL108" s="12" t="n">
        <v>0</v>
      </c>
      <c r="AM108" s="12" t="n">
        <v>0</v>
      </c>
      <c r="AN108" s="12" t="n">
        <v>0</v>
      </c>
      <c r="AO108" s="12" t="n">
        <v>0</v>
      </c>
    </row>
    <row r="109">
      <c r="A109" s="55" t="s">
        <v>1020</v>
      </c>
      <c r="B109" s="12" t="s">
        <v>1028</v>
      </c>
      <c r="C109" s="12" t="s">
        <v>1026</v>
      </c>
      <c r="D109" s="12" t="s">
        <v>1024</v>
      </c>
      <c r="E109" s="12" t="n">
        <v>2164071.10595703</v>
      </c>
      <c r="F109" s="12" t="n">
        <v>0</v>
      </c>
      <c r="G109" s="12" t="n">
        <v>0</v>
      </c>
      <c r="H109" s="12" t="n">
        <v>0</v>
      </c>
      <c r="I109" s="12" t="n">
        <v>0</v>
      </c>
      <c r="J109" s="12" t="n">
        <v>0</v>
      </c>
      <c r="K109" s="12" t="n">
        <v>0</v>
      </c>
      <c r="L109" s="12" t="n">
        <v>0</v>
      </c>
      <c r="M109" s="12" t="n">
        <v>0</v>
      </c>
      <c r="N109" s="12" t="n">
        <v>17713.2377624512</v>
      </c>
      <c r="O109" s="12" t="n">
        <v>0</v>
      </c>
      <c r="P109" s="12" t="n">
        <v>0</v>
      </c>
      <c r="Q109" s="12" t="n">
        <v>0</v>
      </c>
      <c r="R109" s="12" t="n">
        <v>0</v>
      </c>
      <c r="S109" s="12" t="n">
        <v>0</v>
      </c>
      <c r="T109" s="12" t="n">
        <v>0</v>
      </c>
      <c r="U109" s="12" t="n">
        <v>367944.833374023</v>
      </c>
      <c r="V109" s="12" t="n">
        <v>8090545.98860168</v>
      </c>
      <c r="W109" s="12" t="n">
        <v>3829531.72798157</v>
      </c>
      <c r="X109" s="12" t="n">
        <v>9401753.86387634</v>
      </c>
      <c r="Y109" s="12" t="n">
        <v>139959.114074707</v>
      </c>
      <c r="Z109" s="12" t="n">
        <v>0</v>
      </c>
      <c r="AA109" s="12" t="n">
        <v>0</v>
      </c>
      <c r="AB109" s="12" t="n">
        <v>0</v>
      </c>
      <c r="AC109" s="12" t="n">
        <v>0</v>
      </c>
      <c r="AD109" s="12" t="n">
        <v>0</v>
      </c>
      <c r="AE109" s="12" t="n">
        <v>0</v>
      </c>
      <c r="AF109" s="12" t="n">
        <v>0</v>
      </c>
      <c r="AG109" s="12" t="n">
        <v>0</v>
      </c>
      <c r="AH109" s="12" t="n">
        <v>0</v>
      </c>
      <c r="AI109" s="12" t="n">
        <v>0</v>
      </c>
      <c r="AJ109" s="12" t="n">
        <v>0</v>
      </c>
      <c r="AK109" s="12" t="n">
        <v>0</v>
      </c>
      <c r="AL109" s="12" t="n">
        <v>0</v>
      </c>
      <c r="AM109" s="12" t="n">
        <v>0</v>
      </c>
      <c r="AN109" s="12" t="n">
        <v>0</v>
      </c>
      <c r="AO109" s="12" t="n">
        <v>0</v>
      </c>
    </row>
    <row r="110">
      <c r="A110" s="55" t="s">
        <v>1020</v>
      </c>
      <c r="B110" s="12" t="s">
        <v>1028</v>
      </c>
      <c r="C110" s="12" t="s">
        <v>1026</v>
      </c>
      <c r="D110" s="12" t="s">
        <v>1025</v>
      </c>
      <c r="E110" s="12" t="n">
        <v>0</v>
      </c>
      <c r="F110" s="12" t="n">
        <v>0</v>
      </c>
      <c r="G110" s="12" t="n">
        <v>17653.141784668</v>
      </c>
      <c r="H110" s="12" t="n">
        <v>0</v>
      </c>
      <c r="I110" s="12" t="n">
        <v>0</v>
      </c>
      <c r="J110" s="12" t="n">
        <v>0</v>
      </c>
      <c r="K110" s="12" t="n">
        <v>0</v>
      </c>
      <c r="L110" s="12" t="n">
        <v>0</v>
      </c>
      <c r="M110" s="12" t="n">
        <v>0</v>
      </c>
      <c r="N110" s="12" t="n">
        <v>0</v>
      </c>
      <c r="O110" s="12" t="n">
        <v>0</v>
      </c>
      <c r="P110" s="12" t="n">
        <v>0</v>
      </c>
      <c r="Q110" s="12" t="n">
        <v>0</v>
      </c>
      <c r="R110" s="12" t="n">
        <v>0</v>
      </c>
      <c r="S110" s="12" t="n">
        <v>0</v>
      </c>
      <c r="T110" s="12" t="n">
        <v>0</v>
      </c>
      <c r="U110" s="12" t="n">
        <v>0</v>
      </c>
      <c r="V110" s="12" t="n">
        <v>643316.68548584</v>
      </c>
      <c r="W110" s="12" t="n">
        <v>586248.077774048</v>
      </c>
      <c r="X110" s="12" t="n">
        <v>819405.043029785</v>
      </c>
      <c r="Y110" s="12" t="n">
        <v>204116.180419922</v>
      </c>
      <c r="Z110" s="12" t="n">
        <v>0</v>
      </c>
      <c r="AA110" s="12" t="n">
        <v>0</v>
      </c>
      <c r="AB110" s="12" t="n">
        <v>0</v>
      </c>
      <c r="AC110" s="12" t="n">
        <v>0</v>
      </c>
      <c r="AD110" s="12" t="n">
        <v>0</v>
      </c>
      <c r="AE110" s="12" t="n">
        <v>0</v>
      </c>
      <c r="AF110" s="12" t="n">
        <v>0</v>
      </c>
      <c r="AG110" s="12" t="n">
        <v>0</v>
      </c>
      <c r="AH110" s="12" t="n">
        <v>244610.266113281</v>
      </c>
      <c r="AI110" s="12" t="n">
        <v>0</v>
      </c>
      <c r="AJ110" s="12" t="n">
        <v>322137.66708374</v>
      </c>
      <c r="AK110" s="12" t="n">
        <v>0</v>
      </c>
      <c r="AL110" s="12" t="n">
        <v>0</v>
      </c>
      <c r="AM110" s="12" t="n">
        <v>38239.1304016113</v>
      </c>
      <c r="AN110" s="12" t="n">
        <v>0</v>
      </c>
      <c r="AO110" s="12" t="n">
        <v>0</v>
      </c>
    </row>
    <row r="111">
      <c r="A111" s="55" t="s">
        <v>1020</v>
      </c>
      <c r="B111" s="12" t="s">
        <v>1029</v>
      </c>
      <c r="C111" s="12" t="s">
        <v>1022</v>
      </c>
      <c r="D111" s="12" t="s">
        <v>1023</v>
      </c>
      <c r="E111" s="12" t="n">
        <v>0</v>
      </c>
      <c r="F111" s="12" t="n">
        <v>0</v>
      </c>
      <c r="G111" s="12" t="n">
        <v>0</v>
      </c>
      <c r="H111" s="12" t="n">
        <v>0</v>
      </c>
      <c r="I111" s="12" t="n">
        <v>0</v>
      </c>
      <c r="J111" s="12" t="n">
        <v>0</v>
      </c>
      <c r="K111" s="12" t="n">
        <v>0</v>
      </c>
      <c r="L111" s="12" t="n">
        <v>0</v>
      </c>
      <c r="M111" s="12" t="n">
        <v>0</v>
      </c>
      <c r="N111" s="12" t="n">
        <v>0</v>
      </c>
      <c r="O111" s="12" t="n">
        <v>0</v>
      </c>
      <c r="P111" s="12" t="n">
        <v>0</v>
      </c>
      <c r="Q111" s="12" t="n">
        <v>0</v>
      </c>
      <c r="R111" s="12" t="n">
        <v>0</v>
      </c>
      <c r="S111" s="12" t="n">
        <v>0</v>
      </c>
      <c r="T111" s="12" t="n">
        <v>0</v>
      </c>
      <c r="U111" s="12" t="n">
        <v>0</v>
      </c>
      <c r="V111" s="12" t="n">
        <v>0</v>
      </c>
      <c r="W111" s="12" t="n">
        <v>0</v>
      </c>
      <c r="X111" s="12" t="n">
        <v>0</v>
      </c>
      <c r="Y111" s="12" t="n">
        <v>0</v>
      </c>
      <c r="Z111" s="12" t="n">
        <v>0</v>
      </c>
      <c r="AA111" s="12" t="n">
        <v>0</v>
      </c>
      <c r="AB111" s="12" t="n">
        <v>0</v>
      </c>
      <c r="AC111" s="12" t="n">
        <v>0</v>
      </c>
      <c r="AD111" s="12" t="n">
        <v>0</v>
      </c>
      <c r="AE111" s="12" t="n">
        <v>0</v>
      </c>
      <c r="AF111" s="12" t="n">
        <v>0</v>
      </c>
      <c r="AG111" s="12" t="n">
        <v>0</v>
      </c>
      <c r="AH111" s="12" t="n">
        <v>0</v>
      </c>
      <c r="AI111" s="12" t="n">
        <v>0</v>
      </c>
      <c r="AJ111" s="12" t="n">
        <v>0</v>
      </c>
      <c r="AK111" s="12" t="n">
        <v>0</v>
      </c>
      <c r="AL111" s="12" t="n">
        <v>0</v>
      </c>
      <c r="AM111" s="12" t="n">
        <v>0</v>
      </c>
      <c r="AN111" s="12" t="n">
        <v>0</v>
      </c>
      <c r="AO111" s="12" t="n">
        <v>0</v>
      </c>
    </row>
    <row r="112">
      <c r="A112" s="55" t="s">
        <v>1020</v>
      </c>
      <c r="B112" s="12" t="s">
        <v>1029</v>
      </c>
      <c r="C112" s="12" t="s">
        <v>1022</v>
      </c>
      <c r="D112" s="12" t="s">
        <v>1024</v>
      </c>
      <c r="E112" s="12" t="n">
        <v>0</v>
      </c>
      <c r="F112" s="12" t="n">
        <v>0</v>
      </c>
      <c r="G112" s="12" t="n">
        <v>0</v>
      </c>
      <c r="H112" s="12" t="n">
        <v>0</v>
      </c>
      <c r="I112" s="12" t="n">
        <v>0</v>
      </c>
      <c r="J112" s="12" t="n">
        <v>0</v>
      </c>
      <c r="K112" s="12" t="n">
        <v>0</v>
      </c>
      <c r="L112" s="12" t="n">
        <v>0</v>
      </c>
      <c r="M112" s="12" t="n">
        <v>0</v>
      </c>
      <c r="N112" s="12" t="n">
        <v>0</v>
      </c>
      <c r="O112" s="12" t="n">
        <v>0</v>
      </c>
      <c r="P112" s="12" t="n">
        <v>0</v>
      </c>
      <c r="Q112" s="12" t="n">
        <v>0</v>
      </c>
      <c r="R112" s="12" t="n">
        <v>0</v>
      </c>
      <c r="S112" s="12" t="n">
        <v>0</v>
      </c>
      <c r="T112" s="12" t="n">
        <v>0</v>
      </c>
      <c r="U112" s="12" t="n">
        <v>0</v>
      </c>
      <c r="V112" s="12" t="n">
        <v>0</v>
      </c>
      <c r="W112" s="12" t="n">
        <v>0</v>
      </c>
      <c r="X112" s="12" t="n">
        <v>0</v>
      </c>
      <c r="Y112" s="12" t="n">
        <v>0</v>
      </c>
      <c r="Z112" s="12" t="n">
        <v>0</v>
      </c>
      <c r="AA112" s="12" t="n">
        <v>0</v>
      </c>
      <c r="AB112" s="12" t="n">
        <v>0</v>
      </c>
      <c r="AC112" s="12" t="n">
        <v>0</v>
      </c>
      <c r="AD112" s="12" t="n">
        <v>0</v>
      </c>
      <c r="AE112" s="12" t="n">
        <v>0</v>
      </c>
      <c r="AF112" s="12" t="n">
        <v>0</v>
      </c>
      <c r="AG112" s="12" t="n">
        <v>0</v>
      </c>
      <c r="AH112" s="12" t="n">
        <v>0</v>
      </c>
      <c r="AI112" s="12" t="n">
        <v>0</v>
      </c>
      <c r="AJ112" s="12" t="n">
        <v>0</v>
      </c>
      <c r="AK112" s="12" t="n">
        <v>0</v>
      </c>
      <c r="AL112" s="12" t="n">
        <v>0</v>
      </c>
      <c r="AM112" s="12" t="n">
        <v>0</v>
      </c>
      <c r="AN112" s="12" t="n">
        <v>0</v>
      </c>
      <c r="AO112" s="12" t="n">
        <v>0</v>
      </c>
    </row>
    <row r="113">
      <c r="A113" s="55" t="s">
        <v>1020</v>
      </c>
      <c r="B113" s="12" t="s">
        <v>1029</v>
      </c>
      <c r="C113" s="12" t="s">
        <v>1022</v>
      </c>
      <c r="D113" s="12" t="s">
        <v>1025</v>
      </c>
      <c r="E113" s="12" t="n">
        <v>0</v>
      </c>
      <c r="F113" s="12" t="n">
        <v>0</v>
      </c>
      <c r="G113" s="12" t="n">
        <v>0</v>
      </c>
      <c r="H113" s="12" t="n">
        <v>0</v>
      </c>
      <c r="I113" s="12" t="n">
        <v>0</v>
      </c>
      <c r="J113" s="12" t="n">
        <v>0</v>
      </c>
      <c r="K113" s="12" t="n">
        <v>0</v>
      </c>
      <c r="L113" s="12" t="n">
        <v>0</v>
      </c>
      <c r="M113" s="12" t="n">
        <v>0</v>
      </c>
      <c r="N113" s="12" t="n">
        <v>0</v>
      </c>
      <c r="O113" s="12" t="n">
        <v>0</v>
      </c>
      <c r="P113" s="12" t="n">
        <v>0</v>
      </c>
      <c r="Q113" s="12" t="n">
        <v>0</v>
      </c>
      <c r="R113" s="12" t="n">
        <v>0</v>
      </c>
      <c r="S113" s="12" t="n">
        <v>0</v>
      </c>
      <c r="T113" s="12" t="n">
        <v>0</v>
      </c>
      <c r="U113" s="12" t="n">
        <v>0</v>
      </c>
      <c r="V113" s="12" t="n">
        <v>0</v>
      </c>
      <c r="W113" s="12" t="n">
        <v>0</v>
      </c>
      <c r="X113" s="12" t="n">
        <v>0</v>
      </c>
      <c r="Y113" s="12" t="n">
        <v>0</v>
      </c>
      <c r="Z113" s="12" t="n">
        <v>0</v>
      </c>
      <c r="AA113" s="12" t="n">
        <v>0</v>
      </c>
      <c r="AB113" s="12" t="n">
        <v>0</v>
      </c>
      <c r="AC113" s="12" t="n">
        <v>0</v>
      </c>
      <c r="AD113" s="12" t="n">
        <v>0</v>
      </c>
      <c r="AE113" s="12" t="n">
        <v>0</v>
      </c>
      <c r="AF113" s="12" t="n">
        <v>0</v>
      </c>
      <c r="AG113" s="12" t="n">
        <v>0</v>
      </c>
      <c r="AH113" s="12" t="n">
        <v>0</v>
      </c>
      <c r="AI113" s="12" t="n">
        <v>0</v>
      </c>
      <c r="AJ113" s="12" t="n">
        <v>0</v>
      </c>
      <c r="AK113" s="12" t="n">
        <v>0</v>
      </c>
      <c r="AL113" s="12" t="n">
        <v>0</v>
      </c>
      <c r="AM113" s="12" t="n">
        <v>0</v>
      </c>
      <c r="AN113" s="12" t="n">
        <v>0</v>
      </c>
      <c r="AO113" s="12" t="n">
        <v>0</v>
      </c>
    </row>
    <row r="114">
      <c r="A114" s="55" t="s">
        <v>1020</v>
      </c>
      <c r="B114" s="12" t="s">
        <v>1029</v>
      </c>
      <c r="C114" s="12" t="s">
        <v>1026</v>
      </c>
      <c r="D114" s="12" t="s">
        <v>1023</v>
      </c>
      <c r="E114" s="12" t="n">
        <v>0</v>
      </c>
      <c r="F114" s="12" t="n">
        <v>0</v>
      </c>
      <c r="G114" s="12" t="n">
        <v>0</v>
      </c>
      <c r="H114" s="12" t="n">
        <v>0</v>
      </c>
      <c r="I114" s="12" t="n">
        <v>0</v>
      </c>
      <c r="J114" s="12" t="n">
        <v>0</v>
      </c>
      <c r="K114" s="12" t="n">
        <v>0</v>
      </c>
      <c r="L114" s="12" t="n">
        <v>0</v>
      </c>
      <c r="M114" s="12" t="n">
        <v>0</v>
      </c>
      <c r="N114" s="12" t="n">
        <v>0</v>
      </c>
      <c r="O114" s="12" t="n">
        <v>0</v>
      </c>
      <c r="P114" s="12" t="n">
        <v>0</v>
      </c>
      <c r="Q114" s="12" t="n">
        <v>0</v>
      </c>
      <c r="R114" s="12" t="n">
        <v>0</v>
      </c>
      <c r="S114" s="12" t="n">
        <v>0</v>
      </c>
      <c r="T114" s="12" t="n">
        <v>0</v>
      </c>
      <c r="U114" s="12" t="n">
        <v>0</v>
      </c>
      <c r="V114" s="12" t="n">
        <v>0</v>
      </c>
      <c r="W114" s="12" t="n">
        <v>0</v>
      </c>
      <c r="X114" s="12" t="n">
        <v>0</v>
      </c>
      <c r="Y114" s="12" t="n">
        <v>0</v>
      </c>
      <c r="Z114" s="12" t="n">
        <v>0</v>
      </c>
      <c r="AA114" s="12" t="n">
        <v>0</v>
      </c>
      <c r="AB114" s="12" t="n">
        <v>0</v>
      </c>
      <c r="AC114" s="12" t="n">
        <v>0</v>
      </c>
      <c r="AD114" s="12" t="n">
        <v>0</v>
      </c>
      <c r="AE114" s="12" t="n">
        <v>0</v>
      </c>
      <c r="AF114" s="12" t="n">
        <v>0</v>
      </c>
      <c r="AG114" s="12" t="n">
        <v>0</v>
      </c>
      <c r="AH114" s="12" t="n">
        <v>0</v>
      </c>
      <c r="AI114" s="12" t="n">
        <v>0</v>
      </c>
      <c r="AJ114" s="12" t="n">
        <v>0</v>
      </c>
      <c r="AK114" s="12" t="n">
        <v>0</v>
      </c>
      <c r="AL114" s="12" t="n">
        <v>0</v>
      </c>
      <c r="AM114" s="12" t="n">
        <v>0</v>
      </c>
      <c r="AN114" s="12" t="n">
        <v>0</v>
      </c>
      <c r="AO114" s="12" t="n">
        <v>0</v>
      </c>
    </row>
    <row r="115">
      <c r="A115" s="55" t="s">
        <v>1020</v>
      </c>
      <c r="B115" s="12" t="s">
        <v>1029</v>
      </c>
      <c r="C115" s="12" t="s">
        <v>1026</v>
      </c>
      <c r="D115" s="12" t="s">
        <v>1024</v>
      </c>
      <c r="E115" s="12" t="n">
        <v>0</v>
      </c>
      <c r="F115" s="12" t="n">
        <v>0</v>
      </c>
      <c r="G115" s="12" t="n">
        <v>0</v>
      </c>
      <c r="H115" s="12" t="n">
        <v>0</v>
      </c>
      <c r="I115" s="12" t="n">
        <v>0</v>
      </c>
      <c r="J115" s="12" t="n">
        <v>0</v>
      </c>
      <c r="K115" s="12" t="n">
        <v>0</v>
      </c>
      <c r="L115" s="12" t="n">
        <v>0</v>
      </c>
      <c r="M115" s="12" t="n">
        <v>0</v>
      </c>
      <c r="N115" s="12" t="n">
        <v>0</v>
      </c>
      <c r="O115" s="12" t="n">
        <v>0</v>
      </c>
      <c r="P115" s="12" t="n">
        <v>0</v>
      </c>
      <c r="Q115" s="12" t="n">
        <v>0</v>
      </c>
      <c r="R115" s="12" t="n">
        <v>0</v>
      </c>
      <c r="S115" s="12" t="n">
        <v>0</v>
      </c>
      <c r="T115" s="12" t="n">
        <v>0</v>
      </c>
      <c r="U115" s="12" t="n">
        <v>0</v>
      </c>
      <c r="V115" s="12" t="n">
        <v>0</v>
      </c>
      <c r="W115" s="12" t="n">
        <v>0</v>
      </c>
      <c r="X115" s="12" t="n">
        <v>0</v>
      </c>
      <c r="Y115" s="12" t="n">
        <v>0</v>
      </c>
      <c r="Z115" s="12" t="n">
        <v>0</v>
      </c>
      <c r="AA115" s="12" t="n">
        <v>0</v>
      </c>
      <c r="AB115" s="12" t="n">
        <v>0</v>
      </c>
      <c r="AC115" s="12" t="n">
        <v>0</v>
      </c>
      <c r="AD115" s="12" t="n">
        <v>0</v>
      </c>
      <c r="AE115" s="12" t="n">
        <v>0</v>
      </c>
      <c r="AF115" s="12" t="n">
        <v>0</v>
      </c>
      <c r="AG115" s="12" t="n">
        <v>0</v>
      </c>
      <c r="AH115" s="12" t="n">
        <v>0</v>
      </c>
      <c r="AI115" s="12" t="n">
        <v>0</v>
      </c>
      <c r="AJ115" s="12" t="n">
        <v>0</v>
      </c>
      <c r="AK115" s="12" t="n">
        <v>0</v>
      </c>
      <c r="AL115" s="12" t="n">
        <v>0</v>
      </c>
      <c r="AM115" s="12" t="n">
        <v>0</v>
      </c>
      <c r="AN115" s="12" t="n">
        <v>0</v>
      </c>
      <c r="AO115" s="12" t="n">
        <v>0</v>
      </c>
    </row>
    <row r="116">
      <c r="A116" s="55" t="s">
        <v>1020</v>
      </c>
      <c r="B116" s="12" t="s">
        <v>1029</v>
      </c>
      <c r="C116" s="12" t="s">
        <v>1026</v>
      </c>
      <c r="D116" s="12" t="s">
        <v>1025</v>
      </c>
      <c r="E116" s="12" t="n">
        <v>0</v>
      </c>
      <c r="F116" s="12" t="n">
        <v>0</v>
      </c>
      <c r="G116" s="12" t="n">
        <v>0</v>
      </c>
      <c r="H116" s="12" t="n">
        <v>0</v>
      </c>
      <c r="I116" s="12" t="n">
        <v>0</v>
      </c>
      <c r="J116" s="12" t="n">
        <v>0</v>
      </c>
      <c r="K116" s="12" t="n">
        <v>0</v>
      </c>
      <c r="L116" s="12" t="n">
        <v>0</v>
      </c>
      <c r="M116" s="12" t="n">
        <v>0</v>
      </c>
      <c r="N116" s="12" t="n">
        <v>0</v>
      </c>
      <c r="O116" s="12" t="n">
        <v>0</v>
      </c>
      <c r="P116" s="12" t="n">
        <v>0</v>
      </c>
      <c r="Q116" s="12" t="n">
        <v>0</v>
      </c>
      <c r="R116" s="12" t="n">
        <v>0</v>
      </c>
      <c r="S116" s="12" t="n">
        <v>0</v>
      </c>
      <c r="T116" s="12" t="n">
        <v>0</v>
      </c>
      <c r="U116" s="12" t="n">
        <v>0</v>
      </c>
      <c r="V116" s="12" t="n">
        <v>0</v>
      </c>
      <c r="W116" s="12" t="n">
        <v>0</v>
      </c>
      <c r="X116" s="12" t="n">
        <v>0</v>
      </c>
      <c r="Y116" s="12" t="n">
        <v>0</v>
      </c>
      <c r="Z116" s="12" t="n">
        <v>0</v>
      </c>
      <c r="AA116" s="12" t="n">
        <v>0</v>
      </c>
      <c r="AB116" s="12" t="n">
        <v>0</v>
      </c>
      <c r="AC116" s="12" t="n">
        <v>0</v>
      </c>
      <c r="AD116" s="12" t="n">
        <v>0</v>
      </c>
      <c r="AE116" s="12" t="n">
        <v>0</v>
      </c>
      <c r="AF116" s="12" t="n">
        <v>0</v>
      </c>
      <c r="AG116" s="12" t="n">
        <v>0</v>
      </c>
      <c r="AH116" s="12" t="n">
        <v>0</v>
      </c>
      <c r="AI116" s="12" t="n">
        <v>0</v>
      </c>
      <c r="AJ116" s="12" t="n">
        <v>0</v>
      </c>
      <c r="AK116" s="12" t="n">
        <v>0</v>
      </c>
      <c r="AL116" s="12" t="n">
        <v>0</v>
      </c>
      <c r="AM116" s="12" t="n">
        <v>0</v>
      </c>
      <c r="AN116" s="12" t="n">
        <v>0</v>
      </c>
      <c r="AO116" s="12" t="n">
        <v>0</v>
      </c>
    </row>
    <row r="117">
      <c r="A117" s="55" t="s">
        <v>1020</v>
      </c>
      <c r="B117" s="12" t="s">
        <v>1030</v>
      </c>
      <c r="C117" s="12" t="s">
        <v>1022</v>
      </c>
      <c r="D117" s="12" t="s">
        <v>1023</v>
      </c>
      <c r="E117" s="12" t="n">
        <v>0</v>
      </c>
      <c r="F117" s="12" t="n">
        <v>0</v>
      </c>
      <c r="G117" s="12" t="n">
        <v>0</v>
      </c>
      <c r="H117" s="12" t="n">
        <v>0</v>
      </c>
      <c r="I117" s="12" t="n">
        <v>0</v>
      </c>
      <c r="J117" s="12" t="n">
        <v>0</v>
      </c>
      <c r="K117" s="12" t="n">
        <v>0</v>
      </c>
      <c r="L117" s="12" t="n">
        <v>0</v>
      </c>
      <c r="M117" s="12" t="n">
        <v>0</v>
      </c>
      <c r="N117" s="12" t="n">
        <v>0</v>
      </c>
      <c r="O117" s="12" t="n">
        <v>0</v>
      </c>
      <c r="P117" s="12" t="n">
        <v>0</v>
      </c>
      <c r="Q117" s="12" t="n">
        <v>0</v>
      </c>
      <c r="R117" s="12" t="n">
        <v>0</v>
      </c>
      <c r="S117" s="12" t="n">
        <v>0</v>
      </c>
      <c r="T117" s="12" t="n">
        <v>0</v>
      </c>
      <c r="U117" s="12" t="n">
        <v>0</v>
      </c>
      <c r="V117" s="12" t="n">
        <v>0</v>
      </c>
      <c r="W117" s="12" t="n">
        <v>0</v>
      </c>
      <c r="X117" s="12" t="n">
        <v>0</v>
      </c>
      <c r="Y117" s="12" t="n">
        <v>0</v>
      </c>
      <c r="Z117" s="12" t="n">
        <v>0</v>
      </c>
      <c r="AA117" s="12" t="n">
        <v>0</v>
      </c>
      <c r="AB117" s="12" t="n">
        <v>0</v>
      </c>
      <c r="AC117" s="12" t="n">
        <v>0</v>
      </c>
      <c r="AD117" s="12" t="n">
        <v>0</v>
      </c>
      <c r="AE117" s="12" t="n">
        <v>0</v>
      </c>
      <c r="AF117" s="12" t="n">
        <v>0</v>
      </c>
      <c r="AG117" s="12" t="n">
        <v>0</v>
      </c>
      <c r="AH117" s="12" t="n">
        <v>0</v>
      </c>
      <c r="AI117" s="12" t="n">
        <v>0</v>
      </c>
      <c r="AJ117" s="12" t="n">
        <v>0</v>
      </c>
      <c r="AK117" s="12" t="n">
        <v>0</v>
      </c>
      <c r="AL117" s="12" t="n">
        <v>0</v>
      </c>
      <c r="AM117" s="12" t="n">
        <v>0</v>
      </c>
      <c r="AN117" s="12" t="n">
        <v>0</v>
      </c>
      <c r="AO117" s="12" t="n">
        <v>0</v>
      </c>
    </row>
    <row r="118">
      <c r="A118" s="55" t="s">
        <v>1020</v>
      </c>
      <c r="B118" s="12" t="s">
        <v>1030</v>
      </c>
      <c r="C118" s="12" t="s">
        <v>1022</v>
      </c>
      <c r="D118" s="12" t="s">
        <v>1024</v>
      </c>
      <c r="E118" s="12" t="n">
        <v>0</v>
      </c>
      <c r="F118" s="12" t="n">
        <v>0</v>
      </c>
      <c r="G118" s="12" t="n">
        <v>0</v>
      </c>
      <c r="H118" s="12" t="n">
        <v>0</v>
      </c>
      <c r="I118" s="12" t="n">
        <v>0</v>
      </c>
      <c r="J118" s="12" t="n">
        <v>0</v>
      </c>
      <c r="K118" s="12" t="n">
        <v>0</v>
      </c>
      <c r="L118" s="12" t="n">
        <v>0</v>
      </c>
      <c r="M118" s="12" t="n">
        <v>0</v>
      </c>
      <c r="N118" s="12" t="n">
        <v>0</v>
      </c>
      <c r="O118" s="12" t="n">
        <v>0</v>
      </c>
      <c r="P118" s="12" t="n">
        <v>0</v>
      </c>
      <c r="Q118" s="12" t="n">
        <v>0</v>
      </c>
      <c r="R118" s="12" t="n">
        <v>0</v>
      </c>
      <c r="S118" s="12" t="n">
        <v>0</v>
      </c>
      <c r="T118" s="12" t="n">
        <v>0</v>
      </c>
      <c r="U118" s="12" t="n">
        <v>0</v>
      </c>
      <c r="V118" s="12" t="n">
        <v>0</v>
      </c>
      <c r="W118" s="12" t="n">
        <v>0</v>
      </c>
      <c r="X118" s="12" t="n">
        <v>0</v>
      </c>
      <c r="Y118" s="12" t="n">
        <v>0</v>
      </c>
      <c r="Z118" s="12" t="n">
        <v>0</v>
      </c>
      <c r="AA118" s="12" t="n">
        <v>0</v>
      </c>
      <c r="AB118" s="12" t="n">
        <v>0</v>
      </c>
      <c r="AC118" s="12" t="n">
        <v>0</v>
      </c>
      <c r="AD118" s="12" t="n">
        <v>0</v>
      </c>
      <c r="AE118" s="12" t="n">
        <v>0</v>
      </c>
      <c r="AF118" s="12" t="n">
        <v>0</v>
      </c>
      <c r="AG118" s="12" t="n">
        <v>0</v>
      </c>
      <c r="AH118" s="12" t="n">
        <v>0</v>
      </c>
      <c r="AI118" s="12" t="n">
        <v>0</v>
      </c>
      <c r="AJ118" s="12" t="n">
        <v>0</v>
      </c>
      <c r="AK118" s="12" t="n">
        <v>0</v>
      </c>
      <c r="AL118" s="12" t="n">
        <v>0</v>
      </c>
      <c r="AM118" s="12" t="n">
        <v>0</v>
      </c>
      <c r="AN118" s="12" t="n">
        <v>0</v>
      </c>
      <c r="AO118" s="12" t="n">
        <v>0</v>
      </c>
    </row>
    <row r="119">
      <c r="A119" s="55" t="s">
        <v>1020</v>
      </c>
      <c r="B119" s="12" t="s">
        <v>1030</v>
      </c>
      <c r="C119" s="12" t="s">
        <v>1022</v>
      </c>
      <c r="D119" s="12" t="s">
        <v>1025</v>
      </c>
      <c r="E119" s="12" t="n">
        <v>0</v>
      </c>
      <c r="F119" s="12" t="n">
        <v>0</v>
      </c>
      <c r="G119" s="12" t="n">
        <v>0</v>
      </c>
      <c r="H119" s="12" t="n">
        <v>0</v>
      </c>
      <c r="I119" s="12" t="n">
        <v>0</v>
      </c>
      <c r="J119" s="12" t="n">
        <v>0</v>
      </c>
      <c r="K119" s="12" t="n">
        <v>0</v>
      </c>
      <c r="L119" s="12" t="n">
        <v>0</v>
      </c>
      <c r="M119" s="12" t="n">
        <v>0</v>
      </c>
      <c r="N119" s="12" t="n">
        <v>0</v>
      </c>
      <c r="O119" s="12" t="n">
        <v>0</v>
      </c>
      <c r="P119" s="12" t="n">
        <v>0</v>
      </c>
      <c r="Q119" s="12" t="n">
        <v>0</v>
      </c>
      <c r="R119" s="12" t="n">
        <v>0</v>
      </c>
      <c r="S119" s="12" t="n">
        <v>0</v>
      </c>
      <c r="T119" s="12" t="n">
        <v>0</v>
      </c>
      <c r="U119" s="12" t="n">
        <v>0</v>
      </c>
      <c r="V119" s="12" t="n">
        <v>0</v>
      </c>
      <c r="W119" s="12" t="n">
        <v>0</v>
      </c>
      <c r="X119" s="12" t="n">
        <v>0</v>
      </c>
      <c r="Y119" s="12" t="n">
        <v>0</v>
      </c>
      <c r="Z119" s="12" t="n">
        <v>0</v>
      </c>
      <c r="AA119" s="12" t="n">
        <v>0</v>
      </c>
      <c r="AB119" s="12" t="n">
        <v>0</v>
      </c>
      <c r="AC119" s="12" t="n">
        <v>0</v>
      </c>
      <c r="AD119" s="12" t="n">
        <v>0</v>
      </c>
      <c r="AE119" s="12" t="n">
        <v>0</v>
      </c>
      <c r="AF119" s="12" t="n">
        <v>0</v>
      </c>
      <c r="AG119" s="12" t="n">
        <v>0</v>
      </c>
      <c r="AH119" s="12" t="n">
        <v>0</v>
      </c>
      <c r="AI119" s="12" t="n">
        <v>0</v>
      </c>
      <c r="AJ119" s="12" t="n">
        <v>0</v>
      </c>
      <c r="AK119" s="12" t="n">
        <v>0</v>
      </c>
      <c r="AL119" s="12" t="n">
        <v>0</v>
      </c>
      <c r="AM119" s="12" t="n">
        <v>0</v>
      </c>
      <c r="AN119" s="12" t="n">
        <v>0</v>
      </c>
      <c r="AO119" s="12" t="n">
        <v>0</v>
      </c>
    </row>
    <row r="120">
      <c r="A120" s="55" t="s">
        <v>1020</v>
      </c>
      <c r="B120" s="12" t="s">
        <v>1030</v>
      </c>
      <c r="C120" s="12" t="s">
        <v>1026</v>
      </c>
      <c r="D120" s="12" t="s">
        <v>1023</v>
      </c>
      <c r="E120" s="12" t="n">
        <v>0</v>
      </c>
      <c r="F120" s="12" t="n">
        <v>0</v>
      </c>
      <c r="G120" s="12" t="n">
        <v>0</v>
      </c>
      <c r="H120" s="12" t="n">
        <v>0</v>
      </c>
      <c r="I120" s="12" t="n">
        <v>0</v>
      </c>
      <c r="J120" s="12" t="n">
        <v>0</v>
      </c>
      <c r="K120" s="12" t="n">
        <v>0</v>
      </c>
      <c r="L120" s="12" t="n">
        <v>0</v>
      </c>
      <c r="M120" s="12" t="n">
        <v>0</v>
      </c>
      <c r="N120" s="12" t="n">
        <v>0</v>
      </c>
      <c r="O120" s="12" t="n">
        <v>0</v>
      </c>
      <c r="P120" s="12" t="n">
        <v>0</v>
      </c>
      <c r="Q120" s="12" t="n">
        <v>0</v>
      </c>
      <c r="R120" s="12" t="n">
        <v>0</v>
      </c>
      <c r="S120" s="12" t="n">
        <v>0</v>
      </c>
      <c r="T120" s="12" t="n">
        <v>0</v>
      </c>
      <c r="U120" s="12" t="n">
        <v>0</v>
      </c>
      <c r="V120" s="12" t="n">
        <v>0</v>
      </c>
      <c r="W120" s="12" t="n">
        <v>0</v>
      </c>
      <c r="X120" s="12" t="n">
        <v>0</v>
      </c>
      <c r="Y120" s="12" t="n">
        <v>0</v>
      </c>
      <c r="Z120" s="12" t="n">
        <v>0</v>
      </c>
      <c r="AA120" s="12" t="n">
        <v>0</v>
      </c>
      <c r="AB120" s="12" t="n">
        <v>0</v>
      </c>
      <c r="AC120" s="12" t="n">
        <v>0</v>
      </c>
      <c r="AD120" s="12" t="n">
        <v>0</v>
      </c>
      <c r="AE120" s="12" t="n">
        <v>0</v>
      </c>
      <c r="AF120" s="12" t="n">
        <v>0</v>
      </c>
      <c r="AG120" s="12" t="n">
        <v>0</v>
      </c>
      <c r="AH120" s="12" t="n">
        <v>0</v>
      </c>
      <c r="AI120" s="12" t="n">
        <v>0</v>
      </c>
      <c r="AJ120" s="12" t="n">
        <v>0</v>
      </c>
      <c r="AK120" s="12" t="n">
        <v>0</v>
      </c>
      <c r="AL120" s="12" t="n">
        <v>0</v>
      </c>
      <c r="AM120" s="12" t="n">
        <v>0</v>
      </c>
      <c r="AN120" s="12" t="n">
        <v>0</v>
      </c>
      <c r="AO120" s="12" t="n">
        <v>0</v>
      </c>
    </row>
    <row r="121">
      <c r="A121" s="55" t="s">
        <v>1020</v>
      </c>
      <c r="B121" s="12" t="s">
        <v>1030</v>
      </c>
      <c r="C121" s="12" t="s">
        <v>1026</v>
      </c>
      <c r="D121" s="12" t="s">
        <v>1024</v>
      </c>
      <c r="E121" s="12" t="n">
        <v>0</v>
      </c>
      <c r="F121" s="12" t="n">
        <v>0</v>
      </c>
      <c r="G121" s="12" t="n">
        <v>0</v>
      </c>
      <c r="H121" s="12" t="n">
        <v>0</v>
      </c>
      <c r="I121" s="12" t="n">
        <v>0</v>
      </c>
      <c r="J121" s="12" t="n">
        <v>0</v>
      </c>
      <c r="K121" s="12" t="n">
        <v>0</v>
      </c>
      <c r="L121" s="12" t="n">
        <v>0</v>
      </c>
      <c r="M121" s="12" t="n">
        <v>0</v>
      </c>
      <c r="N121" s="12" t="n">
        <v>0</v>
      </c>
      <c r="O121" s="12" t="n">
        <v>0</v>
      </c>
      <c r="P121" s="12" t="n">
        <v>0</v>
      </c>
      <c r="Q121" s="12" t="n">
        <v>0</v>
      </c>
      <c r="R121" s="12" t="n">
        <v>0</v>
      </c>
      <c r="S121" s="12" t="n">
        <v>0</v>
      </c>
      <c r="T121" s="12" t="n">
        <v>0</v>
      </c>
      <c r="U121" s="12" t="n">
        <v>0</v>
      </c>
      <c r="V121" s="12" t="n">
        <v>0</v>
      </c>
      <c r="W121" s="12" t="n">
        <v>0</v>
      </c>
      <c r="X121" s="12" t="n">
        <v>0</v>
      </c>
      <c r="Y121" s="12" t="n">
        <v>0</v>
      </c>
      <c r="Z121" s="12" t="n">
        <v>0</v>
      </c>
      <c r="AA121" s="12" t="n">
        <v>0</v>
      </c>
      <c r="AB121" s="12" t="n">
        <v>0</v>
      </c>
      <c r="AC121" s="12" t="n">
        <v>0</v>
      </c>
      <c r="AD121" s="12" t="n">
        <v>0</v>
      </c>
      <c r="AE121" s="12" t="n">
        <v>0</v>
      </c>
      <c r="AF121" s="12" t="n">
        <v>0</v>
      </c>
      <c r="AG121" s="12" t="n">
        <v>0</v>
      </c>
      <c r="AH121" s="12" t="n">
        <v>0</v>
      </c>
      <c r="AI121" s="12" t="n">
        <v>0</v>
      </c>
      <c r="AJ121" s="12" t="n">
        <v>0</v>
      </c>
      <c r="AK121" s="12" t="n">
        <v>0</v>
      </c>
      <c r="AL121" s="12" t="n">
        <v>0</v>
      </c>
      <c r="AM121" s="12" t="n">
        <v>0</v>
      </c>
      <c r="AN121" s="12" t="n">
        <v>0</v>
      </c>
      <c r="AO121" s="12" t="n">
        <v>0</v>
      </c>
    </row>
    <row r="122">
      <c r="A122" s="55" t="s">
        <v>1020</v>
      </c>
      <c r="B122" s="12" t="s">
        <v>1030</v>
      </c>
      <c r="C122" s="12" t="s">
        <v>1026</v>
      </c>
      <c r="D122" s="12" t="s">
        <v>1025</v>
      </c>
      <c r="E122" s="12" t="n">
        <v>0</v>
      </c>
      <c r="F122" s="12" t="n">
        <v>0</v>
      </c>
      <c r="G122" s="12" t="n">
        <v>0</v>
      </c>
      <c r="H122" s="12" t="n">
        <v>0</v>
      </c>
      <c r="I122" s="12" t="n">
        <v>0</v>
      </c>
      <c r="J122" s="12" t="n">
        <v>0</v>
      </c>
      <c r="K122" s="12" t="n">
        <v>0</v>
      </c>
      <c r="L122" s="12" t="n">
        <v>0</v>
      </c>
      <c r="M122" s="12" t="n">
        <v>0</v>
      </c>
      <c r="N122" s="12" t="n">
        <v>0</v>
      </c>
      <c r="O122" s="12" t="n">
        <v>0</v>
      </c>
      <c r="P122" s="12" t="n">
        <v>0</v>
      </c>
      <c r="Q122" s="12" t="n">
        <v>0</v>
      </c>
      <c r="R122" s="12" t="n">
        <v>0</v>
      </c>
      <c r="S122" s="12" t="n">
        <v>0</v>
      </c>
      <c r="T122" s="12" t="n">
        <v>0</v>
      </c>
      <c r="U122" s="12" t="n">
        <v>0</v>
      </c>
      <c r="V122" s="12" t="n">
        <v>0</v>
      </c>
      <c r="W122" s="12" t="n">
        <v>0</v>
      </c>
      <c r="X122" s="12" t="n">
        <v>0</v>
      </c>
      <c r="Y122" s="12" t="n">
        <v>0</v>
      </c>
      <c r="Z122" s="12" t="n">
        <v>0</v>
      </c>
      <c r="AA122" s="12" t="n">
        <v>0</v>
      </c>
      <c r="AB122" s="12" t="n">
        <v>0</v>
      </c>
      <c r="AC122" s="12" t="n">
        <v>0</v>
      </c>
      <c r="AD122" s="12" t="n">
        <v>0</v>
      </c>
      <c r="AE122" s="12" t="n">
        <v>0</v>
      </c>
      <c r="AF122" s="12" t="n">
        <v>0</v>
      </c>
      <c r="AG122" s="12" t="n">
        <v>0</v>
      </c>
      <c r="AH122" s="12" t="n">
        <v>0</v>
      </c>
      <c r="AI122" s="12" t="n">
        <v>0</v>
      </c>
      <c r="AJ122" s="12" t="n">
        <v>0</v>
      </c>
      <c r="AK122" s="12" t="n">
        <v>0</v>
      </c>
      <c r="AL122" s="12" t="n">
        <v>0</v>
      </c>
      <c r="AM122" s="12" t="n">
        <v>0</v>
      </c>
      <c r="AN122" s="12" t="n">
        <v>0</v>
      </c>
      <c r="AO122" s="12" t="n">
        <v>0</v>
      </c>
    </row>
    <row r="123">
      <c r="A123" s="55" t="s">
        <v>1020</v>
      </c>
      <c r="B123" s="12" t="s">
        <v>1031</v>
      </c>
      <c r="C123" s="12" t="s">
        <v>1022</v>
      </c>
      <c r="D123" s="12" t="s">
        <v>1023</v>
      </c>
      <c r="E123" s="12" t="n">
        <v>0</v>
      </c>
      <c r="F123" s="12" t="n">
        <v>0</v>
      </c>
      <c r="G123" s="12" t="n">
        <v>0</v>
      </c>
      <c r="H123" s="12" t="n">
        <v>0</v>
      </c>
      <c r="I123" s="12" t="n">
        <v>0</v>
      </c>
      <c r="J123" s="12" t="n">
        <v>0</v>
      </c>
      <c r="K123" s="12" t="n">
        <v>0</v>
      </c>
      <c r="L123" s="12" t="n">
        <v>0</v>
      </c>
      <c r="M123" s="12" t="n">
        <v>0</v>
      </c>
      <c r="N123" s="12" t="n">
        <v>0</v>
      </c>
      <c r="O123" s="12" t="n">
        <v>0</v>
      </c>
      <c r="P123" s="12" t="n">
        <v>0</v>
      </c>
      <c r="Q123" s="12" t="n">
        <v>0</v>
      </c>
      <c r="R123" s="12" t="n">
        <v>0</v>
      </c>
      <c r="S123" s="12" t="n">
        <v>0</v>
      </c>
      <c r="T123" s="12" t="n">
        <v>0</v>
      </c>
      <c r="U123" s="12" t="n">
        <v>0</v>
      </c>
      <c r="V123" s="12" t="n">
        <v>0</v>
      </c>
      <c r="W123" s="12" t="n">
        <v>0</v>
      </c>
      <c r="X123" s="12" t="n">
        <v>0</v>
      </c>
      <c r="Y123" s="12" t="n">
        <v>0</v>
      </c>
      <c r="Z123" s="12" t="n">
        <v>0</v>
      </c>
      <c r="AA123" s="12" t="n">
        <v>0</v>
      </c>
      <c r="AB123" s="12" t="n">
        <v>0</v>
      </c>
      <c r="AC123" s="12" t="n">
        <v>0</v>
      </c>
      <c r="AD123" s="12" t="n">
        <v>0</v>
      </c>
      <c r="AE123" s="12" t="n">
        <v>0</v>
      </c>
      <c r="AF123" s="12" t="n">
        <v>0</v>
      </c>
      <c r="AG123" s="12" t="n">
        <v>0</v>
      </c>
      <c r="AH123" s="12" t="n">
        <v>0</v>
      </c>
      <c r="AI123" s="12" t="n">
        <v>0</v>
      </c>
      <c r="AJ123" s="12" t="n">
        <v>0</v>
      </c>
      <c r="AK123" s="12" t="n">
        <v>0</v>
      </c>
      <c r="AL123" s="12" t="n">
        <v>0</v>
      </c>
      <c r="AM123" s="12" t="n">
        <v>0</v>
      </c>
      <c r="AN123" s="12" t="n">
        <v>0</v>
      </c>
      <c r="AO123" s="12" t="n">
        <v>0</v>
      </c>
    </row>
    <row r="124">
      <c r="A124" s="55" t="s">
        <v>1020</v>
      </c>
      <c r="B124" s="12" t="s">
        <v>1031</v>
      </c>
      <c r="C124" s="12" t="s">
        <v>1022</v>
      </c>
      <c r="D124" s="12" t="s">
        <v>1024</v>
      </c>
      <c r="E124" s="12" t="n">
        <v>0</v>
      </c>
      <c r="F124" s="12" t="n">
        <v>0</v>
      </c>
      <c r="G124" s="12" t="n">
        <v>0</v>
      </c>
      <c r="H124" s="12" t="n">
        <v>0</v>
      </c>
      <c r="I124" s="12" t="n">
        <v>0</v>
      </c>
      <c r="J124" s="12" t="n">
        <v>0</v>
      </c>
      <c r="K124" s="12" t="n">
        <v>0</v>
      </c>
      <c r="L124" s="12" t="n">
        <v>0</v>
      </c>
      <c r="M124" s="12" t="n">
        <v>0</v>
      </c>
      <c r="N124" s="12" t="n">
        <v>0</v>
      </c>
      <c r="O124" s="12" t="n">
        <v>0</v>
      </c>
      <c r="P124" s="12" t="n">
        <v>0</v>
      </c>
      <c r="Q124" s="12" t="n">
        <v>0</v>
      </c>
      <c r="R124" s="12" t="n">
        <v>0</v>
      </c>
      <c r="S124" s="12" t="n">
        <v>0</v>
      </c>
      <c r="T124" s="12" t="n">
        <v>0</v>
      </c>
      <c r="U124" s="12" t="n">
        <v>0</v>
      </c>
      <c r="V124" s="12" t="n">
        <v>0</v>
      </c>
      <c r="W124" s="12" t="n">
        <v>0</v>
      </c>
      <c r="X124" s="12" t="n">
        <v>0</v>
      </c>
      <c r="Y124" s="12" t="n">
        <v>0</v>
      </c>
      <c r="Z124" s="12" t="n">
        <v>0</v>
      </c>
      <c r="AA124" s="12" t="n">
        <v>0</v>
      </c>
      <c r="AB124" s="12" t="n">
        <v>0</v>
      </c>
      <c r="AC124" s="12" t="n">
        <v>0</v>
      </c>
      <c r="AD124" s="12" t="n">
        <v>0</v>
      </c>
      <c r="AE124" s="12" t="n">
        <v>0</v>
      </c>
      <c r="AF124" s="12" t="n">
        <v>0</v>
      </c>
      <c r="AG124" s="12" t="n">
        <v>0</v>
      </c>
      <c r="AH124" s="12" t="n">
        <v>0</v>
      </c>
      <c r="AI124" s="12" t="n">
        <v>0</v>
      </c>
      <c r="AJ124" s="12" t="n">
        <v>0</v>
      </c>
      <c r="AK124" s="12" t="n">
        <v>0</v>
      </c>
      <c r="AL124" s="12" t="n">
        <v>0</v>
      </c>
      <c r="AM124" s="12" t="n">
        <v>0</v>
      </c>
      <c r="AN124" s="12" t="n">
        <v>0</v>
      </c>
      <c r="AO124" s="12" t="n">
        <v>0</v>
      </c>
    </row>
    <row r="125">
      <c r="A125" s="55" t="s">
        <v>1020</v>
      </c>
      <c r="B125" s="12" t="s">
        <v>1031</v>
      </c>
      <c r="C125" s="12" t="s">
        <v>1022</v>
      </c>
      <c r="D125" s="12" t="s">
        <v>1025</v>
      </c>
      <c r="E125" s="12" t="n">
        <v>0</v>
      </c>
      <c r="F125" s="12" t="n">
        <v>0</v>
      </c>
      <c r="G125" s="12" t="n">
        <v>0</v>
      </c>
      <c r="H125" s="12" t="n">
        <v>0</v>
      </c>
      <c r="I125" s="12" t="n">
        <v>0</v>
      </c>
      <c r="J125" s="12" t="n">
        <v>0</v>
      </c>
      <c r="K125" s="12" t="n">
        <v>0</v>
      </c>
      <c r="L125" s="12" t="n">
        <v>0</v>
      </c>
      <c r="M125" s="12" t="n">
        <v>0</v>
      </c>
      <c r="N125" s="12" t="n">
        <v>0</v>
      </c>
      <c r="O125" s="12" t="n">
        <v>0</v>
      </c>
      <c r="P125" s="12" t="n">
        <v>0</v>
      </c>
      <c r="Q125" s="12" t="n">
        <v>0</v>
      </c>
      <c r="R125" s="12" t="n">
        <v>0</v>
      </c>
      <c r="S125" s="12" t="n">
        <v>0</v>
      </c>
      <c r="T125" s="12" t="n">
        <v>0</v>
      </c>
      <c r="U125" s="12" t="n">
        <v>0</v>
      </c>
      <c r="V125" s="12" t="n">
        <v>0</v>
      </c>
      <c r="W125" s="12" t="n">
        <v>0</v>
      </c>
      <c r="X125" s="12" t="n">
        <v>0</v>
      </c>
      <c r="Y125" s="12" t="n">
        <v>0</v>
      </c>
      <c r="Z125" s="12" t="n">
        <v>0</v>
      </c>
      <c r="AA125" s="12" t="n">
        <v>0</v>
      </c>
      <c r="AB125" s="12" t="n">
        <v>0</v>
      </c>
      <c r="AC125" s="12" t="n">
        <v>0</v>
      </c>
      <c r="AD125" s="12" t="n">
        <v>0</v>
      </c>
      <c r="AE125" s="12" t="n">
        <v>0</v>
      </c>
      <c r="AF125" s="12" t="n">
        <v>0</v>
      </c>
      <c r="AG125" s="12" t="n">
        <v>0</v>
      </c>
      <c r="AH125" s="12" t="n">
        <v>0</v>
      </c>
      <c r="AI125" s="12" t="n">
        <v>0</v>
      </c>
      <c r="AJ125" s="12" t="n">
        <v>0</v>
      </c>
      <c r="AK125" s="12" t="n">
        <v>0</v>
      </c>
      <c r="AL125" s="12" t="n">
        <v>0</v>
      </c>
      <c r="AM125" s="12" t="n">
        <v>0</v>
      </c>
      <c r="AN125" s="12" t="n">
        <v>0</v>
      </c>
      <c r="AO125" s="12" t="n">
        <v>0</v>
      </c>
    </row>
    <row r="126">
      <c r="A126" s="55" t="s">
        <v>1020</v>
      </c>
      <c r="B126" s="12" t="s">
        <v>1031</v>
      </c>
      <c r="C126" s="12" t="s">
        <v>1026</v>
      </c>
      <c r="D126" s="12" t="s">
        <v>1023</v>
      </c>
      <c r="E126" s="12" t="n">
        <v>0</v>
      </c>
      <c r="F126" s="12" t="n">
        <v>0</v>
      </c>
      <c r="G126" s="12" t="n">
        <v>0</v>
      </c>
      <c r="H126" s="12" t="n">
        <v>0</v>
      </c>
      <c r="I126" s="12" t="n">
        <v>0</v>
      </c>
      <c r="J126" s="12" t="n">
        <v>0</v>
      </c>
      <c r="K126" s="12" t="n">
        <v>0</v>
      </c>
      <c r="L126" s="12" t="n">
        <v>0</v>
      </c>
      <c r="M126" s="12" t="n">
        <v>0</v>
      </c>
      <c r="N126" s="12" t="n">
        <v>0</v>
      </c>
      <c r="O126" s="12" t="n">
        <v>0</v>
      </c>
      <c r="P126" s="12" t="n">
        <v>0</v>
      </c>
      <c r="Q126" s="12" t="n">
        <v>0</v>
      </c>
      <c r="R126" s="12" t="n">
        <v>0</v>
      </c>
      <c r="S126" s="12" t="n">
        <v>0</v>
      </c>
      <c r="T126" s="12" t="n">
        <v>0</v>
      </c>
      <c r="U126" s="12" t="n">
        <v>0</v>
      </c>
      <c r="V126" s="12" t="n">
        <v>0</v>
      </c>
      <c r="W126" s="12" t="n">
        <v>0</v>
      </c>
      <c r="X126" s="12" t="n">
        <v>0</v>
      </c>
      <c r="Y126" s="12" t="n">
        <v>0</v>
      </c>
      <c r="Z126" s="12" t="n">
        <v>0</v>
      </c>
      <c r="AA126" s="12" t="n">
        <v>0</v>
      </c>
      <c r="AB126" s="12" t="n">
        <v>0</v>
      </c>
      <c r="AC126" s="12" t="n">
        <v>0</v>
      </c>
      <c r="AD126" s="12" t="n">
        <v>0</v>
      </c>
      <c r="AE126" s="12" t="n">
        <v>0</v>
      </c>
      <c r="AF126" s="12" t="n">
        <v>0</v>
      </c>
      <c r="AG126" s="12" t="n">
        <v>0</v>
      </c>
      <c r="AH126" s="12" t="n">
        <v>0</v>
      </c>
      <c r="AI126" s="12" t="n">
        <v>0</v>
      </c>
      <c r="AJ126" s="12" t="n">
        <v>0</v>
      </c>
      <c r="AK126" s="12" t="n">
        <v>0</v>
      </c>
      <c r="AL126" s="12" t="n">
        <v>0</v>
      </c>
      <c r="AM126" s="12" t="n">
        <v>0</v>
      </c>
      <c r="AN126" s="12" t="n">
        <v>0</v>
      </c>
      <c r="AO126" s="12" t="n">
        <v>0</v>
      </c>
    </row>
    <row r="127">
      <c r="A127" s="55" t="s">
        <v>1020</v>
      </c>
      <c r="B127" s="12" t="s">
        <v>1031</v>
      </c>
      <c r="C127" s="12" t="s">
        <v>1026</v>
      </c>
      <c r="D127" s="12" t="s">
        <v>1024</v>
      </c>
      <c r="E127" s="12" t="n">
        <v>0</v>
      </c>
      <c r="F127" s="12" t="n">
        <v>0</v>
      </c>
      <c r="G127" s="12" t="n">
        <v>0</v>
      </c>
      <c r="H127" s="12" t="n">
        <v>0</v>
      </c>
      <c r="I127" s="12" t="n">
        <v>0</v>
      </c>
      <c r="J127" s="12" t="n">
        <v>0</v>
      </c>
      <c r="K127" s="12" t="n">
        <v>0</v>
      </c>
      <c r="L127" s="12" t="n">
        <v>0</v>
      </c>
      <c r="M127" s="12" t="n">
        <v>0</v>
      </c>
      <c r="N127" s="12" t="n">
        <v>0</v>
      </c>
      <c r="O127" s="12" t="n">
        <v>0</v>
      </c>
      <c r="P127" s="12" t="n">
        <v>0</v>
      </c>
      <c r="Q127" s="12" t="n">
        <v>0</v>
      </c>
      <c r="R127" s="12" t="n">
        <v>0</v>
      </c>
      <c r="S127" s="12" t="n">
        <v>0</v>
      </c>
      <c r="T127" s="12" t="n">
        <v>0</v>
      </c>
      <c r="U127" s="12" t="n">
        <v>0</v>
      </c>
      <c r="V127" s="12" t="n">
        <v>0</v>
      </c>
      <c r="W127" s="12" t="n">
        <v>0</v>
      </c>
      <c r="X127" s="12" t="n">
        <v>0</v>
      </c>
      <c r="Y127" s="12" t="n">
        <v>0</v>
      </c>
      <c r="Z127" s="12" t="n">
        <v>0</v>
      </c>
      <c r="AA127" s="12" t="n">
        <v>0</v>
      </c>
      <c r="AB127" s="12" t="n">
        <v>0</v>
      </c>
      <c r="AC127" s="12" t="n">
        <v>0</v>
      </c>
      <c r="AD127" s="12" t="n">
        <v>0</v>
      </c>
      <c r="AE127" s="12" t="n">
        <v>0</v>
      </c>
      <c r="AF127" s="12" t="n">
        <v>0</v>
      </c>
      <c r="AG127" s="12" t="n">
        <v>0</v>
      </c>
      <c r="AH127" s="12" t="n">
        <v>0</v>
      </c>
      <c r="AI127" s="12" t="n">
        <v>0</v>
      </c>
      <c r="AJ127" s="12" t="n">
        <v>0</v>
      </c>
      <c r="AK127" s="12" t="n">
        <v>0</v>
      </c>
      <c r="AL127" s="12" t="n">
        <v>0</v>
      </c>
      <c r="AM127" s="12" t="n">
        <v>0</v>
      </c>
      <c r="AN127" s="12" t="n">
        <v>0</v>
      </c>
      <c r="AO127" s="12" t="n">
        <v>0</v>
      </c>
    </row>
    <row r="128">
      <c r="A128" s="55" t="s">
        <v>1020</v>
      </c>
      <c r="B128" s="12" t="s">
        <v>1031</v>
      </c>
      <c r="C128" s="12" t="s">
        <v>1026</v>
      </c>
      <c r="D128" s="12" t="s">
        <v>1025</v>
      </c>
      <c r="E128" s="12" t="n">
        <v>0</v>
      </c>
      <c r="F128" s="12" t="n">
        <v>0</v>
      </c>
      <c r="G128" s="12" t="n">
        <v>0</v>
      </c>
      <c r="H128" s="12" t="n">
        <v>0</v>
      </c>
      <c r="I128" s="12" t="n">
        <v>0</v>
      </c>
      <c r="J128" s="12" t="n">
        <v>0</v>
      </c>
      <c r="K128" s="12" t="n">
        <v>0</v>
      </c>
      <c r="L128" s="12" t="n">
        <v>0</v>
      </c>
      <c r="M128" s="12" t="n">
        <v>0</v>
      </c>
      <c r="N128" s="12" t="n">
        <v>0</v>
      </c>
      <c r="O128" s="12" t="n">
        <v>0</v>
      </c>
      <c r="P128" s="12" t="n">
        <v>0</v>
      </c>
      <c r="Q128" s="12" t="n">
        <v>0</v>
      </c>
      <c r="R128" s="12" t="n">
        <v>0</v>
      </c>
      <c r="S128" s="12" t="n">
        <v>0</v>
      </c>
      <c r="T128" s="12" t="n">
        <v>0</v>
      </c>
      <c r="U128" s="12" t="n">
        <v>0</v>
      </c>
      <c r="V128" s="12" t="n">
        <v>0</v>
      </c>
      <c r="W128" s="12" t="n">
        <v>0</v>
      </c>
      <c r="X128" s="12" t="n">
        <v>0</v>
      </c>
      <c r="Y128" s="12" t="n">
        <v>0</v>
      </c>
      <c r="Z128" s="12" t="n">
        <v>0</v>
      </c>
      <c r="AA128" s="12" t="n">
        <v>0</v>
      </c>
      <c r="AB128" s="12" t="n">
        <v>0</v>
      </c>
      <c r="AC128" s="12" t="n">
        <v>0</v>
      </c>
      <c r="AD128" s="12" t="n">
        <v>0</v>
      </c>
      <c r="AE128" s="12" t="n">
        <v>0</v>
      </c>
      <c r="AF128" s="12" t="n">
        <v>0</v>
      </c>
      <c r="AG128" s="12" t="n">
        <v>0</v>
      </c>
      <c r="AH128" s="12" t="n">
        <v>0</v>
      </c>
      <c r="AI128" s="12" t="n">
        <v>0</v>
      </c>
      <c r="AJ128" s="12" t="n">
        <v>0</v>
      </c>
      <c r="AK128" s="12" t="n">
        <v>0</v>
      </c>
      <c r="AL128" s="12" t="n">
        <v>0</v>
      </c>
      <c r="AM128" s="12" t="n">
        <v>0</v>
      </c>
      <c r="AN128" s="12" t="n">
        <v>0</v>
      </c>
      <c r="AO128" s="12"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2" t="s">
        <v>1021</v>
      </c>
      <c r="C169" s="12" t="s">
        <v>1022</v>
      </c>
      <c r="D169" s="12"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2" t="s">
        <v>1021</v>
      </c>
      <c r="C170" s="12" t="s">
        <v>1022</v>
      </c>
      <c r="D170" s="12"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2" t="s">
        <v>1021</v>
      </c>
      <c r="C171" s="12" t="s">
        <v>1022</v>
      </c>
      <c r="D171" s="12"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2" t="s">
        <v>1021</v>
      </c>
      <c r="C172" s="12" t="s">
        <v>1026</v>
      </c>
      <c r="D172" s="12"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2" t="s">
        <v>1021</v>
      </c>
      <c r="C173" s="12" t="s">
        <v>1026</v>
      </c>
      <c r="D173" s="12"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2" t="s">
        <v>1021</v>
      </c>
      <c r="C174" s="12" t="s">
        <v>1026</v>
      </c>
      <c r="D174" s="12"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2" t="s">
        <v>1027</v>
      </c>
      <c r="C175" s="12" t="s">
        <v>1022</v>
      </c>
      <c r="D175" s="12"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2" t="s">
        <v>1027</v>
      </c>
      <c r="C176" s="12" t="s">
        <v>1022</v>
      </c>
      <c r="D176" s="12"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2" t="s">
        <v>1027</v>
      </c>
      <c r="C177" s="12" t="s">
        <v>1022</v>
      </c>
      <c r="D177" s="12"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2" t="s">
        <v>1027</v>
      </c>
      <c r="C178" s="12" t="s">
        <v>1026</v>
      </c>
      <c r="D178" s="12"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2" t="s">
        <v>1027</v>
      </c>
      <c r="C179" s="12" t="s">
        <v>1026</v>
      </c>
      <c r="D179" s="12"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2" t="s">
        <v>1027</v>
      </c>
      <c r="C180" s="12" t="s">
        <v>1026</v>
      </c>
      <c r="D180" s="12"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2" t="s">
        <v>1028</v>
      </c>
      <c r="C181" s="12" t="s">
        <v>1022</v>
      </c>
      <c r="D181" s="12"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2" t="s">
        <v>1028</v>
      </c>
      <c r="C182" s="12" t="s">
        <v>1022</v>
      </c>
      <c r="D182" s="12"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2" t="s">
        <v>1028</v>
      </c>
      <c r="C183" s="12" t="s">
        <v>1022</v>
      </c>
      <c r="D183" s="12"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2" t="s">
        <v>1028</v>
      </c>
      <c r="C184" s="12" t="s">
        <v>1026</v>
      </c>
      <c r="D184" s="12"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2" t="s">
        <v>1028</v>
      </c>
      <c r="C185" s="12" t="s">
        <v>1026</v>
      </c>
      <c r="D185" s="12"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2" t="s">
        <v>1028</v>
      </c>
      <c r="C186" s="12" t="s">
        <v>1026</v>
      </c>
      <c r="D186" s="12"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2" t="s">
        <v>1029</v>
      </c>
      <c r="C187" s="12" t="s">
        <v>1022</v>
      </c>
      <c r="D187" s="12"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2" t="s">
        <v>1029</v>
      </c>
      <c r="C188" s="12" t="s">
        <v>1022</v>
      </c>
      <c r="D188" s="12"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2" t="s">
        <v>1029</v>
      </c>
      <c r="C189" s="12" t="s">
        <v>1022</v>
      </c>
      <c r="D189" s="12"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2" t="s">
        <v>1029</v>
      </c>
      <c r="C190" s="12" t="s">
        <v>1026</v>
      </c>
      <c r="D190" s="12"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2" t="s">
        <v>1029</v>
      </c>
      <c r="C191" s="12" t="s">
        <v>1026</v>
      </c>
      <c r="D191" s="12"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2" t="s">
        <v>1029</v>
      </c>
      <c r="C192" s="12" t="s">
        <v>1026</v>
      </c>
      <c r="D192" s="12"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2" t="s">
        <v>1030</v>
      </c>
      <c r="C193" s="12" t="s">
        <v>1022</v>
      </c>
      <c r="D193" s="12"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2" t="s">
        <v>1030</v>
      </c>
      <c r="C194" s="12" t="s">
        <v>1022</v>
      </c>
      <c r="D194" s="12"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2" t="s">
        <v>1030</v>
      </c>
      <c r="C195" s="12" t="s">
        <v>1022</v>
      </c>
      <c r="D195" s="12"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2" t="s">
        <v>1030</v>
      </c>
      <c r="C196" s="12" t="s">
        <v>1026</v>
      </c>
      <c r="D196" s="12"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2" t="s">
        <v>1030</v>
      </c>
      <c r="C197" s="12" t="s">
        <v>1026</v>
      </c>
      <c r="D197" s="12"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2" t="s">
        <v>1030</v>
      </c>
      <c r="C198" s="12" t="s">
        <v>1026</v>
      </c>
      <c r="D198" s="12"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2" t="s">
        <v>1031</v>
      </c>
      <c r="C199" s="12" t="s">
        <v>1022</v>
      </c>
      <c r="D199" s="12"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2" t="s">
        <v>1031</v>
      </c>
      <c r="C200" s="12" t="s">
        <v>1022</v>
      </c>
      <c r="D200" s="12"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2" t="s">
        <v>1031</v>
      </c>
      <c r="C201" s="12" t="s">
        <v>1022</v>
      </c>
      <c r="D201" s="12"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2" t="s">
        <v>1031</v>
      </c>
      <c r="C202" s="12" t="s">
        <v>1026</v>
      </c>
      <c r="D202" s="12"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2" t="s">
        <v>1031</v>
      </c>
      <c r="C203" s="12" t="s">
        <v>1026</v>
      </c>
      <c r="D203" s="12"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2" t="s">
        <v>1031</v>
      </c>
      <c r="C204" s="12" t="s">
        <v>1026</v>
      </c>
      <c r="D204" s="12"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B21" s="12"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row>
    <row r="22">
      <c r="A22" s="31" t="s">
        <v>766</v>
      </c>
    </row>
    <row r="23">
      <c r="C23" s="10" t="n">
        <f>SUM(C15:C21)-SUM(C6:C7)</f>
        <v>0</v>
      </c>
      <c r="D23" s="10" t="n">
        <f t="shared" ref="D23:AM23" si="8">SUM(D15:D21)-SUM(D6:D7)</f>
        <v>0</v>
      </c>
      <c r="E23" s="10" t="n">
        <f t="shared" si="8"/>
        <v>0</v>
      </c>
      <c r="F23" s="10" t="n">
        <f t="shared" si="8"/>
        <v>0</v>
      </c>
      <c r="G23" s="10" t="n">
        <f t="shared" si="8"/>
        <v>0</v>
      </c>
      <c r="H23" s="10" t="e">
        <f t="shared" si="8"/>
        <v>#DIV/0!</v>
      </c>
      <c r="I23" s="10" t="n">
        <f t="shared" si="8"/>
        <v>0</v>
      </c>
      <c r="J23" s="10" t="n">
        <f t="shared" si="8"/>
        <v>0</v>
      </c>
      <c r="K23" s="10" t="n">
        <f t="shared" si="8"/>
        <v>0</v>
      </c>
      <c r="L23" s="10" t="n">
        <f t="shared" si="8"/>
        <v>0</v>
      </c>
      <c r="M23" s="10" t="e">
        <f t="shared" si="8"/>
        <v>#DIV/0!</v>
      </c>
      <c r="N23" s="10" t="n">
        <f t="shared" si="8"/>
        <v>0</v>
      </c>
      <c r="O23" s="10" t="n">
        <f t="shared" si="8"/>
        <v>0</v>
      </c>
      <c r="P23" s="10" t="n">
        <f t="shared" si="8"/>
        <v>0</v>
      </c>
      <c r="Q23" s="10" t="n">
        <f t="shared" si="8"/>
        <v>0</v>
      </c>
      <c r="R23" s="10" t="n">
        <f t="shared" si="8"/>
        <v>0</v>
      </c>
      <c r="S23" s="10" t="n">
        <f t="shared" si="8"/>
        <v>0</v>
      </c>
      <c r="T23" s="10" t="n">
        <f t="shared" si="8"/>
        <v>0</v>
      </c>
      <c r="U23" s="10" t="n">
        <f t="shared" si="8"/>
        <v>0</v>
      </c>
      <c r="V23" s="10" t="n">
        <f t="shared" si="8"/>
        <v>0</v>
      </c>
      <c r="W23" s="10" t="n">
        <f t="shared" si="8"/>
        <v>0</v>
      </c>
      <c r="X23" s="10" t="n">
        <f t="shared" si="8"/>
        <v>0</v>
      </c>
      <c r="Y23" s="10" t="n">
        <f t="shared" si="8"/>
        <v>0</v>
      </c>
      <c r="Z23" s="10" t="n">
        <f t="shared" si="8"/>
        <v>0</v>
      </c>
      <c r="AA23" s="10" t="n">
        <f t="shared" si="8"/>
        <v>0</v>
      </c>
      <c r="AB23" s="10" t="n">
        <f t="shared" si="8"/>
        <v>0</v>
      </c>
      <c r="AC23" s="10" t="n">
        <f t="shared" si="8"/>
        <v>0</v>
      </c>
      <c r="AD23" s="10" t="n">
        <f t="shared" si="8"/>
        <v>0</v>
      </c>
      <c r="AE23" s="10" t="n">
        <f t="shared" si="8"/>
        <v>0</v>
      </c>
      <c r="AF23" s="10" t="n">
        <f t="shared" si="8"/>
        <v>0</v>
      </c>
      <c r="AG23" s="10" t="n">
        <f t="shared" si="8"/>
        <v>0</v>
      </c>
      <c r="AH23" s="10" t="n">
        <f t="shared" si="8"/>
        <v>0</v>
      </c>
      <c r="AI23" s="10" t="n">
        <f t="shared" si="8"/>
        <v>0</v>
      </c>
      <c r="AJ23" s="10" t="n">
        <f t="shared" si="8"/>
        <v>0</v>
      </c>
      <c r="AK23" s="10" t="n">
        <f t="shared" si="8"/>
        <v>0</v>
      </c>
      <c r="AL23" s="10" t="n">
        <f t="shared" si="8"/>
        <v>0</v>
      </c>
      <c r="AM23" s="10" t="n">
        <f t="shared" si="8"/>
        <v>0</v>
      </c>
    </row>
    <row r="24">
      <c r="B24" s="12" t="s">
        <v>767</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row>
    <row r="26">
      <c r="A26" s="31" t="s">
        <v>768</v>
      </c>
    </row>
    <row r="28">
      <c r="A28" s="12" t="s">
        <v>751</v>
      </c>
      <c r="B28" s="12" t="s">
        <v>752</v>
      </c>
      <c r="C28" s="12" t="s">
        <v>17</v>
      </c>
      <c r="D28" s="12" t="s">
        <v>18</v>
      </c>
      <c r="E28" s="12" t="s">
        <v>19</v>
      </c>
      <c r="F28" s="12" t="s">
        <v>20</v>
      </c>
      <c r="G28" s="12" t="s">
        <v>21</v>
      </c>
      <c r="H28" s="12" t="s">
        <v>22</v>
      </c>
      <c r="I28" s="12" t="s">
        <v>23</v>
      </c>
      <c r="J28" s="12" t="s">
        <v>24</v>
      </c>
      <c r="K28" s="12" t="s">
        <v>25</v>
      </c>
      <c r="L28" s="12" t="s">
        <v>26</v>
      </c>
      <c r="M28" s="12" t="s">
        <v>27</v>
      </c>
      <c r="N28" s="12" t="s">
        <v>28</v>
      </c>
      <c r="O28" s="12" t="s">
        <v>29</v>
      </c>
      <c r="P28" s="12" t="s">
        <v>30</v>
      </c>
      <c r="Q28" s="12" t="s">
        <v>31</v>
      </c>
      <c r="R28" s="12" t="s">
        <v>32</v>
      </c>
      <c r="S28" s="12" t="s">
        <v>33</v>
      </c>
      <c r="T28" s="12" t="s">
        <v>34</v>
      </c>
      <c r="U28" s="12" t="s">
        <v>35</v>
      </c>
      <c r="V28" s="12" t="s">
        <v>36</v>
      </c>
      <c r="W28" s="12" t="s">
        <v>37</v>
      </c>
      <c r="X28" s="12" t="s">
        <v>38</v>
      </c>
      <c r="Y28" s="12" t="s">
        <v>39</v>
      </c>
      <c r="Z28" s="12" t="s">
        <v>40</v>
      </c>
      <c r="AA28" s="12" t="s">
        <v>41</v>
      </c>
      <c r="AB28" s="12" t="s">
        <v>42</v>
      </c>
      <c r="AC28" s="12" t="s">
        <v>43</v>
      </c>
      <c r="AD28" s="12" t="s">
        <v>44</v>
      </c>
      <c r="AE28" s="12" t="s">
        <v>45</v>
      </c>
      <c r="AF28" s="12" t="s">
        <v>46</v>
      </c>
      <c r="AG28" s="12" t="s">
        <v>47</v>
      </c>
      <c r="AH28" s="12" t="s">
        <v>48</v>
      </c>
      <c r="AI28" s="12" t="s">
        <v>49</v>
      </c>
      <c r="AJ28" s="12" t="s">
        <v>50</v>
      </c>
      <c r="AK28" s="12" t="s">
        <v>51</v>
      </c>
      <c r="AL28" s="12" t="s">
        <v>52</v>
      </c>
      <c r="AM28" s="12" t="s">
        <v>53</v>
      </c>
    </row>
    <row r="29">
      <c r="A29" s="12" t="s">
        <v>754</v>
      </c>
      <c r="B29" s="12"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2" t="s">
        <v>754</v>
      </c>
      <c r="B30" s="12"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2" t="s">
        <v>754</v>
      </c>
      <c r="B31" s="12"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2" t="s">
        <v>758</v>
      </c>
      <c r="B32" s="12"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2" t="s">
        <v>758</v>
      </c>
      <c r="B33" s="12"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2" t="s">
        <v>758</v>
      </c>
      <c r="B34" s="12"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2"/>
      <c r="B35" s="12" t="s">
        <v>130</v>
      </c>
      <c r="C35" s="12" t="n">
        <v>45047562.781448402</v>
      </c>
      <c r="D35" s="12" t="n">
        <v>3016452.8503418001</v>
      </c>
      <c r="E35" s="12" t="n">
        <v>45448976.207809404</v>
      </c>
      <c r="F35" s="12" t="n">
        <v>25020455.3722382</v>
      </c>
      <c r="G35" s="12" t="n">
        <v>7905880.74035645</v>
      </c>
      <c r="H35" s="12" t="n">
        <v>0</v>
      </c>
      <c r="I35" s="12" t="n">
        <v>32478138.244628899</v>
      </c>
      <c r="J35" s="12" t="n">
        <v>0</v>
      </c>
      <c r="K35" s="12" t="n">
        <v>38385300.024795502</v>
      </c>
      <c r="L35" s="12" t="n">
        <v>30151417.069320701</v>
      </c>
      <c r="M35" s="12" t="n">
        <v>0</v>
      </c>
      <c r="N35" s="12" t="n">
        <v>0</v>
      </c>
      <c r="O35" s="12" t="n">
        <v>0</v>
      </c>
      <c r="P35" s="12" t="n">
        <v>0</v>
      </c>
      <c r="Q35" s="12" t="n">
        <v>42798455.938720703</v>
      </c>
      <c r="R35" s="12" t="n">
        <v>9041331.48193359</v>
      </c>
      <c r="S35" s="12"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2"/>
      <c r="B38" s="12" t="s">
        <v>130</v>
      </c>
      <c r="C38" s="12" t="s">
        <v>17</v>
      </c>
      <c r="D38" s="12" t="s">
        <v>18</v>
      </c>
      <c r="E38" s="12" t="s">
        <v>19</v>
      </c>
      <c r="F38" s="12" t="s">
        <v>20</v>
      </c>
      <c r="G38" s="12" t="s">
        <v>21</v>
      </c>
      <c r="H38" s="12" t="s">
        <v>22</v>
      </c>
      <c r="I38" s="12" t="s">
        <v>23</v>
      </c>
      <c r="J38" s="12" t="s">
        <v>24</v>
      </c>
      <c r="K38" s="12" t="s">
        <v>25</v>
      </c>
      <c r="L38" s="12" t="s">
        <v>26</v>
      </c>
      <c r="M38" s="12" t="s">
        <v>27</v>
      </c>
      <c r="N38" s="12" t="s">
        <v>28</v>
      </c>
      <c r="O38" s="12" t="s">
        <v>29</v>
      </c>
      <c r="P38" s="12" t="s">
        <v>30</v>
      </c>
      <c r="Q38" s="12" t="s">
        <v>31</v>
      </c>
      <c r="R38" s="12" t="s">
        <v>32</v>
      </c>
      <c r="S38" s="12" t="s">
        <v>33</v>
      </c>
      <c r="T38" s="12" t="s">
        <v>34</v>
      </c>
      <c r="U38" s="12" t="s">
        <v>35</v>
      </c>
      <c r="V38" s="12" t="s">
        <v>36</v>
      </c>
      <c r="W38" s="12" t="s">
        <v>37</v>
      </c>
      <c r="X38" s="12" t="s">
        <v>38</v>
      </c>
      <c r="Y38" s="12" t="s">
        <v>39</v>
      </c>
      <c r="Z38" s="12" t="s">
        <v>40</v>
      </c>
      <c r="AA38" s="12" t="s">
        <v>41</v>
      </c>
      <c r="AB38" s="12" t="s">
        <v>42</v>
      </c>
      <c r="AC38" s="12" t="s">
        <v>43</v>
      </c>
      <c r="AD38" s="12" t="s">
        <v>44</v>
      </c>
      <c r="AE38" s="12" t="s">
        <v>45</v>
      </c>
      <c r="AF38" s="12" t="s">
        <v>46</v>
      </c>
      <c r="AG38" s="12" t="s">
        <v>47</v>
      </c>
      <c r="AH38" s="12" t="s">
        <v>48</v>
      </c>
      <c r="AI38" s="12" t="s">
        <v>49</v>
      </c>
      <c r="AJ38" s="12" t="s">
        <v>50</v>
      </c>
      <c r="AK38" s="12" t="s">
        <v>51</v>
      </c>
      <c r="AL38" s="12" t="s">
        <v>52</v>
      </c>
      <c r="AM38" s="12" t="s">
        <v>53</v>
      </c>
    </row>
    <row r="41">
      <c r="A41" s="31"/>
      <c r="B41" s="36" t="s">
        <v>769</v>
      </c>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9" t="s">
        <v>764</v>
      </c>
      <c r="F13" s="9"/>
      <c r="G13" s="9"/>
      <c r="H13" s="9"/>
      <c r="I13" s="9"/>
    </row>
    <row r="14">
      <c r="A14" s="31" t="s">
        <v>765</v>
      </c>
    </row>
    <row r="15">
      <c r="B15" s="12"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row>
    <row r="16">
      <c r="B16" s="12"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row>
    <row r="17">
      <c r="B17" s="12"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row>
    <row r="18">
      <c r="B18" s="12"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row>
    <row r="19">
      <c r="B19" s="12"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row>
    <row r="20">
      <c r="B20" s="12"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row>
    <row r="21">
      <c r="A21" s="31" t="s">
        <v>766</v>
      </c>
    </row>
    <row r="22">
      <c r="B22" s="12" t="s">
        <v>130</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row>
    <row r="23">
      <c r="B23" s="12" t="s">
        <v>767</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row>
    <row r="25">
      <c r="A25" s="31" t="s">
        <v>768</v>
      </c>
    </row>
    <row r="27">
      <c r="A27" s="12" t="s">
        <v>751</v>
      </c>
      <c r="B27" s="12" t="s">
        <v>752</v>
      </c>
      <c r="C27" s="12" t="s">
        <v>17</v>
      </c>
      <c r="D27" s="12" t="s">
        <v>18</v>
      </c>
      <c r="E27" s="12" t="s">
        <v>19</v>
      </c>
      <c r="F27" s="12" t="s">
        <v>20</v>
      </c>
      <c r="G27" s="12" t="s">
        <v>21</v>
      </c>
      <c r="H27" s="12" t="s">
        <v>22</v>
      </c>
      <c r="I27" s="12" t="s">
        <v>23</v>
      </c>
      <c r="J27" s="12" t="s">
        <v>24</v>
      </c>
      <c r="K27" s="12" t="s">
        <v>25</v>
      </c>
      <c r="L27" s="12" t="s">
        <v>26</v>
      </c>
      <c r="M27" s="12" t="s">
        <v>27</v>
      </c>
      <c r="N27" s="12" t="s">
        <v>28</v>
      </c>
      <c r="O27" s="12" t="s">
        <v>29</v>
      </c>
      <c r="P27" s="12" t="s">
        <v>30</v>
      </c>
      <c r="Q27" s="12" t="s">
        <v>31</v>
      </c>
      <c r="R27" s="12" t="s">
        <v>32</v>
      </c>
      <c r="S27" s="12" t="s">
        <v>33</v>
      </c>
      <c r="T27" s="12" t="s">
        <v>34</v>
      </c>
      <c r="U27" s="12" t="s">
        <v>35</v>
      </c>
      <c r="V27" s="12" t="s">
        <v>36</v>
      </c>
      <c r="W27" s="12" t="s">
        <v>37</v>
      </c>
      <c r="X27" s="12" t="s">
        <v>38</v>
      </c>
      <c r="Y27" s="12" t="s">
        <v>39</v>
      </c>
      <c r="Z27" s="12" t="s">
        <v>40</v>
      </c>
      <c r="AA27" s="12" t="s">
        <v>41</v>
      </c>
      <c r="AB27" s="12" t="s">
        <v>42</v>
      </c>
      <c r="AC27" s="12" t="s">
        <v>43</v>
      </c>
      <c r="AD27" s="12" t="s">
        <v>44</v>
      </c>
      <c r="AE27" s="12" t="s">
        <v>45</v>
      </c>
      <c r="AF27" s="12" t="s">
        <v>46</v>
      </c>
      <c r="AG27" s="12" t="s">
        <v>47</v>
      </c>
      <c r="AH27" s="12" t="s">
        <v>48</v>
      </c>
      <c r="AI27" s="12" t="s">
        <v>49</v>
      </c>
      <c r="AJ27" s="12" t="s">
        <v>50</v>
      </c>
      <c r="AK27" s="12" t="s">
        <v>51</v>
      </c>
      <c r="AL27" s="12" t="s">
        <v>52</v>
      </c>
      <c r="AM27" s="12" t="s">
        <v>53</v>
      </c>
    </row>
    <row r="28">
      <c r="A28" s="12" t="s">
        <v>754</v>
      </c>
      <c r="B28" s="12"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2" t="s">
        <v>754</v>
      </c>
      <c r="B29" s="12"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2" t="s">
        <v>754</v>
      </c>
      <c r="B30" s="12"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2" t="s">
        <v>758</v>
      </c>
      <c r="B31" s="12"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2" t="s">
        <v>758</v>
      </c>
      <c r="B32" s="12"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2" t="s">
        <v>758</v>
      </c>
      <c r="B33" s="12"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c r="A35" s="31" t="s">
        <v>130</v>
      </c>
    </row>
    <row r="36">
      <c r="A36" s="31"/>
    </row>
    <row r="37">
      <c r="A37" s="12"/>
      <c r="B37" s="12" t="s">
        <v>130</v>
      </c>
      <c r="C37" s="12" t="s">
        <v>17</v>
      </c>
      <c r="D37" s="12" t="s">
        <v>18</v>
      </c>
      <c r="E37" s="12" t="s">
        <v>19</v>
      </c>
      <c r="F37" s="12" t="s">
        <v>20</v>
      </c>
      <c r="G37" s="12" t="s">
        <v>21</v>
      </c>
      <c r="H37" s="12" t="s">
        <v>22</v>
      </c>
      <c r="I37" s="12" t="s">
        <v>23</v>
      </c>
      <c r="J37" s="12" t="s">
        <v>24</v>
      </c>
      <c r="K37" s="12" t="s">
        <v>25</v>
      </c>
      <c r="L37" s="12" t="s">
        <v>26</v>
      </c>
      <c r="M37" s="12" t="s">
        <v>27</v>
      </c>
      <c r="N37" s="12" t="s">
        <v>28</v>
      </c>
      <c r="O37" s="12" t="s">
        <v>29</v>
      </c>
      <c r="P37" s="12" t="s">
        <v>30</v>
      </c>
      <c r="Q37" s="12" t="s">
        <v>31</v>
      </c>
      <c r="R37" s="12" t="s">
        <v>32</v>
      </c>
      <c r="S37" s="12" t="s">
        <v>33</v>
      </c>
      <c r="T37" s="12" t="s">
        <v>34</v>
      </c>
      <c r="U37" s="12" t="s">
        <v>35</v>
      </c>
      <c r="V37" s="12" t="s">
        <v>36</v>
      </c>
      <c r="W37" s="12" t="s">
        <v>37</v>
      </c>
      <c r="X37" s="12" t="s">
        <v>38</v>
      </c>
      <c r="Y37" s="12" t="s">
        <v>39</v>
      </c>
      <c r="Z37" s="12" t="s">
        <v>40</v>
      </c>
      <c r="AA37" s="12" t="s">
        <v>41</v>
      </c>
      <c r="AB37" s="12" t="s">
        <v>42</v>
      </c>
      <c r="AC37" s="12" t="s">
        <v>43</v>
      </c>
      <c r="AD37" s="12" t="s">
        <v>44</v>
      </c>
      <c r="AE37" s="12" t="s">
        <v>45</v>
      </c>
      <c r="AF37" s="12" t="s">
        <v>46</v>
      </c>
      <c r="AG37" s="12" t="s">
        <v>47</v>
      </c>
      <c r="AH37" s="12" t="s">
        <v>48</v>
      </c>
      <c r="AI37" s="12" t="s">
        <v>49</v>
      </c>
      <c r="AJ37" s="12" t="s">
        <v>50</v>
      </c>
      <c r="AK37" s="12" t="s">
        <v>51</v>
      </c>
      <c r="AL37" s="12" t="s">
        <v>52</v>
      </c>
      <c r="AM37" s="12" t="s">
        <v>53</v>
      </c>
    </row>
    <row r="38">
      <c r="A38" s="12"/>
      <c r="B38" s="12" t="s">
        <v>130</v>
      </c>
      <c r="C38" s="12" t="n">
        <v>45047562.781448402</v>
      </c>
      <c r="D38" s="12" t="n">
        <v>3016452.8503418001</v>
      </c>
      <c r="E38" s="12" t="n">
        <v>45448976.207809404</v>
      </c>
      <c r="F38" s="12" t="n">
        <v>25020455.3722382</v>
      </c>
      <c r="G38" s="12" t="n">
        <v>7905880.74035645</v>
      </c>
      <c r="H38" s="12" t="n">
        <v>0</v>
      </c>
      <c r="I38" s="12" t="n">
        <v>32478138.244628899</v>
      </c>
      <c r="J38" s="12" t="n">
        <v>0</v>
      </c>
      <c r="K38" s="12" t="n">
        <v>38385300.024795502</v>
      </c>
      <c r="L38" s="12" t="n">
        <v>30151417.069320701</v>
      </c>
      <c r="M38" s="12" t="n">
        <v>0</v>
      </c>
      <c r="N38" s="12" t="n">
        <v>0</v>
      </c>
      <c r="O38" s="12" t="n">
        <v>0</v>
      </c>
      <c r="P38" s="12" t="n">
        <v>0</v>
      </c>
      <c r="Q38" s="12" t="n">
        <v>42798455.938720703</v>
      </c>
      <c r="R38" s="12" t="n">
        <v>9041331.48193359</v>
      </c>
      <c r="S38" s="12"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2" t="s">
        <v>124</v>
      </c>
      <c r="E4" s="12" t="s">
        <v>125</v>
      </c>
      <c r="F4" s="12" t="s">
        <v>126</v>
      </c>
      <c r="G4" s="12" t="s">
        <v>127</v>
      </c>
      <c r="H4" s="12" t="s">
        <v>128</v>
      </c>
      <c r="I4" s="12" t="s">
        <v>129</v>
      </c>
      <c r="J4" s="12" t="s">
        <v>130</v>
      </c>
      <c r="K4" s="12" t="s">
        <v>767</v>
      </c>
    </row>
    <row r="5" ht="15.75" customHeight="1">
      <c r="B5" t="s">
        <v>498</v>
      </c>
      <c r="M5" s="12" t="s">
        <v>771</v>
      </c>
      <c r="N5" s="12" t="s">
        <v>772</v>
      </c>
      <c r="O5" s="12" t="s">
        <v>130</v>
      </c>
    </row>
    <row r="6" ht="15.75" customHeight="1">
      <c r="C6" s="13"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2"/>
      <c r="K6" s="12"/>
      <c r="M6" s="12" t="s">
        <v>773</v>
      </c>
      <c r="N6" s="12" t="s">
        <v>774</v>
      </c>
      <c r="O6" s="77" t="n">
        <v>57510740.830154397</v>
      </c>
    </row>
    <row r="7" ht="15.75" customHeight="1">
      <c r="C7" s="13"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2"/>
      <c r="K7" s="12"/>
      <c r="M7" s="12" t="s">
        <v>773</v>
      </c>
      <c r="N7" s="12" t="s">
        <v>775</v>
      </c>
      <c r="O7" s="77" t="n">
        <v>77436982.557525605</v>
      </c>
    </row>
    <row r="8" ht="15.75" customHeight="1">
      <c r="C8" s="13"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2"/>
      <c r="K8" s="12"/>
      <c r="M8" s="12" t="s">
        <v>773</v>
      </c>
      <c r="N8" s="12" t="s">
        <v>776</v>
      </c>
      <c r="O8" s="77" t="n">
        <v>104578879.424477</v>
      </c>
    </row>
    <row r="9" ht="15.75" customHeight="1">
      <c r="C9" s="13"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2"/>
      <c r="K9" s="12"/>
      <c r="M9" s="12" t="s">
        <v>773</v>
      </c>
      <c r="N9" s="12" t="s">
        <v>777</v>
      </c>
      <c r="O9" s="77" t="n">
        <v>124723382.45765699</v>
      </c>
    </row>
    <row r="10" ht="15.75" customHeight="1">
      <c r="C10" s="13"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2"/>
      <c r="K10" s="12"/>
      <c r="M10" s="12" t="s">
        <v>773</v>
      </c>
      <c r="N10" s="12" t="s">
        <v>778</v>
      </c>
      <c r="O10" s="77" t="n">
        <v>203923504.00672901</v>
      </c>
    </row>
    <row r="11" ht="15.75" customHeight="1">
      <c r="C11" s="13"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2"/>
      <c r="K11" s="12"/>
      <c r="M11" s="12" t="s">
        <v>779</v>
      </c>
      <c r="N11" s="12" t="s">
        <v>774</v>
      </c>
      <c r="O11" s="77" t="n">
        <v>91338333.884315506</v>
      </c>
    </row>
    <row r="12" ht="15.75" customHeight="1">
      <c r="C12" s="13"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2"/>
      <c r="K12" s="12"/>
      <c r="M12" s="12" t="s">
        <v>779</v>
      </c>
      <c r="N12" s="12" t="s">
        <v>775</v>
      </c>
      <c r="O12" s="77" t="n">
        <v>172982395.871185</v>
      </c>
    </row>
    <row r="13" ht="15.75" customHeight="1">
      <c r="C13" s="13"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2"/>
      <c r="K13" s="12"/>
      <c r="M13" s="12" t="s">
        <v>779</v>
      </c>
      <c r="N13" s="12" t="s">
        <v>776</v>
      </c>
      <c r="O13" s="77" t="n">
        <v>303575256.64318103</v>
      </c>
    </row>
    <row r="14" ht="15.75" customHeight="1">
      <c r="C14" s="13"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2"/>
      <c r="K14" s="12"/>
      <c r="M14" s="12" t="s">
        <v>779</v>
      </c>
      <c r="N14" s="12" t="s">
        <v>777</v>
      </c>
      <c r="O14" s="77" t="n">
        <v>397204824.52236199</v>
      </c>
    </row>
    <row r="15" ht="15.75" customHeight="1">
      <c r="C15" s="13"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2"/>
      <c r="K15" s="12"/>
      <c r="M15" s="12" t="s">
        <v>779</v>
      </c>
      <c r="N15" s="12" t="s">
        <v>778</v>
      </c>
      <c r="O15" s="77" t="n">
        <v>762309666.74930203</v>
      </c>
    </row>
    <row r="16">
      <c r="B16" t="s">
        <v>780</v>
      </c>
    </row>
    <row r="17">
      <c r="C17" t="s">
        <v>780</v>
      </c>
      <c r="D17" s="12"/>
      <c r="E17" s="12"/>
      <c r="F17" s="12"/>
      <c r="G17" s="12"/>
      <c r="H17" s="12"/>
      <c r="I17" s="12"/>
      <c r="J17" s="12"/>
      <c r="K17" s="12"/>
    </row>
    <row r="21">
      <c r="A21" s="7"/>
      <c r="B21" s="12" t="s">
        <v>771</v>
      </c>
      <c r="C21" s="12" t="s">
        <v>772</v>
      </c>
      <c r="D21" s="12" t="s">
        <v>781</v>
      </c>
      <c r="E21" s="12" t="s">
        <v>782</v>
      </c>
      <c r="F21" s="12" t="s">
        <v>783</v>
      </c>
      <c r="G21" s="12" t="s">
        <v>784</v>
      </c>
      <c r="H21" s="12" t="s">
        <v>785</v>
      </c>
      <c r="I21" s="12" t="s">
        <v>786</v>
      </c>
      <c r="M21" s="12" t="s">
        <v>771</v>
      </c>
      <c r="N21" s="12" t="s">
        <v>772</v>
      </c>
      <c r="O21" t="s">
        <v>787</v>
      </c>
      <c r="P21" t="s">
        <v>788</v>
      </c>
    </row>
    <row r="22">
      <c r="A22" s="7"/>
      <c r="B22" s="12" t="s">
        <v>773</v>
      </c>
      <c r="C22" s="12" t="s">
        <v>774</v>
      </c>
      <c r="D22" s="77" t="n">
        <v>7071448.8291778602</v>
      </c>
      <c r="E22" s="77" t="n">
        <v>73976895.979038194</v>
      </c>
      <c r="F22" s="77" t="n">
        <v>40873369.313865699</v>
      </c>
      <c r="G22" s="77" t="n">
        <v>13240854.3257904</v>
      </c>
      <c r="H22" s="77" t="n">
        <v>149888607.97185901</v>
      </c>
      <c r="I22" s="77" t="n">
        <v>35772884.346687302</v>
      </c>
      <c r="M22" s="12" t="s">
        <v>773</v>
      </c>
      <c r="N22" s="12" t="s">
        <v>774</v>
      </c>
      <c r="O22" t="n">
        <f>SUM(D22:I22)/(SUM(D22:I22)+O6)</f>
        <v>0.84798982121798183</v>
      </c>
      <c r="P22" t="n">
        <f>1-O22</f>
        <v>0.15201017878201817</v>
      </c>
    </row>
    <row r="23">
      <c r="A23" s="7"/>
      <c r="B23" s="12" t="s">
        <v>773</v>
      </c>
      <c r="C23" s="12" t="s">
        <v>775</v>
      </c>
      <c r="D23" s="77" t="n">
        <v>3136840.3759765602</v>
      </c>
      <c r="E23" s="77" t="n">
        <v>69199593.075496703</v>
      </c>
      <c r="F23" s="77" t="n">
        <v>62840081.284919702</v>
      </c>
      <c r="G23" s="77" t="n">
        <v>21365569.8562737</v>
      </c>
      <c r="H23" s="77" t="n">
        <v>185579382.27907899</v>
      </c>
      <c r="I23" s="77" t="n">
        <v>43775773.859733596</v>
      </c>
      <c r="M23" s="12" t="s">
        <v>773</v>
      </c>
      <c r="N23" s="12" t="s">
        <v>775</v>
      </c>
      <c r="O23" t="n">
        <f t="shared" ref="O23:O31" si="0">SUM(D23:I23)/(SUM(D23:I23)+O7)</f>
        <v>0.83287014283591077</v>
      </c>
      <c r="P23" t="n">
        <f t="shared" ref="P23:P31" si="1">1-O23</f>
        <v>0.16712985716408923</v>
      </c>
    </row>
    <row r="24">
      <c r="A24" s="7"/>
      <c r="B24" s="12" t="s">
        <v>773</v>
      </c>
      <c r="C24" s="12" t="s">
        <v>776</v>
      </c>
      <c r="D24" s="77" t="n">
        <v>3384630.59442139</v>
      </c>
      <c r="E24" s="77" t="n">
        <v>68131257.743598893</v>
      </c>
      <c r="F24" s="77" t="n">
        <v>62812281.613792397</v>
      </c>
      <c r="G24" s="77" t="n">
        <v>9797217.2485771198</v>
      </c>
      <c r="H24" s="77" t="n">
        <v>181840369.616566</v>
      </c>
      <c r="I24" s="77" t="n">
        <v>53134918.167945899</v>
      </c>
      <c r="M24" s="12" t="s">
        <v>773</v>
      </c>
      <c r="N24" s="12" t="s">
        <v>776</v>
      </c>
      <c r="O24" t="n">
        <f t="shared" si="0"/>
        <v>0.78378478380758043</v>
      </c>
      <c r="P24" t="n">
        <f t="shared" si="1"/>
        <v>0.21621521619241957</v>
      </c>
    </row>
    <row r="25">
      <c r="A25" s="7"/>
      <c r="B25" s="12" t="s">
        <v>773</v>
      </c>
      <c r="C25" s="12" t="s">
        <v>777</v>
      </c>
      <c r="D25" s="77" t="n">
        <v>2903819.61181641</v>
      </c>
      <c r="E25" s="77" t="n">
        <v>89812175.441043898</v>
      </c>
      <c r="F25" s="77" t="n">
        <v>101771026.747917</v>
      </c>
      <c r="G25" s="77" t="n">
        <v>9141380.6729125995</v>
      </c>
      <c r="H25" s="77" t="n">
        <v>243339687.548706</v>
      </c>
      <c r="I25" s="77" t="n">
        <v>104186022.09124801</v>
      </c>
      <c r="M25" s="12" t="s">
        <v>773</v>
      </c>
      <c r="N25" s="12" t="s">
        <v>777</v>
      </c>
      <c r="O25" t="n">
        <f t="shared" si="0"/>
        <v>0.8154645132299202</v>
      </c>
      <c r="P25" t="n">
        <f t="shared" si="1"/>
        <v>0.1845354867700798</v>
      </c>
    </row>
    <row r="26">
      <c r="A26" s="7"/>
      <c r="B26" s="12" t="s">
        <v>773</v>
      </c>
      <c r="C26" s="12" t="s">
        <v>778</v>
      </c>
      <c r="D26" s="77" t="n">
        <v>3978436.93572998</v>
      </c>
      <c r="E26" s="77" t="n">
        <v>67394472.900672898</v>
      </c>
      <c r="F26" s="77" t="n">
        <v>213109247.50233501</v>
      </c>
      <c r="G26" s="77" t="n">
        <v>6026684.3322753897</v>
      </c>
      <c r="H26" s="77" t="n">
        <v>192906974.75015599</v>
      </c>
      <c r="I26" s="77" t="n">
        <v>206728151.59159499</v>
      </c>
      <c r="M26" s="12" t="s">
        <v>773</v>
      </c>
      <c r="N26" s="12" t="s">
        <v>778</v>
      </c>
      <c r="O26" t="n">
        <f t="shared" si="0"/>
        <v>0.77191486057969139</v>
      </c>
      <c r="P26" t="n">
        <f t="shared" si="1"/>
        <v>0.22808513942030861</v>
      </c>
    </row>
    <row r="27">
      <c r="A27" s="7"/>
      <c r="B27" s="12" t="s">
        <v>779</v>
      </c>
      <c r="C27" s="12" t="s">
        <v>774</v>
      </c>
      <c r="D27" s="77" t="n">
        <v>10106488.568038899</v>
      </c>
      <c r="E27" s="77" t="n">
        <v>140832560.82307199</v>
      </c>
      <c r="F27" s="77" t="n">
        <v>74981954.726165801</v>
      </c>
      <c r="G27" s="77" t="n">
        <v>9820052.0111084003</v>
      </c>
      <c r="H27" s="77" t="n">
        <v>166174929.457138</v>
      </c>
      <c r="I27" s="77" t="n">
        <v>50228610.085109703</v>
      </c>
      <c r="M27" s="12" t="s">
        <v>779</v>
      </c>
      <c r="N27" s="12" t="s">
        <v>774</v>
      </c>
      <c r="O27" t="n">
        <f t="shared" si="0"/>
        <v>0.83193890936167703</v>
      </c>
      <c r="P27" t="n">
        <f t="shared" si="1"/>
        <v>0.16806109063832297</v>
      </c>
    </row>
    <row r="28">
      <c r="A28" s="7"/>
      <c r="B28" s="12" t="s">
        <v>779</v>
      </c>
      <c r="C28" s="12" t="s">
        <v>775</v>
      </c>
      <c r="D28" s="77" t="n">
        <v>14984586.892395001</v>
      </c>
      <c r="E28" s="77" t="n">
        <v>143794440.46008301</v>
      </c>
      <c r="F28" s="77" t="n">
        <v>180076456.189816</v>
      </c>
      <c r="G28" s="77" t="n">
        <v>23640280.605071999</v>
      </c>
      <c r="H28" s="77" t="n">
        <v>270874403.36475003</v>
      </c>
      <c r="I28" s="77" t="n">
        <v>171555924.307556</v>
      </c>
      <c r="M28" s="12" t="s">
        <v>779</v>
      </c>
      <c r="N28" s="12" t="s">
        <v>775</v>
      </c>
      <c r="O28" t="n">
        <f t="shared" si="0"/>
        <v>0.82310983282326378</v>
      </c>
      <c r="P28" t="n">
        <f t="shared" si="1"/>
        <v>0.17689016717673622</v>
      </c>
    </row>
    <row r="29">
      <c r="A29" s="7"/>
      <c r="B29" s="12" t="s">
        <v>779</v>
      </c>
      <c r="C29" s="12" t="s">
        <v>776</v>
      </c>
      <c r="D29" s="77" t="n">
        <v>3875825.6626892099</v>
      </c>
      <c r="E29" s="77" t="n">
        <v>251290586.022551</v>
      </c>
      <c r="F29" s="77" t="n">
        <v>353147863.97089601</v>
      </c>
      <c r="G29" s="77" t="n">
        <v>5550498.4844207801</v>
      </c>
      <c r="H29" s="77" t="n">
        <v>361493522.79732102</v>
      </c>
      <c r="I29" s="77" t="n">
        <v>395323767.69606</v>
      </c>
      <c r="M29" s="12" t="s">
        <v>779</v>
      </c>
      <c r="N29" s="12" t="s">
        <v>776</v>
      </c>
      <c r="O29" t="n">
        <f t="shared" si="0"/>
        <v>0.81868064557029108</v>
      </c>
      <c r="P29" t="n">
        <f t="shared" si="1"/>
        <v>0.18131935442970892</v>
      </c>
    </row>
    <row r="30">
      <c r="A30" s="7"/>
      <c r="B30" s="12" t="s">
        <v>779</v>
      </c>
      <c r="C30" s="12" t="s">
        <v>777</v>
      </c>
      <c r="D30" s="77" t="n">
        <v>3120366.7671203599</v>
      </c>
      <c r="E30" s="77" t="n">
        <v>236333188.55094001</v>
      </c>
      <c r="F30" s="77" t="n">
        <v>531182421.60749102</v>
      </c>
      <c r="G30" s="77" t="n">
        <v>2986761.7721557599</v>
      </c>
      <c r="H30" s="77" t="n">
        <v>454390332.196953</v>
      </c>
      <c r="I30" s="77" t="n">
        <v>583664653.79048705</v>
      </c>
      <c r="M30" s="12" t="s">
        <v>779</v>
      </c>
      <c r="N30" s="12" t="s">
        <v>777</v>
      </c>
      <c r="O30" t="n">
        <f t="shared" si="0"/>
        <v>0.82017838627731987</v>
      </c>
      <c r="P30" t="n">
        <f t="shared" si="1"/>
        <v>0.17982161372268013</v>
      </c>
    </row>
    <row r="31">
      <c r="A31" s="7"/>
      <c r="B31" s="12" t="s">
        <v>779</v>
      </c>
      <c r="C31" s="12" t="s">
        <v>778</v>
      </c>
      <c r="D31" s="77" t="n">
        <v>10523004.826812699</v>
      </c>
      <c r="E31" s="77" t="n">
        <v>215233167.84134901</v>
      </c>
      <c r="F31" s="77" t="n">
        <v>1088737654.9654801</v>
      </c>
      <c r="G31" s="77" t="n">
        <v>10546092.8552246</v>
      </c>
      <c r="H31" s="77" t="n">
        <v>386107079.90502</v>
      </c>
      <c r="I31" s="77" t="n">
        <v>1244785293.47909</v>
      </c>
      <c r="M31" s="12" t="s">
        <v>779</v>
      </c>
      <c r="N31" s="12"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2" t="s">
        <v>789</v>
      </c>
      <c r="B1" s="12" t="s">
        <v>790</v>
      </c>
      <c r="C1" s="12" t="s">
        <v>771</v>
      </c>
      <c r="D1" s="12" t="s">
        <v>772</v>
      </c>
      <c r="E1" s="12" t="s">
        <v>781</v>
      </c>
      <c r="F1" s="12" t="s">
        <v>782</v>
      </c>
      <c r="G1" s="12" t="s">
        <v>783</v>
      </c>
      <c r="H1" s="12" t="s">
        <v>784</v>
      </c>
      <c r="I1" s="12" t="s">
        <v>785</v>
      </c>
      <c r="J1" s="12" t="s">
        <v>786</v>
      </c>
    </row>
    <row r="2">
      <c r="A2" s="55" t="s">
        <v>91</v>
      </c>
      <c r="B2" s="12" t="s">
        <v>791</v>
      </c>
      <c r="C2" s="12" t="s">
        <v>773</v>
      </c>
      <c r="D2" s="12" t="s">
        <v>774</v>
      </c>
      <c r="E2" s="12" t="n">
        <v>6570740.9831085196</v>
      </c>
      <c r="F2" s="12" t="n">
        <v>73766574.110141799</v>
      </c>
      <c r="G2" s="12" t="n">
        <v>40787523.155265801</v>
      </c>
      <c r="H2" s="12" t="n">
        <v>12988282.830734299</v>
      </c>
      <c r="I2" s="12" t="n">
        <v>148365637.938595</v>
      </c>
      <c r="J2" s="12" t="n">
        <v>35708472.573005699</v>
      </c>
    </row>
    <row r="3">
      <c r="A3" s="55" t="s">
        <v>91</v>
      </c>
      <c r="B3" s="12" t="s">
        <v>791</v>
      </c>
      <c r="C3" s="12" t="s">
        <v>773</v>
      </c>
      <c r="D3" s="12" t="s">
        <v>775</v>
      </c>
      <c r="E3" s="12" t="n">
        <v>3136840.3759765602</v>
      </c>
      <c r="F3" s="12" t="n">
        <v>68728532.622463197</v>
      </c>
      <c r="G3" s="12" t="n">
        <v>61977982.161155701</v>
      </c>
      <c r="H3" s="12" t="n">
        <v>21365569.8562737</v>
      </c>
      <c r="I3" s="12" t="n">
        <v>184010016.47593299</v>
      </c>
      <c r="J3" s="12" t="n">
        <v>43660810.957664497</v>
      </c>
    </row>
    <row r="4">
      <c r="A4" s="55" t="s">
        <v>91</v>
      </c>
      <c r="B4" s="12" t="s">
        <v>791</v>
      </c>
      <c r="C4" s="12" t="s">
        <v>773</v>
      </c>
      <c r="D4" s="12" t="s">
        <v>776</v>
      </c>
      <c r="E4" s="12" t="n">
        <v>3384630.59442139</v>
      </c>
      <c r="F4" s="12" t="n">
        <v>66745137.228919998</v>
      </c>
      <c r="G4" s="12" t="n">
        <v>62812281.613792397</v>
      </c>
      <c r="H4" s="12" t="n">
        <v>9797217.2485771198</v>
      </c>
      <c r="I4" s="12" t="n">
        <v>177132724.629078</v>
      </c>
      <c r="J4" s="12" t="n">
        <v>52277912.091896102</v>
      </c>
    </row>
    <row r="5">
      <c r="A5" s="55" t="s">
        <v>91</v>
      </c>
      <c r="B5" s="12" t="s">
        <v>791</v>
      </c>
      <c r="C5" s="12" t="s">
        <v>773</v>
      </c>
      <c r="D5" s="12" t="s">
        <v>777</v>
      </c>
      <c r="E5" s="12" t="n">
        <v>2903819.61181641</v>
      </c>
      <c r="F5" s="12" t="n">
        <v>89122462.916629806</v>
      </c>
      <c r="G5" s="12" t="n">
        <v>101713497.75164001</v>
      </c>
      <c r="H5" s="12" t="n">
        <v>9141380.6729125995</v>
      </c>
      <c r="I5" s="12" t="n">
        <v>238094748.679611</v>
      </c>
      <c r="J5" s="12" t="n">
        <v>101798848.77581801</v>
      </c>
    </row>
    <row r="6">
      <c r="A6" s="55" t="s">
        <v>91</v>
      </c>
      <c r="B6" s="12" t="s">
        <v>791</v>
      </c>
      <c r="C6" s="12" t="s">
        <v>773</v>
      </c>
      <c r="D6" s="12" t="s">
        <v>778</v>
      </c>
      <c r="E6" s="12" t="n">
        <v>3978436.93572998</v>
      </c>
      <c r="F6" s="12" t="n">
        <v>66745041.556068398</v>
      </c>
      <c r="G6" s="12" t="n">
        <v>211525604.19407699</v>
      </c>
      <c r="H6" s="12" t="n">
        <v>5942358.2931518601</v>
      </c>
      <c r="I6" s="12" t="n">
        <v>188192131.611927</v>
      </c>
      <c r="J6" s="12" t="n">
        <v>201619599.41645399</v>
      </c>
    </row>
    <row r="7">
      <c r="A7" s="55" t="s">
        <v>91</v>
      </c>
      <c r="B7" s="12" t="s">
        <v>791</v>
      </c>
      <c r="C7" s="12" t="s">
        <v>779</v>
      </c>
      <c r="D7" s="12" t="s">
        <v>774</v>
      </c>
      <c r="E7" s="12" t="n">
        <v>10106488.568038899</v>
      </c>
      <c r="F7" s="12" t="n">
        <v>140823577.19155699</v>
      </c>
      <c r="G7" s="12" t="n">
        <v>74910640.625518799</v>
      </c>
      <c r="H7" s="12" t="n">
        <v>9820052.0111084003</v>
      </c>
      <c r="I7" s="12" t="n">
        <v>165500074.223373</v>
      </c>
      <c r="J7" s="12" t="n">
        <v>48378988.896755204</v>
      </c>
    </row>
    <row r="8">
      <c r="A8" s="55" t="s">
        <v>91</v>
      </c>
      <c r="B8" s="12" t="s">
        <v>791</v>
      </c>
      <c r="C8" s="12" t="s">
        <v>779</v>
      </c>
      <c r="D8" s="12" t="s">
        <v>775</v>
      </c>
      <c r="E8" s="12" t="n">
        <v>14984586.892395001</v>
      </c>
      <c r="F8" s="12" t="n">
        <v>143794440.46008301</v>
      </c>
      <c r="G8" s="12" t="n">
        <v>179786529.62365299</v>
      </c>
      <c r="H8" s="12" t="n">
        <v>23640280.605071999</v>
      </c>
      <c r="I8" s="12" t="n">
        <v>270557953.97281301</v>
      </c>
      <c r="J8" s="12" t="n">
        <v>171433391.72699001</v>
      </c>
    </row>
    <row r="9">
      <c r="A9" s="55" t="s">
        <v>91</v>
      </c>
      <c r="B9" s="12" t="s">
        <v>791</v>
      </c>
      <c r="C9" s="12" t="s">
        <v>779</v>
      </c>
      <c r="D9" s="12" t="s">
        <v>776</v>
      </c>
      <c r="E9" s="12" t="n">
        <v>3875825.6626892099</v>
      </c>
      <c r="F9" s="12" t="n">
        <v>249766387.386686</v>
      </c>
      <c r="G9" s="12" t="n">
        <v>342506985.81293702</v>
      </c>
      <c r="H9" s="12" t="n">
        <v>5550498.4844207801</v>
      </c>
      <c r="I9" s="12" t="n">
        <v>360084552.64427602</v>
      </c>
      <c r="J9" s="12" t="n">
        <v>392662434.15113801</v>
      </c>
    </row>
    <row r="10">
      <c r="A10" s="55" t="s">
        <v>91</v>
      </c>
      <c r="B10" s="12" t="s">
        <v>791</v>
      </c>
      <c r="C10" s="12" t="s">
        <v>779</v>
      </c>
      <c r="D10" s="12" t="s">
        <v>777</v>
      </c>
      <c r="E10" s="12" t="n">
        <v>3120366.7671203599</v>
      </c>
      <c r="F10" s="12" t="n">
        <v>235155436.20299301</v>
      </c>
      <c r="G10" s="12" t="n">
        <v>528706566.99895501</v>
      </c>
      <c r="H10" s="12" t="n">
        <v>2986761.7721557599</v>
      </c>
      <c r="I10" s="12" t="n">
        <v>444243098.24576598</v>
      </c>
      <c r="J10" s="12" t="n">
        <v>582802079.24710703</v>
      </c>
    </row>
    <row r="11">
      <c r="A11" s="55" t="s">
        <v>91</v>
      </c>
      <c r="B11" s="12" t="s">
        <v>791</v>
      </c>
      <c r="C11" s="12" t="s">
        <v>779</v>
      </c>
      <c r="D11" s="12" t="s">
        <v>778</v>
      </c>
      <c r="E11" s="12" t="n">
        <v>10523004.826812699</v>
      </c>
      <c r="F11" s="12" t="n">
        <v>212907192.22107899</v>
      </c>
      <c r="G11" s="12" t="n">
        <v>1079006518.15517</v>
      </c>
      <c r="H11" s="12" t="n">
        <v>10546092.8552246</v>
      </c>
      <c r="I11" s="12" t="n">
        <v>385400389.23729497</v>
      </c>
      <c r="J11" s="12" t="n">
        <v>1235887498.3001101</v>
      </c>
    </row>
    <row r="12">
      <c r="A12" s="55" t="s">
        <v>91</v>
      </c>
      <c r="B12" s="12" t="s">
        <v>760</v>
      </c>
      <c r="C12" s="12" t="s">
        <v>773</v>
      </c>
      <c r="D12" s="12" t="s">
        <v>774</v>
      </c>
      <c r="E12" s="12" t="n">
        <v>0</v>
      </c>
      <c r="F12" s="12" t="n">
        <v>72764.7705078125</v>
      </c>
      <c r="G12" s="12" t="n">
        <v>0</v>
      </c>
      <c r="H12" s="12" t="n">
        <v>0</v>
      </c>
      <c r="I12" s="12" t="n">
        <v>220822.13287353501</v>
      </c>
      <c r="J12" s="12" t="n">
        <v>0</v>
      </c>
    </row>
    <row r="13">
      <c r="A13" s="55" t="s">
        <v>91</v>
      </c>
      <c r="B13" s="12" t="s">
        <v>760</v>
      </c>
      <c r="C13" s="12" t="s">
        <v>773</v>
      </c>
      <c r="D13" s="12" t="s">
        <v>775</v>
      </c>
      <c r="E13" s="12" t="n">
        <v>0</v>
      </c>
      <c r="F13" s="12" t="n">
        <v>51855.0224304199</v>
      </c>
      <c r="G13" s="12" t="n">
        <v>849999.61853027297</v>
      </c>
      <c r="H13" s="12" t="n">
        <v>0</v>
      </c>
      <c r="I13" s="12" t="n">
        <v>125895.309448242</v>
      </c>
      <c r="J13" s="12" t="n">
        <v>0</v>
      </c>
    </row>
    <row r="14">
      <c r="A14" s="55" t="s">
        <v>91</v>
      </c>
      <c r="B14" s="12" t="s">
        <v>760</v>
      </c>
      <c r="C14" s="12" t="s">
        <v>773</v>
      </c>
      <c r="D14" s="12" t="s">
        <v>776</v>
      </c>
      <c r="E14" s="12" t="n">
        <v>0</v>
      </c>
      <c r="F14" s="12" t="n">
        <v>58769.0254211426</v>
      </c>
      <c r="G14" s="12" t="n">
        <v>0</v>
      </c>
      <c r="H14" s="12" t="n">
        <v>0</v>
      </c>
      <c r="I14" s="12" t="n">
        <v>776077.852630615</v>
      </c>
      <c r="J14" s="12" t="n">
        <v>0</v>
      </c>
    </row>
    <row r="15">
      <c r="A15" s="55" t="s">
        <v>91</v>
      </c>
      <c r="B15" s="12" t="s">
        <v>760</v>
      </c>
      <c r="C15" s="12" t="s">
        <v>773</v>
      </c>
      <c r="D15" s="12" t="s">
        <v>777</v>
      </c>
      <c r="E15" s="12" t="n">
        <v>0</v>
      </c>
      <c r="F15" s="12" t="n">
        <v>0</v>
      </c>
      <c r="G15" s="12" t="n">
        <v>57528.996276855498</v>
      </c>
      <c r="H15" s="12" t="n">
        <v>0</v>
      </c>
      <c r="I15" s="12" t="n">
        <v>1200190.24085999</v>
      </c>
      <c r="J15" s="12" t="n">
        <v>2302029.7737121601</v>
      </c>
    </row>
    <row r="16">
      <c r="A16" s="55" t="s">
        <v>91</v>
      </c>
      <c r="B16" s="12" t="s">
        <v>760</v>
      </c>
      <c r="C16" s="12" t="s">
        <v>773</v>
      </c>
      <c r="D16" s="12" t="s">
        <v>778</v>
      </c>
      <c r="E16" s="12" t="n">
        <v>0</v>
      </c>
      <c r="F16" s="12" t="n">
        <v>252375.137329102</v>
      </c>
      <c r="G16" s="12" t="n">
        <v>824112.22457885696</v>
      </c>
      <c r="H16" s="12" t="n">
        <v>0</v>
      </c>
      <c r="I16" s="12" t="n">
        <v>660899.95422363305</v>
      </c>
      <c r="J16" s="12" t="n">
        <v>4857654.1717529297</v>
      </c>
    </row>
    <row r="17">
      <c r="A17" s="55" t="s">
        <v>91</v>
      </c>
      <c r="B17" s="12" t="s">
        <v>760</v>
      </c>
      <c r="C17" s="12" t="s">
        <v>779</v>
      </c>
      <c r="D17" s="12" t="s">
        <v>774</v>
      </c>
      <c r="E17" s="12" t="n">
        <v>0</v>
      </c>
      <c r="F17" s="12" t="n">
        <v>0</v>
      </c>
      <c r="G17" s="12" t="n">
        <v>0</v>
      </c>
      <c r="H17" s="12" t="n">
        <v>0</v>
      </c>
      <c r="I17" s="12" t="n">
        <v>0</v>
      </c>
      <c r="J17" s="12" t="n">
        <v>1849621.1883544901</v>
      </c>
    </row>
    <row r="18">
      <c r="A18" s="55" t="s">
        <v>91</v>
      </c>
      <c r="B18" s="12" t="s">
        <v>760</v>
      </c>
      <c r="C18" s="12" t="s">
        <v>779</v>
      </c>
      <c r="D18" s="12" t="s">
        <v>775</v>
      </c>
      <c r="E18" s="12" t="n">
        <v>0</v>
      </c>
      <c r="F18" s="12" t="n">
        <v>0</v>
      </c>
      <c r="G18" s="12" t="n">
        <v>0</v>
      </c>
      <c r="H18" s="12" t="n">
        <v>0</v>
      </c>
      <c r="I18" s="12" t="n">
        <v>46026.195526123003</v>
      </c>
      <c r="J18" s="12" t="n">
        <v>0</v>
      </c>
    </row>
    <row r="19">
      <c r="A19" s="55" t="s">
        <v>91</v>
      </c>
      <c r="B19" s="12" t="s">
        <v>760</v>
      </c>
      <c r="C19" s="12" t="s">
        <v>779</v>
      </c>
      <c r="D19" s="12" t="s">
        <v>776</v>
      </c>
      <c r="E19" s="12" t="n">
        <v>0</v>
      </c>
      <c r="F19" s="12" t="n">
        <v>0</v>
      </c>
      <c r="G19" s="12" t="n">
        <v>2618844.140625</v>
      </c>
      <c r="H19" s="12" t="n">
        <v>0</v>
      </c>
      <c r="I19" s="12" t="n">
        <v>846727.84423828102</v>
      </c>
      <c r="J19" s="12" t="n">
        <v>1924016.8762207001</v>
      </c>
    </row>
    <row r="20">
      <c r="A20" s="55" t="s">
        <v>91</v>
      </c>
      <c r="B20" s="12" t="s">
        <v>760</v>
      </c>
      <c r="C20" s="12" t="s">
        <v>779</v>
      </c>
      <c r="D20" s="12" t="s">
        <v>777</v>
      </c>
      <c r="E20" s="12" t="n">
        <v>0</v>
      </c>
      <c r="F20" s="12" t="n">
        <v>0</v>
      </c>
      <c r="G20" s="12" t="n">
        <v>2430646.6552734398</v>
      </c>
      <c r="H20" s="12" t="n">
        <v>0</v>
      </c>
      <c r="I20" s="12" t="n">
        <v>2551640.87677002</v>
      </c>
      <c r="J20" s="12" t="n">
        <v>667846.34399414097</v>
      </c>
    </row>
    <row r="21">
      <c r="A21" s="55" t="s">
        <v>91</v>
      </c>
      <c r="B21" s="12" t="s">
        <v>760</v>
      </c>
      <c r="C21" s="12" t="s">
        <v>779</v>
      </c>
      <c r="D21" s="12" t="s">
        <v>778</v>
      </c>
      <c r="E21" s="12" t="n">
        <v>0</v>
      </c>
      <c r="F21" s="12" t="n">
        <v>0</v>
      </c>
      <c r="G21" s="12" t="n">
        <v>4848429.3701171903</v>
      </c>
      <c r="H21" s="12" t="n">
        <v>0</v>
      </c>
      <c r="I21" s="12" t="n">
        <v>574161.95068359398</v>
      </c>
      <c r="J21" s="12" t="n">
        <v>8449068.7324523907</v>
      </c>
    </row>
    <row r="22">
      <c r="A22" s="55" t="s">
        <v>91</v>
      </c>
      <c r="B22" s="12" t="s">
        <v>792</v>
      </c>
      <c r="C22" s="12" t="s">
        <v>773</v>
      </c>
      <c r="D22" s="12" t="s">
        <v>774</v>
      </c>
      <c r="E22" s="12" t="n">
        <v>500707.846069336</v>
      </c>
      <c r="F22" s="12" t="n">
        <v>137557.09838867199</v>
      </c>
      <c r="G22" s="12" t="n">
        <v>85846.158599853501</v>
      </c>
      <c r="H22" s="12" t="n">
        <v>252571.49505615199</v>
      </c>
      <c r="I22" s="12" t="n">
        <v>1302147.9003906201</v>
      </c>
      <c r="J22" s="12" t="n">
        <v>64411.773681640603</v>
      </c>
    </row>
    <row r="23">
      <c r="A23" s="55" t="s">
        <v>91</v>
      </c>
      <c r="B23" s="12" t="s">
        <v>792</v>
      </c>
      <c r="C23" s="12" t="s">
        <v>773</v>
      </c>
      <c r="D23" s="12" t="s">
        <v>775</v>
      </c>
      <c r="E23" s="12" t="n">
        <v>0</v>
      </c>
      <c r="F23" s="12" t="n">
        <v>419205.43060302699</v>
      </c>
      <c r="G23" s="12" t="n">
        <v>12099.505233764599</v>
      </c>
      <c r="H23" s="12" t="n">
        <v>0</v>
      </c>
      <c r="I23" s="12" t="n">
        <v>1443470.4936981199</v>
      </c>
      <c r="J23" s="12" t="n">
        <v>114962.902069092</v>
      </c>
    </row>
    <row r="24">
      <c r="A24" s="55" t="s">
        <v>91</v>
      </c>
      <c r="B24" s="12" t="s">
        <v>792</v>
      </c>
      <c r="C24" s="12" t="s">
        <v>773</v>
      </c>
      <c r="D24" s="12" t="s">
        <v>776</v>
      </c>
      <c r="E24" s="12" t="n">
        <v>0</v>
      </c>
      <c r="F24" s="12" t="n">
        <v>1327351.4892578099</v>
      </c>
      <c r="G24" s="12" t="n">
        <v>0</v>
      </c>
      <c r="H24" s="12" t="n">
        <v>0</v>
      </c>
      <c r="I24" s="12" t="n">
        <v>3931567.1348571801</v>
      </c>
      <c r="J24" s="12" t="n">
        <v>857006.07604980504</v>
      </c>
    </row>
    <row r="25">
      <c r="A25" s="55" t="s">
        <v>91</v>
      </c>
      <c r="B25" s="12" t="s">
        <v>792</v>
      </c>
      <c r="C25" s="12" t="s">
        <v>773</v>
      </c>
      <c r="D25" s="12" t="s">
        <v>777</v>
      </c>
      <c r="E25" s="12" t="n">
        <v>0</v>
      </c>
      <c r="F25" s="12" t="n">
        <v>689712.52441406203</v>
      </c>
      <c r="G25" s="12" t="n">
        <v>0</v>
      </c>
      <c r="H25" s="12" t="n">
        <v>0</v>
      </c>
      <c r="I25" s="12" t="n">
        <v>4044748.62823486</v>
      </c>
      <c r="J25" s="12" t="n">
        <v>85143.541717529297</v>
      </c>
    </row>
    <row r="26">
      <c r="A26" s="55" t="s">
        <v>91</v>
      </c>
      <c r="B26" s="12" t="s">
        <v>792</v>
      </c>
      <c r="C26" s="12" t="s">
        <v>773</v>
      </c>
      <c r="D26" s="12" t="s">
        <v>778</v>
      </c>
      <c r="E26" s="12" t="n">
        <v>0</v>
      </c>
      <c r="F26" s="12" t="n">
        <v>397056.20727539097</v>
      </c>
      <c r="G26" s="12" t="n">
        <v>759531.08367919899</v>
      </c>
      <c r="H26" s="12" t="n">
        <v>84326.0391235352</v>
      </c>
      <c r="I26" s="12" t="n">
        <v>4053943.1840057401</v>
      </c>
      <c r="J26" s="12" t="n">
        <v>250898.003387451</v>
      </c>
    </row>
    <row r="27">
      <c r="A27" s="55" t="s">
        <v>91</v>
      </c>
      <c r="B27" s="12" t="s">
        <v>792</v>
      </c>
      <c r="C27" s="12" t="s">
        <v>779</v>
      </c>
      <c r="D27" s="12" t="s">
        <v>774</v>
      </c>
      <c r="E27" s="12" t="n">
        <v>0</v>
      </c>
      <c r="F27" s="12" t="n">
        <v>8983.6315155029297</v>
      </c>
      <c r="G27" s="12" t="n">
        <v>71314.1006469727</v>
      </c>
      <c r="H27" s="12" t="n">
        <v>0</v>
      </c>
      <c r="I27" s="12" t="n">
        <v>674855.23376464797</v>
      </c>
      <c r="J27" s="12" t="n">
        <v>0</v>
      </c>
    </row>
    <row r="28">
      <c r="A28" s="55" t="s">
        <v>91</v>
      </c>
      <c r="B28" s="12" t="s">
        <v>792</v>
      </c>
      <c r="C28" s="12" t="s">
        <v>779</v>
      </c>
      <c r="D28" s="12" t="s">
        <v>775</v>
      </c>
      <c r="E28" s="12" t="n">
        <v>0</v>
      </c>
      <c r="F28" s="12" t="n">
        <v>0</v>
      </c>
      <c r="G28" s="12" t="n">
        <v>289926.56616210903</v>
      </c>
      <c r="H28" s="12" t="n">
        <v>0</v>
      </c>
      <c r="I28" s="12" t="n">
        <v>270423.19641113299</v>
      </c>
      <c r="J28" s="12" t="n">
        <v>122532.580566406</v>
      </c>
    </row>
    <row r="29">
      <c r="A29" s="55" t="s">
        <v>91</v>
      </c>
      <c r="B29" s="12" t="s">
        <v>792</v>
      </c>
      <c r="C29" s="12" t="s">
        <v>779</v>
      </c>
      <c r="D29" s="12" t="s">
        <v>776</v>
      </c>
      <c r="E29" s="12" t="n">
        <v>0</v>
      </c>
      <c r="F29" s="12" t="n">
        <v>1524198.6358642599</v>
      </c>
      <c r="G29" s="12" t="n">
        <v>8022034.0173339797</v>
      </c>
      <c r="H29" s="12" t="n">
        <v>0</v>
      </c>
      <c r="I29" s="12" t="n">
        <v>562242.30880737305</v>
      </c>
      <c r="J29" s="12" t="n">
        <v>737316.66870117199</v>
      </c>
    </row>
    <row r="30">
      <c r="A30" s="55" t="s">
        <v>91</v>
      </c>
      <c r="B30" s="12" t="s">
        <v>792</v>
      </c>
      <c r="C30" s="12" t="s">
        <v>779</v>
      </c>
      <c r="D30" s="12" t="s">
        <v>777</v>
      </c>
      <c r="E30" s="12" t="n">
        <v>0</v>
      </c>
      <c r="F30" s="12" t="n">
        <v>1177752.34794617</v>
      </c>
      <c r="G30" s="12" t="n">
        <v>45207.953262329102</v>
      </c>
      <c r="H30" s="12" t="n">
        <v>0</v>
      </c>
      <c r="I30" s="12" t="n">
        <v>7595593.0744171096</v>
      </c>
      <c r="J30" s="12" t="n">
        <v>194728.199386597</v>
      </c>
    </row>
    <row r="31">
      <c r="A31" s="55" t="s">
        <v>91</v>
      </c>
      <c r="B31" s="12" t="s">
        <v>792</v>
      </c>
      <c r="C31" s="12" t="s">
        <v>779</v>
      </c>
      <c r="D31" s="12" t="s">
        <v>778</v>
      </c>
      <c r="E31" s="12" t="n">
        <v>0</v>
      </c>
      <c r="F31" s="12" t="n">
        <v>2325975.62026978</v>
      </c>
      <c r="G31" s="12" t="n">
        <v>4882707.4401855497</v>
      </c>
      <c r="H31" s="12" t="n">
        <v>0</v>
      </c>
      <c r="I31" s="12" t="n">
        <v>132528.717041016</v>
      </c>
      <c r="J31" s="12" t="n">
        <v>448726.44653320301</v>
      </c>
    </row>
    <row r="32">
      <c r="A32" s="56" t="s">
        <v>92</v>
      </c>
      <c r="B32" s="12" t="s">
        <v>791</v>
      </c>
      <c r="C32" s="12" t="s">
        <v>773</v>
      </c>
      <c r="D32" s="12" t="s">
        <v>774</v>
      </c>
      <c r="E32" s="12" t="n">
        <v>0</v>
      </c>
      <c r="F32" s="12" t="n">
        <v>0</v>
      </c>
      <c r="G32" s="12" t="n">
        <v>0</v>
      </c>
      <c r="H32" s="12" t="n">
        <v>0</v>
      </c>
      <c r="I32" s="12" t="n">
        <v>0</v>
      </c>
      <c r="J32" s="12" t="n">
        <v>0</v>
      </c>
    </row>
    <row r="33">
      <c r="A33" s="56" t="s">
        <v>92</v>
      </c>
      <c r="B33" s="12" t="s">
        <v>791</v>
      </c>
      <c r="C33" s="12" t="s">
        <v>773</v>
      </c>
      <c r="D33" s="12" t="s">
        <v>775</v>
      </c>
      <c r="E33" s="12" t="n">
        <v>0</v>
      </c>
      <c r="F33" s="12" t="n">
        <v>0</v>
      </c>
      <c r="G33" s="12" t="n">
        <v>0</v>
      </c>
      <c r="H33" s="12" t="n">
        <v>0</v>
      </c>
      <c r="I33" s="12" t="n">
        <v>0</v>
      </c>
      <c r="J33" s="12" t="n">
        <v>0</v>
      </c>
    </row>
    <row r="34">
      <c r="A34" s="56" t="s">
        <v>92</v>
      </c>
      <c r="B34" s="12" t="s">
        <v>791</v>
      </c>
      <c r="C34" s="12" t="s">
        <v>773</v>
      </c>
      <c r="D34" s="12" t="s">
        <v>776</v>
      </c>
      <c r="E34" s="12" t="n">
        <v>0</v>
      </c>
      <c r="F34" s="12" t="n">
        <v>0</v>
      </c>
      <c r="G34" s="12" t="n">
        <v>0</v>
      </c>
      <c r="H34" s="12" t="n">
        <v>0</v>
      </c>
      <c r="I34" s="12" t="n">
        <v>0</v>
      </c>
      <c r="J34" s="12" t="n">
        <v>0</v>
      </c>
    </row>
    <row r="35">
      <c r="A35" s="56" t="s">
        <v>92</v>
      </c>
      <c r="B35" s="12" t="s">
        <v>791</v>
      </c>
      <c r="C35" s="12" t="s">
        <v>773</v>
      </c>
      <c r="D35" s="12" t="s">
        <v>777</v>
      </c>
      <c r="E35" s="12" t="n">
        <v>0</v>
      </c>
      <c r="F35" s="12" t="n">
        <v>0</v>
      </c>
      <c r="G35" s="12" t="n">
        <v>0</v>
      </c>
      <c r="H35" s="12" t="n">
        <v>0</v>
      </c>
      <c r="I35" s="12" t="n">
        <v>0</v>
      </c>
      <c r="J35" s="12" t="n">
        <v>0</v>
      </c>
    </row>
    <row r="36">
      <c r="A36" s="56" t="s">
        <v>92</v>
      </c>
      <c r="B36" s="12" t="s">
        <v>791</v>
      </c>
      <c r="C36" s="12" t="s">
        <v>773</v>
      </c>
      <c r="D36" s="12" t="s">
        <v>778</v>
      </c>
      <c r="E36" s="12" t="n">
        <v>0</v>
      </c>
      <c r="F36" s="12" t="n">
        <v>0</v>
      </c>
      <c r="G36" s="12" t="n">
        <v>0</v>
      </c>
      <c r="H36" s="12" t="n">
        <v>0</v>
      </c>
      <c r="I36" s="12" t="n">
        <v>0</v>
      </c>
      <c r="J36" s="12" t="n">
        <v>0</v>
      </c>
    </row>
    <row r="37">
      <c r="A37" s="56" t="s">
        <v>92</v>
      </c>
      <c r="B37" s="12" t="s">
        <v>791</v>
      </c>
      <c r="C37" s="12" t="s">
        <v>779</v>
      </c>
      <c r="D37" s="12" t="s">
        <v>774</v>
      </c>
      <c r="E37" s="12" t="n">
        <v>0</v>
      </c>
      <c r="F37" s="12" t="n">
        <v>0</v>
      </c>
      <c r="G37" s="12" t="n">
        <v>0</v>
      </c>
      <c r="H37" s="12" t="n">
        <v>0</v>
      </c>
      <c r="I37" s="12" t="n">
        <v>0</v>
      </c>
      <c r="J37" s="12" t="n">
        <v>0</v>
      </c>
    </row>
    <row r="38">
      <c r="A38" s="56" t="s">
        <v>92</v>
      </c>
      <c r="B38" s="12" t="s">
        <v>791</v>
      </c>
      <c r="C38" s="12" t="s">
        <v>779</v>
      </c>
      <c r="D38" s="12" t="s">
        <v>775</v>
      </c>
      <c r="E38" s="12" t="n">
        <v>0</v>
      </c>
      <c r="F38" s="12" t="n">
        <v>0</v>
      </c>
      <c r="G38" s="12" t="n">
        <v>0</v>
      </c>
      <c r="H38" s="12" t="n">
        <v>0</v>
      </c>
      <c r="I38" s="12" t="n">
        <v>0</v>
      </c>
      <c r="J38" s="12" t="n">
        <v>0</v>
      </c>
    </row>
    <row r="39">
      <c r="A39" s="56" t="s">
        <v>92</v>
      </c>
      <c r="B39" s="12" t="s">
        <v>791</v>
      </c>
      <c r="C39" s="12" t="s">
        <v>779</v>
      </c>
      <c r="D39" s="12" t="s">
        <v>776</v>
      </c>
      <c r="E39" s="12" t="n">
        <v>0</v>
      </c>
      <c r="F39" s="12" t="n">
        <v>0</v>
      </c>
      <c r="G39" s="12" t="n">
        <v>0</v>
      </c>
      <c r="H39" s="12" t="n">
        <v>0</v>
      </c>
      <c r="I39" s="12" t="n">
        <v>0</v>
      </c>
      <c r="J39" s="12" t="n">
        <v>0</v>
      </c>
    </row>
    <row r="40">
      <c r="A40" s="56" t="s">
        <v>92</v>
      </c>
      <c r="B40" s="12" t="s">
        <v>791</v>
      </c>
      <c r="C40" s="12" t="s">
        <v>779</v>
      </c>
      <c r="D40" s="12" t="s">
        <v>777</v>
      </c>
      <c r="E40" s="12" t="n">
        <v>0</v>
      </c>
      <c r="F40" s="12" t="n">
        <v>0</v>
      </c>
      <c r="G40" s="12" t="n">
        <v>0</v>
      </c>
      <c r="H40" s="12" t="n">
        <v>0</v>
      </c>
      <c r="I40" s="12" t="n">
        <v>0</v>
      </c>
      <c r="J40" s="12" t="n">
        <v>0</v>
      </c>
    </row>
    <row r="41">
      <c r="A41" s="56" t="s">
        <v>92</v>
      </c>
      <c r="B41" s="12" t="s">
        <v>791</v>
      </c>
      <c r="C41" s="12" t="s">
        <v>779</v>
      </c>
      <c r="D41" s="12" t="s">
        <v>778</v>
      </c>
      <c r="E41" s="12" t="n">
        <v>0</v>
      </c>
      <c r="F41" s="12" t="n">
        <v>0</v>
      </c>
      <c r="G41" s="12" t="n">
        <v>0</v>
      </c>
      <c r="H41" s="12" t="n">
        <v>0</v>
      </c>
      <c r="I41" s="12" t="n">
        <v>0</v>
      </c>
      <c r="J41" s="12" t="n">
        <v>0</v>
      </c>
    </row>
    <row r="42">
      <c r="A42" s="56" t="s">
        <v>92</v>
      </c>
      <c r="B42" s="12" t="s">
        <v>760</v>
      </c>
      <c r="C42" s="12" t="s">
        <v>773</v>
      </c>
      <c r="D42" s="12" t="s">
        <v>774</v>
      </c>
      <c r="E42" s="12" t="n">
        <v>0</v>
      </c>
      <c r="F42" s="12" t="n">
        <v>1168581.21948242</v>
      </c>
      <c r="G42" s="12" t="n">
        <v>0</v>
      </c>
      <c r="H42" s="12" t="n">
        <v>70864.514160156206</v>
      </c>
      <c r="I42" s="12" t="n">
        <v>10233238.307952899</v>
      </c>
      <c r="J42" s="12" t="n">
        <v>451457.09640502901</v>
      </c>
    </row>
    <row r="43">
      <c r="A43" s="56" t="s">
        <v>92</v>
      </c>
      <c r="B43" s="12" t="s">
        <v>760</v>
      </c>
      <c r="C43" s="12" t="s">
        <v>773</v>
      </c>
      <c r="D43" s="12" t="s">
        <v>775</v>
      </c>
      <c r="E43" s="12" t="n">
        <v>0</v>
      </c>
      <c r="F43" s="12" t="n">
        <v>3086576.1795043899</v>
      </c>
      <c r="G43" s="12" t="n">
        <v>0</v>
      </c>
      <c r="H43" s="12" t="n">
        <v>841390.94238281203</v>
      </c>
      <c r="I43" s="12" t="n">
        <v>13142506.059646601</v>
      </c>
      <c r="J43" s="12" t="n">
        <v>1205489.60952759</v>
      </c>
    </row>
    <row r="44">
      <c r="A44" s="56" t="s">
        <v>92</v>
      </c>
      <c r="B44" s="12" t="s">
        <v>760</v>
      </c>
      <c r="C44" s="12" t="s">
        <v>773</v>
      </c>
      <c r="D44" s="12" t="s">
        <v>776</v>
      </c>
      <c r="E44" s="12" t="n">
        <v>0</v>
      </c>
      <c r="F44" s="12" t="n">
        <v>1676010.59875488</v>
      </c>
      <c r="G44" s="12" t="n">
        <v>282724.03564453102</v>
      </c>
      <c r="H44" s="12" t="n">
        <v>0</v>
      </c>
      <c r="I44" s="12" t="n">
        <v>12366259.215545701</v>
      </c>
      <c r="J44" s="12" t="n">
        <v>3507675.2449035598</v>
      </c>
    </row>
    <row r="45">
      <c r="A45" s="56" t="s">
        <v>92</v>
      </c>
      <c r="B45" s="12" t="s">
        <v>760</v>
      </c>
      <c r="C45" s="12" t="s">
        <v>773</v>
      </c>
      <c r="D45" s="12" t="s">
        <v>777</v>
      </c>
      <c r="E45" s="12" t="n">
        <v>0</v>
      </c>
      <c r="F45" s="12" t="n">
        <v>2027721.1490631099</v>
      </c>
      <c r="G45" s="12" t="n">
        <v>381715.94238281198</v>
      </c>
      <c r="H45" s="12" t="n">
        <v>320213.92440795898</v>
      </c>
      <c r="I45" s="12" t="n">
        <v>14180238.2041931</v>
      </c>
      <c r="J45" s="12" t="n">
        <v>4314506.1325073196</v>
      </c>
    </row>
    <row r="46">
      <c r="A46" s="56" t="s">
        <v>92</v>
      </c>
      <c r="B46" s="12" t="s">
        <v>760</v>
      </c>
      <c r="C46" s="12" t="s">
        <v>773</v>
      </c>
      <c r="D46" s="12" t="s">
        <v>778</v>
      </c>
      <c r="E46" s="12" t="n">
        <v>0</v>
      </c>
      <c r="F46" s="12" t="n">
        <v>5146579.4540405301</v>
      </c>
      <c r="G46" s="12" t="n">
        <v>6723156.4331054697</v>
      </c>
      <c r="H46" s="12" t="n">
        <v>1189044.2611694301</v>
      </c>
      <c r="I46" s="12" t="n">
        <v>22348307.635650601</v>
      </c>
      <c r="J46" s="12" t="n">
        <v>25305130.2536011</v>
      </c>
    </row>
    <row r="47">
      <c r="A47" s="56" t="s">
        <v>92</v>
      </c>
      <c r="B47" s="12" t="s">
        <v>760</v>
      </c>
      <c r="C47" s="12" t="s">
        <v>779</v>
      </c>
      <c r="D47" s="12" t="s">
        <v>774</v>
      </c>
      <c r="E47" s="12" t="n">
        <v>677846.47888183605</v>
      </c>
      <c r="F47" s="12" t="n">
        <v>1269215.49911499</v>
      </c>
      <c r="G47" s="12" t="n">
        <v>0</v>
      </c>
      <c r="H47" s="12" t="n">
        <v>0</v>
      </c>
      <c r="I47" s="12" t="n">
        <v>13346479.727745101</v>
      </c>
      <c r="J47" s="12" t="n">
        <v>3622060.8688354502</v>
      </c>
    </row>
    <row r="48">
      <c r="A48" s="56" t="s">
        <v>92</v>
      </c>
      <c r="B48" s="12" t="s">
        <v>760</v>
      </c>
      <c r="C48" s="12" t="s">
        <v>779</v>
      </c>
      <c r="D48" s="12" t="s">
        <v>775</v>
      </c>
      <c r="E48" s="12" t="n">
        <v>0</v>
      </c>
      <c r="F48" s="12" t="n">
        <v>11702214.849762</v>
      </c>
      <c r="G48" s="12" t="n">
        <v>2030944.3237304699</v>
      </c>
      <c r="H48" s="12" t="n">
        <v>0</v>
      </c>
      <c r="I48" s="12" t="n">
        <v>19480845.6983185</v>
      </c>
      <c r="J48" s="12" t="n">
        <v>4743348.7074279804</v>
      </c>
    </row>
    <row r="49">
      <c r="A49" s="56" t="s">
        <v>92</v>
      </c>
      <c r="B49" s="12" t="s">
        <v>760</v>
      </c>
      <c r="C49" s="12" t="s">
        <v>779</v>
      </c>
      <c r="D49" s="12" t="s">
        <v>776</v>
      </c>
      <c r="E49" s="12" t="n">
        <v>280356.33850097703</v>
      </c>
      <c r="F49" s="12" t="n">
        <v>6224595.6588745099</v>
      </c>
      <c r="G49" s="12" t="n">
        <v>18266203.471374501</v>
      </c>
      <c r="H49" s="12" t="n">
        <v>1227994.5739746101</v>
      </c>
      <c r="I49" s="12" t="n">
        <v>39053188.236999497</v>
      </c>
      <c r="J49" s="12" t="n">
        <v>18966058.770752002</v>
      </c>
    </row>
    <row r="50">
      <c r="A50" s="56" t="s">
        <v>92</v>
      </c>
      <c r="B50" s="12" t="s">
        <v>760</v>
      </c>
      <c r="C50" s="12" t="s">
        <v>779</v>
      </c>
      <c r="D50" s="12" t="s">
        <v>777</v>
      </c>
      <c r="E50" s="12" t="n">
        <v>0</v>
      </c>
      <c r="F50" s="12" t="n">
        <v>17869647.571678199</v>
      </c>
      <c r="G50" s="12" t="n">
        <v>5290073.9089965802</v>
      </c>
      <c r="H50" s="12" t="n">
        <v>503370.22628784197</v>
      </c>
      <c r="I50" s="12" t="n">
        <v>46832355.5587769</v>
      </c>
      <c r="J50" s="12" t="n">
        <v>68090364.605712906</v>
      </c>
    </row>
    <row r="51">
      <c r="A51" s="56" t="s">
        <v>92</v>
      </c>
      <c r="B51" s="12" t="s">
        <v>760</v>
      </c>
      <c r="C51" s="12" t="s">
        <v>779</v>
      </c>
      <c r="D51" s="12" t="s">
        <v>778</v>
      </c>
      <c r="E51" s="12" t="n">
        <v>0</v>
      </c>
      <c r="F51" s="12" t="n">
        <v>24572757.7708054</v>
      </c>
      <c r="G51" s="12" t="n">
        <v>137582747.04284701</v>
      </c>
      <c r="H51" s="12" t="n">
        <v>15000177.746582</v>
      </c>
      <c r="I51" s="12" t="n">
        <v>45392050.264739998</v>
      </c>
      <c r="J51" s="12" t="n">
        <v>152865073.213287</v>
      </c>
    </row>
    <row r="52">
      <c r="A52" s="56" t="s">
        <v>92</v>
      </c>
      <c r="B52" s="12" t="s">
        <v>792</v>
      </c>
      <c r="C52" s="12" t="s">
        <v>773</v>
      </c>
      <c r="D52" s="12" t="s">
        <v>774</v>
      </c>
      <c r="E52" s="12" t="n">
        <v>2457716.0888671898</v>
      </c>
      <c r="F52" s="12" t="n">
        <v>1995600.7175445601</v>
      </c>
      <c r="G52" s="12" t="n">
        <v>147117.94563293501</v>
      </c>
      <c r="H52" s="12" t="n">
        <v>2772601.3359069801</v>
      </c>
      <c r="I52" s="12" t="n">
        <v>35858968.370284997</v>
      </c>
      <c r="J52" s="12" t="n">
        <v>2354595.2339172401</v>
      </c>
    </row>
    <row r="53">
      <c r="A53" s="56" t="s">
        <v>92</v>
      </c>
      <c r="B53" s="12" t="s">
        <v>792</v>
      </c>
      <c r="C53" s="12" t="s">
        <v>773</v>
      </c>
      <c r="D53" s="12" t="s">
        <v>775</v>
      </c>
      <c r="E53" s="12" t="n">
        <v>0</v>
      </c>
      <c r="F53" s="12" t="n">
        <v>4761029.3235778799</v>
      </c>
      <c r="G53" s="12" t="n">
        <v>248560.89973449701</v>
      </c>
      <c r="H53" s="12" t="n">
        <v>7704228.8252258301</v>
      </c>
      <c r="I53" s="12" t="n">
        <v>41037926.3492584</v>
      </c>
      <c r="J53" s="12" t="n">
        <v>5409274.3686675997</v>
      </c>
    </row>
    <row r="54">
      <c r="A54" s="56" t="s">
        <v>92</v>
      </c>
      <c r="B54" s="12" t="s">
        <v>792</v>
      </c>
      <c r="C54" s="12" t="s">
        <v>773</v>
      </c>
      <c r="D54" s="12" t="s">
        <v>776</v>
      </c>
      <c r="E54" s="12" t="n">
        <v>385159.88159179699</v>
      </c>
      <c r="F54" s="12" t="n">
        <v>7187227.12001801</v>
      </c>
      <c r="G54" s="12" t="n">
        <v>1939634.2197418199</v>
      </c>
      <c r="H54" s="12" t="n">
        <v>6031619.4987487802</v>
      </c>
      <c r="I54" s="12" t="n">
        <v>61543824.852142297</v>
      </c>
      <c r="J54" s="12" t="n">
        <v>9658744.7573852502</v>
      </c>
    </row>
    <row r="55">
      <c r="A55" s="56" t="s">
        <v>92</v>
      </c>
      <c r="B55" s="12" t="s">
        <v>792</v>
      </c>
      <c r="C55" s="12" t="s">
        <v>773</v>
      </c>
      <c r="D55" s="12" t="s">
        <v>777</v>
      </c>
      <c r="E55" s="12" t="n">
        <v>0</v>
      </c>
      <c r="F55" s="12" t="n">
        <v>11447336.401367201</v>
      </c>
      <c r="G55" s="12" t="n">
        <v>1588961.510849</v>
      </c>
      <c r="H55" s="12" t="n">
        <v>3011558.2824706999</v>
      </c>
      <c r="I55" s="12" t="n">
        <v>73577652.662582397</v>
      </c>
      <c r="J55" s="12" t="n">
        <v>13873478.2478333</v>
      </c>
    </row>
    <row r="56">
      <c r="A56" s="56" t="s">
        <v>92</v>
      </c>
      <c r="B56" s="12" t="s">
        <v>792</v>
      </c>
      <c r="C56" s="12" t="s">
        <v>773</v>
      </c>
      <c r="D56" s="12" t="s">
        <v>778</v>
      </c>
      <c r="E56" s="12" t="n">
        <v>0</v>
      </c>
      <c r="F56" s="12" t="n">
        <v>13237209.534454299</v>
      </c>
      <c r="G56" s="12" t="n">
        <v>1844759.4848632801</v>
      </c>
      <c r="H56" s="12" t="n">
        <v>4491621.2310790997</v>
      </c>
      <c r="I56" s="12" t="n">
        <v>86348160.068511993</v>
      </c>
      <c r="J56" s="12" t="n">
        <v>37289535.650253303</v>
      </c>
    </row>
    <row r="57">
      <c r="A57" s="56" t="s">
        <v>92</v>
      </c>
      <c r="B57" s="12" t="s">
        <v>792</v>
      </c>
      <c r="C57" s="12" t="s">
        <v>779</v>
      </c>
      <c r="D57" s="12" t="s">
        <v>774</v>
      </c>
      <c r="E57" s="12" t="n">
        <v>2713697.13134766</v>
      </c>
      <c r="F57" s="12" t="n">
        <v>7873505.3290557899</v>
      </c>
      <c r="G57" s="12" t="n">
        <v>4096112.8097534198</v>
      </c>
      <c r="H57" s="12" t="n">
        <v>5402372.97119141</v>
      </c>
      <c r="I57" s="12" t="n">
        <v>44775120.482940704</v>
      </c>
      <c r="J57" s="12" t="n">
        <v>7561922.5854492197</v>
      </c>
    </row>
    <row r="58">
      <c r="A58" s="56" t="s">
        <v>92</v>
      </c>
      <c r="B58" s="12" t="s">
        <v>792</v>
      </c>
      <c r="C58" s="12" t="s">
        <v>779</v>
      </c>
      <c r="D58" s="12" t="s">
        <v>775</v>
      </c>
      <c r="E58" s="12" t="n">
        <v>725633.15734863305</v>
      </c>
      <c r="F58" s="12" t="n">
        <v>21115197.0914459</v>
      </c>
      <c r="G58" s="12" t="n">
        <v>23195039.9734497</v>
      </c>
      <c r="H58" s="12" t="n">
        <v>5658142.7642822303</v>
      </c>
      <c r="I58" s="12" t="n">
        <v>62128701.880798303</v>
      </c>
      <c r="J58" s="12" t="n">
        <v>22202327.424621601</v>
      </c>
    </row>
    <row r="59">
      <c r="A59" s="56" t="s">
        <v>92</v>
      </c>
      <c r="B59" s="12" t="s">
        <v>792</v>
      </c>
      <c r="C59" s="12" t="s">
        <v>779</v>
      </c>
      <c r="D59" s="12" t="s">
        <v>776</v>
      </c>
      <c r="E59" s="12" t="n">
        <v>665610.22033691395</v>
      </c>
      <c r="F59" s="12" t="n">
        <v>25325304.271583602</v>
      </c>
      <c r="G59" s="12" t="n">
        <v>32654815.7666016</v>
      </c>
      <c r="H59" s="12" t="n">
        <v>941077.19192504894</v>
      </c>
      <c r="I59" s="12" t="n">
        <v>104437999.12101699</v>
      </c>
      <c r="J59" s="12" t="n">
        <v>55532053.021240197</v>
      </c>
    </row>
    <row r="60">
      <c r="A60" s="56" t="s">
        <v>92</v>
      </c>
      <c r="B60" s="12" t="s">
        <v>792</v>
      </c>
      <c r="C60" s="12" t="s">
        <v>779</v>
      </c>
      <c r="D60" s="12" t="s">
        <v>777</v>
      </c>
      <c r="E60" s="12" t="n">
        <v>3856365.8523559598</v>
      </c>
      <c r="F60" s="12" t="n">
        <v>44744140.572395302</v>
      </c>
      <c r="G60" s="12" t="n">
        <v>35540672.819518998</v>
      </c>
      <c r="H60" s="12" t="n">
        <v>10107149.645233201</v>
      </c>
      <c r="I60" s="12" t="n">
        <v>94414321.240463302</v>
      </c>
      <c r="J60" s="12" t="n">
        <v>69956362.520942703</v>
      </c>
    </row>
    <row r="61">
      <c r="A61" s="56" t="s">
        <v>92</v>
      </c>
      <c r="B61" s="12" t="s">
        <v>792</v>
      </c>
      <c r="C61" s="12" t="s">
        <v>779</v>
      </c>
      <c r="D61" s="12" t="s">
        <v>778</v>
      </c>
      <c r="E61" s="12" t="n">
        <v>0</v>
      </c>
      <c r="F61" s="12" t="n">
        <v>38584235.112285599</v>
      </c>
      <c r="G61" s="12" t="n">
        <v>53816791.020965599</v>
      </c>
      <c r="H61" s="12" t="n">
        <v>3274101.9515991202</v>
      </c>
      <c r="I61" s="12" t="n">
        <v>177828182.185211</v>
      </c>
      <c r="J61" s="12" t="n">
        <v>113393550.440979</v>
      </c>
    </row>
    <row r="62">
      <c r="A62" s="56" t="s">
        <v>92</v>
      </c>
      <c r="B62" s="12" t="s">
        <v>793</v>
      </c>
      <c r="C62" s="12" t="s">
        <v>773</v>
      </c>
      <c r="D62" s="12" t="s">
        <v>774</v>
      </c>
      <c r="E62" s="12" t="n">
        <v>0</v>
      </c>
      <c r="F62" s="12" t="n">
        <v>0</v>
      </c>
      <c r="G62" s="12" t="n">
        <v>0</v>
      </c>
      <c r="H62" s="12" t="n">
        <v>0</v>
      </c>
      <c r="I62" s="12" t="n">
        <v>0</v>
      </c>
      <c r="J62" s="12" t="n">
        <v>0</v>
      </c>
    </row>
    <row r="63">
      <c r="A63" s="56" t="s">
        <v>92</v>
      </c>
      <c r="B63" s="12" t="s">
        <v>793</v>
      </c>
      <c r="C63" s="12" t="s">
        <v>773</v>
      </c>
      <c r="D63" s="12" t="s">
        <v>775</v>
      </c>
      <c r="E63" s="12" t="n">
        <v>0</v>
      </c>
      <c r="F63" s="12" t="n">
        <v>0</v>
      </c>
      <c r="G63" s="12" t="n">
        <v>0</v>
      </c>
      <c r="H63" s="12" t="n">
        <v>0</v>
      </c>
      <c r="I63" s="12" t="n">
        <v>0</v>
      </c>
      <c r="J63" s="12" t="n">
        <v>0</v>
      </c>
    </row>
    <row r="64">
      <c r="A64" s="56" t="s">
        <v>92</v>
      </c>
      <c r="B64" s="12" t="s">
        <v>793</v>
      </c>
      <c r="C64" s="12" t="s">
        <v>773</v>
      </c>
      <c r="D64" s="12" t="s">
        <v>776</v>
      </c>
      <c r="E64" s="12" t="n">
        <v>0</v>
      </c>
      <c r="F64" s="12" t="n">
        <v>0</v>
      </c>
      <c r="G64" s="12" t="n">
        <v>0</v>
      </c>
      <c r="H64" s="12" t="n">
        <v>0</v>
      </c>
      <c r="I64" s="12" t="n">
        <v>0</v>
      </c>
      <c r="J64" s="12" t="n">
        <v>0</v>
      </c>
    </row>
    <row r="65">
      <c r="A65" s="56" t="s">
        <v>92</v>
      </c>
      <c r="B65" s="12" t="s">
        <v>793</v>
      </c>
      <c r="C65" s="12" t="s">
        <v>773</v>
      </c>
      <c r="D65" s="12" t="s">
        <v>777</v>
      </c>
      <c r="E65" s="12" t="n">
        <v>0</v>
      </c>
      <c r="F65" s="12" t="n">
        <v>0</v>
      </c>
      <c r="G65" s="12" t="n">
        <v>0</v>
      </c>
      <c r="H65" s="12" t="n">
        <v>0</v>
      </c>
      <c r="I65" s="12" t="n">
        <v>0</v>
      </c>
      <c r="J65" s="12" t="n">
        <v>0</v>
      </c>
    </row>
    <row r="66">
      <c r="A66" s="56" t="s">
        <v>92</v>
      </c>
      <c r="B66" s="12" t="s">
        <v>793</v>
      </c>
      <c r="C66" s="12" t="s">
        <v>773</v>
      </c>
      <c r="D66" s="12" t="s">
        <v>778</v>
      </c>
      <c r="E66" s="12" t="n">
        <v>0</v>
      </c>
      <c r="F66" s="12" t="n">
        <v>0</v>
      </c>
      <c r="G66" s="12" t="n">
        <v>0</v>
      </c>
      <c r="H66" s="12" t="n">
        <v>0</v>
      </c>
      <c r="I66" s="12" t="n">
        <v>0</v>
      </c>
      <c r="J66" s="12" t="n">
        <v>0</v>
      </c>
    </row>
    <row r="67">
      <c r="A67" s="56" t="s">
        <v>92</v>
      </c>
      <c r="B67" s="12" t="s">
        <v>793</v>
      </c>
      <c r="C67" s="12" t="s">
        <v>779</v>
      </c>
      <c r="D67" s="12" t="s">
        <v>774</v>
      </c>
      <c r="E67" s="12" t="n">
        <v>0</v>
      </c>
      <c r="F67" s="12" t="n">
        <v>0</v>
      </c>
      <c r="G67" s="12" t="n">
        <v>0</v>
      </c>
      <c r="H67" s="12" t="n">
        <v>0</v>
      </c>
      <c r="I67" s="12" t="n">
        <v>0</v>
      </c>
      <c r="J67" s="12" t="n">
        <v>0</v>
      </c>
    </row>
    <row r="68">
      <c r="A68" s="56" t="s">
        <v>92</v>
      </c>
      <c r="B68" s="12" t="s">
        <v>793</v>
      </c>
      <c r="C68" s="12" t="s">
        <v>779</v>
      </c>
      <c r="D68" s="12" t="s">
        <v>775</v>
      </c>
      <c r="E68" s="12" t="n">
        <v>0</v>
      </c>
      <c r="F68" s="12" t="n">
        <v>0</v>
      </c>
      <c r="G68" s="12" t="n">
        <v>0</v>
      </c>
      <c r="H68" s="12" t="n">
        <v>0</v>
      </c>
      <c r="I68" s="12" t="n">
        <v>0</v>
      </c>
      <c r="J68" s="12" t="n">
        <v>0</v>
      </c>
    </row>
    <row r="69">
      <c r="A69" s="56" t="s">
        <v>92</v>
      </c>
      <c r="B69" s="12" t="s">
        <v>793</v>
      </c>
      <c r="C69" s="12" t="s">
        <v>779</v>
      </c>
      <c r="D69" s="12" t="s">
        <v>776</v>
      </c>
      <c r="E69" s="12" t="n">
        <v>0</v>
      </c>
      <c r="F69" s="12" t="n">
        <v>0</v>
      </c>
      <c r="G69" s="12" t="n">
        <v>0</v>
      </c>
      <c r="H69" s="12" t="n">
        <v>0</v>
      </c>
      <c r="I69" s="12" t="n">
        <v>0</v>
      </c>
      <c r="J69" s="12" t="n">
        <v>0</v>
      </c>
    </row>
    <row r="70">
      <c r="A70" s="56" t="s">
        <v>92</v>
      </c>
      <c r="B70" s="12" t="s">
        <v>793</v>
      </c>
      <c r="C70" s="12" t="s">
        <v>779</v>
      </c>
      <c r="D70" s="12" t="s">
        <v>777</v>
      </c>
      <c r="E70" s="12" t="n">
        <v>0</v>
      </c>
      <c r="F70" s="12" t="n">
        <v>0</v>
      </c>
      <c r="G70" s="12" t="n">
        <v>0</v>
      </c>
      <c r="H70" s="12" t="n">
        <v>0</v>
      </c>
      <c r="I70" s="12" t="n">
        <v>0</v>
      </c>
      <c r="J70" s="12" t="n">
        <v>0</v>
      </c>
    </row>
    <row r="71">
      <c r="A71" s="56" t="s">
        <v>92</v>
      </c>
      <c r="B71" s="12" t="s">
        <v>793</v>
      </c>
      <c r="C71" s="12" t="s">
        <v>779</v>
      </c>
      <c r="D71" s="12" t="s">
        <v>778</v>
      </c>
      <c r="E71" s="12" t="n">
        <v>0</v>
      </c>
      <c r="F71" s="12" t="n">
        <v>0</v>
      </c>
      <c r="G71" s="12" t="n">
        <v>0</v>
      </c>
      <c r="H71" s="12" t="n">
        <v>0</v>
      </c>
      <c r="I71" s="12" t="n">
        <v>0</v>
      </c>
      <c r="J71" s="12" t="n">
        <v>0</v>
      </c>
    </row>
    <row r="72">
      <c r="A72" s="56" t="s">
        <v>92</v>
      </c>
      <c r="B72" s="12" t="s">
        <v>794</v>
      </c>
      <c r="C72" s="12" t="s">
        <v>773</v>
      </c>
      <c r="D72" s="12" t="s">
        <v>774</v>
      </c>
      <c r="E72" s="12" t="n">
        <v>0</v>
      </c>
      <c r="F72" s="12" t="n">
        <v>0</v>
      </c>
      <c r="G72" s="12" t="n">
        <v>0</v>
      </c>
      <c r="H72" s="12" t="n">
        <v>0</v>
      </c>
      <c r="I72" s="12" t="n">
        <v>0</v>
      </c>
      <c r="J72" s="12" t="n">
        <v>0</v>
      </c>
    </row>
    <row r="73">
      <c r="A73" s="56" t="s">
        <v>92</v>
      </c>
      <c r="B73" s="12" t="s">
        <v>794</v>
      </c>
      <c r="C73" s="12" t="s">
        <v>773</v>
      </c>
      <c r="D73" s="12" t="s">
        <v>775</v>
      </c>
      <c r="E73" s="12" t="n">
        <v>0</v>
      </c>
      <c r="F73" s="12" t="n">
        <v>0</v>
      </c>
      <c r="G73" s="12" t="n">
        <v>0</v>
      </c>
      <c r="H73" s="12" t="n">
        <v>0</v>
      </c>
      <c r="I73" s="12" t="n">
        <v>0</v>
      </c>
      <c r="J73" s="12" t="n">
        <v>0</v>
      </c>
    </row>
    <row r="74">
      <c r="A74" s="56" t="s">
        <v>92</v>
      </c>
      <c r="B74" s="12" t="s">
        <v>794</v>
      </c>
      <c r="C74" s="12" t="s">
        <v>773</v>
      </c>
      <c r="D74" s="12" t="s">
        <v>776</v>
      </c>
      <c r="E74" s="12" t="n">
        <v>0</v>
      </c>
      <c r="F74" s="12" t="n">
        <v>0</v>
      </c>
      <c r="G74" s="12" t="n">
        <v>0</v>
      </c>
      <c r="H74" s="12" t="n">
        <v>0</v>
      </c>
      <c r="I74" s="12" t="n">
        <v>0</v>
      </c>
      <c r="J74" s="12" t="n">
        <v>0</v>
      </c>
    </row>
    <row r="75">
      <c r="A75" s="56" t="s">
        <v>92</v>
      </c>
      <c r="B75" s="12" t="s">
        <v>794</v>
      </c>
      <c r="C75" s="12" t="s">
        <v>773</v>
      </c>
      <c r="D75" s="12" t="s">
        <v>777</v>
      </c>
      <c r="E75" s="12" t="n">
        <v>0</v>
      </c>
      <c r="F75" s="12" t="n">
        <v>0</v>
      </c>
      <c r="G75" s="12" t="n">
        <v>0</v>
      </c>
      <c r="H75" s="12" t="n">
        <v>0</v>
      </c>
      <c r="I75" s="12" t="n">
        <v>0</v>
      </c>
      <c r="J75" s="12" t="n">
        <v>0</v>
      </c>
    </row>
    <row r="76">
      <c r="A76" s="56" t="s">
        <v>92</v>
      </c>
      <c r="B76" s="12" t="s">
        <v>794</v>
      </c>
      <c r="C76" s="12" t="s">
        <v>773</v>
      </c>
      <c r="D76" s="12" t="s">
        <v>778</v>
      </c>
      <c r="E76" s="12" t="n">
        <v>0</v>
      </c>
      <c r="F76" s="12" t="n">
        <v>0</v>
      </c>
      <c r="G76" s="12" t="n">
        <v>0</v>
      </c>
      <c r="H76" s="12" t="n">
        <v>0</v>
      </c>
      <c r="I76" s="12" t="n">
        <v>0</v>
      </c>
      <c r="J76" s="12" t="n">
        <v>0</v>
      </c>
    </row>
    <row r="77">
      <c r="A77" s="56" t="s">
        <v>92</v>
      </c>
      <c r="B77" s="12" t="s">
        <v>794</v>
      </c>
      <c r="C77" s="12" t="s">
        <v>779</v>
      </c>
      <c r="D77" s="12" t="s">
        <v>774</v>
      </c>
      <c r="E77" s="12" t="n">
        <v>0</v>
      </c>
      <c r="F77" s="12" t="n">
        <v>0</v>
      </c>
      <c r="G77" s="12" t="n">
        <v>0</v>
      </c>
      <c r="H77" s="12" t="n">
        <v>0</v>
      </c>
      <c r="I77" s="12" t="n">
        <v>0</v>
      </c>
      <c r="J77" s="12" t="n">
        <v>0</v>
      </c>
    </row>
    <row r="78">
      <c r="A78" s="56" t="s">
        <v>92</v>
      </c>
      <c r="B78" s="12" t="s">
        <v>794</v>
      </c>
      <c r="C78" s="12" t="s">
        <v>779</v>
      </c>
      <c r="D78" s="12" t="s">
        <v>775</v>
      </c>
      <c r="E78" s="12" t="n">
        <v>0</v>
      </c>
      <c r="F78" s="12" t="n">
        <v>0</v>
      </c>
      <c r="G78" s="12" t="n">
        <v>0</v>
      </c>
      <c r="H78" s="12" t="n">
        <v>0</v>
      </c>
      <c r="I78" s="12" t="n">
        <v>0</v>
      </c>
      <c r="J78" s="12" t="n">
        <v>0</v>
      </c>
    </row>
    <row r="79">
      <c r="A79" s="56" t="s">
        <v>92</v>
      </c>
      <c r="B79" s="12" t="s">
        <v>794</v>
      </c>
      <c r="C79" s="12" t="s">
        <v>779</v>
      </c>
      <c r="D79" s="12" t="s">
        <v>776</v>
      </c>
      <c r="E79" s="12" t="n">
        <v>0</v>
      </c>
      <c r="F79" s="12" t="n">
        <v>0</v>
      </c>
      <c r="G79" s="12" t="n">
        <v>0</v>
      </c>
      <c r="H79" s="12" t="n">
        <v>0</v>
      </c>
      <c r="I79" s="12" t="n">
        <v>0</v>
      </c>
      <c r="J79" s="12" t="n">
        <v>0</v>
      </c>
    </row>
    <row r="80">
      <c r="A80" s="56" t="s">
        <v>92</v>
      </c>
      <c r="B80" s="12" t="s">
        <v>794</v>
      </c>
      <c r="C80" s="12" t="s">
        <v>779</v>
      </c>
      <c r="D80" s="12" t="s">
        <v>777</v>
      </c>
      <c r="E80" s="12" t="n">
        <v>0</v>
      </c>
      <c r="F80" s="12" t="n">
        <v>0</v>
      </c>
      <c r="G80" s="12" t="n">
        <v>0</v>
      </c>
      <c r="H80" s="12" t="n">
        <v>0</v>
      </c>
      <c r="I80" s="12" t="n">
        <v>0</v>
      </c>
      <c r="J80" s="12" t="n">
        <v>0</v>
      </c>
    </row>
    <row r="81">
      <c r="A81" s="56" t="s">
        <v>92</v>
      </c>
      <c r="B81" s="12" t="s">
        <v>794</v>
      </c>
      <c r="C81" s="12" t="s">
        <v>779</v>
      </c>
      <c r="D81" s="12" t="s">
        <v>778</v>
      </c>
      <c r="E81" s="12" t="n">
        <v>0</v>
      </c>
      <c r="F81" s="12" t="n">
        <v>0</v>
      </c>
      <c r="G81" s="12" t="n">
        <v>0</v>
      </c>
      <c r="H81" s="12" t="n">
        <v>0</v>
      </c>
      <c r="I81" s="12" t="n">
        <v>0</v>
      </c>
      <c r="J81" s="12"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8" t="n">
        <f>SUM(D5:M5)</f>
        <v>2669.0318998557755</v>
      </c>
      <c r="P5" s="8" t="n">
        <f>SUM('SAM_temporary 2022'!CF40)</f>
        <v>2669.0318998557755</v>
      </c>
      <c r="Q5" s="8"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8" t="n">
        <f t="shared" ref="O6:O41" si="2">SUM(D6:M6)</f>
        <v>0</v>
      </c>
      <c r="P6" s="8" t="n">
        <f>SUM('SAM_temporary 2022'!CF41)</f>
        <v>0</v>
      </c>
      <c r="Q6" s="8"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8" t="n">
        <f t="shared" si="2"/>
        <v>12863.688176414133</v>
      </c>
      <c r="P7" s="8" t="n">
        <f>SUM('SAM_temporary 2022'!CF42)</f>
        <v>12863.688176414131</v>
      </c>
      <c r="Q7" s="8"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8" t="n">
        <f t="shared" si="2"/>
        <v>1908.3895187837834</v>
      </c>
      <c r="P8" s="8" t="n">
        <f>SUM('SAM_temporary 2022'!CF43)</f>
        <v>1908.3895187837834</v>
      </c>
      <c r="Q8" s="8"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8" t="n">
        <f t="shared" si="2"/>
        <v>445.5737644578615</v>
      </c>
      <c r="P9" s="8" t="n">
        <f>SUM('SAM_temporary 2022'!CF44)</f>
        <v>445.57376445786144</v>
      </c>
      <c r="Q9" s="8"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8" t="n">
        <f t="shared" si="2"/>
        <v>2882.7197284982867</v>
      </c>
      <c r="P10" s="8" t="n">
        <f>SUM('SAM_temporary 2022'!CF45)</f>
        <v>2882.7197284982863</v>
      </c>
      <c r="Q10" s="8"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8" t="n">
        <f t="shared" si="2"/>
        <v>1389.570875161302</v>
      </c>
      <c r="P11" s="8" t="n">
        <f>SUM('SAM_temporary 2022'!CF46)</f>
        <v>1389.570875161302</v>
      </c>
      <c r="Q11" s="8"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8" t="n">
        <f t="shared" si="2"/>
        <v>1984.7531701615994</v>
      </c>
      <c r="P12" s="8" t="n">
        <f>SUM('SAM_temporary 2022'!CF47)</f>
        <v>1984.753170161599</v>
      </c>
      <c r="Q12" s="8"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8" t="n">
        <f t="shared" si="2"/>
        <v>1460.464484076919</v>
      </c>
      <c r="P13" s="8" t="n">
        <f>SUM('SAM_temporary 2022'!CF48)</f>
        <v>1460.4644840769188</v>
      </c>
      <c r="Q13" s="8"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8" t="n">
        <f t="shared" si="2"/>
        <v>411.0175002688427</v>
      </c>
      <c r="P14" s="8" t="n">
        <f>SUM('SAM_temporary 2022'!CF49)</f>
        <v>411.01750026884258</v>
      </c>
      <c r="Q14" s="8"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8" t="n">
        <f t="shared" si="2"/>
        <v>961.63887043136583</v>
      </c>
      <c r="P15" s="8" t="n">
        <f>SUM('SAM_temporary 2022'!CF50)</f>
        <v>961.63887043136572</v>
      </c>
      <c r="Q15" s="8"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8" t="n">
        <f t="shared" si="2"/>
        <v>1251.6660934540253</v>
      </c>
      <c r="P16" s="8" t="n">
        <f>SUM('SAM_temporary 2022'!CF51)</f>
        <v>1251.666093454025</v>
      </c>
      <c r="Q16" s="8"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8" t="n">
        <f t="shared" si="2"/>
        <v>958.08582266588439</v>
      </c>
      <c r="P17" s="8" t="n">
        <f>SUM('SAM_temporary 2022'!CF52)</f>
        <v>958.08582266588428</v>
      </c>
      <c r="Q17" s="8"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8" t="n">
        <f t="shared" si="2"/>
        <v>1035.5927633860099</v>
      </c>
      <c r="P18" s="8" t="n">
        <f>SUM('SAM_temporary 2022'!CF53)</f>
        <v>1035.5927633860097</v>
      </c>
      <c r="Q18" s="8"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8" t="n">
        <f t="shared" si="2"/>
        <v>837.52879524458172</v>
      </c>
      <c r="P19" s="8" t="n">
        <f>SUM('SAM_temporary 2022'!CF54)</f>
        <v>837.52879524458149</v>
      </c>
      <c r="Q19" s="8"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8" t="n">
        <f t="shared" si="2"/>
        <v>1156.2425241133772</v>
      </c>
      <c r="P20" s="8" t="n">
        <f>SUM('SAM_temporary 2022'!CF55)</f>
        <v>1156.2425241133772</v>
      </c>
      <c r="Q20" s="8"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8" t="n">
        <f t="shared" si="2"/>
        <v>306.21454202408955</v>
      </c>
      <c r="P21" s="8" t="n">
        <f>SUM('SAM_temporary 2022'!CF56)</f>
        <v>306.21454202408955</v>
      </c>
      <c r="Q21" s="8"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8" t="n">
        <f t="shared" si="2"/>
        <v>1067.0501221554118</v>
      </c>
      <c r="P22" s="8" t="n">
        <f>SUM('SAM_temporary 2022'!CF57)</f>
        <v>1067.0501221554118</v>
      </c>
      <c r="Q22" s="8"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8" t="n">
        <f t="shared" si="2"/>
        <v>309.70830022975423</v>
      </c>
      <c r="P23" s="8" t="n">
        <f>SUM('SAM_temporary 2022'!CF58)</f>
        <v>309.70830022975423</v>
      </c>
      <c r="Q23" s="8"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8" t="n">
        <f t="shared" si="2"/>
        <v>1323.3880892975715</v>
      </c>
      <c r="P24" s="8" t="n">
        <f>SUM('SAM_temporary 2022'!CF59)</f>
        <v>1323.3880892975715</v>
      </c>
      <c r="Q24" s="8"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8" t="n">
        <f t="shared" si="2"/>
        <v>1402.8348635212149</v>
      </c>
      <c r="P25" s="8" t="n">
        <f>SUM('SAM_temporary 2022'!CF60)</f>
        <v>1402.8348635212146</v>
      </c>
      <c r="Q25" s="8"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8" t="n">
        <f t="shared" si="2"/>
        <v>328.48508758011496</v>
      </c>
      <c r="P26" s="8" t="n">
        <f>SUM('SAM_temporary 2022'!CF61)</f>
        <v>328.48508758011496</v>
      </c>
      <c r="Q26" s="8"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8" t="n">
        <f t="shared" si="2"/>
        <v>1201.0219540584762</v>
      </c>
      <c r="P27" s="8" t="n">
        <f>SUM('SAM_temporary 2022'!CF62)</f>
        <v>1201.0219540584762</v>
      </c>
      <c r="Q27" s="8"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8" t="n">
        <f t="shared" si="2"/>
        <v>181.0510090880282</v>
      </c>
      <c r="P28" s="8" t="n">
        <f>SUM('SAM_temporary 2022'!CF63)</f>
        <v>181.0510090880282</v>
      </c>
      <c r="Q28" s="8"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8" t="n">
        <f t="shared" si="2"/>
        <v>1749.9559021910973</v>
      </c>
      <c r="P29" s="8" t="n">
        <f>SUM('SAM_temporary 2022'!CF64)</f>
        <v>1749.9559021910973</v>
      </c>
      <c r="Q29" s="8"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8" t="n">
        <f t="shared" si="2"/>
        <v>5420.7337516398129</v>
      </c>
      <c r="P30" s="8" t="n">
        <f>SUM('SAM_temporary 2022'!CF65)</f>
        <v>5420.7337516398129</v>
      </c>
      <c r="Q30" s="8"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8" t="n">
        <f t="shared" si="2"/>
        <v>362.9518900073075</v>
      </c>
      <c r="P31" s="8" t="n">
        <f>SUM('SAM_temporary 2022'!CF66)</f>
        <v>362.9518900073075</v>
      </c>
      <c r="Q31" s="8"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8" t="n">
        <f t="shared" si="2"/>
        <v>0</v>
      </c>
      <c r="P32" s="8" t="n">
        <f>SUM('SAM_temporary 2022'!CF67)</f>
        <v>0</v>
      </c>
      <c r="Q32" s="8"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8" t="n">
        <f t="shared" si="2"/>
        <v>21.264883399522802</v>
      </c>
      <c r="P33" s="8" t="n">
        <f>SUM('SAM_temporary 2022'!CF68)</f>
        <v>21.264883399522798</v>
      </c>
      <c r="Q33" s="8"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8" t="n">
        <f t="shared" si="2"/>
        <v>426.05287763057811</v>
      </c>
      <c r="P34" s="8" t="n">
        <f>SUM('SAM_temporary 2022'!CF69)</f>
        <v>426.05287763057811</v>
      </c>
      <c r="Q34" s="8"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8" t="n">
        <f t="shared" si="2"/>
        <v>909.48771446693843</v>
      </c>
      <c r="P35" s="8" t="n">
        <f>SUM('SAM_temporary 2022'!CF70)</f>
        <v>909.48771446693831</v>
      </c>
      <c r="Q35" s="8"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8" t="n">
        <f t="shared" si="2"/>
        <v>1759.7424713549844</v>
      </c>
      <c r="P36" s="8" t="n">
        <f>SUM('SAM_temporary 2022'!CF71)</f>
        <v>1759.7424713549842</v>
      </c>
      <c r="Q36" s="8"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8" t="n">
        <f t="shared" si="2"/>
        <v>1419.3284399094418</v>
      </c>
      <c r="P37" s="8" t="n">
        <f>SUM('SAM_temporary 2022'!CF72)</f>
        <v>1419.3284399094418</v>
      </c>
      <c r="Q37" s="8"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8" t="n">
        <f t="shared" si="2"/>
        <v>525.84396580930184</v>
      </c>
      <c r="P38" s="8" t="n">
        <f>SUM('SAM_temporary 2022'!CF73)</f>
        <v>525.84396580930172</v>
      </c>
      <c r="Q38" s="8"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8" t="n">
        <f t="shared" si="2"/>
        <v>1609.6892214400752</v>
      </c>
      <c r="P39" s="8" t="n">
        <f>SUM('SAM_temporary 2022'!CF74)</f>
        <v>1609.689221440075</v>
      </c>
      <c r="Q39" s="8"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8" t="n">
        <f t="shared" si="2"/>
        <v>678.92413104945081</v>
      </c>
      <c r="P40" s="8" t="n">
        <f>SUM('SAM_temporary 2022'!CF75)</f>
        <v>678.92413104945069</v>
      </c>
      <c r="Q40" s="8"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8" t="n">
        <f t="shared" si="2"/>
        <v>71.360067043184898</v>
      </c>
      <c r="P41" s="8" t="n">
        <f>SUM('SAM_temporary 2022'!CF76)</f>
        <v>71.360067043184898</v>
      </c>
      <c r="Q41" s="8" t="n">
        <f t="shared" si="3"/>
        <v>0</v>
      </c>
    </row>
    <row r="45">
      <c r="C45" s="12"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2"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2"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2"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2"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89" t="s">
        <v>491</v>
      </c>
      <c r="F2" s="90"/>
      <c r="G2" s="90"/>
      <c r="H2" s="90"/>
      <c r="I2" s="91"/>
      <c r="J2" s="121" t="s">
        <v>497</v>
      </c>
      <c r="K2" s="122"/>
      <c r="L2" s="99"/>
      <c r="M2" s="100" t="s">
        <v>501</v>
      </c>
      <c r="N2" s="101"/>
      <c r="O2" s="102"/>
      <c r="P2" s="111" t="s">
        <v>104</v>
      </c>
      <c r="Q2" s="112"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8" t="str">
        <f>'SAM_temporary 2022'!CH2</f>
        <v>e-ent</v>
      </c>
      <c r="M3" s="118" t="str">
        <f>'SAM_temporary 2022'!CI2</f>
        <v>i-priv</v>
      </c>
      <c r="N3" s="118" t="str">
        <f>'SAM_temporary 2022'!CJ2</f>
        <v>i-pub</v>
      </c>
      <c r="O3" s="118" t="str">
        <f>'SAM_temporary 2022'!CK2</f>
        <v>i-dstk</v>
      </c>
      <c r="P3" s="118" t="str">
        <f>'SAM_temporary 2022'!CL2</f>
        <v>debt</v>
      </c>
      <c r="Q3" s="118" t="str">
        <f>'SAM_temporary 2022'!CM2</f>
        <v>w-row</v>
      </c>
    </row>
    <row r="4" ht="15.75" customHeight="1">
      <c r="C4" s="103" t="s">
        <v>491</v>
      </c>
      <c r="D4" s="109" t="str">
        <f>'SAM_temporary 2022'!B79</f>
        <v>t-netprod</v>
      </c>
      <c r="E4" s="106"/>
      <c r="F4" s="106"/>
      <c r="G4" s="106"/>
      <c r="H4" s="106"/>
      <c r="I4" s="106"/>
      <c r="J4" s="116" t="n">
        <f>SUM('SAM_temporary 2022_V4'!CK84:CT84)</f>
        <v>0</v>
      </c>
      <c r="K4" s="106"/>
      <c r="L4" s="106"/>
      <c r="M4" s="106"/>
      <c r="N4" s="106"/>
      <c r="O4" s="106"/>
      <c r="P4" s="106"/>
      <c r="Q4" s="106"/>
    </row>
    <row r="5" ht="15.75" customHeight="1">
      <c r="C5" s="103"/>
      <c r="D5" s="109" t="str">
        <f>'SAM_temporary 2022'!B80</f>
        <v>t-pit</v>
      </c>
      <c r="E5" s="106"/>
      <c r="F5" s="106"/>
      <c r="G5" s="106"/>
      <c r="H5" s="106"/>
      <c r="I5" s="106"/>
      <c r="J5" s="116" t="n">
        <f>SUM('SAM_temporary 2022_V4'!CK85:CT85)</f>
        <v>5034</v>
      </c>
      <c r="K5" s="106"/>
      <c r="L5" s="106"/>
      <c r="M5" s="106"/>
      <c r="N5" s="106"/>
      <c r="O5" s="106"/>
      <c r="P5" s="106"/>
      <c r="Q5" s="106"/>
    </row>
    <row r="6" ht="15.75" customHeight="1">
      <c r="C6" s="103"/>
      <c r="D6" s="109" t="str">
        <f>'SAM_temporary 2022'!B81</f>
        <v>t-profit</v>
      </c>
      <c r="E6" s="106"/>
      <c r="F6" s="106"/>
      <c r="G6" s="106"/>
      <c r="H6" s="106"/>
      <c r="I6" s="106"/>
      <c r="J6" s="116" t="n">
        <f>SUM('SAM_temporary 2022_V4'!CK86:CT86)</f>
        <v>0</v>
      </c>
      <c r="K6" s="106"/>
      <c r="L6" s="106"/>
      <c r="M6" s="106"/>
      <c r="N6" s="106"/>
      <c r="O6" s="106"/>
      <c r="P6" s="106"/>
      <c r="Q6" s="106"/>
    </row>
    <row r="7" ht="15.75" customHeight="1">
      <c r="C7" s="103"/>
      <c r="D7" s="109" t="str">
        <f>'SAM_temporary 2022'!B82</f>
        <v>t-com_tax</v>
      </c>
      <c r="E7" s="106"/>
      <c r="F7" s="106"/>
      <c r="G7" s="106"/>
      <c r="H7" s="106"/>
      <c r="I7" s="106"/>
      <c r="J7" s="116" t="n">
        <f>SUM('SAM_temporary 2022_V4'!CK87:CT87)</f>
        <v>0</v>
      </c>
      <c r="K7" s="106"/>
      <c r="L7" s="106"/>
      <c r="M7" s="106"/>
      <c r="N7" s="106"/>
      <c r="O7" s="106"/>
      <c r="P7" s="106"/>
      <c r="Q7" s="106"/>
    </row>
    <row r="8" ht="15.75" customHeight="1">
      <c r="C8" s="103"/>
      <c r="D8" s="109" t="str">
        <f>'SAM_temporary 2022'!B83</f>
        <v>t-ssb</v>
      </c>
      <c r="E8" s="106"/>
      <c r="F8" s="106"/>
      <c r="G8" s="106"/>
      <c r="H8" s="106"/>
      <c r="I8" s="106"/>
      <c r="J8" s="116" t="n">
        <f>SUM('SAM_temporary 2022_V4'!CK88:CT88)</f>
        <v>0</v>
      </c>
      <c r="K8" s="106"/>
      <c r="L8" s="106"/>
      <c r="M8" s="106"/>
      <c r="N8" s="106"/>
      <c r="O8" s="106"/>
      <c r="P8" s="106"/>
      <c r="Q8" s="106"/>
    </row>
    <row r="9" ht="15.75" customHeight="1">
      <c r="C9" s="67" t="s">
        <v>497</v>
      </c>
      <c r="D9" s="109" t="str">
        <f>'SAM_temporary 2022'!B84</f>
        <v>h-hh</v>
      </c>
      <c r="E9" s="116" t="n">
        <f>SUM('SAM_temporary 2022_V4'!CF89:CF98)</f>
        <v>0</v>
      </c>
      <c r="F9" s="116" t="n">
        <f>SUM('SAM_temporary 2022_V4'!CG89:CG98)</f>
        <v>0</v>
      </c>
      <c r="G9" s="116" t="n">
        <f>SUM('SAM_temporary 2022_V4'!CH89:CH98)</f>
        <v>0</v>
      </c>
      <c r="H9" s="116" t="n">
        <f>SUM('SAM_temporary 2022_V4'!CI89:CI98)</f>
        <v>0</v>
      </c>
      <c r="I9" s="116" t="n">
        <f>SUM('SAM_temporary 2022_V4'!CJ89:CJ98)</f>
        <v>0</v>
      </c>
      <c r="J9" s="116" t="n">
        <f>SUM('SAM_temporary 2022_V4'!CK89:CT98)</f>
        <v>0</v>
      </c>
      <c r="K9" s="116" t="n">
        <f>SUM('SAM_temporary 2022_V4'!CU88:CU98)</f>
        <v>3763.4968246170483</v>
      </c>
      <c r="L9" s="116" t="n">
        <f>SUM('SAM_temporary 2022_V4'!CV88:CV98)</f>
        <v>0</v>
      </c>
      <c r="M9" s="116" t="n">
        <f>SUM('SAM_temporary 2022_V4'!CW88:CW98)</f>
        <v>0</v>
      </c>
      <c r="N9" s="116" t="n">
        <f>SUM('SAM_temporary 2022_V4'!CX88:CX98)</f>
        <v>0</v>
      </c>
      <c r="O9" s="116" t="n">
        <f>SUM('SAM_temporary 2022_V4'!CY88:CY98)</f>
        <v>0</v>
      </c>
      <c r="P9" s="116" t="n">
        <f>SUM('SAM_temporary 2022_V4'!CZ88:CZ98)</f>
        <v>0</v>
      </c>
      <c r="Q9" s="116" t="n">
        <f>SUM('SAM_temporary 2022_V4'!DA88:DA98)</f>
        <v>9598.7218630203715</v>
      </c>
    </row>
    <row r="10" ht="15.75" customHeight="1">
      <c r="C10" s="67"/>
      <c r="D10" s="109" t="str">
        <f>'SAM_temporary 2022'!B85</f>
        <v>g-gov</v>
      </c>
      <c r="E10" s="106"/>
      <c r="F10" s="106"/>
      <c r="G10" s="106"/>
      <c r="H10" s="106"/>
      <c r="I10" s="106"/>
      <c r="J10" s="116" t="n">
        <f>SUM('SAM_temporary 2022_V4'!CK99:CT99)</f>
        <v>0</v>
      </c>
      <c r="K10" s="106"/>
      <c r="L10" s="106"/>
      <c r="M10" s="106"/>
      <c r="N10" s="106"/>
      <c r="O10" s="106"/>
      <c r="P10" s="106"/>
      <c r="Q10" s="106"/>
    </row>
    <row r="11" ht="15.75" customHeight="1">
      <c r="C11" s="67"/>
      <c r="D11" s="109" t="str">
        <f>'SAM_temporary 2022'!B86</f>
        <v>e-ent</v>
      </c>
      <c r="E11" s="106"/>
      <c r="F11" s="106"/>
      <c r="G11" s="106"/>
      <c r="H11" s="106"/>
      <c r="I11" s="106"/>
      <c r="J11" s="116" t="n">
        <f>SUM('SAM_temporary 2022_V4'!CK100:CT100)</f>
        <v>0</v>
      </c>
      <c r="K11" s="106"/>
      <c r="L11" s="106"/>
      <c r="M11" s="106"/>
      <c r="N11" s="106"/>
      <c r="O11" s="106"/>
      <c r="P11" s="106"/>
      <c r="Q11" s="106"/>
    </row>
    <row r="12" ht="15.75" customHeight="1">
      <c r="C12" s="67" t="s">
        <v>823</v>
      </c>
      <c r="D12" s="109" t="str">
        <f>'SAM_temporary 2022'!B87</f>
        <v>i-priv</v>
      </c>
      <c r="E12" s="106"/>
      <c r="F12" s="106"/>
      <c r="G12" s="106"/>
      <c r="H12" s="106"/>
      <c r="I12" s="106"/>
      <c r="J12" s="116" t="n">
        <f>SUM('SAM_temporary 2022_V4'!CK101:CT101)</f>
        <v>6014.1814801640776</v>
      </c>
      <c r="K12" s="106"/>
      <c r="L12" s="106"/>
      <c r="M12" s="106"/>
      <c r="N12" s="106"/>
      <c r="O12" s="106"/>
      <c r="P12" s="106"/>
      <c r="Q12" s="106"/>
    </row>
    <row r="13" ht="15.75" customHeight="1">
      <c r="C13" s="67"/>
      <c r="D13" s="109" t="str">
        <f>'SAM_temporary 2022'!B88</f>
        <v>i-publ</v>
      </c>
      <c r="E13" s="106"/>
      <c r="F13" s="106"/>
      <c r="G13" s="106"/>
      <c r="H13" s="106"/>
      <c r="I13" s="106"/>
      <c r="J13" s="116" t="n">
        <f>SUM('SAM_temporary 2022_V4'!CK102:CT102)</f>
        <v>0</v>
      </c>
      <c r="K13" s="106"/>
      <c r="L13" s="106"/>
      <c r="M13" s="106"/>
      <c r="N13" s="106"/>
      <c r="O13" s="106"/>
      <c r="P13" s="106"/>
      <c r="Q13" s="106"/>
    </row>
    <row r="14" ht="15.75" customHeight="1">
      <c r="C14" s="67"/>
      <c r="D14" s="109" t="str">
        <f>'SAM_temporary 2022'!B89</f>
        <v>i-dstk</v>
      </c>
      <c r="E14" s="106"/>
      <c r="F14" s="106"/>
      <c r="G14" s="106"/>
      <c r="H14" s="106"/>
      <c r="I14" s="106"/>
      <c r="J14" s="116" t="n">
        <f>SUM('SAM_temporary 2022_V4'!CK103:CT103)</f>
        <v>0</v>
      </c>
      <c r="K14" s="106"/>
      <c r="L14" s="106"/>
      <c r="M14" s="106"/>
      <c r="N14" s="106"/>
      <c r="O14" s="106"/>
      <c r="P14" s="106"/>
      <c r="Q14" s="106"/>
    </row>
    <row r="15" ht="15.75" customHeight="1">
      <c r="C15" s="110" t="s">
        <v>104</v>
      </c>
      <c r="D15" s="109" t="str">
        <f>'SAM_temporary 2022'!B90</f>
        <v>debt</v>
      </c>
      <c r="E15" s="106"/>
      <c r="F15" s="106"/>
      <c r="G15" s="106"/>
      <c r="H15" s="106"/>
      <c r="I15" s="106"/>
      <c r="J15" s="116" t="n">
        <f>SUM('SAM_temporary 2022_V4'!CK104:CT104)</f>
        <v>0</v>
      </c>
      <c r="K15" s="106"/>
      <c r="L15" s="106"/>
      <c r="M15" s="106"/>
      <c r="N15" s="106"/>
      <c r="O15" s="106"/>
      <c r="P15" s="106"/>
      <c r="Q15" s="106"/>
    </row>
    <row r="16" ht="16.5" customHeight="1">
      <c r="C16" s="67" t="s">
        <v>154</v>
      </c>
      <c r="D16" s="109" t="str">
        <f>'SAM_temporary 2022'!B91</f>
        <v>w-row</v>
      </c>
      <c r="E16" s="106"/>
      <c r="F16" s="106"/>
      <c r="G16" s="106"/>
      <c r="H16" s="106"/>
      <c r="I16" s="106"/>
      <c r="J16" s="116" t="n">
        <f>SUM('SAM_temporary 2022_V4'!CK105:CT105)</f>
        <v>810.3629607241736</v>
      </c>
      <c r="K16" s="106"/>
      <c r="L16" s="106"/>
      <c r="M16" s="106"/>
      <c r="N16" s="106"/>
      <c r="O16" s="106"/>
      <c r="P16" s="106"/>
      <c r="Q16" s="106"/>
    </row>
    <row r="18" ht="15.75" customHeight="1"/>
    <row r="19" ht="17.25" customHeight="1">
      <c r="E19" s="89" t="s">
        <v>491</v>
      </c>
      <c r="F19" s="90"/>
      <c r="G19" s="90"/>
      <c r="H19" s="90"/>
      <c r="I19" s="91"/>
      <c r="J19" s="121" t="s">
        <v>497</v>
      </c>
      <c r="K19" s="122"/>
      <c r="L19" s="122"/>
      <c r="M19" s="122"/>
      <c r="N19" s="122"/>
      <c r="O19" s="122"/>
      <c r="P19" s="122"/>
      <c r="Q19" s="122"/>
      <c r="R19" s="122"/>
      <c r="S19" s="122"/>
      <c r="T19" s="122"/>
      <c r="U19" s="88"/>
      <c r="V19" s="121" t="s">
        <v>501</v>
      </c>
      <c r="W19" s="122"/>
      <c r="X19" s="88"/>
      <c r="Y19" s="73" t="s">
        <v>104</v>
      </c>
      <c r="Z19" s="117" t="s">
        <v>154</v>
      </c>
    </row>
    <row r="20" ht="30.75" customHeight="1">
      <c r="E20" s="58" t="s">
        <v>93</v>
      </c>
      <c r="F20" s="58" t="s">
        <v>94</v>
      </c>
      <c r="G20" s="58" t="s">
        <v>95</v>
      </c>
      <c r="H20" s="58" t="s">
        <v>96</v>
      </c>
      <c r="I20" s="58" t="s">
        <v>97</v>
      </c>
      <c r="J20" s="115" t="s">
        <v>131</v>
      </c>
      <c r="K20" s="115" t="s">
        <v>132</v>
      </c>
      <c r="L20" s="115" t="s">
        <v>133</v>
      </c>
      <c r="M20" s="115" t="s">
        <v>134</v>
      </c>
      <c r="N20" s="115" t="s">
        <v>135</v>
      </c>
      <c r="O20" s="115" t="s">
        <v>136</v>
      </c>
      <c r="P20" s="115" t="s">
        <v>137</v>
      </c>
      <c r="Q20" s="115" t="s">
        <v>138</v>
      </c>
      <c r="R20" s="115" t="s">
        <v>139</v>
      </c>
      <c r="S20" s="115" t="s">
        <v>140</v>
      </c>
      <c r="T20" s="58" t="s">
        <v>99</v>
      </c>
      <c r="U20" s="58" t="s">
        <v>100</v>
      </c>
      <c r="V20" s="58" t="s">
        <v>101</v>
      </c>
      <c r="W20" s="58" t="s">
        <v>102</v>
      </c>
      <c r="X20" s="58" t="s">
        <v>103</v>
      </c>
      <c r="Y20" s="58" t="s">
        <v>104</v>
      </c>
      <c r="Z20" s="58" t="s">
        <v>105</v>
      </c>
    </row>
    <row r="21" ht="15.75" customHeight="1">
      <c r="C21" s="92" t="s">
        <v>491</v>
      </c>
      <c r="D21" s="109" t="s">
        <v>93</v>
      </c>
      <c r="E21" s="106"/>
      <c r="F21" s="106"/>
      <c r="G21" s="106"/>
      <c r="H21" s="106"/>
      <c r="I21" s="106"/>
      <c r="J21" s="116"/>
      <c r="K21" s="116"/>
      <c r="L21" s="116"/>
      <c r="M21" s="116"/>
      <c r="N21" s="116"/>
      <c r="O21" s="116"/>
      <c r="P21" s="116"/>
      <c r="Q21" s="116"/>
      <c r="R21" s="116"/>
      <c r="S21" s="116"/>
      <c r="T21" s="106"/>
      <c r="U21" s="106"/>
      <c r="V21" s="106"/>
      <c r="W21" s="106"/>
      <c r="X21" s="106"/>
      <c r="Y21" s="106"/>
      <c r="Z21" s="106"/>
    </row>
    <row r="22" ht="15.75" customHeight="1">
      <c r="C22" s="93"/>
      <c r="D22" s="109" t="s">
        <v>94</v>
      </c>
      <c r="E22" s="106"/>
      <c r="F22" s="106"/>
      <c r="G22" s="106"/>
      <c r="H22" s="106"/>
      <c r="I22" s="106"/>
      <c r="J22" s="116" t="n">
        <f>$J$5*J48/SUM($J$48:$S$48)</f>
        <v>22.930543612926542</v>
      </c>
      <c r="K22" s="116" t="n">
        <f t="shared" ref="K22:S22" si="0">$J$5*K48/SUM($J$48:$S$48)</f>
        <v>0</v>
      </c>
      <c r="L22" s="116" t="n">
        <f t="shared" si="0"/>
        <v>63.468056189035394</v>
      </c>
      <c r="M22" s="116" t="n">
        <f t="shared" si="0"/>
        <v>117.14889178265049</v>
      </c>
      <c r="N22" s="116" t="n">
        <f t="shared" si="0"/>
        <v>131.89798467383906</v>
      </c>
      <c r="O22" s="116" t="n">
        <f t="shared" si="0"/>
        <v>170.25094459310108</v>
      </c>
      <c r="P22" s="116" t="n">
        <f t="shared" si="0"/>
        <v>466.25289911615965</v>
      </c>
      <c r="Q22" s="116" t="n">
        <f t="shared" si="0"/>
        <v>813.46817647143553</v>
      </c>
      <c r="R22" s="116" t="n">
        <f t="shared" si="0"/>
        <v>1204.2855048885588</v>
      </c>
      <c r="S22" s="116" t="n">
        <f t="shared" si="0"/>
        <v>2044.2969986722933</v>
      </c>
      <c r="T22" s="106"/>
      <c r="U22" s="106"/>
      <c r="V22" s="106"/>
      <c r="W22" s="106"/>
      <c r="X22" s="106"/>
      <c r="Y22" s="106"/>
      <c r="Z22" s="106"/>
    </row>
    <row r="23" ht="15.75" customHeight="1">
      <c r="C23" s="93"/>
      <c r="D23" s="109" t="s">
        <v>95</v>
      </c>
      <c r="E23" s="106"/>
      <c r="F23" s="106"/>
      <c r="G23" s="106"/>
      <c r="H23" s="106"/>
      <c r="I23" s="106"/>
      <c r="J23" s="116"/>
      <c r="K23" s="116"/>
      <c r="L23" s="116"/>
      <c r="M23" s="116"/>
      <c r="N23" s="116"/>
      <c r="O23" s="116"/>
      <c r="P23" s="116"/>
      <c r="Q23" s="116"/>
      <c r="R23" s="116"/>
      <c r="S23" s="116"/>
      <c r="T23" s="106"/>
      <c r="U23" s="106"/>
      <c r="V23" s="106"/>
      <c r="W23" s="106"/>
      <c r="X23" s="106"/>
      <c r="Y23" s="106"/>
      <c r="Z23" s="106"/>
      <c r="AB23" s="31" t="s">
        <v>973</v>
      </c>
      <c r="AM23" s="31" t="s">
        <v>974</v>
      </c>
    </row>
    <row r="24" ht="15.75" customHeight="1">
      <c r="C24" s="93"/>
      <c r="D24" s="109" t="s">
        <v>96</v>
      </c>
      <c r="E24" s="106"/>
      <c r="F24" s="106"/>
      <c r="G24" s="106"/>
      <c r="H24" s="106"/>
      <c r="I24" s="106"/>
      <c r="J24" s="116"/>
      <c r="K24" s="116"/>
      <c r="L24" s="116"/>
      <c r="M24" s="116"/>
      <c r="N24" s="116"/>
      <c r="O24" s="116"/>
      <c r="P24" s="116"/>
      <c r="Q24" s="116"/>
      <c r="R24" s="116"/>
      <c r="S24" s="116"/>
      <c r="T24" s="106"/>
      <c r="U24" s="106"/>
      <c r="V24" s="106"/>
      <c r="W24" s="106"/>
      <c r="X24" s="106"/>
      <c r="Y24" s="106"/>
      <c r="Z24" s="106"/>
    </row>
    <row r="25" ht="60" customHeight="1">
      <c r="C25" s="93"/>
      <c r="D25" s="109" t="s">
        <v>97</v>
      </c>
      <c r="E25" s="106"/>
      <c r="F25" s="106"/>
      <c r="G25" s="106"/>
      <c r="H25" s="106"/>
      <c r="I25" s="106"/>
      <c r="J25" s="116"/>
      <c r="K25" s="116"/>
      <c r="L25" s="116"/>
      <c r="M25" s="116"/>
      <c r="N25" s="116"/>
      <c r="O25" s="116"/>
      <c r="P25" s="116"/>
      <c r="Q25" s="116"/>
      <c r="R25" s="116"/>
      <c r="S25" s="116"/>
      <c r="T25" s="106"/>
      <c r="U25" s="106"/>
      <c r="V25" s="106"/>
      <c r="W25" s="106"/>
      <c r="X25" s="106"/>
      <c r="Y25" s="106"/>
      <c r="Z25" s="106"/>
      <c r="AB25" s="104" t="n">
        <f t="array" ref="AB25:AK35">TRANSPOSE(I44:S53)</f>
        <v>0</v>
      </c>
      <c r="AC25" s="104" t="str">
        <v>CI. From hired employment</v>
      </c>
      <c r="AD25" s="104" t="str">
        <v>CI. From self employment</v>
      </c>
      <c r="AE25" s="104" t="str">
        <v>CI. From selling agricultural production</v>
      </c>
      <c r="AF25" s="104" t="str">
        <v>CI. Property income (leasing, interest etc.)</v>
      </c>
      <c r="AG25" s="104" t="str">
        <v>CI. Pensions, scholarships, assistances</v>
      </c>
      <c r="AH25" s="104" t="str">
        <v>CI. Remittances from abroad</v>
      </c>
      <c r="AI25" s="104" t="str">
        <v>CI. Money received as a gift</v>
      </c>
      <c r="AJ25" s="104" t="str">
        <v>CI. Property disposal</v>
      </c>
      <c r="AK25" s="104" t="str">
        <v>CI. Income from borrowing and savings</v>
      </c>
      <c r="AM25" s="104" t="str">
        <f t="array" ref="AM25:AP35">TRANSPOSE(I56:S59)</f>
        <v>NC. Agricultural activity</v>
      </c>
      <c r="AN25" s="104" t="str">
        <v>NC. Transfers</v>
      </c>
      <c r="AO25" s="104" t="str">
        <v>NC. Saving and lending</v>
      </c>
      <c r="AP25" s="104" t="str">
        <v>NC. Property acquisition</v>
      </c>
    </row>
    <row r="26" ht="15.75" customHeight="1">
      <c r="C26" s="94" t="s">
        <v>497</v>
      </c>
      <c r="D26" s="114" t="s">
        <v>131</v>
      </c>
      <c r="E26" s="116"/>
      <c r="F26" s="116"/>
      <c r="G26" s="116"/>
      <c r="H26" s="116"/>
      <c r="I26" s="116"/>
      <c r="J26" s="116"/>
      <c r="K26" s="116"/>
      <c r="L26" s="116"/>
      <c r="M26" s="116"/>
      <c r="N26" s="116"/>
      <c r="O26" s="116"/>
      <c r="P26" s="116"/>
      <c r="Q26" s="116"/>
      <c r="R26" s="116"/>
      <c r="S26" s="116"/>
      <c r="T26" s="116" t="n">
        <f>$K$9*AG26/SUM($AG$25:$AG$35)</f>
        <v>375.77105324042719</v>
      </c>
      <c r="U26" s="116"/>
      <c r="V26" s="116"/>
      <c r="W26" s="116"/>
      <c r="X26" s="116"/>
      <c r="Y26" s="116"/>
      <c r="Z26" s="116" t="n">
        <f>$Q$9*AH26/SUM($AH$26:$AH$35)</f>
        <v>397.66609662845389</v>
      </c>
      <c r="AB26" s="12"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5"/>
      <c r="D27" s="114" t="s">
        <v>132</v>
      </c>
      <c r="E27" s="116"/>
      <c r="F27" s="116"/>
      <c r="G27" s="116"/>
      <c r="H27" s="116"/>
      <c r="I27" s="116"/>
      <c r="J27" s="116"/>
      <c r="K27" s="116"/>
      <c r="L27" s="116"/>
      <c r="M27" s="116"/>
      <c r="N27" s="116"/>
      <c r="O27" s="116"/>
      <c r="P27" s="116"/>
      <c r="Q27" s="116"/>
      <c r="R27" s="116"/>
      <c r="S27" s="116"/>
      <c r="T27" s="116" t="n">
        <f t="shared" ref="T27:T35" si="1">$K$9*AG27/SUM($AG$25:$AG$35)</f>
        <v>327.60318492314804</v>
      </c>
      <c r="U27" s="116"/>
      <c r="V27" s="116"/>
      <c r="W27" s="116"/>
      <c r="X27" s="116"/>
      <c r="Y27" s="116"/>
      <c r="Z27" s="116" t="n">
        <f t="shared" ref="Z27:Z35" si="2">$Q$9*AH27/SUM($AH$26:$AH$35)</f>
        <v>501.49578214086932</v>
      </c>
      <c r="AB27" s="12"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5"/>
      <c r="D28" s="114" t="s">
        <v>133</v>
      </c>
      <c r="E28" s="116"/>
      <c r="F28" s="116"/>
      <c r="G28" s="116"/>
      <c r="H28" s="116"/>
      <c r="I28" s="116"/>
      <c r="J28" s="116"/>
      <c r="K28" s="116"/>
      <c r="L28" s="116"/>
      <c r="M28" s="116"/>
      <c r="N28" s="116"/>
      <c r="O28" s="116"/>
      <c r="P28" s="116"/>
      <c r="Q28" s="116"/>
      <c r="R28" s="116"/>
      <c r="S28" s="116"/>
      <c r="T28" s="116" t="n">
        <f t="shared" si="1"/>
        <v>291.49518786893509</v>
      </c>
      <c r="U28" s="116"/>
      <c r="V28" s="116"/>
      <c r="W28" s="116"/>
      <c r="X28" s="116"/>
      <c r="Y28" s="116"/>
      <c r="Z28" s="116" t="n">
        <f t="shared" si="2"/>
        <v>753.09729323554359</v>
      </c>
      <c r="AB28" s="12"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5"/>
      <c r="D29" s="114" t="s">
        <v>134</v>
      </c>
      <c r="E29" s="116"/>
      <c r="F29" s="116"/>
      <c r="G29" s="116"/>
      <c r="H29" s="116"/>
      <c r="I29" s="116"/>
      <c r="J29" s="116"/>
      <c r="K29" s="116"/>
      <c r="L29" s="116"/>
      <c r="M29" s="116"/>
      <c r="N29" s="116"/>
      <c r="O29" s="116"/>
      <c r="P29" s="116"/>
      <c r="Q29" s="116"/>
      <c r="R29" s="116"/>
      <c r="S29" s="116"/>
      <c r="T29" s="116" t="n">
        <f t="shared" si="1"/>
        <v>301.47387839801399</v>
      </c>
      <c r="U29" s="116"/>
      <c r="V29" s="116"/>
      <c r="W29" s="116"/>
      <c r="X29" s="116"/>
      <c r="Y29" s="116"/>
      <c r="Z29" s="116" t="n">
        <f t="shared" si="2"/>
        <v>1041.9047590982559</v>
      </c>
      <c r="AB29" s="12"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5"/>
      <c r="D30" s="114" t="s">
        <v>135</v>
      </c>
      <c r="E30" s="116"/>
      <c r="F30" s="116"/>
      <c r="G30" s="116"/>
      <c r="H30" s="116"/>
      <c r="I30" s="116"/>
      <c r="J30" s="116"/>
      <c r="K30" s="116"/>
      <c r="L30" s="116"/>
      <c r="M30" s="116"/>
      <c r="N30" s="116"/>
      <c r="O30" s="116"/>
      <c r="P30" s="116"/>
      <c r="Q30" s="116"/>
      <c r="R30" s="116"/>
      <c r="S30" s="116"/>
      <c r="T30" s="116" t="n">
        <f t="shared" si="1"/>
        <v>339.76593559904927</v>
      </c>
      <c r="U30" s="116"/>
      <c r="V30" s="116"/>
      <c r="W30" s="116"/>
      <c r="X30" s="116"/>
      <c r="Y30" s="116"/>
      <c r="Z30" s="116" t="n">
        <f t="shared" si="2"/>
        <v>1100.0815745626819</v>
      </c>
      <c r="AB30" s="12"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5"/>
      <c r="D31" s="114" t="s">
        <v>136</v>
      </c>
      <c r="E31" s="116"/>
      <c r="F31" s="116"/>
      <c r="G31" s="116"/>
      <c r="H31" s="116"/>
      <c r="I31" s="116"/>
      <c r="J31" s="116"/>
      <c r="K31" s="116"/>
      <c r="L31" s="116"/>
      <c r="M31" s="116"/>
      <c r="N31" s="116"/>
      <c r="O31" s="116"/>
      <c r="P31" s="116"/>
      <c r="Q31" s="116"/>
      <c r="R31" s="116"/>
      <c r="S31" s="116"/>
      <c r="T31" s="116" t="n">
        <f t="shared" si="1"/>
        <v>372.64829881532472</v>
      </c>
      <c r="U31" s="116"/>
      <c r="V31" s="116"/>
      <c r="W31" s="116"/>
      <c r="X31" s="116"/>
      <c r="Y31" s="116"/>
      <c r="Z31" s="116" t="n">
        <f t="shared" si="2"/>
        <v>456.57130315904095</v>
      </c>
      <c r="AB31" s="12"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5"/>
      <c r="D32" s="114" t="s">
        <v>137</v>
      </c>
      <c r="E32" s="116"/>
      <c r="F32" s="116"/>
      <c r="G32" s="116"/>
      <c r="H32" s="116"/>
      <c r="I32" s="116"/>
      <c r="J32" s="116"/>
      <c r="K32" s="116"/>
      <c r="L32" s="116"/>
      <c r="M32" s="116"/>
      <c r="N32" s="116"/>
      <c r="O32" s="116"/>
      <c r="P32" s="116"/>
      <c r="Q32" s="116"/>
      <c r="R32" s="116"/>
      <c r="S32" s="116"/>
      <c r="T32" s="116" t="n">
        <f t="shared" si="1"/>
        <v>408.19071425010117</v>
      </c>
      <c r="U32" s="116"/>
      <c r="V32" s="116"/>
      <c r="W32" s="116"/>
      <c r="X32" s="116"/>
      <c r="Y32" s="116"/>
      <c r="Z32" s="116" t="n">
        <f t="shared" si="2"/>
        <v>531.56439978851313</v>
      </c>
      <c r="AB32" s="12"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5"/>
      <c r="D33" s="114" t="s">
        <v>138</v>
      </c>
      <c r="E33" s="116"/>
      <c r="F33" s="116"/>
      <c r="G33" s="116"/>
      <c r="H33" s="116"/>
      <c r="I33" s="116"/>
      <c r="J33" s="116"/>
      <c r="K33" s="116"/>
      <c r="L33" s="116"/>
      <c r="M33" s="116"/>
      <c r="N33" s="116"/>
      <c r="O33" s="116"/>
      <c r="P33" s="116"/>
      <c r="Q33" s="116"/>
      <c r="R33" s="116"/>
      <c r="S33" s="116"/>
      <c r="T33" s="116" t="n">
        <f t="shared" si="1"/>
        <v>402.55395134048769</v>
      </c>
      <c r="U33" s="116"/>
      <c r="V33" s="116"/>
      <c r="W33" s="116"/>
      <c r="X33" s="116"/>
      <c r="Y33" s="116"/>
      <c r="Z33" s="116" t="n">
        <f t="shared" si="2"/>
        <v>1059.5745152769041</v>
      </c>
      <c r="AB33" s="12"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5"/>
      <c r="D34" s="114" t="s">
        <v>139</v>
      </c>
      <c r="E34" s="116"/>
      <c r="F34" s="116"/>
      <c r="G34" s="116"/>
      <c r="H34" s="116"/>
      <c r="I34" s="116"/>
      <c r="J34" s="116"/>
      <c r="K34" s="116"/>
      <c r="L34" s="116"/>
      <c r="M34" s="116"/>
      <c r="N34" s="116"/>
      <c r="O34" s="116"/>
      <c r="P34" s="116"/>
      <c r="Q34" s="116"/>
      <c r="R34" s="116"/>
      <c r="S34" s="116"/>
      <c r="T34" s="116" t="n">
        <f t="shared" si="1"/>
        <v>441.66239652784247</v>
      </c>
      <c r="U34" s="116"/>
      <c r="V34" s="116"/>
      <c r="W34" s="116"/>
      <c r="X34" s="116"/>
      <c r="Y34" s="116"/>
      <c r="Z34" s="116" t="n">
        <f t="shared" si="2"/>
        <v>1340.4553977695944</v>
      </c>
      <c r="AB34" s="12"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5"/>
      <c r="D35" s="114" t="s">
        <v>140</v>
      </c>
      <c r="E35" s="116"/>
      <c r="F35" s="116"/>
      <c r="G35" s="116"/>
      <c r="H35" s="116"/>
      <c r="I35" s="116"/>
      <c r="J35" s="116"/>
      <c r="K35" s="116"/>
      <c r="L35" s="116"/>
      <c r="M35" s="116"/>
      <c r="N35" s="116"/>
      <c r="O35" s="116"/>
      <c r="P35" s="116"/>
      <c r="Q35" s="116"/>
      <c r="R35" s="116"/>
      <c r="S35" s="116"/>
      <c r="T35" s="116" t="n">
        <f t="shared" si="1"/>
        <v>502.33222365371898</v>
      </c>
      <c r="U35" s="116"/>
      <c r="V35" s="116"/>
      <c r="W35" s="116"/>
      <c r="X35" s="116"/>
      <c r="Y35" s="116"/>
      <c r="Z35" s="116" t="n">
        <f t="shared" si="2"/>
        <v>2416.3107413605139</v>
      </c>
      <c r="AB35" s="12"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5"/>
      <c r="D36" s="109" t="s">
        <v>99</v>
      </c>
      <c r="E36" s="106"/>
      <c r="F36" s="106"/>
      <c r="G36" s="106"/>
      <c r="H36" s="106"/>
      <c r="I36" s="106"/>
      <c r="J36" s="116"/>
      <c r="K36" s="116"/>
      <c r="L36" s="116"/>
      <c r="M36" s="116"/>
      <c r="N36" s="116"/>
      <c r="O36" s="116"/>
      <c r="P36" s="116"/>
      <c r="Q36" s="116"/>
      <c r="R36" s="116"/>
      <c r="S36" s="116"/>
      <c r="T36" s="106"/>
      <c r="U36" s="106"/>
      <c r="V36" s="106"/>
      <c r="W36" s="106"/>
      <c r="X36" s="106"/>
      <c r="Y36" s="106"/>
      <c r="Z36" s="106"/>
    </row>
    <row r="37" ht="15.75" customHeight="1">
      <c r="C37" s="95"/>
      <c r="D37" s="109" t="s">
        <v>100</v>
      </c>
      <c r="E37" s="106"/>
      <c r="F37" s="106"/>
      <c r="G37" s="106"/>
      <c r="H37" s="106"/>
      <c r="I37" s="106"/>
      <c r="J37" s="116"/>
      <c r="K37" s="116"/>
      <c r="L37" s="116"/>
      <c r="M37" s="116"/>
      <c r="N37" s="116"/>
      <c r="O37" s="116"/>
      <c r="P37" s="116"/>
      <c r="Q37" s="116"/>
      <c r="R37" s="116"/>
      <c r="S37" s="116"/>
      <c r="T37" s="106"/>
      <c r="U37" s="106"/>
      <c r="V37" s="106"/>
      <c r="W37" s="106"/>
      <c r="X37" s="106"/>
      <c r="Y37" s="106"/>
      <c r="Z37" s="106"/>
    </row>
    <row r="38" ht="15.75" customHeight="1">
      <c r="C38" s="96" t="s">
        <v>823</v>
      </c>
      <c r="D38" s="109" t="s">
        <v>101</v>
      </c>
      <c r="E38" s="106"/>
      <c r="F38" s="106"/>
      <c r="G38" s="106"/>
      <c r="H38" s="106"/>
      <c r="I38" s="106"/>
      <c r="J38" s="116" t="n">
        <f>$J$12*'HH Consumption'!D56/SUM('HH Consumption'!$D$56:$M$56)</f>
        <v>278.30698043980226</v>
      </c>
      <c r="K38" s="116" t="n">
        <f>$J$12*'HH Consumption'!E56/SUM('HH Consumption'!$D$56:$M$56)</f>
        <v>314.66193038958676</v>
      </c>
      <c r="L38" s="116" t="n">
        <f>$J$12*'HH Consumption'!F56/SUM('HH Consumption'!$D$56:$M$56)</f>
        <v>461.10035559677294</v>
      </c>
      <c r="M38" s="116" t="n">
        <f>$J$12*'HH Consumption'!G56/SUM('HH Consumption'!$D$56:$M$56)</f>
        <v>540.51129729178626</v>
      </c>
      <c r="N38" s="116" t="n">
        <f>$J$12*'HH Consumption'!H56/SUM('HH Consumption'!$D$56:$M$56)</f>
        <v>850.17645059612914</v>
      </c>
      <c r="O38" s="116" t="n">
        <f>$J$12*'HH Consumption'!I56/SUM('HH Consumption'!$D$56:$M$56)</f>
        <v>237.10282250371242</v>
      </c>
      <c r="P38" s="116" t="n">
        <f>$J$12*'HH Consumption'!J56/SUM('HH Consumption'!$D$56:$M$56)</f>
        <v>459.97379336060112</v>
      </c>
      <c r="Q38" s="116" t="n">
        <f>$J$12*'HH Consumption'!K56/SUM('HH Consumption'!$D$56:$M$56)</f>
        <v>581.51730511196047</v>
      </c>
      <c r="R38" s="116" t="n">
        <f>$J$12*'HH Consumption'!L56/SUM('HH Consumption'!$D$56:$M$56)</f>
        <v>924.15665640671295</v>
      </c>
      <c r="S38" s="116" t="n">
        <f>$J$12*'HH Consumption'!M56/SUM('HH Consumption'!$D$56:$M$56)</f>
        <v>1366.6738884670135</v>
      </c>
      <c r="T38" s="106"/>
      <c r="U38" s="106"/>
      <c r="V38" s="106"/>
      <c r="W38" s="106"/>
      <c r="X38" s="106"/>
      <c r="Y38" s="106"/>
      <c r="Z38" s="106"/>
    </row>
    <row r="39" ht="15.75" customHeight="1">
      <c r="C39" s="97"/>
      <c r="D39" s="109" t="s">
        <v>106</v>
      </c>
      <c r="E39" s="106"/>
      <c r="F39" s="106"/>
      <c r="G39" s="106"/>
      <c r="H39" s="106"/>
      <c r="I39" s="106"/>
      <c r="J39" s="116"/>
      <c r="K39" s="116"/>
      <c r="L39" s="116"/>
      <c r="M39" s="116"/>
      <c r="N39" s="116"/>
      <c r="O39" s="116"/>
      <c r="P39" s="116"/>
      <c r="Q39" s="116"/>
      <c r="R39" s="116"/>
      <c r="S39" s="116"/>
      <c r="T39" s="106"/>
      <c r="U39" s="106"/>
      <c r="V39" s="106"/>
      <c r="W39" s="106"/>
      <c r="X39" s="106"/>
      <c r="Y39" s="106"/>
      <c r="Z39" s="106"/>
    </row>
    <row r="40" ht="15.75" customHeight="1">
      <c r="C40" s="98"/>
      <c r="D40" s="109" t="s">
        <v>103</v>
      </c>
      <c r="E40" s="106"/>
      <c r="F40" s="106"/>
      <c r="G40" s="106"/>
      <c r="H40" s="106"/>
      <c r="I40" s="106"/>
      <c r="J40" s="116"/>
      <c r="K40" s="116"/>
      <c r="L40" s="116"/>
      <c r="M40" s="116"/>
      <c r="N40" s="116"/>
      <c r="O40" s="116"/>
      <c r="P40" s="116"/>
      <c r="Q40" s="116"/>
      <c r="R40" s="116"/>
      <c r="S40" s="116"/>
      <c r="T40" s="106"/>
      <c r="U40" s="106"/>
      <c r="V40" s="106"/>
      <c r="W40" s="106"/>
      <c r="X40" s="106"/>
      <c r="Y40" s="106"/>
      <c r="Z40" s="106"/>
    </row>
    <row r="41" ht="15.75" customHeight="1">
      <c r="C41" s="113" t="s">
        <v>104</v>
      </c>
      <c r="D41" s="109" t="s">
        <v>104</v>
      </c>
      <c r="E41" s="106"/>
      <c r="F41" s="106"/>
      <c r="G41" s="106"/>
      <c r="H41" s="106"/>
      <c r="I41" s="106"/>
      <c r="J41" s="116"/>
      <c r="K41" s="116"/>
      <c r="L41" s="116"/>
      <c r="M41" s="116"/>
      <c r="N41" s="116"/>
      <c r="O41" s="116"/>
      <c r="P41" s="116"/>
      <c r="Q41" s="116"/>
      <c r="R41" s="116"/>
      <c r="S41" s="116"/>
      <c r="T41" s="106"/>
      <c r="U41" s="106"/>
      <c r="V41" s="106"/>
      <c r="W41" s="106"/>
      <c r="X41" s="106"/>
      <c r="Y41" s="106"/>
      <c r="Z41" s="106"/>
    </row>
    <row r="42" ht="17.25" customHeight="1">
      <c r="C42" s="98" t="s">
        <v>154</v>
      </c>
      <c r="D42" s="109" t="s">
        <v>105</v>
      </c>
      <c r="E42" s="106"/>
      <c r="F42" s="106"/>
      <c r="G42" s="106"/>
      <c r="H42" s="106"/>
      <c r="I42" s="106"/>
      <c r="J42" s="116"/>
      <c r="K42" s="116"/>
      <c r="L42" s="116"/>
      <c r="M42" s="116"/>
      <c r="N42" s="116"/>
      <c r="O42" s="116"/>
      <c r="P42" s="116"/>
      <c r="Q42" s="116"/>
      <c r="R42" s="116"/>
      <c r="S42" s="116"/>
      <c r="T42" s="106"/>
      <c r="U42" s="106"/>
      <c r="V42" s="106"/>
      <c r="W42" s="106"/>
      <c r="X42" s="106"/>
      <c r="Y42" s="106"/>
      <c r="Z42" s="106"/>
    </row>
    <row r="44">
      <c r="D44" s="71" t="s">
        <v>975</v>
      </c>
      <c r="G44" s="31" t="s">
        <v>971</v>
      </c>
      <c r="I44" s="12" t="s">
        <v>1033</v>
      </c>
      <c r="J44" s="12" t="s">
        <v>1034</v>
      </c>
      <c r="K44" s="12" t="s">
        <v>1035</v>
      </c>
      <c r="L44" s="12" t="s">
        <v>1036</v>
      </c>
      <c r="M44" s="12" t="s">
        <v>1037</v>
      </c>
      <c r="N44" s="12" t="s">
        <v>1038</v>
      </c>
      <c r="O44" s="12" t="s">
        <v>1039</v>
      </c>
      <c r="P44" s="12" t="s">
        <v>1040</v>
      </c>
      <c r="Q44" s="12" t="s">
        <v>1041</v>
      </c>
      <c r="R44" s="12" t="s">
        <v>1042</v>
      </c>
      <c r="S44" s="12" t="s">
        <v>1043</v>
      </c>
    </row>
    <row r="45">
      <c r="D45" s="71" t="s">
        <v>976</v>
      </c>
      <c r="I45" s="12"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2"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2"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9" t="s">
        <v>1047</v>
      </c>
      <c r="J48" s="120" t="n">
        <v>243497.226460775</v>
      </c>
      <c r="K48" s="120" t="n">
        <v>0</v>
      </c>
      <c r="L48" s="120" t="n">
        <v>673961.154683431</v>
      </c>
      <c r="M48" s="120" t="n">
        <v>1243992.75976817</v>
      </c>
      <c r="N48" s="120" t="n">
        <v>1400611.95172628</v>
      </c>
      <c r="O48" s="120" t="n">
        <v>1807878.32641602</v>
      </c>
      <c r="P48" s="120" t="n">
        <v>4951094.47383881</v>
      </c>
      <c r="Q48" s="120" t="n">
        <v>8638139.9468104</v>
      </c>
      <c r="R48" s="120" t="n">
        <v>12788191.3860067</v>
      </c>
      <c r="S48" s="120" t="n">
        <v>21708192.2540283</v>
      </c>
    </row>
    <row r="49">
      <c r="I49" s="119" t="s">
        <v>1048</v>
      </c>
      <c r="J49" s="120" t="n">
        <v>119941645.868103</v>
      </c>
      <c r="K49" s="120" t="n">
        <v>104567035.838639</v>
      </c>
      <c r="L49" s="120" t="n">
        <v>93041793.1188068</v>
      </c>
      <c r="M49" s="120" t="n">
        <v>96226872.3188813</v>
      </c>
      <c r="N49" s="120" t="n">
        <v>108449241.031857</v>
      </c>
      <c r="O49" s="120" t="n">
        <v>118944899.838416</v>
      </c>
      <c r="P49" s="120" t="n">
        <v>130289615.639735</v>
      </c>
      <c r="Q49" s="120" t="n">
        <v>128490428.036227</v>
      </c>
      <c r="R49" s="120" t="n">
        <v>140973378.07366</v>
      </c>
      <c r="S49" s="120" t="n">
        <v>160338464.493329</v>
      </c>
    </row>
    <row r="50">
      <c r="I50" s="119" t="s">
        <v>1049</v>
      </c>
      <c r="J50" s="120" t="n">
        <v>9243016.73238119</v>
      </c>
      <c r="K50" s="120" t="n">
        <v>11656346.7312063</v>
      </c>
      <c r="L50" s="120" t="n">
        <v>17504360.923659</v>
      </c>
      <c r="M50" s="120" t="n">
        <v>24217159.0777842</v>
      </c>
      <c r="N50" s="120" t="n">
        <v>25569372.1111139</v>
      </c>
      <c r="O50" s="120" t="n">
        <v>10612159.8758443</v>
      </c>
      <c r="P50" s="120" t="n">
        <v>12355236.423823</v>
      </c>
      <c r="Q50" s="120" t="n">
        <v>24627860.0487773</v>
      </c>
      <c r="R50" s="120" t="n">
        <v>31156419.3569438</v>
      </c>
      <c r="S50" s="120" t="n">
        <v>56162697.3040517</v>
      </c>
    </row>
    <row r="51">
      <c r="I51" s="119" t="s">
        <v>1050</v>
      </c>
      <c r="J51" s="120" t="n">
        <v>14051730.6241675</v>
      </c>
      <c r="K51" s="120" t="n">
        <v>15006418.6077914</v>
      </c>
      <c r="L51" s="120" t="n">
        <v>24613229.021161</v>
      </c>
      <c r="M51" s="120" t="n">
        <v>26929429.4587271</v>
      </c>
      <c r="N51" s="120" t="n">
        <v>50919018.236982</v>
      </c>
      <c r="O51" s="120" t="n">
        <v>36754043.0924479</v>
      </c>
      <c r="P51" s="120" t="n">
        <v>45664913.3107594</v>
      </c>
      <c r="Q51" s="120" t="n">
        <v>47847893.0493172</v>
      </c>
      <c r="R51" s="120" t="n">
        <v>70849176.9985885</v>
      </c>
      <c r="S51" s="120" t="n">
        <v>100197303.110865</v>
      </c>
    </row>
    <row r="52">
      <c r="I52" s="12"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9" t="s">
        <v>1052</v>
      </c>
      <c r="J53" s="120" t="n">
        <v>14080175.4547806</v>
      </c>
      <c r="K53" s="120" t="n">
        <v>23638773.8165512</v>
      </c>
      <c r="L53" s="120" t="n">
        <v>29083892.7999611</v>
      </c>
      <c r="M53" s="120" t="n">
        <v>47590823.8363698</v>
      </c>
      <c r="N53" s="120" t="n">
        <v>102039916.776273</v>
      </c>
      <c r="O53" s="120" t="n">
        <v>13960254.3190053</v>
      </c>
      <c r="P53" s="120" t="n">
        <v>24350835.4229635</v>
      </c>
      <c r="Q53" s="120" t="n">
        <v>34535112.7216848</v>
      </c>
      <c r="R53" s="120" t="n">
        <v>52701770.4521179</v>
      </c>
      <c r="S53" s="120" t="n">
        <v>80055677.9941432</v>
      </c>
    </row>
    <row r="55">
      <c r="G55" s="31" t="s">
        <v>972</v>
      </c>
      <c r="I55" s="12"/>
      <c r="J55" s="12" t="s">
        <v>804</v>
      </c>
      <c r="K55" s="12" t="s">
        <v>805</v>
      </c>
      <c r="L55" s="12" t="s">
        <v>806</v>
      </c>
      <c r="M55" s="12" t="s">
        <v>807</v>
      </c>
      <c r="N55" s="12" t="s">
        <v>808</v>
      </c>
      <c r="O55" s="12" t="s">
        <v>809</v>
      </c>
      <c r="P55" s="12" t="s">
        <v>810</v>
      </c>
      <c r="Q55" s="12" t="s">
        <v>811</v>
      </c>
      <c r="R55" s="12" t="s">
        <v>812</v>
      </c>
      <c r="S55" s="12" t="s">
        <v>813</v>
      </c>
    </row>
    <row r="56">
      <c r="I56" s="12" t="str">
        <f>'HH Consumption'!C54</f>
        <v>NC. Agricultural activity</v>
      </c>
      <c r="J56" s="12" t="n">
        <f>'HH Consumption'!D54</f>
        <v>10909080.961079899</v>
      </c>
      <c r="K56" s="12" t="n">
        <f>'HH Consumption'!E54</f>
        <v>17003864.6994012</v>
      </c>
      <c r="L56" s="12" t="n">
        <f>'HH Consumption'!F54</f>
        <v>27236285.202862199</v>
      </c>
      <c r="M56" s="12" t="n">
        <f>'HH Consumption'!G54</f>
        <v>37615872.171932198</v>
      </c>
      <c r="N56" s="12" t="n">
        <f>'HH Consumption'!H54</f>
        <v>62529856.774473198</v>
      </c>
      <c r="O56" s="12" t="n">
        <f>'HH Consumption'!I54</f>
        <v>814132.81174723303</v>
      </c>
      <c r="P56" s="12" t="n">
        <f>'HH Consumption'!J54</f>
        <v>1981533.15626208</v>
      </c>
      <c r="Q56" s="12" t="n">
        <f>'HH Consumption'!K54</f>
        <v>2248767.6574796</v>
      </c>
      <c r="R56" s="12" t="n">
        <f>'HH Consumption'!L54</f>
        <v>3522743.8459657002</v>
      </c>
      <c r="S56" s="12" t="n">
        <f>'HH Consumption'!M54</f>
        <v>11073398.787910501</v>
      </c>
    </row>
    <row r="57">
      <c r="I57" s="12" t="str">
        <f>'HH Consumption'!C55</f>
        <v>NC. Transfers</v>
      </c>
      <c r="J57" s="12" t="n">
        <f>'HH Consumption'!D55</f>
        <v>3879460.0555019402</v>
      </c>
      <c r="K57" s="12" t="n">
        <f>'HH Consumption'!E55</f>
        <v>12225931.0121199</v>
      </c>
      <c r="L57" s="12" t="n">
        <f>'HH Consumption'!F55</f>
        <v>10836390.514799099</v>
      </c>
      <c r="M57" s="12" t="n">
        <f>'HH Consumption'!G55</f>
        <v>18275525.8670565</v>
      </c>
      <c r="N57" s="12" t="n">
        <f>'HH Consumption'!H55</f>
        <v>29531617.530249301</v>
      </c>
      <c r="O57" s="12" t="n">
        <f>'HH Consumption'!I55</f>
        <v>2880702.2420870499</v>
      </c>
      <c r="P57" s="12" t="n">
        <f>'HH Consumption'!J55</f>
        <v>7993058.4399503097</v>
      </c>
      <c r="Q57" s="12" t="n">
        <f>'HH Consumption'!K55</f>
        <v>12991892.690367401</v>
      </c>
      <c r="R57" s="12" t="n">
        <f>'HH Consumption'!L55</f>
        <v>21789446.170146901</v>
      </c>
      <c r="S57" s="12" t="n">
        <f>'HH Consumption'!M55</f>
        <v>43103595.797542602</v>
      </c>
    </row>
    <row r="58">
      <c r="I58" s="12" t="str">
        <f>'HH Consumption'!C56</f>
        <v>NC. Saving and lending</v>
      </c>
      <c r="J58" s="12" t="n">
        <f>'HH Consumption'!D56</f>
        <v>42706669.891552001</v>
      </c>
      <c r="K58" s="12" t="n">
        <f>'HH Consumption'!E56</f>
        <v>48285397.539618202</v>
      </c>
      <c r="L58" s="12" t="n">
        <f>'HH Consumption'!F56</f>
        <v>70756617.898084</v>
      </c>
      <c r="M58" s="12" t="n">
        <f>'HH Consumption'!G56</f>
        <v>82942359.223676696</v>
      </c>
      <c r="N58" s="12" t="n">
        <f>'HH Consumption'!H56</f>
        <v>130460992.993432</v>
      </c>
      <c r="O58" s="12" t="n">
        <f>'HH Consumption'!I56</f>
        <v>36383823.197749503</v>
      </c>
      <c r="P58" s="12" t="n">
        <f>'HH Consumption'!J56</f>
        <v>70583745.045752198</v>
      </c>
      <c r="Q58" s="12" t="n">
        <f>'HH Consumption'!K56</f>
        <v>89234799.452014297</v>
      </c>
      <c r="R58" s="12" t="n">
        <f>'HH Consumption'!L56</f>
        <v>141813378.84832099</v>
      </c>
      <c r="S58" s="12" t="n">
        <f>'HH Consumption'!M56</f>
        <v>209718385.47466499</v>
      </c>
    </row>
    <row r="59">
      <c r="I59" s="12" t="str">
        <f>'HH Consumption'!C57</f>
        <v>NC. Property acquisition</v>
      </c>
      <c r="J59" s="12" t="n">
        <f>'HH Consumption'!D57</f>
        <v>729083.70799001097</v>
      </c>
      <c r="K59" s="12" t="n">
        <f>'HH Consumption'!E57</f>
        <v>5984751.1256574001</v>
      </c>
      <c r="L59" s="12" t="n">
        <f>'HH Consumption'!F57</f>
        <v>7710723.20002429</v>
      </c>
      <c r="M59" s="12" t="n">
        <f>'HH Consumption'!G57</f>
        <v>6507972.3814983396</v>
      </c>
      <c r="N59" s="12" t="n">
        <f>'HH Consumption'!H57</f>
        <v>40934059.819413498</v>
      </c>
      <c r="O59" s="12" t="n">
        <f>'HH Consumption'!I57</f>
        <v>3239132.2321548499</v>
      </c>
      <c r="P59" s="12" t="n">
        <f>'HH Consumption'!J57</f>
        <v>3162085.7633972201</v>
      </c>
      <c r="Q59" s="12" t="n">
        <f>'HH Consumption'!K57</f>
        <v>12970413.922389301</v>
      </c>
      <c r="R59" s="12" t="n">
        <f>'HH Consumption'!L57</f>
        <v>18119939.591935501</v>
      </c>
      <c r="S59" s="12" t="n">
        <f>'HH Consumption'!M57</f>
        <v>29701546.067812599</v>
      </c>
    </row>
    <row r="61">
      <c r="I61" s="36" t="s">
        <v>769</v>
      </c>
    </row>
    <row r="63">
      <c r="E63" t="s">
        <v>824</v>
      </c>
      <c r="H63" t="s">
        <v>498</v>
      </c>
      <c r="R63" t="s">
        <v>780</v>
      </c>
    </row>
    <row r="64" ht="45" customHeight="1">
      <c r="E64" s="107" t="s">
        <v>825</v>
      </c>
      <c r="F64" s="107" t="s">
        <v>826</v>
      </c>
      <c r="G64" s="107" t="s">
        <v>827</v>
      </c>
      <c r="H64" s="12" t="s">
        <v>131</v>
      </c>
      <c r="I64" s="12" t="s">
        <v>132</v>
      </c>
      <c r="J64" s="12" t="s">
        <v>133</v>
      </c>
      <c r="K64" s="12" t="s">
        <v>134</v>
      </c>
      <c r="L64" s="12" t="s">
        <v>135</v>
      </c>
      <c r="M64" s="12" t="s">
        <v>136</v>
      </c>
      <c r="N64" s="12" t="s">
        <v>137</v>
      </c>
      <c r="O64" s="12" t="s">
        <v>138</v>
      </c>
      <c r="P64" s="12" t="s">
        <v>139</v>
      </c>
      <c r="Q64" s="12" t="s">
        <v>140</v>
      </c>
      <c r="R64" s="12" t="s">
        <v>780</v>
      </c>
    </row>
    <row r="65">
      <c r="C65" t="s">
        <v>828</v>
      </c>
      <c r="D65" s="107" t="s">
        <v>825</v>
      </c>
      <c r="E65" s="108" t="n">
        <f t="shared" ref="E65:G75" si="3">E4</f>
        <v>0</v>
      </c>
      <c r="F65" s="108" t="n">
        <f t="shared" si="3"/>
        <v>0</v>
      </c>
      <c r="G65" s="108" t="n">
        <f t="shared" si="3"/>
        <v>0</v>
      </c>
      <c r="H65" s="12"/>
      <c r="I65" s="12"/>
      <c r="J65" s="12"/>
      <c r="K65" s="12"/>
      <c r="L65" s="12"/>
      <c r="M65" s="12"/>
      <c r="N65" s="12"/>
      <c r="O65" s="12"/>
      <c r="P65" s="12"/>
      <c r="Q65" s="12"/>
      <c r="R65" s="70" t="e">
        <f>SUM('SAM_temporary 2022'!#REF!)</f>
        <v>#REF!</v>
      </c>
    </row>
    <row r="66">
      <c r="D66" s="107" t="s">
        <v>826</v>
      </c>
      <c r="E66" s="108" t="n">
        <f t="shared" si="3"/>
        <v>0</v>
      </c>
      <c r="F66" s="108" t="n">
        <f t="shared" si="3"/>
        <v>0</v>
      </c>
      <c r="G66" s="108" t="n">
        <f t="shared" si="3"/>
        <v>0</v>
      </c>
      <c r="H66" s="12"/>
      <c r="I66" s="12"/>
      <c r="J66" s="12"/>
      <c r="K66" s="12"/>
      <c r="L66" s="12"/>
      <c r="M66" s="12"/>
      <c r="N66" s="12"/>
      <c r="O66" s="12"/>
      <c r="P66" s="12"/>
      <c r="Q66" s="12"/>
      <c r="R66" s="70" t="e">
        <f>SUM('SAM_temporary 2022'!#REF!)</f>
        <v>#REF!</v>
      </c>
    </row>
    <row r="67" ht="45" customHeight="1">
      <c r="D67" s="107" t="s">
        <v>827</v>
      </c>
      <c r="E67" s="108" t="n">
        <f t="shared" si="3"/>
        <v>0</v>
      </c>
      <c r="F67" s="108" t="n">
        <f t="shared" si="3"/>
        <v>0</v>
      </c>
      <c r="G67" s="108" t="n">
        <f t="shared" si="3"/>
        <v>0</v>
      </c>
      <c r="H67" s="12"/>
      <c r="I67" s="12"/>
      <c r="J67" s="12"/>
      <c r="K67" s="12"/>
      <c r="L67" s="12"/>
      <c r="M67" s="12"/>
      <c r="N67" s="12"/>
      <c r="O67" s="12"/>
      <c r="P67" s="12"/>
      <c r="Q67" s="12"/>
      <c r="R67" s="70" t="e">
        <f>SUM('SAM_temporary 2022'!#REF!)</f>
        <v>#REF!</v>
      </c>
    </row>
    <row r="68">
      <c r="C68" t="s">
        <v>829</v>
      </c>
      <c r="D68" s="105" t="s">
        <v>830</v>
      </c>
      <c r="E68" s="108" t="n">
        <f t="shared" si="3"/>
        <v>0</v>
      </c>
      <c r="F68" s="108" t="n">
        <f t="shared" si="3"/>
        <v>0</v>
      </c>
      <c r="G68" s="108" t="n">
        <f t="shared" si="3"/>
        <v>0</v>
      </c>
      <c r="H68" s="12"/>
      <c r="I68" s="12"/>
      <c r="J68" s="12"/>
      <c r="K68" s="12"/>
      <c r="L68" s="12"/>
      <c r="M68" s="12"/>
      <c r="N68" s="12"/>
      <c r="O68" s="12"/>
      <c r="P68" s="12"/>
      <c r="Q68" s="12"/>
      <c r="R68" s="70" t="e">
        <f>SUM('SAM_temporary 2022'!#REF!)</f>
        <v>#REF!</v>
      </c>
    </row>
    <row r="69">
      <c r="D69" s="105" t="s">
        <v>831</v>
      </c>
      <c r="E69" s="108" t="n">
        <f t="shared" si="3"/>
        <v>0</v>
      </c>
      <c r="F69" s="108" t="n">
        <f t="shared" si="3"/>
        <v>0</v>
      </c>
      <c r="G69" s="108" t="n">
        <f t="shared" si="3"/>
        <v>0</v>
      </c>
      <c r="H69" s="70"/>
      <c r="I69" s="70"/>
      <c r="J69" s="70"/>
      <c r="K69" s="70"/>
      <c r="L69" s="70"/>
      <c r="M69" s="70"/>
      <c r="N69" s="70"/>
      <c r="O69" s="70"/>
      <c r="P69" s="70"/>
      <c r="Q69" s="70"/>
      <c r="R69" s="70" t="e">
        <f>SUM('SAM_temporary 2022'!#REF!)</f>
        <v>#REF!</v>
      </c>
    </row>
    <row r="70">
      <c r="D70" s="105" t="s">
        <v>832</v>
      </c>
      <c r="E70" s="108" t="n">
        <f t="shared" si="3"/>
        <v>0</v>
      </c>
      <c r="F70" s="108" t="n">
        <f t="shared" si="3"/>
        <v>0</v>
      </c>
      <c r="G70" s="108" t="n">
        <f t="shared" si="3"/>
        <v>0</v>
      </c>
      <c r="H70" s="70"/>
      <c r="I70" s="70"/>
      <c r="J70" s="70"/>
      <c r="K70" s="70"/>
      <c r="L70" s="70"/>
      <c r="M70" s="70"/>
      <c r="N70" s="70"/>
      <c r="O70" s="70"/>
      <c r="P70" s="70"/>
      <c r="Q70" s="70"/>
      <c r="R70" s="70" t="e">
        <f>SUM('SAM_temporary 2022'!#REF!)</f>
        <v>#REF!</v>
      </c>
    </row>
    <row r="71">
      <c r="D71" s="105" t="s">
        <v>833</v>
      </c>
      <c r="E71" s="108" t="n">
        <f t="shared" si="3"/>
        <v>0</v>
      </c>
      <c r="F71" s="108" t="n">
        <f t="shared" si="3"/>
        <v>0</v>
      </c>
      <c r="G71" s="108" t="n">
        <f t="shared" si="3"/>
        <v>0</v>
      </c>
      <c r="H71" s="70"/>
      <c r="I71" s="70"/>
      <c r="J71" s="70"/>
      <c r="K71" s="70"/>
      <c r="L71" s="70"/>
      <c r="M71" s="70"/>
      <c r="N71" s="70"/>
      <c r="O71" s="70"/>
      <c r="P71" s="70"/>
      <c r="Q71" s="70"/>
      <c r="R71" s="70" t="e">
        <f>SUM('SAM_temporary 2022'!#REF!)</f>
        <v>#REF!</v>
      </c>
    </row>
    <row r="72">
      <c r="D72" s="105" t="s">
        <v>834</v>
      </c>
      <c r="E72" s="108" t="n">
        <f t="shared" si="3"/>
        <v>0</v>
      </c>
      <c r="F72" s="108" t="n">
        <f t="shared" si="3"/>
        <v>0</v>
      </c>
      <c r="G72" s="108" t="n">
        <f t="shared" si="3"/>
        <v>0</v>
      </c>
      <c r="H72" s="70"/>
      <c r="I72" s="70"/>
      <c r="J72" s="70"/>
      <c r="K72" s="70"/>
      <c r="L72" s="70"/>
      <c r="M72" s="70"/>
      <c r="N72" s="70"/>
      <c r="O72" s="70"/>
      <c r="P72" s="70"/>
      <c r="Q72" s="70"/>
      <c r="R72" s="70" t="e">
        <f>SUM('SAM_temporary 2022'!#REF!)</f>
        <v>#REF!</v>
      </c>
    </row>
    <row r="73">
      <c r="D73" s="105" t="s">
        <v>835</v>
      </c>
      <c r="E73" s="108" t="n">
        <f t="shared" si="3"/>
        <v>0</v>
      </c>
      <c r="F73" s="108" t="n">
        <f t="shared" si="3"/>
        <v>0</v>
      </c>
      <c r="G73" s="108" t="n">
        <f t="shared" si="3"/>
        <v>0</v>
      </c>
      <c r="H73" s="70"/>
      <c r="I73" s="70"/>
      <c r="J73" s="70"/>
      <c r="K73" s="70"/>
      <c r="L73" s="70"/>
      <c r="M73" s="70"/>
      <c r="N73" s="70"/>
      <c r="O73" s="70"/>
      <c r="P73" s="70"/>
      <c r="Q73" s="70"/>
      <c r="R73" s="70" t="e">
        <f>SUM('SAM_temporary 2022'!#REF!)</f>
        <v>#REF!</v>
      </c>
    </row>
    <row r="74">
      <c r="D74" s="105" t="s">
        <v>836</v>
      </c>
      <c r="E74" s="108" t="n">
        <f t="shared" si="3"/>
        <v>0</v>
      </c>
      <c r="F74" s="108" t="n">
        <f t="shared" si="3"/>
        <v>0</v>
      </c>
      <c r="G74" s="108" t="n">
        <f t="shared" si="3"/>
        <v>0</v>
      </c>
      <c r="H74" s="70"/>
      <c r="I74" s="70"/>
      <c r="J74" s="70"/>
      <c r="K74" s="70"/>
      <c r="L74" s="70"/>
      <c r="M74" s="70"/>
      <c r="N74" s="70"/>
      <c r="O74" s="70"/>
      <c r="P74" s="70"/>
      <c r="Q74" s="70"/>
      <c r="R74" s="70" t="e">
        <f>SUM('SAM_temporary 2022'!#REF!)</f>
        <v>#REF!</v>
      </c>
    </row>
    <row r="75">
      <c r="D75" s="105" t="s">
        <v>837</v>
      </c>
      <c r="E75" s="108" t="n">
        <f t="shared" si="3"/>
        <v>0</v>
      </c>
      <c r="F75" s="108" t="n">
        <f t="shared" si="3"/>
        <v>0</v>
      </c>
      <c r="G75" s="108" t="n">
        <f t="shared" si="3"/>
        <v>0</v>
      </c>
      <c r="H75" s="70"/>
      <c r="I75" s="70"/>
      <c r="J75" s="70"/>
      <c r="K75" s="70"/>
      <c r="L75" s="70"/>
      <c r="M75" s="70"/>
      <c r="N75" s="70"/>
      <c r="O75" s="70"/>
      <c r="P75" s="70"/>
      <c r="Q75" s="70"/>
      <c r="R75" s="70" t="e">
        <f>SUM('SAM_temporary 2022'!#REF!)</f>
        <v>#REF!</v>
      </c>
    </row>
    <row r="76">
      <c r="D76" s="12" t="s">
        <v>131</v>
      </c>
      <c r="E76" s="12"/>
      <c r="F76" s="12"/>
      <c r="G76" s="12"/>
      <c r="H76" s="12"/>
      <c r="I76" s="12"/>
      <c r="J76" s="12"/>
      <c r="K76" s="12"/>
      <c r="L76" s="12"/>
      <c r="M76" s="12"/>
      <c r="N76" s="12"/>
      <c r="O76" s="12"/>
      <c r="P76" s="12"/>
      <c r="Q76" s="12"/>
      <c r="R76" s="12"/>
    </row>
    <row r="77">
      <c r="D77" s="12" t="s">
        <v>132</v>
      </c>
      <c r="E77" s="12"/>
      <c r="F77" s="12"/>
      <c r="G77" s="12"/>
      <c r="H77" s="12"/>
      <c r="I77" s="12"/>
      <c r="J77" s="12"/>
      <c r="K77" s="12"/>
      <c r="L77" s="12"/>
      <c r="M77" s="12"/>
      <c r="N77" s="12"/>
      <c r="O77" s="12"/>
      <c r="P77" s="12"/>
      <c r="Q77" s="12"/>
      <c r="R77" s="12"/>
    </row>
    <row r="78">
      <c r="D78" s="12" t="s">
        <v>133</v>
      </c>
      <c r="E78" s="12"/>
      <c r="F78" s="12"/>
      <c r="G78" s="12"/>
      <c r="H78" s="12"/>
      <c r="I78" s="12"/>
      <c r="J78" s="12"/>
      <c r="K78" s="12"/>
      <c r="L78" s="12"/>
      <c r="M78" s="12"/>
      <c r="N78" s="12"/>
      <c r="O78" s="12"/>
      <c r="P78" s="12"/>
      <c r="Q78" s="12"/>
      <c r="R78" s="12"/>
    </row>
    <row r="79">
      <c r="D79" s="12" t="s">
        <v>134</v>
      </c>
      <c r="E79" s="12"/>
      <c r="F79" s="12"/>
      <c r="G79" s="12"/>
      <c r="H79" s="12"/>
      <c r="I79" s="12"/>
      <c r="J79" s="12"/>
      <c r="K79" s="12"/>
      <c r="L79" s="12"/>
      <c r="M79" s="12"/>
      <c r="N79" s="12"/>
      <c r="O79" s="12"/>
      <c r="P79" s="12"/>
      <c r="Q79" s="12"/>
      <c r="R79" s="12"/>
    </row>
    <row r="80">
      <c r="D80" s="12" t="s">
        <v>135</v>
      </c>
      <c r="E80" s="12"/>
      <c r="F80" s="12"/>
      <c r="G80" s="12"/>
      <c r="H80" s="12"/>
      <c r="I80" s="12"/>
      <c r="J80" s="12"/>
      <c r="K80" s="12"/>
      <c r="L80" s="12"/>
      <c r="M80" s="12"/>
      <c r="N80" s="12"/>
      <c r="O80" s="12"/>
      <c r="P80" s="12"/>
      <c r="Q80" s="12"/>
      <c r="R80" s="12"/>
    </row>
    <row r="81">
      <c r="D81" s="12" t="s">
        <v>136</v>
      </c>
      <c r="E81" s="12"/>
      <c r="F81" s="12"/>
      <c r="G81" s="12"/>
      <c r="H81" s="12"/>
      <c r="I81" s="12"/>
      <c r="J81" s="12"/>
      <c r="K81" s="12"/>
      <c r="L81" s="12"/>
      <c r="M81" s="12"/>
      <c r="N81" s="12"/>
      <c r="O81" s="12"/>
      <c r="P81" s="12"/>
      <c r="Q81" s="12"/>
      <c r="R81" s="12"/>
    </row>
    <row r="82">
      <c r="D82" s="12" t="s">
        <v>137</v>
      </c>
      <c r="E82" s="12"/>
      <c r="F82" s="12"/>
      <c r="G82" s="12"/>
      <c r="H82" s="12"/>
      <c r="I82" s="12"/>
      <c r="J82" s="12"/>
      <c r="K82" s="12"/>
      <c r="L82" s="12"/>
      <c r="M82" s="12"/>
      <c r="N82" s="12"/>
      <c r="O82" s="12"/>
      <c r="P82" s="12"/>
      <c r="Q82" s="12"/>
      <c r="R82" s="12"/>
    </row>
    <row r="83">
      <c r="D83" s="12" t="s">
        <v>138</v>
      </c>
      <c r="E83" s="12"/>
      <c r="F83" s="12"/>
      <c r="G83" s="12"/>
      <c r="H83" s="12"/>
      <c r="I83" s="12"/>
      <c r="J83" s="12"/>
      <c r="K83" s="12"/>
      <c r="L83" s="12"/>
      <c r="M83" s="12"/>
      <c r="N83" s="12"/>
      <c r="O83" s="12"/>
      <c r="P83" s="12"/>
      <c r="Q83" s="12"/>
      <c r="R83" s="12"/>
    </row>
    <row r="84">
      <c r="D84" s="12" t="s">
        <v>139</v>
      </c>
      <c r="E84" s="12"/>
      <c r="F84" s="12"/>
      <c r="G84" s="12"/>
      <c r="H84" s="12"/>
      <c r="I84" s="12"/>
      <c r="J84" s="12"/>
      <c r="K84" s="12"/>
      <c r="L84" s="12"/>
      <c r="M84" s="12"/>
      <c r="N84" s="12"/>
      <c r="O84" s="12"/>
      <c r="P84" s="12"/>
      <c r="Q84" s="12"/>
      <c r="R84" s="12"/>
    </row>
    <row r="85">
      <c r="D85" s="12" t="s">
        <v>140</v>
      </c>
      <c r="E85" s="12"/>
      <c r="F85" s="12"/>
      <c r="G85" s="12"/>
      <c r="H85" s="12"/>
      <c r="I85" s="12"/>
      <c r="J85" s="12"/>
      <c r="K85" s="12"/>
      <c r="L85" s="12"/>
      <c r="M85" s="12"/>
      <c r="N85" s="12"/>
      <c r="O85" s="12"/>
      <c r="P85" s="12"/>
      <c r="Q85" s="12"/>
      <c r="R85" s="12"/>
    </row>
    <row r="86">
      <c r="D86" s="12" t="s">
        <v>780</v>
      </c>
      <c r="E86" s="70" t="e">
        <f>SUM('SAM_temporary 2022'!#REF!)</f>
        <v>#REF!</v>
      </c>
      <c r="F86" s="70" t="e">
        <f>SUM('SAM_temporary 2022'!#REF!)</f>
        <v>#REF!</v>
      </c>
      <c r="G86" s="70" t="e">
        <f>SUM('SAM_temporary 2022'!#REF!)</f>
        <v>#REF!</v>
      </c>
      <c r="H86" s="12"/>
      <c r="I86" s="12"/>
      <c r="J86" s="12"/>
      <c r="K86" s="12"/>
      <c r="L86" s="12"/>
      <c r="M86" s="12"/>
      <c r="N86" s="12"/>
      <c r="O86" s="12"/>
      <c r="P86" s="12"/>
      <c r="Q86" s="12"/>
      <c r="R86" s="12"/>
    </row>
    <row r="88">
      <c r="C88" t="s">
        <v>838</v>
      </c>
      <c r="D88" s="12" t="s">
        <v>839</v>
      </c>
      <c r="E88" s="108" t="e">
        <f>#REF!</f>
        <v>#REF!</v>
      </c>
      <c r="F88" s="108" t="e">
        <f>#REF!</f>
        <v>#REF!</v>
      </c>
      <c r="G88" s="70"/>
      <c r="H88" s="12"/>
      <c r="I88" s="12"/>
      <c r="J88" s="12"/>
      <c r="K88" s="12"/>
      <c r="L88" s="12"/>
      <c r="M88" s="12"/>
      <c r="N88" s="12"/>
      <c r="O88" s="12"/>
      <c r="P88" s="12"/>
      <c r="Q88" s="12"/>
      <c r="R88" s="70" t="e">
        <f>SUM('SAM_temporary 2022'!#REF!)</f>
        <v>#REF!</v>
      </c>
    </row>
    <row r="89">
      <c r="D89" s="12" t="s">
        <v>840</v>
      </c>
      <c r="E89" s="70"/>
      <c r="F89" s="70"/>
      <c r="G89" s="108" t="e">
        <f>#REF!</f>
        <v>#REF!</v>
      </c>
      <c r="H89" s="12"/>
      <c r="I89" s="12"/>
      <c r="J89" s="12"/>
      <c r="K89" s="12"/>
      <c r="L89" s="12"/>
      <c r="M89" s="12"/>
      <c r="N89" s="12"/>
      <c r="O89" s="12"/>
      <c r="P89" s="12"/>
      <c r="Q89" s="12"/>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