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9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uli's computer\OneDrive\Documents\Soil&amp;Water lab\Hysteresis_DOC\"/>
    </mc:Choice>
  </mc:AlternateContent>
  <xr:revisionPtr revIDLastSave="0" documentId="13_ncr:1_{7A90F95E-12AD-4284-926A-6A99CD9CF13F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Neversink Rerservoir" sheetId="2" r:id="rId1"/>
    <sheet name="Mill Site" sheetId="3" r:id="rId2"/>
    <sheet name="Mill Site  (2)" sheetId="8" r:id="rId3"/>
    <sheet name="WET " sheetId="7" r:id="rId4"/>
    <sheet name="Sleepers" sheetId="4" r:id="rId5"/>
  </sheets>
  <definedNames>
    <definedName name="solver_adj" localSheetId="1" hidden="1">'Mill Site'!$I$51:$I$53</definedName>
    <definedName name="solver_adj" localSheetId="2" hidden="1">'Mill Site  (2)'!$I$48:$I$50</definedName>
    <definedName name="solver_adj" localSheetId="0" hidden="1">'Neversink Rerservoir'!$I$1:$I$3</definedName>
    <definedName name="solver_adj" localSheetId="4" hidden="1">Sleepers!$I$1:$I$3</definedName>
    <definedName name="solver_adj" localSheetId="3" hidden="1">'WET '!$I$51:$I$53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0" hidden="1">100</definedName>
    <definedName name="solver_itr" localSheetId="4" hidden="1">2147483647</definedName>
    <definedName name="solver_itr" localSheetId="3" hidden="1">2147483647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0" hidden="1">2</definedName>
    <definedName name="solver_neg" localSheetId="4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opt" localSheetId="1" hidden="1">'Mill Site'!$G$285</definedName>
    <definedName name="solver_opt" localSheetId="2" hidden="1">'Mill Site  (2)'!$G$301</definedName>
    <definedName name="solver_opt" localSheetId="0" hidden="1">'Neversink Rerservoir'!$G$33</definedName>
    <definedName name="solver_opt" localSheetId="4" hidden="1">Sleepers!$G$92</definedName>
    <definedName name="solver_opt" localSheetId="3" hidden="1">'WET '!$G$285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0" hidden="1">1</definedName>
    <definedName name="solver_rlx" localSheetId="4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cl" localSheetId="4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0" hidden="1">100</definedName>
    <definedName name="solver_tim" localSheetId="4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0" hidden="1">0.05</definedName>
    <definedName name="solver_tol" localSheetId="4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0" hidden="1">3</definedName>
    <definedName name="solver_ver" localSheetId="4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5" i="2"/>
  <c r="I7" i="2"/>
  <c r="I10" i="2"/>
  <c r="I6" i="8"/>
  <c r="I9" i="8" s="1"/>
  <c r="D72" i="8"/>
  <c r="E72" i="8"/>
  <c r="F72" i="8"/>
  <c r="G72" i="8" s="1"/>
  <c r="D73" i="8"/>
  <c r="E73" i="8"/>
  <c r="F73" i="8"/>
  <c r="G73" i="8" s="1"/>
  <c r="D74" i="8"/>
  <c r="E74" i="8"/>
  <c r="F74" i="8"/>
  <c r="G74" i="8" s="1"/>
  <c r="D75" i="8"/>
  <c r="E75" i="8"/>
  <c r="F75" i="8"/>
  <c r="G75" i="8" s="1"/>
  <c r="D76" i="8"/>
  <c r="E76" i="8"/>
  <c r="F76" i="8"/>
  <c r="G76" i="8" s="1"/>
  <c r="D77" i="8"/>
  <c r="E77" i="8"/>
  <c r="F77" i="8"/>
  <c r="G77" i="8" s="1"/>
  <c r="D78" i="8"/>
  <c r="E78" i="8"/>
  <c r="F78" i="8"/>
  <c r="G78" i="8" s="1"/>
  <c r="D79" i="8"/>
  <c r="E79" i="8"/>
  <c r="F79" i="8"/>
  <c r="G79" i="8" s="1"/>
  <c r="D80" i="8"/>
  <c r="E80" i="8"/>
  <c r="F80" i="8"/>
  <c r="G80" i="8" s="1"/>
  <c r="D81" i="8"/>
  <c r="E81" i="8"/>
  <c r="F81" i="8"/>
  <c r="G81" i="8" s="1"/>
  <c r="D82" i="8"/>
  <c r="E82" i="8"/>
  <c r="F82" i="8"/>
  <c r="G82" i="8" s="1"/>
  <c r="D83" i="8"/>
  <c r="E83" i="8"/>
  <c r="F83" i="8"/>
  <c r="G83" i="8" s="1"/>
  <c r="D84" i="8"/>
  <c r="E84" i="8"/>
  <c r="F84" i="8"/>
  <c r="G84" i="8" s="1"/>
  <c r="D85" i="8"/>
  <c r="E85" i="8"/>
  <c r="F85" i="8"/>
  <c r="G85" i="8" s="1"/>
  <c r="D86" i="8"/>
  <c r="E86" i="8"/>
  <c r="F86" i="8"/>
  <c r="G86" i="8" s="1"/>
  <c r="D87" i="8"/>
  <c r="E87" i="8"/>
  <c r="F87" i="8"/>
  <c r="G87" i="8" s="1"/>
  <c r="D88" i="8"/>
  <c r="E88" i="8"/>
  <c r="F88" i="8"/>
  <c r="G88" i="8" s="1"/>
  <c r="D89" i="8"/>
  <c r="E89" i="8"/>
  <c r="F89" i="8"/>
  <c r="G89" i="8" s="1"/>
  <c r="D90" i="8"/>
  <c r="E90" i="8"/>
  <c r="F90" i="8"/>
  <c r="G90" i="8" s="1"/>
  <c r="D91" i="8"/>
  <c r="E91" i="8"/>
  <c r="F91" i="8"/>
  <c r="G91" i="8" s="1"/>
  <c r="D92" i="8"/>
  <c r="E92" i="8"/>
  <c r="F92" i="8"/>
  <c r="G92" i="8" s="1"/>
  <c r="D6" i="8"/>
  <c r="D7" i="8"/>
  <c r="D8" i="8"/>
  <c r="D9" i="8"/>
  <c r="D10" i="8"/>
  <c r="C305" i="8"/>
  <c r="B305" i="8"/>
  <c r="C304" i="8"/>
  <c r="B304" i="8"/>
  <c r="C303" i="8"/>
  <c r="B303" i="8"/>
  <c r="C302" i="8"/>
  <c r="B302" i="8"/>
  <c r="C301" i="8"/>
  <c r="B301" i="8"/>
  <c r="E300" i="8"/>
  <c r="F300" i="8" s="1"/>
  <c r="G300" i="8" s="1"/>
  <c r="D300" i="8"/>
  <c r="E299" i="8"/>
  <c r="F299" i="8" s="1"/>
  <c r="G299" i="8" s="1"/>
  <c r="D299" i="8"/>
  <c r="E298" i="8"/>
  <c r="F298" i="8" s="1"/>
  <c r="G298" i="8" s="1"/>
  <c r="D298" i="8"/>
  <c r="E297" i="8"/>
  <c r="F297" i="8" s="1"/>
  <c r="G297" i="8" s="1"/>
  <c r="D297" i="8"/>
  <c r="E296" i="8"/>
  <c r="F296" i="8" s="1"/>
  <c r="G296" i="8" s="1"/>
  <c r="D296" i="8"/>
  <c r="E295" i="8"/>
  <c r="F295" i="8" s="1"/>
  <c r="G295" i="8" s="1"/>
  <c r="D295" i="8"/>
  <c r="E294" i="8"/>
  <c r="F294" i="8" s="1"/>
  <c r="G294" i="8" s="1"/>
  <c r="D294" i="8"/>
  <c r="E293" i="8"/>
  <c r="F293" i="8" s="1"/>
  <c r="G293" i="8" s="1"/>
  <c r="D293" i="8"/>
  <c r="E292" i="8"/>
  <c r="F292" i="8" s="1"/>
  <c r="G292" i="8" s="1"/>
  <c r="D292" i="8"/>
  <c r="E291" i="8"/>
  <c r="F291" i="8" s="1"/>
  <c r="G291" i="8" s="1"/>
  <c r="D291" i="8"/>
  <c r="E290" i="8"/>
  <c r="F290" i="8" s="1"/>
  <c r="G290" i="8" s="1"/>
  <c r="D290" i="8"/>
  <c r="E289" i="8"/>
  <c r="F289" i="8" s="1"/>
  <c r="G289" i="8" s="1"/>
  <c r="D289" i="8"/>
  <c r="E288" i="8"/>
  <c r="F288" i="8" s="1"/>
  <c r="G288" i="8" s="1"/>
  <c r="D288" i="8"/>
  <c r="E287" i="8"/>
  <c r="F287" i="8" s="1"/>
  <c r="G287" i="8" s="1"/>
  <c r="D287" i="8"/>
  <c r="E286" i="8"/>
  <c r="F286" i="8" s="1"/>
  <c r="G286" i="8" s="1"/>
  <c r="D286" i="8"/>
  <c r="E285" i="8"/>
  <c r="F285" i="8" s="1"/>
  <c r="G285" i="8" s="1"/>
  <c r="D285" i="8"/>
  <c r="E284" i="8"/>
  <c r="F284" i="8" s="1"/>
  <c r="G284" i="8" s="1"/>
  <c r="D284" i="8"/>
  <c r="E283" i="8"/>
  <c r="F283" i="8" s="1"/>
  <c r="G283" i="8" s="1"/>
  <c r="D283" i="8"/>
  <c r="E282" i="8"/>
  <c r="F282" i="8" s="1"/>
  <c r="G282" i="8" s="1"/>
  <c r="D282" i="8"/>
  <c r="E281" i="8"/>
  <c r="F281" i="8" s="1"/>
  <c r="G281" i="8" s="1"/>
  <c r="D281" i="8"/>
  <c r="E280" i="8"/>
  <c r="F280" i="8" s="1"/>
  <c r="G280" i="8" s="1"/>
  <c r="D280" i="8"/>
  <c r="E279" i="8"/>
  <c r="F279" i="8" s="1"/>
  <c r="G279" i="8" s="1"/>
  <c r="D279" i="8"/>
  <c r="E278" i="8"/>
  <c r="F278" i="8" s="1"/>
  <c r="G278" i="8" s="1"/>
  <c r="D278" i="8"/>
  <c r="E277" i="8"/>
  <c r="F277" i="8" s="1"/>
  <c r="G277" i="8" s="1"/>
  <c r="D277" i="8"/>
  <c r="E276" i="8"/>
  <c r="F276" i="8" s="1"/>
  <c r="G276" i="8" s="1"/>
  <c r="D276" i="8"/>
  <c r="E275" i="8"/>
  <c r="F275" i="8" s="1"/>
  <c r="G275" i="8" s="1"/>
  <c r="D275" i="8"/>
  <c r="E274" i="8"/>
  <c r="F274" i="8" s="1"/>
  <c r="G274" i="8" s="1"/>
  <c r="D274" i="8"/>
  <c r="E273" i="8"/>
  <c r="F273" i="8" s="1"/>
  <c r="G273" i="8" s="1"/>
  <c r="D273" i="8"/>
  <c r="E272" i="8"/>
  <c r="F272" i="8" s="1"/>
  <c r="G272" i="8" s="1"/>
  <c r="D272" i="8"/>
  <c r="E271" i="8"/>
  <c r="F271" i="8" s="1"/>
  <c r="G271" i="8" s="1"/>
  <c r="D271" i="8"/>
  <c r="E270" i="8"/>
  <c r="F270" i="8" s="1"/>
  <c r="G270" i="8" s="1"/>
  <c r="D270" i="8"/>
  <c r="E269" i="8"/>
  <c r="F269" i="8" s="1"/>
  <c r="G269" i="8" s="1"/>
  <c r="D269" i="8"/>
  <c r="E268" i="8"/>
  <c r="F268" i="8" s="1"/>
  <c r="G268" i="8" s="1"/>
  <c r="D268" i="8"/>
  <c r="E267" i="8"/>
  <c r="F267" i="8" s="1"/>
  <c r="G267" i="8" s="1"/>
  <c r="D267" i="8"/>
  <c r="E266" i="8"/>
  <c r="F266" i="8" s="1"/>
  <c r="G266" i="8" s="1"/>
  <c r="D266" i="8"/>
  <c r="E265" i="8"/>
  <c r="F265" i="8" s="1"/>
  <c r="G265" i="8" s="1"/>
  <c r="D265" i="8"/>
  <c r="E264" i="8"/>
  <c r="F264" i="8" s="1"/>
  <c r="G264" i="8" s="1"/>
  <c r="D264" i="8"/>
  <c r="E263" i="8"/>
  <c r="F263" i="8" s="1"/>
  <c r="G263" i="8" s="1"/>
  <c r="D263" i="8"/>
  <c r="E262" i="8"/>
  <c r="F262" i="8" s="1"/>
  <c r="G262" i="8" s="1"/>
  <c r="D262" i="8"/>
  <c r="E261" i="8"/>
  <c r="F261" i="8" s="1"/>
  <c r="G261" i="8" s="1"/>
  <c r="D261" i="8"/>
  <c r="E260" i="8"/>
  <c r="F260" i="8" s="1"/>
  <c r="G260" i="8" s="1"/>
  <c r="D260" i="8"/>
  <c r="E259" i="8"/>
  <c r="F259" i="8" s="1"/>
  <c r="G259" i="8" s="1"/>
  <c r="D259" i="8"/>
  <c r="E258" i="8"/>
  <c r="F258" i="8" s="1"/>
  <c r="G258" i="8" s="1"/>
  <c r="D258" i="8"/>
  <c r="E257" i="8"/>
  <c r="F257" i="8" s="1"/>
  <c r="G257" i="8" s="1"/>
  <c r="D257" i="8"/>
  <c r="E256" i="8"/>
  <c r="F256" i="8" s="1"/>
  <c r="G256" i="8" s="1"/>
  <c r="D256" i="8"/>
  <c r="E255" i="8"/>
  <c r="F255" i="8" s="1"/>
  <c r="G255" i="8" s="1"/>
  <c r="D255" i="8"/>
  <c r="E254" i="8"/>
  <c r="F254" i="8" s="1"/>
  <c r="G254" i="8" s="1"/>
  <c r="D254" i="8"/>
  <c r="E253" i="8"/>
  <c r="F253" i="8" s="1"/>
  <c r="G253" i="8" s="1"/>
  <c r="D253" i="8"/>
  <c r="E252" i="8"/>
  <c r="F252" i="8" s="1"/>
  <c r="G252" i="8" s="1"/>
  <c r="D252" i="8"/>
  <c r="E251" i="8"/>
  <c r="F251" i="8" s="1"/>
  <c r="G251" i="8" s="1"/>
  <c r="D251" i="8"/>
  <c r="E250" i="8"/>
  <c r="F250" i="8" s="1"/>
  <c r="G250" i="8" s="1"/>
  <c r="D250" i="8"/>
  <c r="E249" i="8"/>
  <c r="F249" i="8" s="1"/>
  <c r="G249" i="8" s="1"/>
  <c r="D249" i="8"/>
  <c r="E248" i="8"/>
  <c r="F248" i="8" s="1"/>
  <c r="G248" i="8" s="1"/>
  <c r="D248" i="8"/>
  <c r="E247" i="8"/>
  <c r="F247" i="8" s="1"/>
  <c r="G247" i="8" s="1"/>
  <c r="D247" i="8"/>
  <c r="E246" i="8"/>
  <c r="F246" i="8" s="1"/>
  <c r="G246" i="8" s="1"/>
  <c r="D246" i="8"/>
  <c r="E245" i="8"/>
  <c r="F245" i="8" s="1"/>
  <c r="G245" i="8" s="1"/>
  <c r="D245" i="8"/>
  <c r="E244" i="8"/>
  <c r="F244" i="8" s="1"/>
  <c r="G244" i="8" s="1"/>
  <c r="D244" i="8"/>
  <c r="E243" i="8"/>
  <c r="F243" i="8" s="1"/>
  <c r="G243" i="8" s="1"/>
  <c r="D243" i="8"/>
  <c r="E242" i="8"/>
  <c r="F242" i="8" s="1"/>
  <c r="G242" i="8" s="1"/>
  <c r="D242" i="8"/>
  <c r="E241" i="8"/>
  <c r="F241" i="8" s="1"/>
  <c r="G241" i="8" s="1"/>
  <c r="D241" i="8"/>
  <c r="E240" i="8"/>
  <c r="F240" i="8" s="1"/>
  <c r="G240" i="8" s="1"/>
  <c r="D240" i="8"/>
  <c r="E239" i="8"/>
  <c r="F239" i="8" s="1"/>
  <c r="G239" i="8" s="1"/>
  <c r="D239" i="8"/>
  <c r="E238" i="8"/>
  <c r="F238" i="8" s="1"/>
  <c r="G238" i="8" s="1"/>
  <c r="D238" i="8"/>
  <c r="E237" i="8"/>
  <c r="F237" i="8" s="1"/>
  <c r="G237" i="8" s="1"/>
  <c r="D237" i="8"/>
  <c r="E236" i="8"/>
  <c r="F236" i="8" s="1"/>
  <c r="G236" i="8" s="1"/>
  <c r="D236" i="8"/>
  <c r="E235" i="8"/>
  <c r="F235" i="8" s="1"/>
  <c r="G235" i="8" s="1"/>
  <c r="D235" i="8"/>
  <c r="E234" i="8"/>
  <c r="F234" i="8" s="1"/>
  <c r="G234" i="8" s="1"/>
  <c r="D234" i="8"/>
  <c r="E233" i="8"/>
  <c r="F233" i="8" s="1"/>
  <c r="G233" i="8" s="1"/>
  <c r="D233" i="8"/>
  <c r="E232" i="8"/>
  <c r="F232" i="8" s="1"/>
  <c r="G232" i="8" s="1"/>
  <c r="D232" i="8"/>
  <c r="E231" i="8"/>
  <c r="F231" i="8" s="1"/>
  <c r="G231" i="8" s="1"/>
  <c r="D231" i="8"/>
  <c r="E230" i="8"/>
  <c r="F230" i="8" s="1"/>
  <c r="G230" i="8" s="1"/>
  <c r="D230" i="8"/>
  <c r="E229" i="8"/>
  <c r="F229" i="8" s="1"/>
  <c r="G229" i="8" s="1"/>
  <c r="D229" i="8"/>
  <c r="E228" i="8"/>
  <c r="F228" i="8" s="1"/>
  <c r="G228" i="8" s="1"/>
  <c r="D228" i="8"/>
  <c r="E227" i="8"/>
  <c r="F227" i="8" s="1"/>
  <c r="G227" i="8" s="1"/>
  <c r="D227" i="8"/>
  <c r="E226" i="8"/>
  <c r="F226" i="8" s="1"/>
  <c r="G226" i="8" s="1"/>
  <c r="D226" i="8"/>
  <c r="E225" i="8"/>
  <c r="F225" i="8" s="1"/>
  <c r="G225" i="8" s="1"/>
  <c r="D225" i="8"/>
  <c r="E224" i="8"/>
  <c r="F224" i="8" s="1"/>
  <c r="G224" i="8" s="1"/>
  <c r="D224" i="8"/>
  <c r="E223" i="8"/>
  <c r="F223" i="8" s="1"/>
  <c r="G223" i="8" s="1"/>
  <c r="D223" i="8"/>
  <c r="E222" i="8"/>
  <c r="F222" i="8" s="1"/>
  <c r="G222" i="8" s="1"/>
  <c r="D222" i="8"/>
  <c r="E221" i="8"/>
  <c r="F221" i="8" s="1"/>
  <c r="G221" i="8" s="1"/>
  <c r="D221" i="8"/>
  <c r="E220" i="8"/>
  <c r="F220" i="8" s="1"/>
  <c r="G220" i="8" s="1"/>
  <c r="D220" i="8"/>
  <c r="E219" i="8"/>
  <c r="F219" i="8" s="1"/>
  <c r="G219" i="8" s="1"/>
  <c r="D219" i="8"/>
  <c r="E218" i="8"/>
  <c r="F218" i="8" s="1"/>
  <c r="G218" i="8" s="1"/>
  <c r="D218" i="8"/>
  <c r="E217" i="8"/>
  <c r="F217" i="8" s="1"/>
  <c r="G217" i="8" s="1"/>
  <c r="D217" i="8"/>
  <c r="E216" i="8"/>
  <c r="F216" i="8" s="1"/>
  <c r="G216" i="8" s="1"/>
  <c r="D216" i="8"/>
  <c r="E215" i="8"/>
  <c r="F215" i="8" s="1"/>
  <c r="G215" i="8" s="1"/>
  <c r="D215" i="8"/>
  <c r="E214" i="8"/>
  <c r="F214" i="8" s="1"/>
  <c r="G214" i="8" s="1"/>
  <c r="D214" i="8"/>
  <c r="E213" i="8"/>
  <c r="F213" i="8" s="1"/>
  <c r="G213" i="8" s="1"/>
  <c r="D213" i="8"/>
  <c r="E212" i="8"/>
  <c r="F212" i="8" s="1"/>
  <c r="G212" i="8" s="1"/>
  <c r="D212" i="8"/>
  <c r="E211" i="8"/>
  <c r="F211" i="8" s="1"/>
  <c r="G211" i="8" s="1"/>
  <c r="D211" i="8"/>
  <c r="E210" i="8"/>
  <c r="F210" i="8" s="1"/>
  <c r="G210" i="8" s="1"/>
  <c r="D210" i="8"/>
  <c r="E209" i="8"/>
  <c r="F209" i="8" s="1"/>
  <c r="G209" i="8" s="1"/>
  <c r="D209" i="8"/>
  <c r="E208" i="8"/>
  <c r="F208" i="8" s="1"/>
  <c r="G208" i="8" s="1"/>
  <c r="D208" i="8"/>
  <c r="E207" i="8"/>
  <c r="F207" i="8" s="1"/>
  <c r="G207" i="8" s="1"/>
  <c r="D207" i="8"/>
  <c r="E206" i="8"/>
  <c r="F206" i="8" s="1"/>
  <c r="G206" i="8" s="1"/>
  <c r="D206" i="8"/>
  <c r="E205" i="8"/>
  <c r="F205" i="8" s="1"/>
  <c r="G205" i="8" s="1"/>
  <c r="D205" i="8"/>
  <c r="E204" i="8"/>
  <c r="F204" i="8" s="1"/>
  <c r="G204" i="8" s="1"/>
  <c r="D204" i="8"/>
  <c r="E203" i="8"/>
  <c r="F203" i="8" s="1"/>
  <c r="G203" i="8" s="1"/>
  <c r="D203" i="8"/>
  <c r="E202" i="8"/>
  <c r="F202" i="8" s="1"/>
  <c r="G202" i="8" s="1"/>
  <c r="D202" i="8"/>
  <c r="E201" i="8"/>
  <c r="F201" i="8" s="1"/>
  <c r="G201" i="8" s="1"/>
  <c r="D201" i="8"/>
  <c r="E200" i="8"/>
  <c r="F200" i="8" s="1"/>
  <c r="G200" i="8" s="1"/>
  <c r="D200" i="8"/>
  <c r="E199" i="8"/>
  <c r="F199" i="8" s="1"/>
  <c r="G199" i="8" s="1"/>
  <c r="D199" i="8"/>
  <c r="E198" i="8"/>
  <c r="F198" i="8" s="1"/>
  <c r="G198" i="8" s="1"/>
  <c r="D198" i="8"/>
  <c r="E197" i="8"/>
  <c r="F197" i="8" s="1"/>
  <c r="G197" i="8" s="1"/>
  <c r="D197" i="8"/>
  <c r="E196" i="8"/>
  <c r="F196" i="8" s="1"/>
  <c r="G196" i="8" s="1"/>
  <c r="D196" i="8"/>
  <c r="E195" i="8"/>
  <c r="F195" i="8" s="1"/>
  <c r="G195" i="8" s="1"/>
  <c r="D195" i="8"/>
  <c r="E194" i="8"/>
  <c r="F194" i="8" s="1"/>
  <c r="G194" i="8" s="1"/>
  <c r="D194" i="8"/>
  <c r="E193" i="8"/>
  <c r="F193" i="8" s="1"/>
  <c r="G193" i="8" s="1"/>
  <c r="D193" i="8"/>
  <c r="E192" i="8"/>
  <c r="F192" i="8" s="1"/>
  <c r="G192" i="8" s="1"/>
  <c r="D192" i="8"/>
  <c r="E191" i="8"/>
  <c r="F191" i="8" s="1"/>
  <c r="G191" i="8" s="1"/>
  <c r="D191" i="8"/>
  <c r="E190" i="8"/>
  <c r="F190" i="8" s="1"/>
  <c r="G190" i="8" s="1"/>
  <c r="D190" i="8"/>
  <c r="E189" i="8"/>
  <c r="F189" i="8" s="1"/>
  <c r="G189" i="8" s="1"/>
  <c r="D189" i="8"/>
  <c r="E188" i="8"/>
  <c r="F188" i="8" s="1"/>
  <c r="G188" i="8" s="1"/>
  <c r="D188" i="8"/>
  <c r="E187" i="8"/>
  <c r="F187" i="8" s="1"/>
  <c r="G187" i="8" s="1"/>
  <c r="D187" i="8"/>
  <c r="E186" i="8"/>
  <c r="F186" i="8" s="1"/>
  <c r="G186" i="8" s="1"/>
  <c r="D186" i="8"/>
  <c r="E185" i="8"/>
  <c r="F185" i="8" s="1"/>
  <c r="G185" i="8" s="1"/>
  <c r="D185" i="8"/>
  <c r="E184" i="8"/>
  <c r="F184" i="8" s="1"/>
  <c r="G184" i="8" s="1"/>
  <c r="D184" i="8"/>
  <c r="E183" i="8"/>
  <c r="F183" i="8" s="1"/>
  <c r="G183" i="8" s="1"/>
  <c r="D183" i="8"/>
  <c r="E182" i="8"/>
  <c r="F182" i="8" s="1"/>
  <c r="G182" i="8" s="1"/>
  <c r="D182" i="8"/>
  <c r="E181" i="8"/>
  <c r="F181" i="8" s="1"/>
  <c r="G181" i="8" s="1"/>
  <c r="D181" i="8"/>
  <c r="E180" i="8"/>
  <c r="F180" i="8" s="1"/>
  <c r="G180" i="8" s="1"/>
  <c r="D180" i="8"/>
  <c r="E179" i="8"/>
  <c r="F179" i="8" s="1"/>
  <c r="G179" i="8" s="1"/>
  <c r="D179" i="8"/>
  <c r="E178" i="8"/>
  <c r="F178" i="8" s="1"/>
  <c r="G178" i="8" s="1"/>
  <c r="D178" i="8"/>
  <c r="E177" i="8"/>
  <c r="F177" i="8" s="1"/>
  <c r="G177" i="8" s="1"/>
  <c r="D177" i="8"/>
  <c r="E176" i="8"/>
  <c r="F176" i="8" s="1"/>
  <c r="G176" i="8" s="1"/>
  <c r="D176" i="8"/>
  <c r="E175" i="8"/>
  <c r="F175" i="8" s="1"/>
  <c r="G175" i="8" s="1"/>
  <c r="D175" i="8"/>
  <c r="E174" i="8"/>
  <c r="F174" i="8" s="1"/>
  <c r="G174" i="8" s="1"/>
  <c r="D174" i="8"/>
  <c r="E173" i="8"/>
  <c r="F173" i="8" s="1"/>
  <c r="G173" i="8" s="1"/>
  <c r="D173" i="8"/>
  <c r="E172" i="8"/>
  <c r="F172" i="8" s="1"/>
  <c r="G172" i="8" s="1"/>
  <c r="D172" i="8"/>
  <c r="E171" i="8"/>
  <c r="F171" i="8" s="1"/>
  <c r="G171" i="8" s="1"/>
  <c r="D171" i="8"/>
  <c r="E170" i="8"/>
  <c r="F170" i="8" s="1"/>
  <c r="G170" i="8" s="1"/>
  <c r="D170" i="8"/>
  <c r="E169" i="8"/>
  <c r="F169" i="8" s="1"/>
  <c r="G169" i="8" s="1"/>
  <c r="D169" i="8"/>
  <c r="E168" i="8"/>
  <c r="F168" i="8" s="1"/>
  <c r="G168" i="8" s="1"/>
  <c r="D168" i="8"/>
  <c r="E167" i="8"/>
  <c r="F167" i="8" s="1"/>
  <c r="G167" i="8" s="1"/>
  <c r="D167" i="8"/>
  <c r="E166" i="8"/>
  <c r="F166" i="8" s="1"/>
  <c r="G166" i="8" s="1"/>
  <c r="D166" i="8"/>
  <c r="E165" i="8"/>
  <c r="F165" i="8" s="1"/>
  <c r="G165" i="8" s="1"/>
  <c r="D165" i="8"/>
  <c r="E164" i="8"/>
  <c r="F164" i="8" s="1"/>
  <c r="G164" i="8" s="1"/>
  <c r="D164" i="8"/>
  <c r="E163" i="8"/>
  <c r="F163" i="8" s="1"/>
  <c r="G163" i="8" s="1"/>
  <c r="D163" i="8"/>
  <c r="E162" i="8"/>
  <c r="F162" i="8" s="1"/>
  <c r="G162" i="8" s="1"/>
  <c r="D162" i="8"/>
  <c r="E161" i="8"/>
  <c r="F161" i="8" s="1"/>
  <c r="G161" i="8" s="1"/>
  <c r="D161" i="8"/>
  <c r="E160" i="8"/>
  <c r="F160" i="8" s="1"/>
  <c r="G160" i="8" s="1"/>
  <c r="D160" i="8"/>
  <c r="E159" i="8"/>
  <c r="F159" i="8" s="1"/>
  <c r="G159" i="8" s="1"/>
  <c r="D159" i="8"/>
  <c r="E158" i="8"/>
  <c r="F158" i="8" s="1"/>
  <c r="G158" i="8" s="1"/>
  <c r="D158" i="8"/>
  <c r="E157" i="8"/>
  <c r="F157" i="8" s="1"/>
  <c r="G157" i="8" s="1"/>
  <c r="D157" i="8"/>
  <c r="E156" i="8"/>
  <c r="F156" i="8" s="1"/>
  <c r="G156" i="8" s="1"/>
  <c r="D156" i="8"/>
  <c r="E155" i="8"/>
  <c r="F155" i="8" s="1"/>
  <c r="G155" i="8" s="1"/>
  <c r="D155" i="8"/>
  <c r="E154" i="8"/>
  <c r="F154" i="8" s="1"/>
  <c r="G154" i="8" s="1"/>
  <c r="D154" i="8"/>
  <c r="E153" i="8"/>
  <c r="F153" i="8" s="1"/>
  <c r="G153" i="8" s="1"/>
  <c r="D153" i="8"/>
  <c r="E152" i="8"/>
  <c r="F152" i="8" s="1"/>
  <c r="G152" i="8" s="1"/>
  <c r="D152" i="8"/>
  <c r="E151" i="8"/>
  <c r="F151" i="8" s="1"/>
  <c r="G151" i="8" s="1"/>
  <c r="D151" i="8"/>
  <c r="E150" i="8"/>
  <c r="F150" i="8" s="1"/>
  <c r="G150" i="8" s="1"/>
  <c r="D150" i="8"/>
  <c r="E149" i="8"/>
  <c r="F149" i="8" s="1"/>
  <c r="G149" i="8" s="1"/>
  <c r="D149" i="8"/>
  <c r="E148" i="8"/>
  <c r="F148" i="8" s="1"/>
  <c r="G148" i="8" s="1"/>
  <c r="D148" i="8"/>
  <c r="E147" i="8"/>
  <c r="F147" i="8" s="1"/>
  <c r="G147" i="8" s="1"/>
  <c r="D147" i="8"/>
  <c r="E146" i="8"/>
  <c r="F146" i="8" s="1"/>
  <c r="G146" i="8" s="1"/>
  <c r="D146" i="8"/>
  <c r="E145" i="8"/>
  <c r="F145" i="8" s="1"/>
  <c r="G145" i="8" s="1"/>
  <c r="D145" i="8"/>
  <c r="E144" i="8"/>
  <c r="F144" i="8" s="1"/>
  <c r="G144" i="8" s="1"/>
  <c r="D144" i="8"/>
  <c r="E143" i="8"/>
  <c r="F143" i="8" s="1"/>
  <c r="G143" i="8" s="1"/>
  <c r="D143" i="8"/>
  <c r="E142" i="8"/>
  <c r="F142" i="8" s="1"/>
  <c r="G142" i="8" s="1"/>
  <c r="D142" i="8"/>
  <c r="E141" i="8"/>
  <c r="F141" i="8" s="1"/>
  <c r="G141" i="8" s="1"/>
  <c r="D141" i="8"/>
  <c r="E140" i="8"/>
  <c r="F140" i="8" s="1"/>
  <c r="G140" i="8" s="1"/>
  <c r="D140" i="8"/>
  <c r="E139" i="8"/>
  <c r="F139" i="8" s="1"/>
  <c r="G139" i="8" s="1"/>
  <c r="D139" i="8"/>
  <c r="E138" i="8"/>
  <c r="F138" i="8" s="1"/>
  <c r="G138" i="8" s="1"/>
  <c r="D138" i="8"/>
  <c r="E137" i="8"/>
  <c r="F137" i="8" s="1"/>
  <c r="G137" i="8" s="1"/>
  <c r="D137" i="8"/>
  <c r="E136" i="8"/>
  <c r="F136" i="8" s="1"/>
  <c r="G136" i="8" s="1"/>
  <c r="D136" i="8"/>
  <c r="E135" i="8"/>
  <c r="F135" i="8" s="1"/>
  <c r="G135" i="8" s="1"/>
  <c r="D135" i="8"/>
  <c r="E134" i="8"/>
  <c r="F134" i="8" s="1"/>
  <c r="G134" i="8" s="1"/>
  <c r="D134" i="8"/>
  <c r="E133" i="8"/>
  <c r="F133" i="8" s="1"/>
  <c r="G133" i="8" s="1"/>
  <c r="D133" i="8"/>
  <c r="E132" i="8"/>
  <c r="F132" i="8" s="1"/>
  <c r="G132" i="8" s="1"/>
  <c r="D132" i="8"/>
  <c r="E131" i="8"/>
  <c r="F131" i="8" s="1"/>
  <c r="G131" i="8" s="1"/>
  <c r="D131" i="8"/>
  <c r="E130" i="8"/>
  <c r="F130" i="8" s="1"/>
  <c r="G130" i="8" s="1"/>
  <c r="D130" i="8"/>
  <c r="E129" i="8"/>
  <c r="F129" i="8" s="1"/>
  <c r="G129" i="8" s="1"/>
  <c r="D129" i="8"/>
  <c r="E128" i="8"/>
  <c r="F128" i="8" s="1"/>
  <c r="G128" i="8" s="1"/>
  <c r="D128" i="8"/>
  <c r="E127" i="8"/>
  <c r="F127" i="8" s="1"/>
  <c r="G127" i="8" s="1"/>
  <c r="D127" i="8"/>
  <c r="E126" i="8"/>
  <c r="F126" i="8" s="1"/>
  <c r="G126" i="8" s="1"/>
  <c r="D126" i="8"/>
  <c r="E125" i="8"/>
  <c r="F125" i="8" s="1"/>
  <c r="G125" i="8" s="1"/>
  <c r="D125" i="8"/>
  <c r="E124" i="8"/>
  <c r="F124" i="8" s="1"/>
  <c r="G124" i="8" s="1"/>
  <c r="D124" i="8"/>
  <c r="E123" i="8"/>
  <c r="F123" i="8" s="1"/>
  <c r="G123" i="8" s="1"/>
  <c r="D123" i="8"/>
  <c r="E122" i="8"/>
  <c r="F122" i="8" s="1"/>
  <c r="G122" i="8" s="1"/>
  <c r="D122" i="8"/>
  <c r="E121" i="8"/>
  <c r="F121" i="8" s="1"/>
  <c r="G121" i="8" s="1"/>
  <c r="D121" i="8"/>
  <c r="E120" i="8"/>
  <c r="F120" i="8" s="1"/>
  <c r="G120" i="8" s="1"/>
  <c r="D120" i="8"/>
  <c r="E119" i="8"/>
  <c r="F119" i="8" s="1"/>
  <c r="G119" i="8" s="1"/>
  <c r="D119" i="8"/>
  <c r="E118" i="8"/>
  <c r="F118" i="8" s="1"/>
  <c r="G118" i="8" s="1"/>
  <c r="D118" i="8"/>
  <c r="E117" i="8"/>
  <c r="F117" i="8" s="1"/>
  <c r="G117" i="8" s="1"/>
  <c r="D117" i="8"/>
  <c r="E116" i="8"/>
  <c r="F116" i="8" s="1"/>
  <c r="G116" i="8" s="1"/>
  <c r="D116" i="8"/>
  <c r="E115" i="8"/>
  <c r="F115" i="8" s="1"/>
  <c r="G115" i="8" s="1"/>
  <c r="D115" i="8"/>
  <c r="E114" i="8"/>
  <c r="F114" i="8" s="1"/>
  <c r="G114" i="8" s="1"/>
  <c r="D114" i="8"/>
  <c r="E113" i="8"/>
  <c r="F113" i="8" s="1"/>
  <c r="G113" i="8" s="1"/>
  <c r="D113" i="8"/>
  <c r="E112" i="8"/>
  <c r="F112" i="8" s="1"/>
  <c r="G112" i="8" s="1"/>
  <c r="D112" i="8"/>
  <c r="E111" i="8"/>
  <c r="F111" i="8" s="1"/>
  <c r="G111" i="8" s="1"/>
  <c r="D111" i="8"/>
  <c r="E110" i="8"/>
  <c r="F110" i="8" s="1"/>
  <c r="G110" i="8" s="1"/>
  <c r="D110" i="8"/>
  <c r="E109" i="8"/>
  <c r="F109" i="8" s="1"/>
  <c r="G109" i="8" s="1"/>
  <c r="D109" i="8"/>
  <c r="E108" i="8"/>
  <c r="F108" i="8" s="1"/>
  <c r="G108" i="8" s="1"/>
  <c r="D108" i="8"/>
  <c r="E107" i="8"/>
  <c r="F107" i="8" s="1"/>
  <c r="G107" i="8" s="1"/>
  <c r="D107" i="8"/>
  <c r="E106" i="8"/>
  <c r="F106" i="8" s="1"/>
  <c r="G106" i="8" s="1"/>
  <c r="D106" i="8"/>
  <c r="E105" i="8"/>
  <c r="F105" i="8" s="1"/>
  <c r="G105" i="8" s="1"/>
  <c r="D105" i="8"/>
  <c r="E104" i="8"/>
  <c r="F104" i="8" s="1"/>
  <c r="G104" i="8" s="1"/>
  <c r="D104" i="8"/>
  <c r="E103" i="8"/>
  <c r="F103" i="8" s="1"/>
  <c r="G103" i="8" s="1"/>
  <c r="D103" i="8"/>
  <c r="E102" i="8"/>
  <c r="F102" i="8" s="1"/>
  <c r="G102" i="8" s="1"/>
  <c r="D102" i="8"/>
  <c r="E101" i="8"/>
  <c r="F101" i="8" s="1"/>
  <c r="G101" i="8" s="1"/>
  <c r="D101" i="8"/>
  <c r="E100" i="8"/>
  <c r="F100" i="8" s="1"/>
  <c r="G100" i="8" s="1"/>
  <c r="D100" i="8"/>
  <c r="E99" i="8"/>
  <c r="F99" i="8" s="1"/>
  <c r="G99" i="8" s="1"/>
  <c r="D99" i="8"/>
  <c r="E98" i="8"/>
  <c r="F98" i="8" s="1"/>
  <c r="G98" i="8" s="1"/>
  <c r="D98" i="8"/>
  <c r="E97" i="8"/>
  <c r="F97" i="8" s="1"/>
  <c r="G97" i="8" s="1"/>
  <c r="D97" i="8"/>
  <c r="E96" i="8"/>
  <c r="F96" i="8" s="1"/>
  <c r="G96" i="8" s="1"/>
  <c r="D96" i="8"/>
  <c r="E95" i="8"/>
  <c r="F95" i="8" s="1"/>
  <c r="G95" i="8" s="1"/>
  <c r="D95" i="8"/>
  <c r="E94" i="8"/>
  <c r="F94" i="8" s="1"/>
  <c r="G94" i="8" s="1"/>
  <c r="D94" i="8"/>
  <c r="E93" i="8"/>
  <c r="F93" i="8" s="1"/>
  <c r="G93" i="8" s="1"/>
  <c r="D93" i="8"/>
  <c r="E71" i="8"/>
  <c r="F71" i="8" s="1"/>
  <c r="G71" i="8" s="1"/>
  <c r="D71" i="8"/>
  <c r="E70" i="8"/>
  <c r="F70" i="8" s="1"/>
  <c r="G70" i="8" s="1"/>
  <c r="D70" i="8"/>
  <c r="E69" i="8"/>
  <c r="F69" i="8" s="1"/>
  <c r="G69" i="8" s="1"/>
  <c r="D69" i="8"/>
  <c r="E68" i="8"/>
  <c r="F68" i="8" s="1"/>
  <c r="G68" i="8" s="1"/>
  <c r="D68" i="8"/>
  <c r="E67" i="8"/>
  <c r="F67" i="8" s="1"/>
  <c r="G67" i="8" s="1"/>
  <c r="D67" i="8"/>
  <c r="E66" i="8"/>
  <c r="F66" i="8" s="1"/>
  <c r="G66" i="8" s="1"/>
  <c r="D66" i="8"/>
  <c r="E65" i="8"/>
  <c r="F65" i="8" s="1"/>
  <c r="G65" i="8" s="1"/>
  <c r="D65" i="8"/>
  <c r="E64" i="8"/>
  <c r="F64" i="8" s="1"/>
  <c r="G64" i="8" s="1"/>
  <c r="D64" i="8"/>
  <c r="E63" i="8"/>
  <c r="F63" i="8" s="1"/>
  <c r="G63" i="8" s="1"/>
  <c r="D63" i="8"/>
  <c r="E62" i="8"/>
  <c r="F62" i="8" s="1"/>
  <c r="G62" i="8" s="1"/>
  <c r="D62" i="8"/>
  <c r="E61" i="8"/>
  <c r="F61" i="8" s="1"/>
  <c r="G61" i="8" s="1"/>
  <c r="D61" i="8"/>
  <c r="E60" i="8"/>
  <c r="F60" i="8" s="1"/>
  <c r="G60" i="8" s="1"/>
  <c r="D60" i="8"/>
  <c r="E59" i="8"/>
  <c r="F59" i="8" s="1"/>
  <c r="G59" i="8" s="1"/>
  <c r="D59" i="8"/>
  <c r="E58" i="8"/>
  <c r="F58" i="8" s="1"/>
  <c r="G58" i="8" s="1"/>
  <c r="D58" i="8"/>
  <c r="E57" i="8"/>
  <c r="F57" i="8" s="1"/>
  <c r="G57" i="8" s="1"/>
  <c r="D57" i="8"/>
  <c r="E56" i="8"/>
  <c r="F56" i="8" s="1"/>
  <c r="G56" i="8" s="1"/>
  <c r="D56" i="8"/>
  <c r="E55" i="8"/>
  <c r="F55" i="8" s="1"/>
  <c r="G55" i="8" s="1"/>
  <c r="D55" i="8"/>
  <c r="E54" i="8"/>
  <c r="F54" i="8" s="1"/>
  <c r="G54" i="8" s="1"/>
  <c r="D54" i="8"/>
  <c r="E53" i="8"/>
  <c r="F53" i="8" s="1"/>
  <c r="G53" i="8" s="1"/>
  <c r="D53" i="8"/>
  <c r="E52" i="8"/>
  <c r="F52" i="8" s="1"/>
  <c r="G52" i="8" s="1"/>
  <c r="D52" i="8"/>
  <c r="E51" i="8"/>
  <c r="F51" i="8" s="1"/>
  <c r="G51" i="8" s="1"/>
  <c r="D51" i="8"/>
  <c r="E50" i="8"/>
  <c r="F50" i="8" s="1"/>
  <c r="G50" i="8" s="1"/>
  <c r="D50" i="8"/>
  <c r="D49" i="8"/>
  <c r="C43" i="8"/>
  <c r="B43" i="8"/>
  <c r="C42" i="8"/>
  <c r="B42" i="8"/>
  <c r="C41" i="8"/>
  <c r="B41" i="8"/>
  <c r="C40" i="8"/>
  <c r="B40" i="8"/>
  <c r="C39" i="8"/>
  <c r="B39" i="8"/>
  <c r="E38" i="8"/>
  <c r="F38" i="8" s="1"/>
  <c r="G38" i="8" s="1"/>
  <c r="D38" i="8"/>
  <c r="E37" i="8"/>
  <c r="F37" i="8" s="1"/>
  <c r="G37" i="8" s="1"/>
  <c r="D37" i="8"/>
  <c r="E36" i="8"/>
  <c r="F36" i="8" s="1"/>
  <c r="G36" i="8" s="1"/>
  <c r="D36" i="8"/>
  <c r="E35" i="8"/>
  <c r="F35" i="8" s="1"/>
  <c r="G35" i="8" s="1"/>
  <c r="D35" i="8"/>
  <c r="E34" i="8"/>
  <c r="F34" i="8" s="1"/>
  <c r="G34" i="8" s="1"/>
  <c r="D34" i="8"/>
  <c r="E33" i="8"/>
  <c r="F33" i="8" s="1"/>
  <c r="G33" i="8" s="1"/>
  <c r="D33" i="8"/>
  <c r="E32" i="8"/>
  <c r="F32" i="8" s="1"/>
  <c r="G32" i="8" s="1"/>
  <c r="D32" i="8"/>
  <c r="E31" i="8"/>
  <c r="F31" i="8" s="1"/>
  <c r="G31" i="8" s="1"/>
  <c r="D31" i="8"/>
  <c r="E30" i="8"/>
  <c r="F30" i="8" s="1"/>
  <c r="G30" i="8" s="1"/>
  <c r="D30" i="8"/>
  <c r="E29" i="8"/>
  <c r="F29" i="8" s="1"/>
  <c r="G29" i="8" s="1"/>
  <c r="D29" i="8"/>
  <c r="E28" i="8"/>
  <c r="F28" i="8" s="1"/>
  <c r="G28" i="8" s="1"/>
  <c r="D28" i="8"/>
  <c r="E27" i="8"/>
  <c r="F27" i="8" s="1"/>
  <c r="G27" i="8" s="1"/>
  <c r="D27" i="8"/>
  <c r="E26" i="8"/>
  <c r="F26" i="8" s="1"/>
  <c r="G26" i="8" s="1"/>
  <c r="D26" i="8"/>
  <c r="E25" i="8"/>
  <c r="F25" i="8" s="1"/>
  <c r="G25" i="8" s="1"/>
  <c r="D25" i="8"/>
  <c r="E24" i="8"/>
  <c r="F24" i="8" s="1"/>
  <c r="G24" i="8" s="1"/>
  <c r="D24" i="8"/>
  <c r="E23" i="8"/>
  <c r="F23" i="8" s="1"/>
  <c r="G23" i="8" s="1"/>
  <c r="D23" i="8"/>
  <c r="E22" i="8"/>
  <c r="F22" i="8" s="1"/>
  <c r="G22" i="8" s="1"/>
  <c r="D22" i="8"/>
  <c r="E21" i="8"/>
  <c r="F21" i="8" s="1"/>
  <c r="G21" i="8" s="1"/>
  <c r="D21" i="8"/>
  <c r="E20" i="8"/>
  <c r="F20" i="8" s="1"/>
  <c r="G20" i="8" s="1"/>
  <c r="D20" i="8"/>
  <c r="E19" i="8"/>
  <c r="F19" i="8" s="1"/>
  <c r="G19" i="8" s="1"/>
  <c r="D19" i="8"/>
  <c r="E18" i="8"/>
  <c r="F18" i="8" s="1"/>
  <c r="G18" i="8" s="1"/>
  <c r="D18" i="8"/>
  <c r="E17" i="8"/>
  <c r="F17" i="8" s="1"/>
  <c r="G17" i="8" s="1"/>
  <c r="D17" i="8"/>
  <c r="E16" i="8"/>
  <c r="F16" i="8" s="1"/>
  <c r="G16" i="8" s="1"/>
  <c r="D16" i="8"/>
  <c r="E15" i="8"/>
  <c r="F15" i="8" s="1"/>
  <c r="G15" i="8" s="1"/>
  <c r="D15" i="8"/>
  <c r="E14" i="8"/>
  <c r="F14" i="8" s="1"/>
  <c r="G14" i="8" s="1"/>
  <c r="D14" i="8"/>
  <c r="E13" i="8"/>
  <c r="F13" i="8" s="1"/>
  <c r="G13" i="8" s="1"/>
  <c r="D13" i="8"/>
  <c r="E12" i="8"/>
  <c r="F12" i="8" s="1"/>
  <c r="G12" i="8" s="1"/>
  <c r="D12" i="8"/>
  <c r="E11" i="8"/>
  <c r="F11" i="8" s="1"/>
  <c r="G11" i="8" s="1"/>
  <c r="D11" i="8"/>
  <c r="E10" i="8"/>
  <c r="F10" i="8" s="1"/>
  <c r="G10" i="8" s="1"/>
  <c r="E9" i="8"/>
  <c r="F9" i="8" s="1"/>
  <c r="G9" i="8" s="1"/>
  <c r="I8" i="8"/>
  <c r="I11" i="8" s="1"/>
  <c r="E8" i="8"/>
  <c r="F8" i="8" s="1"/>
  <c r="G8" i="8" s="1"/>
  <c r="E7" i="8"/>
  <c r="F7" i="8" s="1"/>
  <c r="G7" i="8" s="1"/>
  <c r="E6" i="8"/>
  <c r="F6" i="8" s="1"/>
  <c r="G6" i="8" s="1"/>
  <c r="E5" i="8"/>
  <c r="F5" i="8" s="1"/>
  <c r="G5" i="8" s="1"/>
  <c r="D5" i="8"/>
  <c r="E4" i="8"/>
  <c r="F4" i="8" s="1"/>
  <c r="D4" i="8"/>
  <c r="D3" i="8"/>
  <c r="C289" i="7"/>
  <c r="B289" i="7"/>
  <c r="C288" i="7"/>
  <c r="B288" i="7"/>
  <c r="C287" i="7"/>
  <c r="B287" i="7"/>
  <c r="C286" i="7"/>
  <c r="B286" i="7"/>
  <c r="C285" i="7"/>
  <c r="B285" i="7"/>
  <c r="E284" i="7"/>
  <c r="F284" i="7" s="1"/>
  <c r="G284" i="7" s="1"/>
  <c r="D284" i="7"/>
  <c r="F283" i="7"/>
  <c r="G283" i="7" s="1"/>
  <c r="E283" i="7"/>
  <c r="D283" i="7"/>
  <c r="F282" i="7"/>
  <c r="G282" i="7" s="1"/>
  <c r="E282" i="7"/>
  <c r="D282" i="7"/>
  <c r="E281" i="7"/>
  <c r="F281" i="7" s="1"/>
  <c r="G281" i="7" s="1"/>
  <c r="D281" i="7"/>
  <c r="F280" i="7"/>
  <c r="G280" i="7" s="1"/>
  <c r="E280" i="7"/>
  <c r="D280" i="7"/>
  <c r="G279" i="7"/>
  <c r="F279" i="7"/>
  <c r="E279" i="7"/>
  <c r="D279" i="7"/>
  <c r="E278" i="7"/>
  <c r="F278" i="7" s="1"/>
  <c r="G278" i="7" s="1"/>
  <c r="D278" i="7"/>
  <c r="F277" i="7"/>
  <c r="G277" i="7" s="1"/>
  <c r="E277" i="7"/>
  <c r="D277" i="7"/>
  <c r="F276" i="7"/>
  <c r="G276" i="7" s="1"/>
  <c r="E276" i="7"/>
  <c r="D276" i="7"/>
  <c r="E275" i="7"/>
  <c r="F275" i="7" s="1"/>
  <c r="G275" i="7" s="1"/>
  <c r="D275" i="7"/>
  <c r="F274" i="7"/>
  <c r="G274" i="7" s="1"/>
  <c r="E274" i="7"/>
  <c r="D274" i="7"/>
  <c r="G273" i="7"/>
  <c r="F273" i="7"/>
  <c r="E273" i="7"/>
  <c r="D273" i="7"/>
  <c r="E272" i="7"/>
  <c r="F272" i="7" s="1"/>
  <c r="G272" i="7" s="1"/>
  <c r="D272" i="7"/>
  <c r="F271" i="7"/>
  <c r="G271" i="7" s="1"/>
  <c r="E271" i="7"/>
  <c r="D271" i="7"/>
  <c r="F270" i="7"/>
  <c r="G270" i="7" s="1"/>
  <c r="E270" i="7"/>
  <c r="D270" i="7"/>
  <c r="E269" i="7"/>
  <c r="F269" i="7" s="1"/>
  <c r="G269" i="7" s="1"/>
  <c r="D269" i="7"/>
  <c r="F268" i="7"/>
  <c r="G268" i="7" s="1"/>
  <c r="E268" i="7"/>
  <c r="D268" i="7"/>
  <c r="G267" i="7"/>
  <c r="F267" i="7"/>
  <c r="E267" i="7"/>
  <c r="D267" i="7"/>
  <c r="E266" i="7"/>
  <c r="F266" i="7" s="1"/>
  <c r="G266" i="7" s="1"/>
  <c r="D266" i="7"/>
  <c r="F265" i="7"/>
  <c r="G265" i="7" s="1"/>
  <c r="E265" i="7"/>
  <c r="D265" i="7"/>
  <c r="F264" i="7"/>
  <c r="G264" i="7" s="1"/>
  <c r="E264" i="7"/>
  <c r="D264" i="7"/>
  <c r="E263" i="7"/>
  <c r="F263" i="7" s="1"/>
  <c r="G263" i="7" s="1"/>
  <c r="D263" i="7"/>
  <c r="F262" i="7"/>
  <c r="G262" i="7" s="1"/>
  <c r="E262" i="7"/>
  <c r="D262" i="7"/>
  <c r="G261" i="7"/>
  <c r="F261" i="7"/>
  <c r="E261" i="7"/>
  <c r="D261" i="7"/>
  <c r="E260" i="7"/>
  <c r="F260" i="7" s="1"/>
  <c r="G260" i="7" s="1"/>
  <c r="D260" i="7"/>
  <c r="F259" i="7"/>
  <c r="G259" i="7" s="1"/>
  <c r="E259" i="7"/>
  <c r="D259" i="7"/>
  <c r="F258" i="7"/>
  <c r="G258" i="7" s="1"/>
  <c r="E258" i="7"/>
  <c r="D258" i="7"/>
  <c r="E257" i="7"/>
  <c r="F257" i="7" s="1"/>
  <c r="G257" i="7" s="1"/>
  <c r="D257" i="7"/>
  <c r="F256" i="7"/>
  <c r="G256" i="7" s="1"/>
  <c r="E256" i="7"/>
  <c r="D256" i="7"/>
  <c r="G255" i="7"/>
  <c r="F255" i="7"/>
  <c r="E255" i="7"/>
  <c r="D255" i="7"/>
  <c r="E254" i="7"/>
  <c r="F254" i="7" s="1"/>
  <c r="G254" i="7" s="1"/>
  <c r="D254" i="7"/>
  <c r="F253" i="7"/>
  <c r="G253" i="7" s="1"/>
  <c r="E253" i="7"/>
  <c r="D253" i="7"/>
  <c r="F252" i="7"/>
  <c r="G252" i="7" s="1"/>
  <c r="E252" i="7"/>
  <c r="D252" i="7"/>
  <c r="E251" i="7"/>
  <c r="F251" i="7" s="1"/>
  <c r="G251" i="7" s="1"/>
  <c r="D251" i="7"/>
  <c r="F250" i="7"/>
  <c r="G250" i="7" s="1"/>
  <c r="E250" i="7"/>
  <c r="D250" i="7"/>
  <c r="G249" i="7"/>
  <c r="F249" i="7"/>
  <c r="E249" i="7"/>
  <c r="D249" i="7"/>
  <c r="E248" i="7"/>
  <c r="F248" i="7" s="1"/>
  <c r="G248" i="7" s="1"/>
  <c r="D248" i="7"/>
  <c r="F247" i="7"/>
  <c r="G247" i="7" s="1"/>
  <c r="E247" i="7"/>
  <c r="D247" i="7"/>
  <c r="F246" i="7"/>
  <c r="G246" i="7" s="1"/>
  <c r="E246" i="7"/>
  <c r="D246" i="7"/>
  <c r="E245" i="7"/>
  <c r="F245" i="7" s="1"/>
  <c r="G245" i="7" s="1"/>
  <c r="D245" i="7"/>
  <c r="F244" i="7"/>
  <c r="G244" i="7" s="1"/>
  <c r="E244" i="7"/>
  <c r="D244" i="7"/>
  <c r="G243" i="7"/>
  <c r="F243" i="7"/>
  <c r="E243" i="7"/>
  <c r="D243" i="7"/>
  <c r="E242" i="7"/>
  <c r="F242" i="7" s="1"/>
  <c r="G242" i="7" s="1"/>
  <c r="D242" i="7"/>
  <c r="F241" i="7"/>
  <c r="G241" i="7" s="1"/>
  <c r="E241" i="7"/>
  <c r="D241" i="7"/>
  <c r="F240" i="7"/>
  <c r="G240" i="7" s="1"/>
  <c r="E240" i="7"/>
  <c r="D240" i="7"/>
  <c r="E239" i="7"/>
  <c r="F239" i="7" s="1"/>
  <c r="G239" i="7" s="1"/>
  <c r="D239" i="7"/>
  <c r="F238" i="7"/>
  <c r="G238" i="7" s="1"/>
  <c r="E238" i="7"/>
  <c r="D238" i="7"/>
  <c r="G237" i="7"/>
  <c r="F237" i="7"/>
  <c r="E237" i="7"/>
  <c r="D237" i="7"/>
  <c r="E236" i="7"/>
  <c r="F236" i="7" s="1"/>
  <c r="G236" i="7" s="1"/>
  <c r="D236" i="7"/>
  <c r="F235" i="7"/>
  <c r="G235" i="7" s="1"/>
  <c r="E235" i="7"/>
  <c r="D235" i="7"/>
  <c r="F234" i="7"/>
  <c r="G234" i="7" s="1"/>
  <c r="E234" i="7"/>
  <c r="D234" i="7"/>
  <c r="E233" i="7"/>
  <c r="F233" i="7" s="1"/>
  <c r="G233" i="7" s="1"/>
  <c r="D233" i="7"/>
  <c r="F232" i="7"/>
  <c r="G232" i="7" s="1"/>
  <c r="E232" i="7"/>
  <c r="D232" i="7"/>
  <c r="G231" i="7"/>
  <c r="F231" i="7"/>
  <c r="E231" i="7"/>
  <c r="D231" i="7"/>
  <c r="E230" i="7"/>
  <c r="F230" i="7" s="1"/>
  <c r="G230" i="7" s="1"/>
  <c r="D230" i="7"/>
  <c r="F229" i="7"/>
  <c r="G229" i="7" s="1"/>
  <c r="E229" i="7"/>
  <c r="D229" i="7"/>
  <c r="F228" i="7"/>
  <c r="G228" i="7" s="1"/>
  <c r="E228" i="7"/>
  <c r="D228" i="7"/>
  <c r="E227" i="7"/>
  <c r="F227" i="7" s="1"/>
  <c r="G227" i="7" s="1"/>
  <c r="D227" i="7"/>
  <c r="F226" i="7"/>
  <c r="G226" i="7" s="1"/>
  <c r="E226" i="7"/>
  <c r="D226" i="7"/>
  <c r="G225" i="7"/>
  <c r="F225" i="7"/>
  <c r="E225" i="7"/>
  <c r="D225" i="7"/>
  <c r="E224" i="7"/>
  <c r="F224" i="7" s="1"/>
  <c r="G224" i="7" s="1"/>
  <c r="D224" i="7"/>
  <c r="F223" i="7"/>
  <c r="G223" i="7" s="1"/>
  <c r="E223" i="7"/>
  <c r="D223" i="7"/>
  <c r="F222" i="7"/>
  <c r="G222" i="7" s="1"/>
  <c r="E222" i="7"/>
  <c r="D222" i="7"/>
  <c r="E221" i="7"/>
  <c r="F221" i="7" s="1"/>
  <c r="G221" i="7" s="1"/>
  <c r="D221" i="7"/>
  <c r="F220" i="7"/>
  <c r="G220" i="7" s="1"/>
  <c r="E220" i="7"/>
  <c r="D220" i="7"/>
  <c r="G219" i="7"/>
  <c r="F219" i="7"/>
  <c r="E219" i="7"/>
  <c r="D219" i="7"/>
  <c r="E218" i="7"/>
  <c r="F218" i="7" s="1"/>
  <c r="G218" i="7" s="1"/>
  <c r="D218" i="7"/>
  <c r="F217" i="7"/>
  <c r="G217" i="7" s="1"/>
  <c r="E217" i="7"/>
  <c r="D217" i="7"/>
  <c r="G216" i="7"/>
  <c r="F216" i="7"/>
  <c r="E216" i="7"/>
  <c r="D216" i="7"/>
  <c r="E215" i="7"/>
  <c r="F215" i="7" s="1"/>
  <c r="G215" i="7" s="1"/>
  <c r="D215" i="7"/>
  <c r="F214" i="7"/>
  <c r="G214" i="7" s="1"/>
  <c r="E214" i="7"/>
  <c r="D214" i="7"/>
  <c r="G213" i="7"/>
  <c r="F213" i="7"/>
  <c r="E213" i="7"/>
  <c r="D213" i="7"/>
  <c r="E212" i="7"/>
  <c r="F212" i="7" s="1"/>
  <c r="G212" i="7" s="1"/>
  <c r="D212" i="7"/>
  <c r="F211" i="7"/>
  <c r="G211" i="7" s="1"/>
  <c r="E211" i="7"/>
  <c r="D211" i="7"/>
  <c r="F210" i="7"/>
  <c r="G210" i="7" s="1"/>
  <c r="E210" i="7"/>
  <c r="D210" i="7"/>
  <c r="E209" i="7"/>
  <c r="F209" i="7" s="1"/>
  <c r="G209" i="7" s="1"/>
  <c r="D209" i="7"/>
  <c r="F208" i="7"/>
  <c r="G208" i="7" s="1"/>
  <c r="E208" i="7"/>
  <c r="D208" i="7"/>
  <c r="G207" i="7"/>
  <c r="F207" i="7"/>
  <c r="E207" i="7"/>
  <c r="D207" i="7"/>
  <c r="E206" i="7"/>
  <c r="F206" i="7" s="1"/>
  <c r="G206" i="7" s="1"/>
  <c r="D206" i="7"/>
  <c r="F205" i="7"/>
  <c r="G205" i="7" s="1"/>
  <c r="E205" i="7"/>
  <c r="D205" i="7"/>
  <c r="G204" i="7"/>
  <c r="F204" i="7"/>
  <c r="E204" i="7"/>
  <c r="D204" i="7"/>
  <c r="E203" i="7"/>
  <c r="F203" i="7" s="1"/>
  <c r="G203" i="7" s="1"/>
  <c r="D203" i="7"/>
  <c r="F202" i="7"/>
  <c r="G202" i="7" s="1"/>
  <c r="E202" i="7"/>
  <c r="D202" i="7"/>
  <c r="G201" i="7"/>
  <c r="F201" i="7"/>
  <c r="E201" i="7"/>
  <c r="D201" i="7"/>
  <c r="E200" i="7"/>
  <c r="F200" i="7" s="1"/>
  <c r="G200" i="7" s="1"/>
  <c r="D200" i="7"/>
  <c r="F199" i="7"/>
  <c r="G199" i="7" s="1"/>
  <c r="E199" i="7"/>
  <c r="D199" i="7"/>
  <c r="F198" i="7"/>
  <c r="G198" i="7" s="1"/>
  <c r="E198" i="7"/>
  <c r="D198" i="7"/>
  <c r="E197" i="7"/>
  <c r="F197" i="7" s="1"/>
  <c r="G197" i="7" s="1"/>
  <c r="D197" i="7"/>
  <c r="F196" i="7"/>
  <c r="G196" i="7" s="1"/>
  <c r="E196" i="7"/>
  <c r="D196" i="7"/>
  <c r="G195" i="7"/>
  <c r="F195" i="7"/>
  <c r="E195" i="7"/>
  <c r="D195" i="7"/>
  <c r="E194" i="7"/>
  <c r="F194" i="7" s="1"/>
  <c r="G194" i="7" s="1"/>
  <c r="D194" i="7"/>
  <c r="F193" i="7"/>
  <c r="G193" i="7" s="1"/>
  <c r="E193" i="7"/>
  <c r="D193" i="7"/>
  <c r="G192" i="7"/>
  <c r="F192" i="7"/>
  <c r="E192" i="7"/>
  <c r="D192" i="7"/>
  <c r="E191" i="7"/>
  <c r="F191" i="7" s="1"/>
  <c r="G191" i="7" s="1"/>
  <c r="D191" i="7"/>
  <c r="F190" i="7"/>
  <c r="G190" i="7" s="1"/>
  <c r="E190" i="7"/>
  <c r="D190" i="7"/>
  <c r="G189" i="7"/>
  <c r="F189" i="7"/>
  <c r="E189" i="7"/>
  <c r="D189" i="7"/>
  <c r="E188" i="7"/>
  <c r="F188" i="7" s="1"/>
  <c r="G188" i="7" s="1"/>
  <c r="D188" i="7"/>
  <c r="F187" i="7"/>
  <c r="G187" i="7" s="1"/>
  <c r="E187" i="7"/>
  <c r="D187" i="7"/>
  <c r="F186" i="7"/>
  <c r="G186" i="7" s="1"/>
  <c r="E186" i="7"/>
  <c r="D186" i="7"/>
  <c r="E185" i="7"/>
  <c r="F185" i="7" s="1"/>
  <c r="G185" i="7" s="1"/>
  <c r="D185" i="7"/>
  <c r="F184" i="7"/>
  <c r="G184" i="7" s="1"/>
  <c r="E184" i="7"/>
  <c r="D184" i="7"/>
  <c r="G183" i="7"/>
  <c r="F183" i="7"/>
  <c r="E183" i="7"/>
  <c r="D183" i="7"/>
  <c r="E182" i="7"/>
  <c r="F182" i="7" s="1"/>
  <c r="G182" i="7" s="1"/>
  <c r="D182" i="7"/>
  <c r="F181" i="7"/>
  <c r="G181" i="7" s="1"/>
  <c r="E181" i="7"/>
  <c r="D181" i="7"/>
  <c r="G180" i="7"/>
  <c r="F180" i="7"/>
  <c r="E180" i="7"/>
  <c r="D180" i="7"/>
  <c r="E179" i="7"/>
  <c r="F179" i="7" s="1"/>
  <c r="G179" i="7" s="1"/>
  <c r="D179" i="7"/>
  <c r="F178" i="7"/>
  <c r="G178" i="7" s="1"/>
  <c r="E178" i="7"/>
  <c r="D178" i="7"/>
  <c r="G177" i="7"/>
  <c r="F177" i="7"/>
  <c r="E177" i="7"/>
  <c r="D177" i="7"/>
  <c r="E176" i="7"/>
  <c r="F176" i="7" s="1"/>
  <c r="G176" i="7" s="1"/>
  <c r="D176" i="7"/>
  <c r="F175" i="7"/>
  <c r="G175" i="7" s="1"/>
  <c r="E175" i="7"/>
  <c r="D175" i="7"/>
  <c r="F174" i="7"/>
  <c r="G174" i="7" s="1"/>
  <c r="E174" i="7"/>
  <c r="D174" i="7"/>
  <c r="E173" i="7"/>
  <c r="F173" i="7" s="1"/>
  <c r="G173" i="7" s="1"/>
  <c r="D173" i="7"/>
  <c r="F172" i="7"/>
  <c r="G172" i="7" s="1"/>
  <c r="E172" i="7"/>
  <c r="D172" i="7"/>
  <c r="G171" i="7"/>
  <c r="F171" i="7"/>
  <c r="E171" i="7"/>
  <c r="D171" i="7"/>
  <c r="E170" i="7"/>
  <c r="F170" i="7" s="1"/>
  <c r="G170" i="7" s="1"/>
  <c r="D170" i="7"/>
  <c r="F169" i="7"/>
  <c r="G169" i="7" s="1"/>
  <c r="E169" i="7"/>
  <c r="D169" i="7"/>
  <c r="G168" i="7"/>
  <c r="F168" i="7"/>
  <c r="E168" i="7"/>
  <c r="D168" i="7"/>
  <c r="E167" i="7"/>
  <c r="F167" i="7" s="1"/>
  <c r="G167" i="7" s="1"/>
  <c r="D167" i="7"/>
  <c r="F166" i="7"/>
  <c r="G166" i="7" s="1"/>
  <c r="E166" i="7"/>
  <c r="D166" i="7"/>
  <c r="G165" i="7"/>
  <c r="F165" i="7"/>
  <c r="E165" i="7"/>
  <c r="D165" i="7"/>
  <c r="E164" i="7"/>
  <c r="F164" i="7" s="1"/>
  <c r="G164" i="7" s="1"/>
  <c r="D164" i="7"/>
  <c r="F163" i="7"/>
  <c r="G163" i="7" s="1"/>
  <c r="E163" i="7"/>
  <c r="D163" i="7"/>
  <c r="F162" i="7"/>
  <c r="G162" i="7" s="1"/>
  <c r="E162" i="7"/>
  <c r="D162" i="7"/>
  <c r="E161" i="7"/>
  <c r="F161" i="7" s="1"/>
  <c r="G161" i="7" s="1"/>
  <c r="D161" i="7"/>
  <c r="F160" i="7"/>
  <c r="G160" i="7" s="1"/>
  <c r="E160" i="7"/>
  <c r="D160" i="7"/>
  <c r="G159" i="7"/>
  <c r="F159" i="7"/>
  <c r="E159" i="7"/>
  <c r="D159" i="7"/>
  <c r="E158" i="7"/>
  <c r="F158" i="7" s="1"/>
  <c r="G158" i="7" s="1"/>
  <c r="D158" i="7"/>
  <c r="F157" i="7"/>
  <c r="G157" i="7" s="1"/>
  <c r="E157" i="7"/>
  <c r="D157" i="7"/>
  <c r="G156" i="7"/>
  <c r="F156" i="7"/>
  <c r="E156" i="7"/>
  <c r="D156" i="7"/>
  <c r="E155" i="7"/>
  <c r="F155" i="7" s="1"/>
  <c r="G155" i="7" s="1"/>
  <c r="D155" i="7"/>
  <c r="F154" i="7"/>
  <c r="G154" i="7" s="1"/>
  <c r="E154" i="7"/>
  <c r="D154" i="7"/>
  <c r="G153" i="7"/>
  <c r="F153" i="7"/>
  <c r="E153" i="7"/>
  <c r="D153" i="7"/>
  <c r="E152" i="7"/>
  <c r="F152" i="7" s="1"/>
  <c r="G152" i="7" s="1"/>
  <c r="D152" i="7"/>
  <c r="F151" i="7"/>
  <c r="G151" i="7" s="1"/>
  <c r="E151" i="7"/>
  <c r="D151" i="7"/>
  <c r="F150" i="7"/>
  <c r="G150" i="7" s="1"/>
  <c r="E150" i="7"/>
  <c r="D150" i="7"/>
  <c r="E149" i="7"/>
  <c r="F149" i="7" s="1"/>
  <c r="G149" i="7" s="1"/>
  <c r="D149" i="7"/>
  <c r="F148" i="7"/>
  <c r="G148" i="7" s="1"/>
  <c r="E148" i="7"/>
  <c r="D148" i="7"/>
  <c r="G147" i="7"/>
  <c r="F147" i="7"/>
  <c r="E147" i="7"/>
  <c r="D147" i="7"/>
  <c r="E146" i="7"/>
  <c r="F146" i="7" s="1"/>
  <c r="G146" i="7" s="1"/>
  <c r="D146" i="7"/>
  <c r="F145" i="7"/>
  <c r="G145" i="7" s="1"/>
  <c r="E145" i="7"/>
  <c r="D145" i="7"/>
  <c r="G144" i="7"/>
  <c r="F144" i="7"/>
  <c r="E144" i="7"/>
  <c r="D144" i="7"/>
  <c r="E143" i="7"/>
  <c r="F143" i="7" s="1"/>
  <c r="G143" i="7" s="1"/>
  <c r="D143" i="7"/>
  <c r="F142" i="7"/>
  <c r="G142" i="7" s="1"/>
  <c r="E142" i="7"/>
  <c r="D142" i="7"/>
  <c r="G141" i="7"/>
  <c r="F141" i="7"/>
  <c r="E141" i="7"/>
  <c r="D141" i="7"/>
  <c r="E140" i="7"/>
  <c r="F140" i="7" s="1"/>
  <c r="G140" i="7" s="1"/>
  <c r="D140" i="7"/>
  <c r="F139" i="7"/>
  <c r="G139" i="7" s="1"/>
  <c r="E139" i="7"/>
  <c r="D139" i="7"/>
  <c r="F138" i="7"/>
  <c r="G138" i="7" s="1"/>
  <c r="E138" i="7"/>
  <c r="D138" i="7"/>
  <c r="E137" i="7"/>
  <c r="F137" i="7" s="1"/>
  <c r="G137" i="7" s="1"/>
  <c r="D137" i="7"/>
  <c r="F136" i="7"/>
  <c r="G136" i="7" s="1"/>
  <c r="E136" i="7"/>
  <c r="D136" i="7"/>
  <c r="G135" i="7"/>
  <c r="F135" i="7"/>
  <c r="E135" i="7"/>
  <c r="D135" i="7"/>
  <c r="E134" i="7"/>
  <c r="F134" i="7" s="1"/>
  <c r="G134" i="7" s="1"/>
  <c r="D134" i="7"/>
  <c r="F133" i="7"/>
  <c r="G133" i="7" s="1"/>
  <c r="E133" i="7"/>
  <c r="D133" i="7"/>
  <c r="G132" i="7"/>
  <c r="F132" i="7"/>
  <c r="E132" i="7"/>
  <c r="D132" i="7"/>
  <c r="E131" i="7"/>
  <c r="F131" i="7" s="1"/>
  <c r="G131" i="7" s="1"/>
  <c r="D131" i="7"/>
  <c r="F130" i="7"/>
  <c r="G130" i="7" s="1"/>
  <c r="E130" i="7"/>
  <c r="D130" i="7"/>
  <c r="G129" i="7"/>
  <c r="F129" i="7"/>
  <c r="E129" i="7"/>
  <c r="D129" i="7"/>
  <c r="E128" i="7"/>
  <c r="F128" i="7" s="1"/>
  <c r="G128" i="7" s="1"/>
  <c r="D128" i="7"/>
  <c r="F127" i="7"/>
  <c r="G127" i="7" s="1"/>
  <c r="E127" i="7"/>
  <c r="D127" i="7"/>
  <c r="F126" i="7"/>
  <c r="G126" i="7" s="1"/>
  <c r="E126" i="7"/>
  <c r="D126" i="7"/>
  <c r="E125" i="7"/>
  <c r="F125" i="7" s="1"/>
  <c r="G125" i="7" s="1"/>
  <c r="D125" i="7"/>
  <c r="F124" i="7"/>
  <c r="G124" i="7" s="1"/>
  <c r="E124" i="7"/>
  <c r="D124" i="7"/>
  <c r="G123" i="7"/>
  <c r="F123" i="7"/>
  <c r="E123" i="7"/>
  <c r="D123" i="7"/>
  <c r="E122" i="7"/>
  <c r="F122" i="7" s="1"/>
  <c r="G122" i="7" s="1"/>
  <c r="D122" i="7"/>
  <c r="F121" i="7"/>
  <c r="G121" i="7" s="1"/>
  <c r="E121" i="7"/>
  <c r="D121" i="7"/>
  <c r="G120" i="7"/>
  <c r="F120" i="7"/>
  <c r="E120" i="7"/>
  <c r="D120" i="7"/>
  <c r="E119" i="7"/>
  <c r="F119" i="7" s="1"/>
  <c r="G119" i="7" s="1"/>
  <c r="D119" i="7"/>
  <c r="F118" i="7"/>
  <c r="G118" i="7" s="1"/>
  <c r="E118" i="7"/>
  <c r="D118" i="7"/>
  <c r="G117" i="7"/>
  <c r="F117" i="7"/>
  <c r="E117" i="7"/>
  <c r="D117" i="7"/>
  <c r="E116" i="7"/>
  <c r="F116" i="7" s="1"/>
  <c r="G116" i="7" s="1"/>
  <c r="D116" i="7"/>
  <c r="F115" i="7"/>
  <c r="G115" i="7" s="1"/>
  <c r="E115" i="7"/>
  <c r="D115" i="7"/>
  <c r="G114" i="7"/>
  <c r="F114" i="7"/>
  <c r="E114" i="7"/>
  <c r="D114" i="7"/>
  <c r="E113" i="7"/>
  <c r="F113" i="7" s="1"/>
  <c r="G113" i="7" s="1"/>
  <c r="D113" i="7"/>
  <c r="F112" i="7"/>
  <c r="G112" i="7" s="1"/>
  <c r="E112" i="7"/>
  <c r="D112" i="7"/>
  <c r="F111" i="7"/>
  <c r="G111" i="7" s="1"/>
  <c r="E111" i="7"/>
  <c r="D111" i="7"/>
  <c r="G110" i="7"/>
  <c r="E110" i="7"/>
  <c r="F110" i="7" s="1"/>
  <c r="D110" i="7"/>
  <c r="F109" i="7"/>
  <c r="G109" i="7" s="1"/>
  <c r="E109" i="7"/>
  <c r="D109" i="7"/>
  <c r="G108" i="7"/>
  <c r="F108" i="7"/>
  <c r="E108" i="7"/>
  <c r="D108" i="7"/>
  <c r="G107" i="7"/>
  <c r="E107" i="7"/>
  <c r="F107" i="7" s="1"/>
  <c r="D107" i="7"/>
  <c r="F106" i="7"/>
  <c r="G106" i="7" s="1"/>
  <c r="E106" i="7"/>
  <c r="D106" i="7"/>
  <c r="F105" i="7"/>
  <c r="G105" i="7" s="1"/>
  <c r="E105" i="7"/>
  <c r="D105" i="7"/>
  <c r="E104" i="7"/>
  <c r="F104" i="7" s="1"/>
  <c r="G104" i="7" s="1"/>
  <c r="D104" i="7"/>
  <c r="F103" i="7"/>
  <c r="G103" i="7" s="1"/>
  <c r="E103" i="7"/>
  <c r="D103" i="7"/>
  <c r="F102" i="7"/>
  <c r="G102" i="7" s="1"/>
  <c r="E102" i="7"/>
  <c r="D102" i="7"/>
  <c r="G101" i="7"/>
  <c r="E101" i="7"/>
  <c r="F101" i="7" s="1"/>
  <c r="D101" i="7"/>
  <c r="F100" i="7"/>
  <c r="G100" i="7" s="1"/>
  <c r="E100" i="7"/>
  <c r="D100" i="7"/>
  <c r="G99" i="7"/>
  <c r="F99" i="7"/>
  <c r="E99" i="7"/>
  <c r="D99" i="7"/>
  <c r="E98" i="7"/>
  <c r="F98" i="7" s="1"/>
  <c r="G98" i="7" s="1"/>
  <c r="D98" i="7"/>
  <c r="F97" i="7"/>
  <c r="G97" i="7" s="1"/>
  <c r="E97" i="7"/>
  <c r="D97" i="7"/>
  <c r="G96" i="7"/>
  <c r="F96" i="7"/>
  <c r="E96" i="7"/>
  <c r="D96" i="7"/>
  <c r="E95" i="7"/>
  <c r="F95" i="7" s="1"/>
  <c r="G95" i="7" s="1"/>
  <c r="D95" i="7"/>
  <c r="F94" i="7"/>
  <c r="G94" i="7" s="1"/>
  <c r="E94" i="7"/>
  <c r="D94" i="7"/>
  <c r="F93" i="7"/>
  <c r="G93" i="7" s="1"/>
  <c r="E93" i="7"/>
  <c r="D93" i="7"/>
  <c r="G92" i="7"/>
  <c r="E92" i="7"/>
  <c r="F92" i="7" s="1"/>
  <c r="D92" i="7"/>
  <c r="F91" i="7"/>
  <c r="G91" i="7" s="1"/>
  <c r="E91" i="7"/>
  <c r="D91" i="7"/>
  <c r="G90" i="7"/>
  <c r="F90" i="7"/>
  <c r="E90" i="7"/>
  <c r="D90" i="7"/>
  <c r="G89" i="7"/>
  <c r="E89" i="7"/>
  <c r="F89" i="7" s="1"/>
  <c r="D89" i="7"/>
  <c r="F88" i="7"/>
  <c r="G88" i="7" s="1"/>
  <c r="E88" i="7"/>
  <c r="D88" i="7"/>
  <c r="F87" i="7"/>
  <c r="G87" i="7" s="1"/>
  <c r="E87" i="7"/>
  <c r="D87" i="7"/>
  <c r="E86" i="7"/>
  <c r="F86" i="7" s="1"/>
  <c r="G86" i="7" s="1"/>
  <c r="D86" i="7"/>
  <c r="F85" i="7"/>
  <c r="G85" i="7" s="1"/>
  <c r="E85" i="7"/>
  <c r="D85" i="7"/>
  <c r="F84" i="7"/>
  <c r="G84" i="7" s="1"/>
  <c r="E84" i="7"/>
  <c r="D84" i="7"/>
  <c r="G83" i="7"/>
  <c r="E83" i="7"/>
  <c r="F83" i="7" s="1"/>
  <c r="D83" i="7"/>
  <c r="F82" i="7"/>
  <c r="G82" i="7" s="1"/>
  <c r="E82" i="7"/>
  <c r="D82" i="7"/>
  <c r="G81" i="7"/>
  <c r="F81" i="7"/>
  <c r="E81" i="7"/>
  <c r="D81" i="7"/>
  <c r="E80" i="7"/>
  <c r="F80" i="7" s="1"/>
  <c r="G80" i="7" s="1"/>
  <c r="D80" i="7"/>
  <c r="F79" i="7"/>
  <c r="G79" i="7" s="1"/>
  <c r="E79" i="7"/>
  <c r="D79" i="7"/>
  <c r="G78" i="7"/>
  <c r="F78" i="7"/>
  <c r="E78" i="7"/>
  <c r="D78" i="7"/>
  <c r="E77" i="7"/>
  <c r="F77" i="7" s="1"/>
  <c r="G77" i="7" s="1"/>
  <c r="D77" i="7"/>
  <c r="F76" i="7"/>
  <c r="G76" i="7" s="1"/>
  <c r="E76" i="7"/>
  <c r="D76" i="7"/>
  <c r="F75" i="7"/>
  <c r="G75" i="7" s="1"/>
  <c r="E75" i="7"/>
  <c r="D75" i="7"/>
  <c r="G74" i="7"/>
  <c r="E74" i="7"/>
  <c r="F74" i="7" s="1"/>
  <c r="D74" i="7"/>
  <c r="F73" i="7"/>
  <c r="G73" i="7" s="1"/>
  <c r="E73" i="7"/>
  <c r="D73" i="7"/>
  <c r="G72" i="7"/>
  <c r="F72" i="7"/>
  <c r="E72" i="7"/>
  <c r="D72" i="7"/>
  <c r="G71" i="7"/>
  <c r="E71" i="7"/>
  <c r="F71" i="7" s="1"/>
  <c r="D71" i="7"/>
  <c r="F70" i="7"/>
  <c r="G70" i="7" s="1"/>
  <c r="E70" i="7"/>
  <c r="D70" i="7"/>
  <c r="F69" i="7"/>
  <c r="G69" i="7" s="1"/>
  <c r="E69" i="7"/>
  <c r="D69" i="7"/>
  <c r="E68" i="7"/>
  <c r="F68" i="7" s="1"/>
  <c r="G68" i="7" s="1"/>
  <c r="D68" i="7"/>
  <c r="F67" i="7"/>
  <c r="G67" i="7" s="1"/>
  <c r="E67" i="7"/>
  <c r="D67" i="7"/>
  <c r="F66" i="7"/>
  <c r="G66" i="7" s="1"/>
  <c r="E66" i="7"/>
  <c r="D66" i="7"/>
  <c r="G65" i="7"/>
  <c r="E65" i="7"/>
  <c r="F65" i="7" s="1"/>
  <c r="D65" i="7"/>
  <c r="F64" i="7"/>
  <c r="G64" i="7" s="1"/>
  <c r="E64" i="7"/>
  <c r="D64" i="7"/>
  <c r="F63" i="7"/>
  <c r="G63" i="7" s="1"/>
  <c r="E63" i="7"/>
  <c r="D63" i="7"/>
  <c r="E62" i="7"/>
  <c r="F62" i="7" s="1"/>
  <c r="G62" i="7" s="1"/>
  <c r="D62" i="7"/>
  <c r="F61" i="7"/>
  <c r="G61" i="7" s="1"/>
  <c r="E61" i="7"/>
  <c r="D61" i="7"/>
  <c r="G60" i="7"/>
  <c r="F60" i="7"/>
  <c r="E60" i="7"/>
  <c r="D60" i="7"/>
  <c r="E59" i="7"/>
  <c r="F59" i="7" s="1"/>
  <c r="G59" i="7" s="1"/>
  <c r="D59" i="7"/>
  <c r="F58" i="7"/>
  <c r="G58" i="7" s="1"/>
  <c r="E58" i="7"/>
  <c r="D58" i="7"/>
  <c r="F57" i="7"/>
  <c r="G57" i="7" s="1"/>
  <c r="E57" i="7"/>
  <c r="D57" i="7"/>
  <c r="E56" i="7"/>
  <c r="F56" i="7" s="1"/>
  <c r="G56" i="7" s="1"/>
  <c r="D56" i="7"/>
  <c r="F55" i="7"/>
  <c r="G55" i="7" s="1"/>
  <c r="E55" i="7"/>
  <c r="D55" i="7"/>
  <c r="G54" i="7"/>
  <c r="F54" i="7"/>
  <c r="E54" i="7"/>
  <c r="D54" i="7"/>
  <c r="G53" i="7"/>
  <c r="E53" i="7"/>
  <c r="F53" i="7" s="1"/>
  <c r="D53" i="7"/>
  <c r="D52" i="7"/>
  <c r="C46" i="7"/>
  <c r="B46" i="7"/>
  <c r="C45" i="7"/>
  <c r="B45" i="7"/>
  <c r="C44" i="7"/>
  <c r="B44" i="7"/>
  <c r="C43" i="7"/>
  <c r="B43" i="7"/>
  <c r="C42" i="7"/>
  <c r="B42" i="7"/>
  <c r="E41" i="7"/>
  <c r="F41" i="7" s="1"/>
  <c r="G41" i="7" s="1"/>
  <c r="D41" i="7"/>
  <c r="F40" i="7"/>
  <c r="G40" i="7" s="1"/>
  <c r="E40" i="7"/>
  <c r="D40" i="7"/>
  <c r="E39" i="7"/>
  <c r="F39" i="7" s="1"/>
  <c r="G39" i="7" s="1"/>
  <c r="D39" i="7"/>
  <c r="G38" i="7"/>
  <c r="E38" i="7"/>
  <c r="F38" i="7" s="1"/>
  <c r="D38" i="7"/>
  <c r="F37" i="7"/>
  <c r="G37" i="7" s="1"/>
  <c r="E37" i="7"/>
  <c r="D37" i="7"/>
  <c r="F36" i="7"/>
  <c r="G36" i="7" s="1"/>
  <c r="E36" i="7"/>
  <c r="D36" i="7"/>
  <c r="G35" i="7"/>
  <c r="E35" i="7"/>
  <c r="F35" i="7" s="1"/>
  <c r="D35" i="7"/>
  <c r="F34" i="7"/>
  <c r="G34" i="7" s="1"/>
  <c r="E34" i="7"/>
  <c r="D34" i="7"/>
  <c r="E33" i="7"/>
  <c r="F33" i="7" s="1"/>
  <c r="G33" i="7" s="1"/>
  <c r="D33" i="7"/>
  <c r="E32" i="7"/>
  <c r="F32" i="7" s="1"/>
  <c r="G32" i="7" s="1"/>
  <c r="D32" i="7"/>
  <c r="F31" i="7"/>
  <c r="G31" i="7" s="1"/>
  <c r="E31" i="7"/>
  <c r="D31" i="7"/>
  <c r="F30" i="7"/>
  <c r="G30" i="7" s="1"/>
  <c r="E30" i="7"/>
  <c r="D30" i="7"/>
  <c r="E29" i="7"/>
  <c r="F29" i="7" s="1"/>
  <c r="G29" i="7" s="1"/>
  <c r="D29" i="7"/>
  <c r="F28" i="7"/>
  <c r="G28" i="7" s="1"/>
  <c r="E28" i="7"/>
  <c r="D28" i="7"/>
  <c r="E27" i="7"/>
  <c r="F27" i="7" s="1"/>
  <c r="G27" i="7" s="1"/>
  <c r="D27" i="7"/>
  <c r="G26" i="7"/>
  <c r="E26" i="7"/>
  <c r="F26" i="7" s="1"/>
  <c r="D26" i="7"/>
  <c r="F25" i="7"/>
  <c r="G25" i="7" s="1"/>
  <c r="E25" i="7"/>
  <c r="D25" i="7"/>
  <c r="E24" i="7"/>
  <c r="F24" i="7" s="1"/>
  <c r="G24" i="7" s="1"/>
  <c r="D24" i="7"/>
  <c r="E23" i="7"/>
  <c r="F23" i="7" s="1"/>
  <c r="G23" i="7" s="1"/>
  <c r="D23" i="7"/>
  <c r="F22" i="7"/>
  <c r="G22" i="7" s="1"/>
  <c r="E22" i="7"/>
  <c r="D22" i="7"/>
  <c r="E21" i="7"/>
  <c r="F21" i="7" s="1"/>
  <c r="G21" i="7" s="1"/>
  <c r="D21" i="7"/>
  <c r="G20" i="7"/>
  <c r="E20" i="7"/>
  <c r="F20" i="7" s="1"/>
  <c r="D20" i="7"/>
  <c r="G19" i="7"/>
  <c r="F19" i="7"/>
  <c r="E19" i="7"/>
  <c r="D19" i="7"/>
  <c r="E18" i="7"/>
  <c r="F18" i="7" s="1"/>
  <c r="G18" i="7" s="1"/>
  <c r="D18" i="7"/>
  <c r="F17" i="7"/>
  <c r="G17" i="7" s="1"/>
  <c r="E17" i="7"/>
  <c r="D17" i="7"/>
  <c r="G16" i="7"/>
  <c r="F16" i="7"/>
  <c r="E16" i="7"/>
  <c r="D16" i="7"/>
  <c r="E15" i="7"/>
  <c r="F15" i="7" s="1"/>
  <c r="G15" i="7" s="1"/>
  <c r="D15" i="7"/>
  <c r="F14" i="7"/>
  <c r="G14" i="7" s="1"/>
  <c r="E14" i="7"/>
  <c r="D14" i="7"/>
  <c r="G13" i="7"/>
  <c r="F13" i="7"/>
  <c r="E13" i="7"/>
  <c r="D13" i="7"/>
  <c r="E12" i="7"/>
  <c r="F12" i="7" s="1"/>
  <c r="G12" i="7" s="1"/>
  <c r="D12" i="7"/>
  <c r="E11" i="7"/>
  <c r="F11" i="7" s="1"/>
  <c r="G11" i="7" s="1"/>
  <c r="D11" i="7"/>
  <c r="E10" i="7"/>
  <c r="F10" i="7" s="1"/>
  <c r="I9" i="7"/>
  <c r="E9" i="7"/>
  <c r="F9" i="7" s="1"/>
  <c r="G9" i="7" s="1"/>
  <c r="D9" i="7"/>
  <c r="I8" i="7"/>
  <c r="I11" i="7" s="1"/>
  <c r="F8" i="7"/>
  <c r="E8" i="7"/>
  <c r="F7" i="7"/>
  <c r="E7" i="7"/>
  <c r="I6" i="7"/>
  <c r="E6" i="7"/>
  <c r="F6" i="7" s="1"/>
  <c r="E5" i="7"/>
  <c r="F5" i="7" s="1"/>
  <c r="G5" i="7" s="1"/>
  <c r="D5" i="7"/>
  <c r="E4" i="7"/>
  <c r="F4" i="7" s="1"/>
  <c r="D4" i="7"/>
  <c r="D45" i="7" s="1"/>
  <c r="D3" i="7"/>
  <c r="D44" i="7" s="1"/>
  <c r="I6" i="3"/>
  <c r="I9" i="3" s="1"/>
  <c r="I8" i="3"/>
  <c r="I11" i="3" s="1"/>
  <c r="I7" i="3"/>
  <c r="I10" i="3" s="1"/>
  <c r="B45" i="3"/>
  <c r="F4" i="3"/>
  <c r="F53" i="3"/>
  <c r="G53" i="3" s="1"/>
  <c r="D54" i="3"/>
  <c r="D52" i="3"/>
  <c r="E54" i="3"/>
  <c r="E55" i="3"/>
  <c r="E56" i="3"/>
  <c r="E57" i="3"/>
  <c r="E58" i="3"/>
  <c r="E59" i="3"/>
  <c r="F59" i="3" s="1"/>
  <c r="E60" i="3"/>
  <c r="E61" i="3"/>
  <c r="E62" i="3"/>
  <c r="F62" i="3" s="1"/>
  <c r="G62" i="3" s="1"/>
  <c r="E63" i="3"/>
  <c r="F63" i="3" s="1"/>
  <c r="G63" i="3" s="1"/>
  <c r="E64" i="3"/>
  <c r="F64" i="3" s="1"/>
  <c r="G64" i="3" s="1"/>
  <c r="E65" i="3"/>
  <c r="F65" i="3" s="1"/>
  <c r="G65" i="3" s="1"/>
  <c r="E66" i="3"/>
  <c r="E67" i="3"/>
  <c r="E68" i="3"/>
  <c r="E69" i="3"/>
  <c r="E70" i="3"/>
  <c r="F70" i="3" s="1"/>
  <c r="G70" i="3" s="1"/>
  <c r="E71" i="3"/>
  <c r="F71" i="3" s="1"/>
  <c r="G71" i="3" s="1"/>
  <c r="E72" i="3"/>
  <c r="E73" i="3"/>
  <c r="E74" i="3"/>
  <c r="F74" i="3" s="1"/>
  <c r="G74" i="3" s="1"/>
  <c r="E75" i="3"/>
  <c r="F75" i="3" s="1"/>
  <c r="G75" i="3" s="1"/>
  <c r="E76" i="3"/>
  <c r="F76" i="3" s="1"/>
  <c r="G76" i="3" s="1"/>
  <c r="E77" i="3"/>
  <c r="F77" i="3" s="1"/>
  <c r="G77" i="3" s="1"/>
  <c r="E78" i="3"/>
  <c r="E79" i="3"/>
  <c r="E80" i="3"/>
  <c r="E81" i="3"/>
  <c r="E82" i="3"/>
  <c r="F82" i="3" s="1"/>
  <c r="G82" i="3" s="1"/>
  <c r="E83" i="3"/>
  <c r="F83" i="3" s="1"/>
  <c r="G83" i="3" s="1"/>
  <c r="E84" i="3"/>
  <c r="E85" i="3"/>
  <c r="E86" i="3"/>
  <c r="F86" i="3" s="1"/>
  <c r="G86" i="3" s="1"/>
  <c r="E87" i="3"/>
  <c r="F87" i="3" s="1"/>
  <c r="G87" i="3" s="1"/>
  <c r="E88" i="3"/>
  <c r="F88" i="3" s="1"/>
  <c r="G88" i="3" s="1"/>
  <c r="E89" i="3"/>
  <c r="F89" i="3" s="1"/>
  <c r="G89" i="3" s="1"/>
  <c r="E90" i="3"/>
  <c r="E91" i="3"/>
  <c r="E92" i="3"/>
  <c r="E93" i="3"/>
  <c r="E94" i="3"/>
  <c r="F94" i="3" s="1"/>
  <c r="G94" i="3" s="1"/>
  <c r="E95" i="3"/>
  <c r="F95" i="3" s="1"/>
  <c r="G95" i="3" s="1"/>
  <c r="E96" i="3"/>
  <c r="E97" i="3"/>
  <c r="E98" i="3"/>
  <c r="F98" i="3" s="1"/>
  <c r="G98" i="3" s="1"/>
  <c r="E99" i="3"/>
  <c r="F99" i="3" s="1"/>
  <c r="G99" i="3" s="1"/>
  <c r="E100" i="3"/>
  <c r="F100" i="3" s="1"/>
  <c r="G100" i="3" s="1"/>
  <c r="E101" i="3"/>
  <c r="F101" i="3" s="1"/>
  <c r="G101" i="3" s="1"/>
  <c r="E102" i="3"/>
  <c r="E103" i="3"/>
  <c r="E104" i="3"/>
  <c r="E105" i="3"/>
  <c r="E106" i="3"/>
  <c r="F106" i="3" s="1"/>
  <c r="G106" i="3" s="1"/>
  <c r="E107" i="3"/>
  <c r="F107" i="3" s="1"/>
  <c r="G107" i="3" s="1"/>
  <c r="E108" i="3"/>
  <c r="E109" i="3"/>
  <c r="E110" i="3"/>
  <c r="F110" i="3" s="1"/>
  <c r="G110" i="3" s="1"/>
  <c r="E111" i="3"/>
  <c r="F111" i="3" s="1"/>
  <c r="G111" i="3" s="1"/>
  <c r="E112" i="3"/>
  <c r="F112" i="3" s="1"/>
  <c r="G112" i="3" s="1"/>
  <c r="E113" i="3"/>
  <c r="F113" i="3" s="1"/>
  <c r="G113" i="3" s="1"/>
  <c r="E114" i="3"/>
  <c r="E115" i="3"/>
  <c r="E116" i="3"/>
  <c r="E117" i="3"/>
  <c r="E118" i="3"/>
  <c r="F118" i="3" s="1"/>
  <c r="G118" i="3" s="1"/>
  <c r="E119" i="3"/>
  <c r="F119" i="3" s="1"/>
  <c r="G119" i="3" s="1"/>
  <c r="E120" i="3"/>
  <c r="E121" i="3"/>
  <c r="E122" i="3"/>
  <c r="F122" i="3" s="1"/>
  <c r="G122" i="3" s="1"/>
  <c r="E123" i="3"/>
  <c r="F123" i="3" s="1"/>
  <c r="G123" i="3" s="1"/>
  <c r="E124" i="3"/>
  <c r="F124" i="3" s="1"/>
  <c r="G124" i="3" s="1"/>
  <c r="E125" i="3"/>
  <c r="F125" i="3" s="1"/>
  <c r="G125" i="3" s="1"/>
  <c r="E126" i="3"/>
  <c r="E127" i="3"/>
  <c r="E128" i="3"/>
  <c r="E129" i="3"/>
  <c r="E130" i="3"/>
  <c r="F130" i="3" s="1"/>
  <c r="G130" i="3" s="1"/>
  <c r="E131" i="3"/>
  <c r="F131" i="3" s="1"/>
  <c r="G131" i="3" s="1"/>
  <c r="E132" i="3"/>
  <c r="E133" i="3"/>
  <c r="E134" i="3"/>
  <c r="F134" i="3" s="1"/>
  <c r="G134" i="3" s="1"/>
  <c r="E135" i="3"/>
  <c r="F135" i="3" s="1"/>
  <c r="G135" i="3" s="1"/>
  <c r="E136" i="3"/>
  <c r="F136" i="3" s="1"/>
  <c r="G136" i="3" s="1"/>
  <c r="E137" i="3"/>
  <c r="F137" i="3" s="1"/>
  <c r="G137" i="3" s="1"/>
  <c r="E138" i="3"/>
  <c r="E139" i="3"/>
  <c r="E140" i="3"/>
  <c r="E141" i="3"/>
  <c r="E142" i="3"/>
  <c r="F142" i="3" s="1"/>
  <c r="G142" i="3" s="1"/>
  <c r="E143" i="3"/>
  <c r="F143" i="3" s="1"/>
  <c r="G143" i="3" s="1"/>
  <c r="E144" i="3"/>
  <c r="E145" i="3"/>
  <c r="E146" i="3"/>
  <c r="F146" i="3" s="1"/>
  <c r="G146" i="3" s="1"/>
  <c r="E147" i="3"/>
  <c r="F147" i="3" s="1"/>
  <c r="G147" i="3" s="1"/>
  <c r="E148" i="3"/>
  <c r="F148" i="3" s="1"/>
  <c r="G148" i="3" s="1"/>
  <c r="E149" i="3"/>
  <c r="F149" i="3" s="1"/>
  <c r="G149" i="3" s="1"/>
  <c r="E150" i="3"/>
  <c r="E151" i="3"/>
  <c r="E152" i="3"/>
  <c r="E153" i="3"/>
  <c r="E154" i="3"/>
  <c r="E155" i="3"/>
  <c r="F155" i="3" s="1"/>
  <c r="G155" i="3" s="1"/>
  <c r="E156" i="3"/>
  <c r="F156" i="3" s="1"/>
  <c r="G156" i="3" s="1"/>
  <c r="E157" i="3"/>
  <c r="E158" i="3"/>
  <c r="E159" i="3"/>
  <c r="F159" i="3" s="1"/>
  <c r="G159" i="3" s="1"/>
  <c r="E160" i="3"/>
  <c r="F160" i="3" s="1"/>
  <c r="G160" i="3" s="1"/>
  <c r="E161" i="3"/>
  <c r="F161" i="3" s="1"/>
  <c r="G161" i="3" s="1"/>
  <c r="E162" i="3"/>
  <c r="E163" i="3"/>
  <c r="E164" i="3"/>
  <c r="E165" i="3"/>
  <c r="E166" i="3"/>
  <c r="E167" i="3"/>
  <c r="F167" i="3" s="1"/>
  <c r="G167" i="3" s="1"/>
  <c r="E168" i="3"/>
  <c r="F168" i="3" s="1"/>
  <c r="G168" i="3" s="1"/>
  <c r="E169" i="3"/>
  <c r="E170" i="3"/>
  <c r="F170" i="3" s="1"/>
  <c r="G170" i="3" s="1"/>
  <c r="E171" i="3"/>
  <c r="F171" i="3" s="1"/>
  <c r="G171" i="3" s="1"/>
  <c r="E172" i="3"/>
  <c r="F172" i="3" s="1"/>
  <c r="G172" i="3" s="1"/>
  <c r="E173" i="3"/>
  <c r="F173" i="3" s="1"/>
  <c r="G173" i="3" s="1"/>
  <c r="E174" i="3"/>
  <c r="E175" i="3"/>
  <c r="E176" i="3"/>
  <c r="E177" i="3"/>
  <c r="E178" i="3"/>
  <c r="E179" i="3"/>
  <c r="F179" i="3" s="1"/>
  <c r="G179" i="3" s="1"/>
  <c r="E180" i="3"/>
  <c r="F180" i="3" s="1"/>
  <c r="G180" i="3" s="1"/>
  <c r="E181" i="3"/>
  <c r="E182" i="3"/>
  <c r="F182" i="3" s="1"/>
  <c r="G182" i="3" s="1"/>
  <c r="E183" i="3"/>
  <c r="F183" i="3" s="1"/>
  <c r="G183" i="3" s="1"/>
  <c r="E184" i="3"/>
  <c r="F184" i="3" s="1"/>
  <c r="G184" i="3" s="1"/>
  <c r="E185" i="3"/>
  <c r="F185" i="3" s="1"/>
  <c r="G185" i="3" s="1"/>
  <c r="E186" i="3"/>
  <c r="E187" i="3"/>
  <c r="E188" i="3"/>
  <c r="E189" i="3"/>
  <c r="E190" i="3"/>
  <c r="E191" i="3"/>
  <c r="F191" i="3" s="1"/>
  <c r="G191" i="3" s="1"/>
  <c r="E192" i="3"/>
  <c r="F192" i="3" s="1"/>
  <c r="G192" i="3" s="1"/>
  <c r="E193" i="3"/>
  <c r="E194" i="3"/>
  <c r="E195" i="3"/>
  <c r="F195" i="3" s="1"/>
  <c r="G195" i="3" s="1"/>
  <c r="E196" i="3"/>
  <c r="F196" i="3" s="1"/>
  <c r="G196" i="3" s="1"/>
  <c r="E197" i="3"/>
  <c r="F197" i="3" s="1"/>
  <c r="G197" i="3" s="1"/>
  <c r="E198" i="3"/>
  <c r="E199" i="3"/>
  <c r="E200" i="3"/>
  <c r="E201" i="3"/>
  <c r="E202" i="3"/>
  <c r="E203" i="3"/>
  <c r="F203" i="3" s="1"/>
  <c r="G203" i="3" s="1"/>
  <c r="E204" i="3"/>
  <c r="F204" i="3" s="1"/>
  <c r="G204" i="3" s="1"/>
  <c r="E205" i="3"/>
  <c r="E206" i="3"/>
  <c r="F206" i="3" s="1"/>
  <c r="G206" i="3" s="1"/>
  <c r="E207" i="3"/>
  <c r="F207" i="3" s="1"/>
  <c r="G207" i="3" s="1"/>
  <c r="E208" i="3"/>
  <c r="F208" i="3" s="1"/>
  <c r="G208" i="3" s="1"/>
  <c r="E209" i="3"/>
  <c r="F209" i="3" s="1"/>
  <c r="G209" i="3" s="1"/>
  <c r="E210" i="3"/>
  <c r="E211" i="3"/>
  <c r="E212" i="3"/>
  <c r="E213" i="3"/>
  <c r="E214" i="3"/>
  <c r="E215" i="3"/>
  <c r="F215" i="3" s="1"/>
  <c r="G215" i="3" s="1"/>
  <c r="E216" i="3"/>
  <c r="F216" i="3" s="1"/>
  <c r="G216" i="3" s="1"/>
  <c r="E217" i="3"/>
  <c r="E218" i="3"/>
  <c r="F218" i="3" s="1"/>
  <c r="G218" i="3" s="1"/>
  <c r="E219" i="3"/>
  <c r="F219" i="3" s="1"/>
  <c r="G219" i="3" s="1"/>
  <c r="E220" i="3"/>
  <c r="F220" i="3" s="1"/>
  <c r="G220" i="3" s="1"/>
  <c r="E221" i="3"/>
  <c r="F221" i="3" s="1"/>
  <c r="G221" i="3" s="1"/>
  <c r="E222" i="3"/>
  <c r="E223" i="3"/>
  <c r="E224" i="3"/>
  <c r="E225" i="3"/>
  <c r="E226" i="3"/>
  <c r="E227" i="3"/>
  <c r="F227" i="3" s="1"/>
  <c r="G227" i="3" s="1"/>
  <c r="E228" i="3"/>
  <c r="F228" i="3" s="1"/>
  <c r="G228" i="3" s="1"/>
  <c r="E229" i="3"/>
  <c r="E230" i="3"/>
  <c r="E231" i="3"/>
  <c r="F231" i="3" s="1"/>
  <c r="G231" i="3" s="1"/>
  <c r="E232" i="3"/>
  <c r="F232" i="3" s="1"/>
  <c r="G232" i="3" s="1"/>
  <c r="E233" i="3"/>
  <c r="F233" i="3" s="1"/>
  <c r="G233" i="3" s="1"/>
  <c r="E234" i="3"/>
  <c r="E235" i="3"/>
  <c r="E236" i="3"/>
  <c r="E237" i="3"/>
  <c r="E238" i="3"/>
  <c r="E239" i="3"/>
  <c r="F239" i="3" s="1"/>
  <c r="G239" i="3" s="1"/>
  <c r="E240" i="3"/>
  <c r="F240" i="3" s="1"/>
  <c r="G240" i="3" s="1"/>
  <c r="E241" i="3"/>
  <c r="E242" i="3"/>
  <c r="F242" i="3" s="1"/>
  <c r="G242" i="3" s="1"/>
  <c r="E243" i="3"/>
  <c r="F243" i="3" s="1"/>
  <c r="G243" i="3" s="1"/>
  <c r="E244" i="3"/>
  <c r="F244" i="3" s="1"/>
  <c r="G244" i="3" s="1"/>
  <c r="E245" i="3"/>
  <c r="F245" i="3" s="1"/>
  <c r="G245" i="3" s="1"/>
  <c r="E246" i="3"/>
  <c r="E247" i="3"/>
  <c r="E248" i="3"/>
  <c r="E249" i="3"/>
  <c r="E250" i="3"/>
  <c r="E251" i="3"/>
  <c r="F251" i="3" s="1"/>
  <c r="G251" i="3" s="1"/>
  <c r="E252" i="3"/>
  <c r="F252" i="3" s="1"/>
  <c r="G252" i="3" s="1"/>
  <c r="E253" i="3"/>
  <c r="F253" i="3" s="1"/>
  <c r="G253" i="3" s="1"/>
  <c r="E254" i="3"/>
  <c r="F254" i="3" s="1"/>
  <c r="G254" i="3" s="1"/>
  <c r="E255" i="3"/>
  <c r="F255" i="3" s="1"/>
  <c r="G255" i="3" s="1"/>
  <c r="E256" i="3"/>
  <c r="F256" i="3" s="1"/>
  <c r="G256" i="3" s="1"/>
  <c r="E257" i="3"/>
  <c r="F257" i="3" s="1"/>
  <c r="G257" i="3" s="1"/>
  <c r="E258" i="3"/>
  <c r="E259" i="3"/>
  <c r="E260" i="3"/>
  <c r="E261" i="3"/>
  <c r="E262" i="3"/>
  <c r="E263" i="3"/>
  <c r="F263" i="3" s="1"/>
  <c r="G263" i="3" s="1"/>
  <c r="E264" i="3"/>
  <c r="F264" i="3" s="1"/>
  <c r="G264" i="3" s="1"/>
  <c r="E265" i="3"/>
  <c r="F265" i="3" s="1"/>
  <c r="G265" i="3" s="1"/>
  <c r="E266" i="3"/>
  <c r="F266" i="3" s="1"/>
  <c r="G266" i="3" s="1"/>
  <c r="E267" i="3"/>
  <c r="F267" i="3" s="1"/>
  <c r="G267" i="3" s="1"/>
  <c r="E268" i="3"/>
  <c r="F268" i="3" s="1"/>
  <c r="G268" i="3" s="1"/>
  <c r="E269" i="3"/>
  <c r="F269" i="3" s="1"/>
  <c r="G269" i="3" s="1"/>
  <c r="E270" i="3"/>
  <c r="E271" i="3"/>
  <c r="E272" i="3"/>
  <c r="E273" i="3"/>
  <c r="E274" i="3"/>
  <c r="E275" i="3"/>
  <c r="F275" i="3" s="1"/>
  <c r="G275" i="3" s="1"/>
  <c r="E276" i="3"/>
  <c r="F276" i="3" s="1"/>
  <c r="G276" i="3" s="1"/>
  <c r="E277" i="3"/>
  <c r="F277" i="3" s="1"/>
  <c r="G277" i="3" s="1"/>
  <c r="E278" i="3"/>
  <c r="F278" i="3" s="1"/>
  <c r="G278" i="3" s="1"/>
  <c r="E279" i="3"/>
  <c r="F279" i="3" s="1"/>
  <c r="G279" i="3" s="1"/>
  <c r="E280" i="3"/>
  <c r="F280" i="3" s="1"/>
  <c r="G280" i="3" s="1"/>
  <c r="E281" i="3"/>
  <c r="F281" i="3" s="1"/>
  <c r="G281" i="3" s="1"/>
  <c r="E282" i="3"/>
  <c r="E283" i="3"/>
  <c r="E284" i="3"/>
  <c r="E53" i="3"/>
  <c r="D245" i="3"/>
  <c r="D60" i="3"/>
  <c r="F60" i="3"/>
  <c r="G60" i="3" s="1"/>
  <c r="D61" i="3"/>
  <c r="F61" i="3"/>
  <c r="G61" i="3" s="1"/>
  <c r="D62" i="3"/>
  <c r="D63" i="3"/>
  <c r="D64" i="3"/>
  <c r="D65" i="3"/>
  <c r="D66" i="3"/>
  <c r="F66" i="3"/>
  <c r="G66" i="3" s="1"/>
  <c r="D67" i="3"/>
  <c r="F67" i="3"/>
  <c r="G67" i="3" s="1"/>
  <c r="D68" i="3"/>
  <c r="F68" i="3"/>
  <c r="G68" i="3" s="1"/>
  <c r="D69" i="3"/>
  <c r="F69" i="3"/>
  <c r="G69" i="3" s="1"/>
  <c r="D70" i="3"/>
  <c r="D71" i="3"/>
  <c r="D72" i="3"/>
  <c r="F72" i="3"/>
  <c r="G72" i="3" s="1"/>
  <c r="D73" i="3"/>
  <c r="F73" i="3"/>
  <c r="G73" i="3" s="1"/>
  <c r="D74" i="3"/>
  <c r="D75" i="3"/>
  <c r="D76" i="3"/>
  <c r="D77" i="3"/>
  <c r="D78" i="3"/>
  <c r="F78" i="3"/>
  <c r="G78" i="3" s="1"/>
  <c r="D79" i="3"/>
  <c r="F79" i="3"/>
  <c r="G79" i="3" s="1"/>
  <c r="D80" i="3"/>
  <c r="F80" i="3"/>
  <c r="G80" i="3" s="1"/>
  <c r="D81" i="3"/>
  <c r="F81" i="3"/>
  <c r="G81" i="3" s="1"/>
  <c r="D82" i="3"/>
  <c r="D83" i="3"/>
  <c r="D84" i="3"/>
  <c r="F84" i="3"/>
  <c r="G84" i="3" s="1"/>
  <c r="D85" i="3"/>
  <c r="F85" i="3"/>
  <c r="G85" i="3" s="1"/>
  <c r="D86" i="3"/>
  <c r="D87" i="3"/>
  <c r="D88" i="3"/>
  <c r="D89" i="3"/>
  <c r="D90" i="3"/>
  <c r="F90" i="3"/>
  <c r="G90" i="3" s="1"/>
  <c r="D91" i="3"/>
  <c r="F91" i="3"/>
  <c r="G91" i="3" s="1"/>
  <c r="D92" i="3"/>
  <c r="F92" i="3"/>
  <c r="G92" i="3" s="1"/>
  <c r="D93" i="3"/>
  <c r="F93" i="3"/>
  <c r="G93" i="3" s="1"/>
  <c r="D94" i="3"/>
  <c r="D95" i="3"/>
  <c r="D96" i="3"/>
  <c r="F96" i="3"/>
  <c r="G96" i="3" s="1"/>
  <c r="D97" i="3"/>
  <c r="F97" i="3"/>
  <c r="G97" i="3" s="1"/>
  <c r="D98" i="3"/>
  <c r="D99" i="3"/>
  <c r="D100" i="3"/>
  <c r="D101" i="3"/>
  <c r="D102" i="3"/>
  <c r="F102" i="3"/>
  <c r="G102" i="3" s="1"/>
  <c r="D103" i="3"/>
  <c r="F103" i="3"/>
  <c r="G103" i="3" s="1"/>
  <c r="D104" i="3"/>
  <c r="F104" i="3"/>
  <c r="G104" i="3" s="1"/>
  <c r="D105" i="3"/>
  <c r="F105" i="3"/>
  <c r="G105" i="3" s="1"/>
  <c r="D106" i="3"/>
  <c r="D107" i="3"/>
  <c r="D108" i="3"/>
  <c r="F108" i="3"/>
  <c r="G108" i="3" s="1"/>
  <c r="D109" i="3"/>
  <c r="F109" i="3"/>
  <c r="G109" i="3" s="1"/>
  <c r="D110" i="3"/>
  <c r="D111" i="3"/>
  <c r="D112" i="3"/>
  <c r="D113" i="3"/>
  <c r="D114" i="3"/>
  <c r="F114" i="3"/>
  <c r="G114" i="3" s="1"/>
  <c r="D115" i="3"/>
  <c r="F115" i="3"/>
  <c r="G115" i="3" s="1"/>
  <c r="D116" i="3"/>
  <c r="F116" i="3"/>
  <c r="G116" i="3" s="1"/>
  <c r="D117" i="3"/>
  <c r="F117" i="3"/>
  <c r="G117" i="3" s="1"/>
  <c r="D118" i="3"/>
  <c r="D119" i="3"/>
  <c r="D120" i="3"/>
  <c r="F120" i="3"/>
  <c r="G120" i="3" s="1"/>
  <c r="D121" i="3"/>
  <c r="F121" i="3"/>
  <c r="G121" i="3" s="1"/>
  <c r="D122" i="3"/>
  <c r="D123" i="3"/>
  <c r="D124" i="3"/>
  <c r="D125" i="3"/>
  <c r="D126" i="3"/>
  <c r="F126" i="3"/>
  <c r="G126" i="3" s="1"/>
  <c r="D127" i="3"/>
  <c r="F127" i="3"/>
  <c r="G127" i="3" s="1"/>
  <c r="D128" i="3"/>
  <c r="F128" i="3"/>
  <c r="G128" i="3" s="1"/>
  <c r="D129" i="3"/>
  <c r="F129" i="3"/>
  <c r="G129" i="3" s="1"/>
  <c r="D130" i="3"/>
  <c r="D131" i="3"/>
  <c r="D132" i="3"/>
  <c r="F132" i="3"/>
  <c r="G132" i="3" s="1"/>
  <c r="D133" i="3"/>
  <c r="F133" i="3"/>
  <c r="G133" i="3" s="1"/>
  <c r="D134" i="3"/>
  <c r="D135" i="3"/>
  <c r="D136" i="3"/>
  <c r="D137" i="3"/>
  <c r="D138" i="3"/>
  <c r="F138" i="3"/>
  <c r="G138" i="3" s="1"/>
  <c r="D139" i="3"/>
  <c r="F139" i="3"/>
  <c r="G139" i="3" s="1"/>
  <c r="D140" i="3"/>
  <c r="F140" i="3"/>
  <c r="G140" i="3" s="1"/>
  <c r="D141" i="3"/>
  <c r="F141" i="3"/>
  <c r="G141" i="3" s="1"/>
  <c r="D142" i="3"/>
  <c r="D143" i="3"/>
  <c r="D144" i="3"/>
  <c r="F144" i="3"/>
  <c r="G144" i="3" s="1"/>
  <c r="D145" i="3"/>
  <c r="F145" i="3"/>
  <c r="G145" i="3" s="1"/>
  <c r="D146" i="3"/>
  <c r="D147" i="3"/>
  <c r="D148" i="3"/>
  <c r="D149" i="3"/>
  <c r="D150" i="3"/>
  <c r="F150" i="3"/>
  <c r="G150" i="3" s="1"/>
  <c r="D151" i="3"/>
  <c r="F151" i="3"/>
  <c r="G151" i="3" s="1"/>
  <c r="D152" i="3"/>
  <c r="F152" i="3"/>
  <c r="G152" i="3" s="1"/>
  <c r="D153" i="3"/>
  <c r="F153" i="3"/>
  <c r="G153" i="3" s="1"/>
  <c r="D154" i="3"/>
  <c r="F154" i="3"/>
  <c r="G154" i="3" s="1"/>
  <c r="D155" i="3"/>
  <c r="D156" i="3"/>
  <c r="D157" i="3"/>
  <c r="F157" i="3"/>
  <c r="G157" i="3" s="1"/>
  <c r="D158" i="3"/>
  <c r="F158" i="3"/>
  <c r="G158" i="3" s="1"/>
  <c r="D159" i="3"/>
  <c r="D160" i="3"/>
  <c r="D161" i="3"/>
  <c r="D162" i="3"/>
  <c r="F162" i="3"/>
  <c r="G162" i="3" s="1"/>
  <c r="D163" i="3"/>
  <c r="F163" i="3"/>
  <c r="G163" i="3" s="1"/>
  <c r="D164" i="3"/>
  <c r="F164" i="3"/>
  <c r="G164" i="3" s="1"/>
  <c r="D165" i="3"/>
  <c r="F165" i="3"/>
  <c r="G165" i="3" s="1"/>
  <c r="D166" i="3"/>
  <c r="F166" i="3"/>
  <c r="G166" i="3" s="1"/>
  <c r="D167" i="3"/>
  <c r="D168" i="3"/>
  <c r="D169" i="3"/>
  <c r="F169" i="3"/>
  <c r="G169" i="3" s="1"/>
  <c r="D170" i="3"/>
  <c r="D171" i="3"/>
  <c r="D172" i="3"/>
  <c r="D173" i="3"/>
  <c r="D174" i="3"/>
  <c r="F174" i="3"/>
  <c r="G174" i="3" s="1"/>
  <c r="D175" i="3"/>
  <c r="F175" i="3"/>
  <c r="G175" i="3" s="1"/>
  <c r="D176" i="3"/>
  <c r="F176" i="3"/>
  <c r="G176" i="3" s="1"/>
  <c r="D177" i="3"/>
  <c r="F177" i="3"/>
  <c r="G177" i="3" s="1"/>
  <c r="D178" i="3"/>
  <c r="F178" i="3"/>
  <c r="G178" i="3" s="1"/>
  <c r="D179" i="3"/>
  <c r="D180" i="3"/>
  <c r="D181" i="3"/>
  <c r="F181" i="3"/>
  <c r="G181" i="3" s="1"/>
  <c r="D182" i="3"/>
  <c r="D183" i="3"/>
  <c r="D184" i="3"/>
  <c r="D185" i="3"/>
  <c r="D186" i="3"/>
  <c r="F186" i="3"/>
  <c r="G186" i="3" s="1"/>
  <c r="D187" i="3"/>
  <c r="F187" i="3"/>
  <c r="G187" i="3" s="1"/>
  <c r="D188" i="3"/>
  <c r="F188" i="3"/>
  <c r="G188" i="3" s="1"/>
  <c r="D189" i="3"/>
  <c r="F189" i="3"/>
  <c r="G189" i="3" s="1"/>
  <c r="D190" i="3"/>
  <c r="F190" i="3"/>
  <c r="G190" i="3" s="1"/>
  <c r="D191" i="3"/>
  <c r="D192" i="3"/>
  <c r="D193" i="3"/>
  <c r="F193" i="3"/>
  <c r="G193" i="3" s="1"/>
  <c r="D194" i="3"/>
  <c r="F194" i="3"/>
  <c r="G194" i="3" s="1"/>
  <c r="D195" i="3"/>
  <c r="D196" i="3"/>
  <c r="D197" i="3"/>
  <c r="D198" i="3"/>
  <c r="F198" i="3"/>
  <c r="G198" i="3" s="1"/>
  <c r="D199" i="3"/>
  <c r="F199" i="3"/>
  <c r="G199" i="3" s="1"/>
  <c r="D200" i="3"/>
  <c r="F200" i="3"/>
  <c r="G200" i="3" s="1"/>
  <c r="D201" i="3"/>
  <c r="F201" i="3"/>
  <c r="G201" i="3" s="1"/>
  <c r="D202" i="3"/>
  <c r="F202" i="3"/>
  <c r="G202" i="3" s="1"/>
  <c r="D203" i="3"/>
  <c r="D204" i="3"/>
  <c r="D205" i="3"/>
  <c r="F205" i="3"/>
  <c r="G205" i="3" s="1"/>
  <c r="D206" i="3"/>
  <c r="D207" i="3"/>
  <c r="D208" i="3"/>
  <c r="D209" i="3"/>
  <c r="D210" i="3"/>
  <c r="F210" i="3"/>
  <c r="G210" i="3" s="1"/>
  <c r="D211" i="3"/>
  <c r="F211" i="3"/>
  <c r="G211" i="3" s="1"/>
  <c r="D212" i="3"/>
  <c r="F212" i="3"/>
  <c r="G212" i="3" s="1"/>
  <c r="D213" i="3"/>
  <c r="F213" i="3"/>
  <c r="G213" i="3" s="1"/>
  <c r="D214" i="3"/>
  <c r="F214" i="3"/>
  <c r="G214" i="3" s="1"/>
  <c r="D215" i="3"/>
  <c r="D216" i="3"/>
  <c r="D217" i="3"/>
  <c r="F217" i="3"/>
  <c r="G217" i="3" s="1"/>
  <c r="D218" i="3"/>
  <c r="D219" i="3"/>
  <c r="D220" i="3"/>
  <c r="D221" i="3"/>
  <c r="D222" i="3"/>
  <c r="F222" i="3"/>
  <c r="G222" i="3" s="1"/>
  <c r="D223" i="3"/>
  <c r="F223" i="3"/>
  <c r="G223" i="3" s="1"/>
  <c r="D224" i="3"/>
  <c r="F224" i="3"/>
  <c r="G224" i="3" s="1"/>
  <c r="D225" i="3"/>
  <c r="F225" i="3"/>
  <c r="G225" i="3" s="1"/>
  <c r="D226" i="3"/>
  <c r="F226" i="3"/>
  <c r="G226" i="3" s="1"/>
  <c r="D227" i="3"/>
  <c r="D228" i="3"/>
  <c r="D229" i="3"/>
  <c r="F229" i="3"/>
  <c r="G229" i="3" s="1"/>
  <c r="D230" i="3"/>
  <c r="F230" i="3"/>
  <c r="G230" i="3" s="1"/>
  <c r="D231" i="3"/>
  <c r="D232" i="3"/>
  <c r="D233" i="3"/>
  <c r="D234" i="3"/>
  <c r="F234" i="3"/>
  <c r="G234" i="3" s="1"/>
  <c r="D235" i="3"/>
  <c r="F235" i="3"/>
  <c r="G235" i="3" s="1"/>
  <c r="D236" i="3"/>
  <c r="F236" i="3"/>
  <c r="G236" i="3" s="1"/>
  <c r="D237" i="3"/>
  <c r="F237" i="3"/>
  <c r="G237" i="3" s="1"/>
  <c r="D238" i="3"/>
  <c r="F238" i="3"/>
  <c r="G238" i="3" s="1"/>
  <c r="D239" i="3"/>
  <c r="D240" i="3"/>
  <c r="D241" i="3"/>
  <c r="F241" i="3"/>
  <c r="G241" i="3" s="1"/>
  <c r="D242" i="3"/>
  <c r="D243" i="3"/>
  <c r="D244" i="3"/>
  <c r="D246" i="3"/>
  <c r="F246" i="3"/>
  <c r="G246" i="3" s="1"/>
  <c r="D247" i="3"/>
  <c r="F247" i="3"/>
  <c r="G247" i="3" s="1"/>
  <c r="D248" i="3"/>
  <c r="F248" i="3"/>
  <c r="G248" i="3" s="1"/>
  <c r="D249" i="3"/>
  <c r="F249" i="3"/>
  <c r="G249" i="3" s="1"/>
  <c r="D250" i="3"/>
  <c r="F250" i="3"/>
  <c r="G250" i="3" s="1"/>
  <c r="D251" i="3"/>
  <c r="D252" i="3"/>
  <c r="D253" i="3"/>
  <c r="D254" i="3"/>
  <c r="D255" i="3"/>
  <c r="D256" i="3"/>
  <c r="D257" i="3"/>
  <c r="D258" i="3"/>
  <c r="F258" i="3"/>
  <c r="G258" i="3" s="1"/>
  <c r="D259" i="3"/>
  <c r="F259" i="3"/>
  <c r="G259" i="3" s="1"/>
  <c r="D260" i="3"/>
  <c r="F260" i="3"/>
  <c r="G260" i="3" s="1"/>
  <c r="D261" i="3"/>
  <c r="F261" i="3"/>
  <c r="G261" i="3" s="1"/>
  <c r="D262" i="3"/>
  <c r="F262" i="3"/>
  <c r="G262" i="3" s="1"/>
  <c r="D263" i="3"/>
  <c r="D264" i="3"/>
  <c r="D265" i="3"/>
  <c r="D266" i="3"/>
  <c r="D267" i="3"/>
  <c r="D268" i="3"/>
  <c r="D269" i="3"/>
  <c r="D270" i="3"/>
  <c r="F270" i="3"/>
  <c r="G270" i="3" s="1"/>
  <c r="D271" i="3"/>
  <c r="F271" i="3"/>
  <c r="G271" i="3" s="1"/>
  <c r="D272" i="3"/>
  <c r="F272" i="3"/>
  <c r="G272" i="3" s="1"/>
  <c r="D273" i="3"/>
  <c r="F273" i="3"/>
  <c r="G273" i="3" s="1"/>
  <c r="D274" i="3"/>
  <c r="F274" i="3"/>
  <c r="G274" i="3" s="1"/>
  <c r="D275" i="3"/>
  <c r="D276" i="3"/>
  <c r="D277" i="3"/>
  <c r="D278" i="3"/>
  <c r="D279" i="3"/>
  <c r="D280" i="3"/>
  <c r="D281" i="3"/>
  <c r="D282" i="3"/>
  <c r="F282" i="3"/>
  <c r="G282" i="3" s="1"/>
  <c r="D283" i="3"/>
  <c r="F283" i="3"/>
  <c r="G283" i="3" s="1"/>
  <c r="D284" i="3"/>
  <c r="F284" i="3"/>
  <c r="G284" i="3" s="1"/>
  <c r="D59" i="3"/>
  <c r="D53" i="3"/>
  <c r="D55" i="3"/>
  <c r="D56" i="3"/>
  <c r="D57" i="3"/>
  <c r="D58" i="3"/>
  <c r="D34" i="3"/>
  <c r="E34" i="3"/>
  <c r="F34" i="3" s="1"/>
  <c r="G34" i="3" s="1"/>
  <c r="D35" i="3"/>
  <c r="E35" i="3"/>
  <c r="F35" i="3" s="1"/>
  <c r="G35" i="3" s="1"/>
  <c r="D36" i="3"/>
  <c r="E36" i="3"/>
  <c r="F36" i="3" s="1"/>
  <c r="G36" i="3" s="1"/>
  <c r="D37" i="3"/>
  <c r="E37" i="3"/>
  <c r="F37" i="3" s="1"/>
  <c r="G37" i="3" s="1"/>
  <c r="D38" i="3"/>
  <c r="E38" i="3"/>
  <c r="F38" i="3" s="1"/>
  <c r="G38" i="3" s="1"/>
  <c r="D39" i="3"/>
  <c r="E39" i="3"/>
  <c r="F39" i="3" s="1"/>
  <c r="G39" i="3" s="1"/>
  <c r="D40" i="3"/>
  <c r="E40" i="3"/>
  <c r="F40" i="3" s="1"/>
  <c r="G40" i="3" s="1"/>
  <c r="D41" i="3"/>
  <c r="E41" i="3"/>
  <c r="F41" i="3" s="1"/>
  <c r="G41" i="3" s="1"/>
  <c r="E33" i="3"/>
  <c r="F33" i="3" s="1"/>
  <c r="G33" i="3" s="1"/>
  <c r="D33" i="3"/>
  <c r="E32" i="3"/>
  <c r="F32" i="3" s="1"/>
  <c r="G32" i="3" s="1"/>
  <c r="D32" i="3"/>
  <c r="E31" i="3"/>
  <c r="F31" i="3" s="1"/>
  <c r="G31" i="3" s="1"/>
  <c r="D31" i="3"/>
  <c r="E30" i="3"/>
  <c r="F30" i="3" s="1"/>
  <c r="G30" i="3" s="1"/>
  <c r="D30" i="3"/>
  <c r="E29" i="3"/>
  <c r="F29" i="3" s="1"/>
  <c r="G29" i="3" s="1"/>
  <c r="D29" i="3"/>
  <c r="E28" i="3"/>
  <c r="F28" i="3" s="1"/>
  <c r="G28" i="3" s="1"/>
  <c r="D28" i="3"/>
  <c r="E27" i="3"/>
  <c r="F27" i="3" s="1"/>
  <c r="G27" i="3" s="1"/>
  <c r="D27" i="3"/>
  <c r="E26" i="3"/>
  <c r="F26" i="3" s="1"/>
  <c r="G26" i="3" s="1"/>
  <c r="D26" i="3"/>
  <c r="E25" i="3"/>
  <c r="F25" i="3" s="1"/>
  <c r="G25" i="3" s="1"/>
  <c r="D25" i="3"/>
  <c r="E24" i="3"/>
  <c r="F24" i="3" s="1"/>
  <c r="G24" i="3" s="1"/>
  <c r="D24" i="3"/>
  <c r="E23" i="3"/>
  <c r="F23" i="3" s="1"/>
  <c r="G23" i="3" s="1"/>
  <c r="D23" i="3"/>
  <c r="E22" i="3"/>
  <c r="F22" i="3" s="1"/>
  <c r="G22" i="3" s="1"/>
  <c r="D22" i="3"/>
  <c r="E21" i="3"/>
  <c r="F21" i="3" s="1"/>
  <c r="G21" i="3" s="1"/>
  <c r="D21" i="3"/>
  <c r="E20" i="3"/>
  <c r="F20" i="3" s="1"/>
  <c r="G20" i="3" s="1"/>
  <c r="D20" i="3"/>
  <c r="E6" i="3"/>
  <c r="F6" i="3" s="1"/>
  <c r="E7" i="3"/>
  <c r="F7" i="3" s="1"/>
  <c r="E8" i="3"/>
  <c r="F8" i="3" s="1"/>
  <c r="D9" i="3"/>
  <c r="E9" i="3"/>
  <c r="F9" i="3" s="1"/>
  <c r="G9" i="3" s="1"/>
  <c r="E10" i="3"/>
  <c r="F10" i="3" s="1"/>
  <c r="C285" i="3"/>
  <c r="C286" i="3"/>
  <c r="C287" i="3"/>
  <c r="C288" i="3"/>
  <c r="C289" i="3"/>
  <c r="F55" i="3"/>
  <c r="F56" i="3"/>
  <c r="F57" i="3"/>
  <c r="F58" i="3"/>
  <c r="B289" i="3"/>
  <c r="B288" i="3"/>
  <c r="B287" i="3"/>
  <c r="B286" i="3"/>
  <c r="B285" i="3"/>
  <c r="F54" i="3"/>
  <c r="D97" i="4"/>
  <c r="D20" i="4"/>
  <c r="E20" i="4"/>
  <c r="F20" i="4" s="1"/>
  <c r="G20" i="4" s="1"/>
  <c r="D21" i="4"/>
  <c r="E21" i="4"/>
  <c r="F21" i="4"/>
  <c r="G21" i="4" s="1"/>
  <c r="D22" i="4"/>
  <c r="E22" i="4"/>
  <c r="F22" i="4"/>
  <c r="G22" i="4" s="1"/>
  <c r="D23" i="4"/>
  <c r="E23" i="4"/>
  <c r="F23" i="4"/>
  <c r="G23" i="4" s="1"/>
  <c r="D24" i="4"/>
  <c r="E24" i="4"/>
  <c r="F24" i="4"/>
  <c r="G24" i="4" s="1"/>
  <c r="D25" i="4"/>
  <c r="E25" i="4"/>
  <c r="F25" i="4"/>
  <c r="G25" i="4" s="1"/>
  <c r="D26" i="4"/>
  <c r="E26" i="4"/>
  <c r="F26" i="4"/>
  <c r="G26" i="4" s="1"/>
  <c r="D27" i="4"/>
  <c r="E27" i="4"/>
  <c r="F27" i="4"/>
  <c r="G27" i="4" s="1"/>
  <c r="D28" i="4"/>
  <c r="E28" i="4"/>
  <c r="F28" i="4"/>
  <c r="G28" i="4" s="1"/>
  <c r="D29" i="4"/>
  <c r="E29" i="4"/>
  <c r="F29" i="4"/>
  <c r="G29" i="4" s="1"/>
  <c r="D30" i="4"/>
  <c r="E30" i="4"/>
  <c r="F30" i="4"/>
  <c r="G30" i="4" s="1"/>
  <c r="D31" i="4"/>
  <c r="E31" i="4"/>
  <c r="F31" i="4"/>
  <c r="G31" i="4" s="1"/>
  <c r="C97" i="4"/>
  <c r="B97" i="4"/>
  <c r="B92" i="4"/>
  <c r="B95" i="4"/>
  <c r="B94" i="4"/>
  <c r="B93" i="4"/>
  <c r="C92" i="4"/>
  <c r="C93" i="4"/>
  <c r="C94" i="4"/>
  <c r="D62" i="4"/>
  <c r="E62" i="4"/>
  <c r="F62" i="4" s="1"/>
  <c r="G62" i="4" s="1"/>
  <c r="D63" i="4"/>
  <c r="E63" i="4"/>
  <c r="F63" i="4" s="1"/>
  <c r="G63" i="4" s="1"/>
  <c r="D64" i="4"/>
  <c r="E64" i="4"/>
  <c r="F64" i="4" s="1"/>
  <c r="G64" i="4" s="1"/>
  <c r="D65" i="4"/>
  <c r="E65" i="4"/>
  <c r="F65" i="4" s="1"/>
  <c r="G65" i="4" s="1"/>
  <c r="D66" i="4"/>
  <c r="E66" i="4"/>
  <c r="F66" i="4" s="1"/>
  <c r="G66" i="4" s="1"/>
  <c r="D67" i="4"/>
  <c r="E67" i="4"/>
  <c r="F67" i="4" s="1"/>
  <c r="G67" i="4" s="1"/>
  <c r="D68" i="4"/>
  <c r="E68" i="4"/>
  <c r="F68" i="4" s="1"/>
  <c r="G68" i="4" s="1"/>
  <c r="D69" i="4"/>
  <c r="E69" i="4"/>
  <c r="F69" i="4" s="1"/>
  <c r="G69" i="4" s="1"/>
  <c r="D70" i="4"/>
  <c r="E70" i="4"/>
  <c r="F70" i="4" s="1"/>
  <c r="G70" i="4" s="1"/>
  <c r="D71" i="4"/>
  <c r="E71" i="4"/>
  <c r="F71" i="4" s="1"/>
  <c r="G71" i="4" s="1"/>
  <c r="D72" i="4"/>
  <c r="E72" i="4"/>
  <c r="F72" i="4" s="1"/>
  <c r="G72" i="4" s="1"/>
  <c r="D73" i="4"/>
  <c r="E73" i="4"/>
  <c r="F73" i="4" s="1"/>
  <c r="G73" i="4" s="1"/>
  <c r="D74" i="4"/>
  <c r="E74" i="4"/>
  <c r="F74" i="4" s="1"/>
  <c r="G74" i="4" s="1"/>
  <c r="D75" i="4"/>
  <c r="E75" i="4"/>
  <c r="F75" i="4" s="1"/>
  <c r="G75" i="4" s="1"/>
  <c r="D76" i="4"/>
  <c r="E76" i="4"/>
  <c r="F76" i="4" s="1"/>
  <c r="G76" i="4" s="1"/>
  <c r="D77" i="4"/>
  <c r="E77" i="4"/>
  <c r="F77" i="4" s="1"/>
  <c r="G77" i="4" s="1"/>
  <c r="D78" i="4"/>
  <c r="E78" i="4"/>
  <c r="F78" i="4" s="1"/>
  <c r="G78" i="4" s="1"/>
  <c r="D79" i="4"/>
  <c r="E79" i="4"/>
  <c r="F79" i="4" s="1"/>
  <c r="G79" i="4" s="1"/>
  <c r="D80" i="4"/>
  <c r="E80" i="4"/>
  <c r="F80" i="4" s="1"/>
  <c r="G80" i="4" s="1"/>
  <c r="D81" i="4"/>
  <c r="E81" i="4"/>
  <c r="F81" i="4" s="1"/>
  <c r="G81" i="4" s="1"/>
  <c r="D82" i="4"/>
  <c r="E82" i="4"/>
  <c r="F82" i="4" s="1"/>
  <c r="G82" i="4" s="1"/>
  <c r="D83" i="4"/>
  <c r="E83" i="4"/>
  <c r="F83" i="4" s="1"/>
  <c r="G83" i="4" s="1"/>
  <c r="D84" i="4"/>
  <c r="E84" i="4"/>
  <c r="F84" i="4" s="1"/>
  <c r="G84" i="4" s="1"/>
  <c r="D85" i="4"/>
  <c r="E85" i="4"/>
  <c r="F85" i="4" s="1"/>
  <c r="G85" i="4" s="1"/>
  <c r="D86" i="4"/>
  <c r="E86" i="4"/>
  <c r="F86" i="4" s="1"/>
  <c r="G86" i="4" s="1"/>
  <c r="D87" i="4"/>
  <c r="E87" i="4"/>
  <c r="F87" i="4" s="1"/>
  <c r="G87" i="4" s="1"/>
  <c r="D88" i="4"/>
  <c r="E88" i="4"/>
  <c r="F88" i="4" s="1"/>
  <c r="G88" i="4" s="1"/>
  <c r="D89" i="4"/>
  <c r="E89" i="4"/>
  <c r="F89" i="4" s="1"/>
  <c r="G89" i="4" s="1"/>
  <c r="D90" i="4"/>
  <c r="E90" i="4"/>
  <c r="F90" i="4" s="1"/>
  <c r="G90" i="4" s="1"/>
  <c r="D91" i="4"/>
  <c r="E91" i="4"/>
  <c r="F91" i="4" s="1"/>
  <c r="G91" i="4" s="1"/>
  <c r="E3" i="4"/>
  <c r="F3" i="4" s="1"/>
  <c r="G3" i="4" s="1"/>
  <c r="D2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E32" i="4"/>
  <c r="F32" i="4" s="1"/>
  <c r="G32" i="4" s="1"/>
  <c r="E33" i="4"/>
  <c r="F33" i="4" s="1"/>
  <c r="G33" i="4" s="1"/>
  <c r="E34" i="4"/>
  <c r="F34" i="4" s="1"/>
  <c r="G34" i="4" s="1"/>
  <c r="E35" i="4"/>
  <c r="F35" i="4" s="1"/>
  <c r="G35" i="4" s="1"/>
  <c r="E36" i="4"/>
  <c r="F36" i="4" s="1"/>
  <c r="G36" i="4" s="1"/>
  <c r="E37" i="4"/>
  <c r="F37" i="4" s="1"/>
  <c r="G37" i="4" s="1"/>
  <c r="E38" i="4"/>
  <c r="F38" i="4" s="1"/>
  <c r="G38" i="4" s="1"/>
  <c r="E39" i="4"/>
  <c r="F39" i="4" s="1"/>
  <c r="G39" i="4" s="1"/>
  <c r="E40" i="4"/>
  <c r="F40" i="4" s="1"/>
  <c r="G40" i="4" s="1"/>
  <c r="E41" i="4"/>
  <c r="F41" i="4" s="1"/>
  <c r="G41" i="4" s="1"/>
  <c r="E42" i="4"/>
  <c r="F42" i="4" s="1"/>
  <c r="G42" i="4" s="1"/>
  <c r="E43" i="4"/>
  <c r="F43" i="4" s="1"/>
  <c r="G43" i="4" s="1"/>
  <c r="E44" i="4"/>
  <c r="F44" i="4" s="1"/>
  <c r="G44" i="4" s="1"/>
  <c r="E45" i="4"/>
  <c r="F45" i="4" s="1"/>
  <c r="G45" i="4" s="1"/>
  <c r="E46" i="4"/>
  <c r="F46" i="4" s="1"/>
  <c r="G46" i="4" s="1"/>
  <c r="E47" i="4"/>
  <c r="F47" i="4" s="1"/>
  <c r="G47" i="4" s="1"/>
  <c r="E48" i="4"/>
  <c r="F48" i="4" s="1"/>
  <c r="G48" i="4" s="1"/>
  <c r="E49" i="4"/>
  <c r="F49" i="4" s="1"/>
  <c r="G49" i="4" s="1"/>
  <c r="E50" i="4"/>
  <c r="F50" i="4" s="1"/>
  <c r="G50" i="4" s="1"/>
  <c r="E51" i="4"/>
  <c r="F51" i="4" s="1"/>
  <c r="G51" i="4" s="1"/>
  <c r="E52" i="4"/>
  <c r="F52" i="4" s="1"/>
  <c r="G52" i="4" s="1"/>
  <c r="E53" i="4"/>
  <c r="F53" i="4" s="1"/>
  <c r="G53" i="4" s="1"/>
  <c r="E54" i="4"/>
  <c r="F54" i="4" s="1"/>
  <c r="G54" i="4" s="1"/>
  <c r="E55" i="4"/>
  <c r="F55" i="4" s="1"/>
  <c r="G55" i="4" s="1"/>
  <c r="E56" i="4"/>
  <c r="F56" i="4" s="1"/>
  <c r="G56" i="4" s="1"/>
  <c r="C95" i="4"/>
  <c r="E61" i="4"/>
  <c r="F61" i="4" s="1"/>
  <c r="G61" i="4" s="1"/>
  <c r="E60" i="4"/>
  <c r="F60" i="4" s="1"/>
  <c r="G60" i="4" s="1"/>
  <c r="E59" i="4"/>
  <c r="F59" i="4" s="1"/>
  <c r="G59" i="4" s="1"/>
  <c r="E58" i="4"/>
  <c r="F58" i="4" s="1"/>
  <c r="G58" i="4" s="1"/>
  <c r="E57" i="4"/>
  <c r="F57" i="4" s="1"/>
  <c r="G57" i="4" s="1"/>
  <c r="E19" i="4"/>
  <c r="F19" i="4" s="1"/>
  <c r="G19" i="4" s="1"/>
  <c r="E18" i="4"/>
  <c r="F18" i="4" s="1"/>
  <c r="G18" i="4" s="1"/>
  <c r="E17" i="4"/>
  <c r="F17" i="4" s="1"/>
  <c r="G17" i="4" s="1"/>
  <c r="E16" i="4"/>
  <c r="F16" i="4" s="1"/>
  <c r="G16" i="4" s="1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G11" i="4" s="1"/>
  <c r="E10" i="4"/>
  <c r="F10" i="4" s="1"/>
  <c r="G10" i="4" s="1"/>
  <c r="E9" i="4"/>
  <c r="F9" i="4" s="1"/>
  <c r="G9" i="4" s="1"/>
  <c r="E8" i="4"/>
  <c r="F8" i="4" s="1"/>
  <c r="G8" i="4" s="1"/>
  <c r="E7" i="4"/>
  <c r="F7" i="4" s="1"/>
  <c r="G7" i="4" s="1"/>
  <c r="E6" i="4"/>
  <c r="F6" i="4" s="1"/>
  <c r="G6" i="4" s="1"/>
  <c r="E5" i="4"/>
  <c r="F5" i="4" s="1"/>
  <c r="G5" i="4" s="1"/>
  <c r="E4" i="4"/>
  <c r="F4" i="4" s="1"/>
  <c r="G4" i="4" s="1"/>
  <c r="D4" i="4"/>
  <c r="D3" i="4"/>
  <c r="C46" i="3"/>
  <c r="B46" i="3"/>
  <c r="C45" i="3"/>
  <c r="C44" i="3"/>
  <c r="B44" i="3"/>
  <c r="C43" i="3"/>
  <c r="B43" i="3"/>
  <c r="C42" i="3"/>
  <c r="B42" i="3"/>
  <c r="E19" i="3"/>
  <c r="F19" i="3" s="1"/>
  <c r="G19" i="3" s="1"/>
  <c r="D19" i="3"/>
  <c r="E18" i="3"/>
  <c r="F18" i="3" s="1"/>
  <c r="G18" i="3" s="1"/>
  <c r="D18" i="3"/>
  <c r="E17" i="3"/>
  <c r="F17" i="3" s="1"/>
  <c r="G17" i="3" s="1"/>
  <c r="D17" i="3"/>
  <c r="E16" i="3"/>
  <c r="F16" i="3" s="1"/>
  <c r="G16" i="3" s="1"/>
  <c r="D16" i="3"/>
  <c r="E15" i="3"/>
  <c r="F15" i="3" s="1"/>
  <c r="G15" i="3" s="1"/>
  <c r="D15" i="3"/>
  <c r="E14" i="3"/>
  <c r="F14" i="3" s="1"/>
  <c r="G14" i="3" s="1"/>
  <c r="D14" i="3"/>
  <c r="E13" i="3"/>
  <c r="F13" i="3" s="1"/>
  <c r="G13" i="3" s="1"/>
  <c r="D13" i="3"/>
  <c r="E12" i="3"/>
  <c r="F12" i="3" s="1"/>
  <c r="G12" i="3" s="1"/>
  <c r="D12" i="3"/>
  <c r="E11" i="3"/>
  <c r="F11" i="3" s="1"/>
  <c r="G11" i="3" s="1"/>
  <c r="D11" i="3"/>
  <c r="E5" i="3"/>
  <c r="F5" i="3" s="1"/>
  <c r="G5" i="3" s="1"/>
  <c r="D5" i="3"/>
  <c r="E4" i="3"/>
  <c r="D4" i="3"/>
  <c r="D3" i="3"/>
  <c r="F77" i="2"/>
  <c r="F78" i="2"/>
  <c r="F79" i="2"/>
  <c r="F74" i="2"/>
  <c r="F75" i="2"/>
  <c r="F76" i="2"/>
  <c r="F69" i="2"/>
  <c r="F70" i="2"/>
  <c r="F71" i="2"/>
  <c r="F72" i="2"/>
  <c r="F73" i="2"/>
  <c r="F60" i="2"/>
  <c r="F61" i="2"/>
  <c r="F62" i="2"/>
  <c r="F63" i="2"/>
  <c r="F64" i="2"/>
  <c r="F65" i="2"/>
  <c r="F66" i="2"/>
  <c r="F67" i="2"/>
  <c r="F6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42" i="2"/>
  <c r="F3" i="2"/>
  <c r="E60" i="2"/>
  <c r="E61" i="2"/>
  <c r="E62" i="2"/>
  <c r="E63" i="2"/>
  <c r="E64" i="2"/>
  <c r="E65" i="2"/>
  <c r="E66" i="2"/>
  <c r="E67" i="2"/>
  <c r="E68" i="2"/>
  <c r="E50" i="2"/>
  <c r="E51" i="2"/>
  <c r="E52" i="2"/>
  <c r="E53" i="2"/>
  <c r="E54" i="2"/>
  <c r="E55" i="2"/>
  <c r="E56" i="2"/>
  <c r="E57" i="2"/>
  <c r="E58" i="2"/>
  <c r="E59" i="2"/>
  <c r="E43" i="2"/>
  <c r="E44" i="2"/>
  <c r="E45" i="2"/>
  <c r="E46" i="2"/>
  <c r="E47" i="2"/>
  <c r="E48" i="2"/>
  <c r="E49" i="2"/>
  <c r="E4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I8" i="2" l="1"/>
  <c r="I9" i="2"/>
  <c r="D39" i="8"/>
  <c r="D41" i="8"/>
  <c r="G301" i="8"/>
  <c r="G4" i="8"/>
  <c r="G39" i="8" s="1"/>
  <c r="I7" i="8"/>
  <c r="I10" i="8" s="1"/>
  <c r="D43" i="8"/>
  <c r="D302" i="8"/>
  <c r="D305" i="8"/>
  <c r="D42" i="8"/>
  <c r="D40" i="8"/>
  <c r="D303" i="8"/>
  <c r="D304" i="8"/>
  <c r="D301" i="8"/>
  <c r="G285" i="7"/>
  <c r="I7" i="7"/>
  <c r="I10" i="7" s="1"/>
  <c r="G4" i="7"/>
  <c r="G42" i="7" s="1"/>
  <c r="D46" i="7"/>
  <c r="D289" i="7"/>
  <c r="D43" i="7"/>
  <c r="D42" i="7"/>
  <c r="D286" i="7"/>
  <c r="D287" i="7"/>
  <c r="D288" i="7"/>
  <c r="D285" i="7"/>
  <c r="G59" i="3"/>
  <c r="G4" i="3"/>
  <c r="G42" i="3" s="1"/>
  <c r="G57" i="3"/>
  <c r="G56" i="3"/>
  <c r="G54" i="3"/>
  <c r="G58" i="3"/>
  <c r="G55" i="3"/>
  <c r="D285" i="3"/>
  <c r="D286" i="3"/>
  <c r="D289" i="3"/>
  <c r="D287" i="3"/>
  <c r="D288" i="3"/>
  <c r="D94" i="4"/>
  <c r="D93" i="4"/>
  <c r="D92" i="4"/>
  <c r="D95" i="4"/>
  <c r="G92" i="4"/>
  <c r="D46" i="3"/>
  <c r="D43" i="3"/>
  <c r="D44" i="3"/>
  <c r="D45" i="3"/>
  <c r="D42" i="3"/>
  <c r="D79" i="2"/>
  <c r="D78" i="2"/>
  <c r="D77" i="2"/>
  <c r="D76" i="2"/>
  <c r="D75" i="2"/>
  <c r="D74" i="2"/>
  <c r="D73" i="2"/>
  <c r="D72" i="2"/>
  <c r="D71" i="2"/>
  <c r="D70" i="2"/>
  <c r="D69" i="2"/>
  <c r="D68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B37" i="2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D2" i="2"/>
  <c r="G285" i="3" l="1"/>
  <c r="C37" i="2"/>
  <c r="C36" i="2"/>
  <c r="B36" i="2"/>
  <c r="C35" i="2"/>
  <c r="B35" i="2"/>
  <c r="C34" i="2"/>
  <c r="B34" i="2"/>
  <c r="C33" i="2"/>
  <c r="B33" i="2"/>
  <c r="D34" i="2"/>
  <c r="D36" i="2"/>
  <c r="D35" i="2" l="1"/>
  <c r="D37" i="2"/>
  <c r="G33" i="2"/>
  <c r="D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tc={E36F1CAA-270D-4588-89AD-5E9F13F65F3A}</author>
  </authors>
  <commentList>
    <comment ref="C51" authorId="0" shapeId="0" xr:uid="{E36F1CAA-270D-4588-89AD-5E9F13F65F3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2H. Recalculate d-excess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tc={51D27156-FD2B-4D40-88D4-CEFB840A294A}</author>
  </authors>
  <commentList>
    <comment ref="C48" authorId="0" shapeId="0" xr:uid="{51D27156-FD2B-4D40-88D4-CEFB840A294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2H. Recalculate d-excess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tc={FB9AA892-9E46-4C06-8599-967594041AFF}</author>
  </authors>
  <commentList>
    <comment ref="C51" authorId="0" shapeId="0" xr:uid="{FB9AA892-9E46-4C06-8599-967594041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2H. Recalculate d-excess</t>
      </text>
    </comment>
  </commentList>
</comments>
</file>

<file path=xl/sharedStrings.xml><?xml version="1.0" encoding="utf-8"?>
<sst xmlns="http://schemas.openxmlformats.org/spreadsheetml/2006/main" count="213" uniqueCount="36">
  <si>
    <t>Date</t>
  </si>
  <si>
    <t>18O</t>
  </si>
  <si>
    <t>2H</t>
  </si>
  <si>
    <t>d-excess</t>
  </si>
  <si>
    <t>Mean</t>
  </si>
  <si>
    <t>Max</t>
  </si>
  <si>
    <t>Min</t>
  </si>
  <si>
    <t>St.dev</t>
  </si>
  <si>
    <t>Size</t>
  </si>
  <si>
    <t>t</t>
  </si>
  <si>
    <t>18O_pred</t>
  </si>
  <si>
    <t>SQE</t>
  </si>
  <si>
    <t>lag time</t>
  </si>
  <si>
    <t>Amplitude</t>
  </si>
  <si>
    <t>18O annual mean</t>
  </si>
  <si>
    <t>lag time (theta)</t>
  </si>
  <si>
    <t>C</t>
  </si>
  <si>
    <t>Data Set Size</t>
  </si>
  <si>
    <t>Mill Site Isotopes</t>
  </si>
  <si>
    <t>Neversink Isotopes</t>
  </si>
  <si>
    <t>d18O</t>
  </si>
  <si>
    <t>d2H</t>
  </si>
  <si>
    <t>Date_Time</t>
  </si>
  <si>
    <t>Mill Site Stream Delta o18</t>
  </si>
  <si>
    <t>Mill Site Precip Delta o18</t>
  </si>
  <si>
    <t>Flag values if d-excess is less than -5.0</t>
  </si>
  <si>
    <t>D (SD observed)</t>
  </si>
  <si>
    <t>D (SD predicted)</t>
  </si>
  <si>
    <t>MTT (SD Predicted)</t>
  </si>
  <si>
    <t>MTT (SD Obs)</t>
  </si>
  <si>
    <t>Damping Ratio</t>
  </si>
  <si>
    <t>Mean Transit Times</t>
  </si>
  <si>
    <t>D (Amplitude)</t>
  </si>
  <si>
    <t>MTT (Amplitude)</t>
  </si>
  <si>
    <t>Variations in D calculation using different methods</t>
  </si>
  <si>
    <t>Variations in MTT calculation using different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</si>
</sst>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4" fillId="6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4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4" fillId="7" borderId="1" xfId="0" applyNumberFormat="1" applyFont="1" applyFill="1" applyBorder="1" applyAlignment="1">
      <alignment horizontal="center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wrapText="1"/>
    </xf>
    <xf numFmtId="14" fontId="4" fillId="6" borderId="2" xfId="0" applyNumberFormat="1" applyFont="1" applyFill="1" applyBorder="1" applyAlignment="1">
      <alignment horizontal="center" wrapText="1"/>
    </xf>
    <xf numFmtId="11" fontId="4" fillId="4" borderId="2" xfId="0" applyNumberFormat="1" applyFont="1" applyFill="1" applyBorder="1" applyAlignment="1">
      <alignment horizontal="center" vertical="center" wrapText="1"/>
    </xf>
    <xf numFmtId="1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/>
    <xf numFmtId="0" fontId="1" fillId="0" borderId="7" xfId="0" applyFont="1" applyBorder="1"/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center"/>
    </xf>
    <xf numFmtId="0" fontId="0" fillId="8" borderId="0" xfId="0" applyFill="1"/>
    <xf numFmtId="0" fontId="1" fillId="2" borderId="4" xfId="0" applyFont="1" applyFill="1" applyBorder="1" applyAlignment="1">
      <alignment horizontal="center"/>
    </xf>
  </cellXfs>
  <cellStyles count="3">
    <cellStyle name="Followed Hyperlink" xfId="1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Neversink River Near Claryville NY - 01435000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72922697263811331"/>
        </c:manualLayout>
      </c:layout>
      <c:scatterChart>
        <c:scatterStyle val="lineMarker"/>
        <c:varyColors val="0"/>
        <c:ser>
          <c:idx val="0"/>
          <c:order val="0"/>
          <c:tx>
            <c:v>Observado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Rerservoir'!$A$2:$A$32</c:f>
              <c:numCache>
                <c:formatCode>m/d/yyyy</c:formatCode>
                <c:ptCount val="31"/>
                <c:pt idx="0">
                  <c:v>44075</c:v>
                </c:pt>
                <c:pt idx="1">
                  <c:v>44096</c:v>
                </c:pt>
                <c:pt idx="2">
                  <c:v>44112</c:v>
                </c:pt>
                <c:pt idx="3">
                  <c:v>44127</c:v>
                </c:pt>
                <c:pt idx="4">
                  <c:v>44139</c:v>
                </c:pt>
                <c:pt idx="5">
                  <c:v>44173</c:v>
                </c:pt>
                <c:pt idx="6">
                  <c:v>44201</c:v>
                </c:pt>
                <c:pt idx="7">
                  <c:v>44231</c:v>
                </c:pt>
                <c:pt idx="8">
                  <c:v>44257</c:v>
                </c:pt>
                <c:pt idx="9">
                  <c:v>44266</c:v>
                </c:pt>
                <c:pt idx="10">
                  <c:v>44300</c:v>
                </c:pt>
                <c:pt idx="11">
                  <c:v>44313</c:v>
                </c:pt>
                <c:pt idx="12">
                  <c:v>44328</c:v>
                </c:pt>
                <c:pt idx="13">
                  <c:v>44349</c:v>
                </c:pt>
                <c:pt idx="14">
                  <c:v>44384</c:v>
                </c:pt>
                <c:pt idx="15">
                  <c:v>44412</c:v>
                </c:pt>
                <c:pt idx="16">
                  <c:v>44440</c:v>
                </c:pt>
                <c:pt idx="17">
                  <c:v>44475</c:v>
                </c:pt>
                <c:pt idx="18">
                  <c:v>44496</c:v>
                </c:pt>
                <c:pt idx="19">
                  <c:v>44671</c:v>
                </c:pt>
                <c:pt idx="20">
                  <c:v>44686</c:v>
                </c:pt>
                <c:pt idx="21">
                  <c:v>44728</c:v>
                </c:pt>
                <c:pt idx="22">
                  <c:v>44756</c:v>
                </c:pt>
                <c:pt idx="23">
                  <c:v>44784</c:v>
                </c:pt>
                <c:pt idx="24">
                  <c:v>44805</c:v>
                </c:pt>
                <c:pt idx="25">
                  <c:v>44834</c:v>
                </c:pt>
                <c:pt idx="26">
                  <c:v>44848</c:v>
                </c:pt>
                <c:pt idx="27">
                  <c:v>44862</c:v>
                </c:pt>
                <c:pt idx="28">
                  <c:v>44873</c:v>
                </c:pt>
                <c:pt idx="29">
                  <c:v>44897</c:v>
                </c:pt>
                <c:pt idx="30">
                  <c:v>44944</c:v>
                </c:pt>
              </c:numCache>
            </c:numRef>
          </c:xVal>
          <c:yVal>
            <c:numRef>
              <c:f>'Neversink Rerservoir'!$B$2:$B$32</c:f>
              <c:numCache>
                <c:formatCode>General</c:formatCode>
                <c:ptCount val="31"/>
                <c:pt idx="0">
                  <c:v>-9</c:v>
                </c:pt>
                <c:pt idx="1">
                  <c:v>-9.0500000000000007</c:v>
                </c:pt>
                <c:pt idx="2">
                  <c:v>-8.9</c:v>
                </c:pt>
                <c:pt idx="3">
                  <c:v>-9.0399999999999991</c:v>
                </c:pt>
                <c:pt idx="4">
                  <c:v>-8.99</c:v>
                </c:pt>
                <c:pt idx="5">
                  <c:v>-8.7799999999999994</c:v>
                </c:pt>
                <c:pt idx="6">
                  <c:v>-9.01</c:v>
                </c:pt>
                <c:pt idx="7">
                  <c:v>-9.25</c:v>
                </c:pt>
                <c:pt idx="8">
                  <c:v>-9.42</c:v>
                </c:pt>
                <c:pt idx="9">
                  <c:v>-9.43</c:v>
                </c:pt>
                <c:pt idx="10">
                  <c:v>-9.6300000000000008</c:v>
                </c:pt>
                <c:pt idx="11">
                  <c:v>-9.4600000000000009</c:v>
                </c:pt>
                <c:pt idx="12">
                  <c:v>-9.6</c:v>
                </c:pt>
                <c:pt idx="13">
                  <c:v>-9.5399999999999991</c:v>
                </c:pt>
                <c:pt idx="14">
                  <c:v>-8.4499999999999993</c:v>
                </c:pt>
                <c:pt idx="15">
                  <c:v>-9.2200000000000006</c:v>
                </c:pt>
                <c:pt idx="16">
                  <c:v>-9.0399999999999991</c:v>
                </c:pt>
                <c:pt idx="17">
                  <c:v>-8.5299999999999994</c:v>
                </c:pt>
                <c:pt idx="18">
                  <c:v>-9.99</c:v>
                </c:pt>
                <c:pt idx="19">
                  <c:v>-9.7100000000000009</c:v>
                </c:pt>
                <c:pt idx="20">
                  <c:v>-9.3800000000000008</c:v>
                </c:pt>
                <c:pt idx="21" formatCode="0.00">
                  <c:v>-8.85</c:v>
                </c:pt>
                <c:pt idx="22" formatCode="0.00">
                  <c:v>-9.18</c:v>
                </c:pt>
                <c:pt idx="23" formatCode="0.00">
                  <c:v>-8.92</c:v>
                </c:pt>
                <c:pt idx="24" formatCode="0.00">
                  <c:v>-8.6999999999999993</c:v>
                </c:pt>
                <c:pt idx="25">
                  <c:v>-8.74</c:v>
                </c:pt>
                <c:pt idx="26">
                  <c:v>-7.37</c:v>
                </c:pt>
                <c:pt idx="27">
                  <c:v>-8.2899999999999991</c:v>
                </c:pt>
                <c:pt idx="28">
                  <c:v>-8.34</c:v>
                </c:pt>
                <c:pt idx="29">
                  <c:v>-8.4</c:v>
                </c:pt>
                <c:pt idx="30">
                  <c:v>-8.64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C-4B8D-B0AA-1175A949ACC4}"/>
            </c:ext>
          </c:extLst>
        </c:ser>
        <c:ser>
          <c:idx val="1"/>
          <c:order val="1"/>
          <c:tx>
            <c:v>Simulado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Rerservoir'!$A$2:$A$32</c:f>
              <c:numCache>
                <c:formatCode>m/d/yyyy</c:formatCode>
                <c:ptCount val="31"/>
                <c:pt idx="0">
                  <c:v>44075</c:v>
                </c:pt>
                <c:pt idx="1">
                  <c:v>44096</c:v>
                </c:pt>
                <c:pt idx="2">
                  <c:v>44112</c:v>
                </c:pt>
                <c:pt idx="3">
                  <c:v>44127</c:v>
                </c:pt>
                <c:pt idx="4">
                  <c:v>44139</c:v>
                </c:pt>
                <c:pt idx="5">
                  <c:v>44173</c:v>
                </c:pt>
                <c:pt idx="6">
                  <c:v>44201</c:v>
                </c:pt>
                <c:pt idx="7">
                  <c:v>44231</c:v>
                </c:pt>
                <c:pt idx="8">
                  <c:v>44257</c:v>
                </c:pt>
                <c:pt idx="9">
                  <c:v>44266</c:v>
                </c:pt>
                <c:pt idx="10">
                  <c:v>44300</c:v>
                </c:pt>
                <c:pt idx="11">
                  <c:v>44313</c:v>
                </c:pt>
                <c:pt idx="12">
                  <c:v>44328</c:v>
                </c:pt>
                <c:pt idx="13">
                  <c:v>44349</c:v>
                </c:pt>
                <c:pt idx="14">
                  <c:v>44384</c:v>
                </c:pt>
                <c:pt idx="15">
                  <c:v>44412</c:v>
                </c:pt>
                <c:pt idx="16">
                  <c:v>44440</c:v>
                </c:pt>
                <c:pt idx="17">
                  <c:v>44475</c:v>
                </c:pt>
                <c:pt idx="18">
                  <c:v>44496</c:v>
                </c:pt>
                <c:pt idx="19">
                  <c:v>44671</c:v>
                </c:pt>
                <c:pt idx="20">
                  <c:v>44686</c:v>
                </c:pt>
                <c:pt idx="21">
                  <c:v>44728</c:v>
                </c:pt>
                <c:pt idx="22">
                  <c:v>44756</c:v>
                </c:pt>
                <c:pt idx="23">
                  <c:v>44784</c:v>
                </c:pt>
                <c:pt idx="24">
                  <c:v>44805</c:v>
                </c:pt>
                <c:pt idx="25">
                  <c:v>44834</c:v>
                </c:pt>
                <c:pt idx="26">
                  <c:v>44848</c:v>
                </c:pt>
                <c:pt idx="27">
                  <c:v>44862</c:v>
                </c:pt>
                <c:pt idx="28">
                  <c:v>44873</c:v>
                </c:pt>
                <c:pt idx="29">
                  <c:v>44897</c:v>
                </c:pt>
                <c:pt idx="30">
                  <c:v>44944</c:v>
                </c:pt>
              </c:numCache>
            </c:numRef>
          </c:xVal>
          <c:yVal>
            <c:numRef>
              <c:f>'Neversink Rerservoir'!$F$2:$F$32</c:f>
              <c:numCache>
                <c:formatCode>#,##0.00</c:formatCode>
                <c:ptCount val="31"/>
                <c:pt idx="1">
                  <c:v>-8.7035758285295053</c:v>
                </c:pt>
                <c:pt idx="2">
                  <c:v>-8.6680379053437733</c:v>
                </c:pt>
                <c:pt idx="3">
                  <c:v>-8.6617295011358397</c:v>
                </c:pt>
                <c:pt idx="4">
                  <c:v>-8.6758704675230334</c:v>
                </c:pt>
                <c:pt idx="5">
                  <c:v>-8.8005232850369524</c:v>
                </c:pt>
                <c:pt idx="6">
                  <c:v>-8.971638793155984</c:v>
                </c:pt>
                <c:pt idx="7">
                  <c:v>-9.1768704891670563</c:v>
                </c:pt>
                <c:pt idx="8">
                  <c:v>-9.3324804396028576</c:v>
                </c:pt>
                <c:pt idx="9">
                  <c:v>-9.3752642104830635</c:v>
                </c:pt>
                <c:pt idx="10">
                  <c:v>-9.4630326366904267</c:v>
                </c:pt>
                <c:pt idx="11">
                  <c:v>-9.4615523755015367</c:v>
                </c:pt>
                <c:pt idx="12">
                  <c:v>-9.4351904173425947</c:v>
                </c:pt>
                <c:pt idx="13">
                  <c:v>-9.3575135509150904</c:v>
                </c:pt>
                <c:pt idx="14">
                  <c:v>-9.1506453997202684</c:v>
                </c:pt>
                <c:pt idx="15">
                  <c:v>-8.9587786754523133</c:v>
                </c:pt>
                <c:pt idx="16">
                  <c:v>-8.7906206912462252</c:v>
                </c:pt>
                <c:pt idx="17">
                  <c:v>-8.6708865170902349</c:v>
                </c:pt>
                <c:pt idx="18">
                  <c:v>-8.6645630784966912</c:v>
                </c:pt>
                <c:pt idx="19">
                  <c:v>-9.4648484012530574</c:v>
                </c:pt>
                <c:pt idx="20">
                  <c:v>-9.4507115056334747</c:v>
                </c:pt>
                <c:pt idx="21">
                  <c:v>-9.2837252211453514</c:v>
                </c:pt>
                <c:pt idx="22">
                  <c:v>-9.1028481316861569</c:v>
                </c:pt>
                <c:pt idx="23">
                  <c:v>-8.9128522950795563</c:v>
                </c:pt>
                <c:pt idx="24">
                  <c:v>-8.7906206912462252</c:v>
                </c:pt>
                <c:pt idx="25">
                  <c:v>-8.6822032762373276</c:v>
                </c:pt>
                <c:pt idx="26">
                  <c:v>-8.6623102323928034</c:v>
                </c:pt>
                <c:pt idx="27">
                  <c:v>-8.6655671222311774</c:v>
                </c:pt>
                <c:pt idx="28">
                  <c:v>-8.6842906890689822</c:v>
                </c:pt>
                <c:pt idx="29">
                  <c:v>-8.770508866621908</c:v>
                </c:pt>
                <c:pt idx="30">
                  <c:v>-9.0608068055766466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C-4B8D-B0AA-1175A949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150"/>
      </c:valAx>
      <c:valAx>
        <c:axId val="155447296"/>
        <c:scaling>
          <c:orientation val="minMax"/>
          <c:max val="-7"/>
          <c:min val="-1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δ</a:t>
                </a:r>
                <a:r>
                  <a:rPr lang="el-GR" sz="900" b="0" i="0" u="none" strike="noStrike" baseline="30000">
                    <a:effectLst/>
                  </a:rPr>
                  <a:t>18</a:t>
                </a:r>
                <a:r>
                  <a:rPr lang="en-US" sz="900" b="0" i="0" u="none" strike="noStrike" baseline="0">
                    <a:effectLst/>
                  </a:rPr>
                  <a:t>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16697783911045"/>
          <c:y val="0.78698457636615649"/>
          <c:w val="0.23115041805341344"/>
          <c:h val="5.5601707117747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Mill Site, Amherst MA (2021-2024)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66493111270178562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  (2)'!$A$3:$A$38</c:f>
              <c:numCache>
                <c:formatCode>m/d/yyyy</c:formatCode>
                <c:ptCount val="36"/>
                <c:pt idx="0">
                  <c:v>44343</c:v>
                </c:pt>
                <c:pt idx="1">
                  <c:v>44399</c:v>
                </c:pt>
                <c:pt idx="2">
                  <c:v>44520</c:v>
                </c:pt>
                <c:pt idx="3">
                  <c:v>44534</c:v>
                </c:pt>
                <c:pt idx="4">
                  <c:v>44604</c:v>
                </c:pt>
                <c:pt idx="5">
                  <c:v>44625</c:v>
                </c:pt>
                <c:pt idx="6">
                  <c:v>44653</c:v>
                </c:pt>
                <c:pt idx="7">
                  <c:v>44708</c:v>
                </c:pt>
                <c:pt idx="8">
                  <c:v>44741</c:v>
                </c:pt>
                <c:pt idx="9">
                  <c:v>44763</c:v>
                </c:pt>
                <c:pt idx="10">
                  <c:v>44816</c:v>
                </c:pt>
                <c:pt idx="11">
                  <c:v>44851</c:v>
                </c:pt>
                <c:pt idx="12">
                  <c:v>44876</c:v>
                </c:pt>
                <c:pt idx="13">
                  <c:v>44907</c:v>
                </c:pt>
                <c:pt idx="14">
                  <c:v>44956</c:v>
                </c:pt>
                <c:pt idx="15">
                  <c:v>44975</c:v>
                </c:pt>
                <c:pt idx="16">
                  <c:v>44996</c:v>
                </c:pt>
                <c:pt idx="17">
                  <c:v>45038</c:v>
                </c:pt>
                <c:pt idx="18">
                  <c:v>45067</c:v>
                </c:pt>
                <c:pt idx="19">
                  <c:v>45091</c:v>
                </c:pt>
                <c:pt idx="20">
                  <c:v>45135</c:v>
                </c:pt>
                <c:pt idx="21">
                  <c:v>45167</c:v>
                </c:pt>
                <c:pt idx="22">
                  <c:v>45191</c:v>
                </c:pt>
                <c:pt idx="23">
                  <c:v>45220</c:v>
                </c:pt>
                <c:pt idx="24">
                  <c:v>45249</c:v>
                </c:pt>
                <c:pt idx="25">
                  <c:v>45266</c:v>
                </c:pt>
                <c:pt idx="26">
                  <c:v>45317</c:v>
                </c:pt>
                <c:pt idx="27">
                  <c:v>45346</c:v>
                </c:pt>
                <c:pt idx="28">
                  <c:v>45367</c:v>
                </c:pt>
                <c:pt idx="29">
                  <c:v>45403</c:v>
                </c:pt>
                <c:pt idx="30">
                  <c:v>45416</c:v>
                </c:pt>
                <c:pt idx="31">
                  <c:v>45447</c:v>
                </c:pt>
                <c:pt idx="32">
                  <c:v>45475</c:v>
                </c:pt>
                <c:pt idx="33">
                  <c:v>45511</c:v>
                </c:pt>
                <c:pt idx="34">
                  <c:v>45530</c:v>
                </c:pt>
                <c:pt idx="35">
                  <c:v>45612</c:v>
                </c:pt>
              </c:numCache>
            </c:numRef>
          </c:xVal>
          <c:yVal>
            <c:numRef>
              <c:f>'Mill Site  (2)'!$B$3:$B$38</c:f>
              <c:numCache>
                <c:formatCode>General</c:formatCode>
                <c:ptCount val="36"/>
                <c:pt idx="0">
                  <c:v>-8.4088130000000003</c:v>
                </c:pt>
                <c:pt idx="1">
                  <c:v>-8.1005090000000006</c:v>
                </c:pt>
                <c:pt idx="2">
                  <c:v>-7.7238540000000002</c:v>
                </c:pt>
                <c:pt idx="3">
                  <c:v>-8.6121160000000003</c:v>
                </c:pt>
                <c:pt idx="4">
                  <c:v>-8.5503459999999993</c:v>
                </c:pt>
                <c:pt idx="5">
                  <c:v>-8.1843470000000007</c:v>
                </c:pt>
                <c:pt idx="6">
                  <c:v>-7.8905279999999998</c:v>
                </c:pt>
                <c:pt idx="7">
                  <c:v>-8.1917559999999998</c:v>
                </c:pt>
                <c:pt idx="8">
                  <c:v>-7.4314260000000001</c:v>
                </c:pt>
                <c:pt idx="9">
                  <c:v>-5.1203320000000003</c:v>
                </c:pt>
                <c:pt idx="10">
                  <c:v>-7.6594470000000001</c:v>
                </c:pt>
                <c:pt idx="11">
                  <c:v>-7.9638390000000001</c:v>
                </c:pt>
                <c:pt idx="12">
                  <c:v>-7.9076829999999996</c:v>
                </c:pt>
                <c:pt idx="13">
                  <c:v>-7.6897010000000003</c:v>
                </c:pt>
                <c:pt idx="14">
                  <c:v>-8.7955450000000006</c:v>
                </c:pt>
                <c:pt idx="15">
                  <c:v>-8.0756990000000002</c:v>
                </c:pt>
                <c:pt idx="16">
                  <c:v>-8.3563759999999991</c:v>
                </c:pt>
                <c:pt idx="17">
                  <c:v>-8.5850670000000004</c:v>
                </c:pt>
                <c:pt idx="18">
                  <c:v>-7.0122369999999998</c:v>
                </c:pt>
                <c:pt idx="19">
                  <c:v>-8.1306820000000002</c:v>
                </c:pt>
                <c:pt idx="20">
                  <c:v>-7.6985299999999999</c:v>
                </c:pt>
                <c:pt idx="21">
                  <c:v>-7.9564339999999998</c:v>
                </c:pt>
                <c:pt idx="22">
                  <c:v>-7.4000570000000003</c:v>
                </c:pt>
                <c:pt idx="23">
                  <c:v>-8.2534919999999996</c:v>
                </c:pt>
                <c:pt idx="24">
                  <c:v>-7.3094299999999999</c:v>
                </c:pt>
                <c:pt idx="25">
                  <c:v>-7.642334</c:v>
                </c:pt>
                <c:pt idx="26">
                  <c:v>-10.656753999999999</c:v>
                </c:pt>
                <c:pt idx="27">
                  <c:v>-9.1022800000000004</c:v>
                </c:pt>
                <c:pt idx="28">
                  <c:v>-8.7919619999999998</c:v>
                </c:pt>
                <c:pt idx="29">
                  <c:v>-8.6529779999999992</c:v>
                </c:pt>
                <c:pt idx="30">
                  <c:v>-8.9092439999999993</c:v>
                </c:pt>
                <c:pt idx="31">
                  <c:v>-8.4521029999999993</c:v>
                </c:pt>
                <c:pt idx="32">
                  <c:v>-7.4342750000000004</c:v>
                </c:pt>
                <c:pt idx="33">
                  <c:v>-7.7709570000000001</c:v>
                </c:pt>
                <c:pt idx="34">
                  <c:v>-8.1278860000000002</c:v>
                </c:pt>
                <c:pt idx="35">
                  <c:v>-7.1132330000000001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A-48E9-91F2-79F079C1E132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'Mill Site  (2)'!$A$3:$A$38</c:f>
              <c:numCache>
                <c:formatCode>m/d/yyyy</c:formatCode>
                <c:ptCount val="36"/>
                <c:pt idx="0">
                  <c:v>44343</c:v>
                </c:pt>
                <c:pt idx="1">
                  <c:v>44399</c:v>
                </c:pt>
                <c:pt idx="2">
                  <c:v>44520</c:v>
                </c:pt>
                <c:pt idx="3">
                  <c:v>44534</c:v>
                </c:pt>
                <c:pt idx="4">
                  <c:v>44604</c:v>
                </c:pt>
                <c:pt idx="5">
                  <c:v>44625</c:v>
                </c:pt>
                <c:pt idx="6">
                  <c:v>44653</c:v>
                </c:pt>
                <c:pt idx="7">
                  <c:v>44708</c:v>
                </c:pt>
                <c:pt idx="8">
                  <c:v>44741</c:v>
                </c:pt>
                <c:pt idx="9">
                  <c:v>44763</c:v>
                </c:pt>
                <c:pt idx="10">
                  <c:v>44816</c:v>
                </c:pt>
                <c:pt idx="11">
                  <c:v>44851</c:v>
                </c:pt>
                <c:pt idx="12">
                  <c:v>44876</c:v>
                </c:pt>
                <c:pt idx="13">
                  <c:v>44907</c:v>
                </c:pt>
                <c:pt idx="14">
                  <c:v>44956</c:v>
                </c:pt>
                <c:pt idx="15">
                  <c:v>44975</c:v>
                </c:pt>
                <c:pt idx="16">
                  <c:v>44996</c:v>
                </c:pt>
                <c:pt idx="17">
                  <c:v>45038</c:v>
                </c:pt>
                <c:pt idx="18">
                  <c:v>45067</c:v>
                </c:pt>
                <c:pt idx="19">
                  <c:v>45091</c:v>
                </c:pt>
                <c:pt idx="20">
                  <c:v>45135</c:v>
                </c:pt>
                <c:pt idx="21">
                  <c:v>45167</c:v>
                </c:pt>
                <c:pt idx="22">
                  <c:v>45191</c:v>
                </c:pt>
                <c:pt idx="23">
                  <c:v>45220</c:v>
                </c:pt>
                <c:pt idx="24">
                  <c:v>45249</c:v>
                </c:pt>
                <c:pt idx="25">
                  <c:v>45266</c:v>
                </c:pt>
                <c:pt idx="26">
                  <c:v>45317</c:v>
                </c:pt>
                <c:pt idx="27">
                  <c:v>45346</c:v>
                </c:pt>
                <c:pt idx="28">
                  <c:v>45367</c:v>
                </c:pt>
                <c:pt idx="29">
                  <c:v>45403</c:v>
                </c:pt>
                <c:pt idx="30">
                  <c:v>45416</c:v>
                </c:pt>
                <c:pt idx="31">
                  <c:v>45447</c:v>
                </c:pt>
                <c:pt idx="32">
                  <c:v>45475</c:v>
                </c:pt>
                <c:pt idx="33">
                  <c:v>45511</c:v>
                </c:pt>
                <c:pt idx="34">
                  <c:v>45530</c:v>
                </c:pt>
                <c:pt idx="35">
                  <c:v>45612</c:v>
                </c:pt>
              </c:numCache>
            </c:numRef>
          </c:xVal>
          <c:yVal>
            <c:numRef>
              <c:f>'Mill Site  (2)'!$F$3:$F$38</c:f>
              <c:numCache>
                <c:formatCode>#,##0.00</c:formatCode>
                <c:ptCount val="36"/>
                <c:pt idx="1">
                  <c:v>-7.418522958819505</c:v>
                </c:pt>
                <c:pt idx="2">
                  <c:v>-8.0204843518219278</c:v>
                </c:pt>
                <c:pt idx="3">
                  <c:v>-8.180886138352621</c:v>
                </c:pt>
                <c:pt idx="4">
                  <c:v>-8.6796808300802439</c:v>
                </c:pt>
                <c:pt idx="5">
                  <c:v>-8.6625174622828922</c:v>
                </c:pt>
                <c:pt idx="6">
                  <c:v>-8.5104810289745654</c:v>
                </c:pt>
                <c:pt idx="7">
                  <c:v>-7.9366680352916754</c:v>
                </c:pt>
                <c:pt idx="8">
                  <c:v>-7.5881524903431607</c:v>
                </c:pt>
                <c:pt idx="9">
                  <c:v>-7.4241381608959456</c:v>
                </c:pt>
                <c:pt idx="10">
                  <c:v>-7.3896590113928005</c:v>
                </c:pt>
                <c:pt idx="11">
                  <c:v>-7.6468580673504274</c:v>
                </c:pt>
                <c:pt idx="12">
                  <c:v>-7.9164701082143099</c:v>
                </c:pt>
                <c:pt idx="13">
                  <c:v>-8.2686967845897783</c:v>
                </c:pt>
                <c:pt idx="14">
                  <c:v>-8.6466175960792455</c:v>
                </c:pt>
                <c:pt idx="15">
                  <c:v>-8.6837210714654489</c:v>
                </c:pt>
                <c:pt idx="16">
                  <c:v>-8.6417516607458253</c:v>
                </c:pt>
                <c:pt idx="17">
                  <c:v>-8.3289460565790918</c:v>
                </c:pt>
                <c:pt idx="18">
                  <c:v>-8.0060678773266361</c:v>
                </c:pt>
                <c:pt idx="19">
                  <c:v>-7.7360913946174623</c:v>
                </c:pt>
                <c:pt idx="20">
                  <c:v>-7.3885692896768989</c:v>
                </c:pt>
                <c:pt idx="21">
                  <c:v>-7.3453060821642104</c:v>
                </c:pt>
                <c:pt idx="22">
                  <c:v>-7.4435393236854086</c:v>
                </c:pt>
                <c:pt idx="23">
                  <c:v>-7.6867167248310713</c:v>
                </c:pt>
                <c:pt idx="24">
                  <c:v>-8.0088934283308291</c:v>
                </c:pt>
                <c:pt idx="25">
                  <c:v>-8.2032077205016805</c:v>
                </c:pt>
                <c:pt idx="26">
                  <c:v>-8.6299406858094301</c:v>
                </c:pt>
                <c:pt idx="27">
                  <c:v>-8.6805845848128431</c:v>
                </c:pt>
                <c:pt idx="28">
                  <c:v>-8.6142564562668156</c:v>
                </c:pt>
                <c:pt idx="29">
                  <c:v>-8.3289460565790918</c:v>
                </c:pt>
                <c:pt idx="30">
                  <c:v>-8.1893514891734682</c:v>
                </c:pt>
                <c:pt idx="31">
                  <c:v>-7.8342704099170675</c:v>
                </c:pt>
                <c:pt idx="32">
                  <c:v>-7.5530639043870007</c:v>
                </c:pt>
                <c:pt idx="33">
                  <c:v>-7.3510487862373726</c:v>
                </c:pt>
                <c:pt idx="34">
                  <c:v>-7.3420755891629801</c:v>
                </c:pt>
                <c:pt idx="35">
                  <c:v>-7.9857163360029597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A-48E9-91F2-79F079C1E132}"/>
            </c:ext>
          </c:extLst>
        </c:ser>
        <c:ser>
          <c:idx val="2"/>
          <c:order val="2"/>
          <c:tx>
            <c:v>Precipitation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4BACC6">
                  <a:lumMod val="20000"/>
                  <a:lumOff val="80000"/>
                </a:srgbClr>
              </a:solidFill>
              <a:ln w="9525">
                <a:solidFill>
                  <a:srgbClr val="1F497D">
                    <a:lumMod val="75000"/>
                  </a:srgb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  (2)'!$A$49:$A$300</c:f>
              <c:numCache>
                <c:formatCode>m/d/yyyy</c:formatCode>
                <c:ptCount val="252"/>
                <c:pt idx="0">
                  <c:v>44394</c:v>
                </c:pt>
                <c:pt idx="1">
                  <c:v>44394</c:v>
                </c:pt>
                <c:pt idx="2">
                  <c:v>44394</c:v>
                </c:pt>
                <c:pt idx="3">
                  <c:v>44395</c:v>
                </c:pt>
                <c:pt idx="4">
                  <c:v>44395</c:v>
                </c:pt>
                <c:pt idx="5">
                  <c:v>44396</c:v>
                </c:pt>
                <c:pt idx="6">
                  <c:v>44396</c:v>
                </c:pt>
                <c:pt idx="7">
                  <c:v>44402</c:v>
                </c:pt>
                <c:pt idx="8">
                  <c:v>44402</c:v>
                </c:pt>
                <c:pt idx="9">
                  <c:v>44405</c:v>
                </c:pt>
                <c:pt idx="10">
                  <c:v>44405</c:v>
                </c:pt>
                <c:pt idx="11">
                  <c:v>44407</c:v>
                </c:pt>
                <c:pt idx="12">
                  <c:v>44407</c:v>
                </c:pt>
                <c:pt idx="13">
                  <c:v>44420</c:v>
                </c:pt>
                <c:pt idx="14">
                  <c:v>44420</c:v>
                </c:pt>
                <c:pt idx="15">
                  <c:v>44431</c:v>
                </c:pt>
                <c:pt idx="16">
                  <c:v>44431</c:v>
                </c:pt>
                <c:pt idx="17">
                  <c:v>44440</c:v>
                </c:pt>
                <c:pt idx="18">
                  <c:v>44440</c:v>
                </c:pt>
                <c:pt idx="19">
                  <c:v>44448</c:v>
                </c:pt>
                <c:pt idx="20">
                  <c:v>44454</c:v>
                </c:pt>
                <c:pt idx="21">
                  <c:v>44448</c:v>
                </c:pt>
                <c:pt idx="22">
                  <c:v>44386</c:v>
                </c:pt>
                <c:pt idx="23">
                  <c:v>44346</c:v>
                </c:pt>
                <c:pt idx="24">
                  <c:v>44346</c:v>
                </c:pt>
                <c:pt idx="25">
                  <c:v>44344</c:v>
                </c:pt>
                <c:pt idx="26">
                  <c:v>44344</c:v>
                </c:pt>
                <c:pt idx="27">
                  <c:v>44345</c:v>
                </c:pt>
                <c:pt idx="28">
                  <c:v>45077</c:v>
                </c:pt>
                <c:pt idx="29">
                  <c:v>45077</c:v>
                </c:pt>
                <c:pt idx="30">
                  <c:v>44351</c:v>
                </c:pt>
                <c:pt idx="31">
                  <c:v>44355</c:v>
                </c:pt>
                <c:pt idx="32">
                  <c:v>44355</c:v>
                </c:pt>
                <c:pt idx="33">
                  <c:v>44359</c:v>
                </c:pt>
                <c:pt idx="34">
                  <c:v>44369</c:v>
                </c:pt>
                <c:pt idx="35">
                  <c:v>44369</c:v>
                </c:pt>
                <c:pt idx="36">
                  <c:v>44372</c:v>
                </c:pt>
                <c:pt idx="37">
                  <c:v>44377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44379</c:v>
                </c:pt>
                <c:pt idx="42">
                  <c:v>44380</c:v>
                </c:pt>
                <c:pt idx="43">
                  <c:v>44386</c:v>
                </c:pt>
                <c:pt idx="44">
                  <c:v>44378</c:v>
                </c:pt>
                <c:pt idx="45">
                  <c:v>44380</c:v>
                </c:pt>
                <c:pt idx="46">
                  <c:v>44381</c:v>
                </c:pt>
                <c:pt idx="47">
                  <c:v>44381</c:v>
                </c:pt>
                <c:pt idx="48">
                  <c:v>44383</c:v>
                </c:pt>
                <c:pt idx="49">
                  <c:v>44384</c:v>
                </c:pt>
                <c:pt idx="50">
                  <c:v>44385</c:v>
                </c:pt>
                <c:pt idx="51">
                  <c:v>44385</c:v>
                </c:pt>
                <c:pt idx="52">
                  <c:v>44385</c:v>
                </c:pt>
                <c:pt idx="53">
                  <c:v>44386</c:v>
                </c:pt>
                <c:pt idx="54">
                  <c:v>44386</c:v>
                </c:pt>
                <c:pt idx="55">
                  <c:v>44386</c:v>
                </c:pt>
                <c:pt idx="56">
                  <c:v>44386</c:v>
                </c:pt>
                <c:pt idx="57">
                  <c:v>44387</c:v>
                </c:pt>
                <c:pt idx="58">
                  <c:v>44387</c:v>
                </c:pt>
                <c:pt idx="59">
                  <c:v>44388</c:v>
                </c:pt>
                <c:pt idx="60">
                  <c:v>44388</c:v>
                </c:pt>
                <c:pt idx="61">
                  <c:v>44389</c:v>
                </c:pt>
                <c:pt idx="62">
                  <c:v>44389</c:v>
                </c:pt>
                <c:pt idx="63">
                  <c:v>44389</c:v>
                </c:pt>
                <c:pt idx="64">
                  <c:v>44390</c:v>
                </c:pt>
                <c:pt idx="65">
                  <c:v>44390</c:v>
                </c:pt>
                <c:pt idx="66">
                  <c:v>44758</c:v>
                </c:pt>
                <c:pt idx="67">
                  <c:v>44799</c:v>
                </c:pt>
                <c:pt idx="68">
                  <c:v>44809</c:v>
                </c:pt>
                <c:pt idx="69">
                  <c:v>44617</c:v>
                </c:pt>
                <c:pt idx="70">
                  <c:v>44617</c:v>
                </c:pt>
                <c:pt idx="71">
                  <c:v>44627</c:v>
                </c:pt>
                <c:pt idx="72">
                  <c:v>44644</c:v>
                </c:pt>
                <c:pt idx="73">
                  <c:v>44646</c:v>
                </c:pt>
                <c:pt idx="74">
                  <c:v>44651</c:v>
                </c:pt>
                <c:pt idx="75">
                  <c:v>44659</c:v>
                </c:pt>
                <c:pt idx="76">
                  <c:v>44660</c:v>
                </c:pt>
                <c:pt idx="77">
                  <c:v>44661</c:v>
                </c:pt>
                <c:pt idx="78">
                  <c:v>44670</c:v>
                </c:pt>
                <c:pt idx="79">
                  <c:v>44685</c:v>
                </c:pt>
                <c:pt idx="80">
                  <c:v>44686</c:v>
                </c:pt>
                <c:pt idx="81">
                  <c:v>44332</c:v>
                </c:pt>
                <c:pt idx="82">
                  <c:v>44700</c:v>
                </c:pt>
                <c:pt idx="83">
                  <c:v>44709</c:v>
                </c:pt>
                <c:pt idx="84">
                  <c:v>44721</c:v>
                </c:pt>
                <c:pt idx="85">
                  <c:v>44739</c:v>
                </c:pt>
                <c:pt idx="86">
                  <c:v>44747</c:v>
                </c:pt>
                <c:pt idx="87">
                  <c:v>44760</c:v>
                </c:pt>
                <c:pt idx="88">
                  <c:v>44795</c:v>
                </c:pt>
                <c:pt idx="89">
                  <c:v>44796</c:v>
                </c:pt>
                <c:pt idx="90">
                  <c:v>45182</c:v>
                </c:pt>
                <c:pt idx="91">
                  <c:v>45188</c:v>
                </c:pt>
                <c:pt idx="92">
                  <c:v>44902</c:v>
                </c:pt>
                <c:pt idx="93">
                  <c:v>44902</c:v>
                </c:pt>
                <c:pt idx="94">
                  <c:v>44930</c:v>
                </c:pt>
                <c:pt idx="95">
                  <c:v>44930</c:v>
                </c:pt>
                <c:pt idx="96">
                  <c:v>44946</c:v>
                </c:pt>
                <c:pt idx="97">
                  <c:v>44946</c:v>
                </c:pt>
                <c:pt idx="98">
                  <c:v>44952</c:v>
                </c:pt>
                <c:pt idx="99">
                  <c:v>44952</c:v>
                </c:pt>
                <c:pt idx="100">
                  <c:v>44858</c:v>
                </c:pt>
                <c:pt idx="101">
                  <c:v>44862</c:v>
                </c:pt>
                <c:pt idx="102">
                  <c:v>44877</c:v>
                </c:pt>
                <c:pt idx="103">
                  <c:v>44892</c:v>
                </c:pt>
                <c:pt idx="104">
                  <c:v>44895</c:v>
                </c:pt>
                <c:pt idx="105">
                  <c:v>44898</c:v>
                </c:pt>
                <c:pt idx="106">
                  <c:v>44989</c:v>
                </c:pt>
                <c:pt idx="107">
                  <c:v>45000</c:v>
                </c:pt>
                <c:pt idx="108">
                  <c:v>45000</c:v>
                </c:pt>
                <c:pt idx="109">
                  <c:v>45008</c:v>
                </c:pt>
                <c:pt idx="110">
                  <c:v>45010</c:v>
                </c:pt>
                <c:pt idx="111">
                  <c:v>45013</c:v>
                </c:pt>
                <c:pt idx="112">
                  <c:v>45013</c:v>
                </c:pt>
                <c:pt idx="113">
                  <c:v>44989</c:v>
                </c:pt>
                <c:pt idx="114">
                  <c:v>45017</c:v>
                </c:pt>
                <c:pt idx="115">
                  <c:v>45017</c:v>
                </c:pt>
                <c:pt idx="116">
                  <c:v>45031</c:v>
                </c:pt>
                <c:pt idx="117">
                  <c:v>45033</c:v>
                </c:pt>
                <c:pt idx="118">
                  <c:v>45039</c:v>
                </c:pt>
                <c:pt idx="119">
                  <c:v>45039</c:v>
                </c:pt>
                <c:pt idx="120">
                  <c:v>45045</c:v>
                </c:pt>
                <c:pt idx="121">
                  <c:v>45045</c:v>
                </c:pt>
                <c:pt idx="122">
                  <c:v>45047</c:v>
                </c:pt>
                <c:pt idx="123">
                  <c:v>45048</c:v>
                </c:pt>
                <c:pt idx="124">
                  <c:v>45066</c:v>
                </c:pt>
                <c:pt idx="125">
                  <c:v>45066</c:v>
                </c:pt>
                <c:pt idx="126">
                  <c:v>45070</c:v>
                </c:pt>
                <c:pt idx="127">
                  <c:v>45070</c:v>
                </c:pt>
                <c:pt idx="128">
                  <c:v>45091</c:v>
                </c:pt>
                <c:pt idx="129">
                  <c:v>45091</c:v>
                </c:pt>
                <c:pt idx="130">
                  <c:v>45093</c:v>
                </c:pt>
                <c:pt idx="131">
                  <c:v>45093</c:v>
                </c:pt>
                <c:pt idx="132">
                  <c:v>45142</c:v>
                </c:pt>
                <c:pt idx="133">
                  <c:v>45142</c:v>
                </c:pt>
                <c:pt idx="134">
                  <c:v>45177</c:v>
                </c:pt>
                <c:pt idx="135">
                  <c:v>45177</c:v>
                </c:pt>
                <c:pt idx="136">
                  <c:v>45188</c:v>
                </c:pt>
                <c:pt idx="137">
                  <c:v>45178</c:v>
                </c:pt>
                <c:pt idx="138">
                  <c:v>45192</c:v>
                </c:pt>
                <c:pt idx="139">
                  <c:v>45194</c:v>
                </c:pt>
                <c:pt idx="140">
                  <c:v>45179</c:v>
                </c:pt>
                <c:pt idx="141">
                  <c:v>45179</c:v>
                </c:pt>
                <c:pt idx="142">
                  <c:v>45180</c:v>
                </c:pt>
                <c:pt idx="143">
                  <c:v>45180</c:v>
                </c:pt>
                <c:pt idx="144">
                  <c:v>45177</c:v>
                </c:pt>
                <c:pt idx="145">
                  <c:v>45194</c:v>
                </c:pt>
                <c:pt idx="146">
                  <c:v>45194</c:v>
                </c:pt>
                <c:pt idx="147">
                  <c:v>44224</c:v>
                </c:pt>
                <c:pt idx="148">
                  <c:v>44532</c:v>
                </c:pt>
                <c:pt idx="149">
                  <c:v>44536</c:v>
                </c:pt>
                <c:pt idx="150">
                  <c:v>44541</c:v>
                </c:pt>
                <c:pt idx="151">
                  <c:v>44545</c:v>
                </c:pt>
                <c:pt idx="152">
                  <c:v>44549</c:v>
                </c:pt>
                <c:pt idx="153">
                  <c:v>44551</c:v>
                </c:pt>
                <c:pt idx="154">
                  <c:v>44556</c:v>
                </c:pt>
                <c:pt idx="155">
                  <c:v>44562</c:v>
                </c:pt>
                <c:pt idx="156">
                  <c:v>44594</c:v>
                </c:pt>
                <c:pt idx="157">
                  <c:v>44596</c:v>
                </c:pt>
                <c:pt idx="158">
                  <c:v>44596</c:v>
                </c:pt>
                <c:pt idx="159">
                  <c:v>44596</c:v>
                </c:pt>
                <c:pt idx="160">
                  <c:v>44964</c:v>
                </c:pt>
                <c:pt idx="161">
                  <c:v>44615</c:v>
                </c:pt>
                <c:pt idx="162">
                  <c:v>45198</c:v>
                </c:pt>
                <c:pt idx="163">
                  <c:v>45198</c:v>
                </c:pt>
                <c:pt idx="164">
                  <c:v>45206</c:v>
                </c:pt>
                <c:pt idx="165">
                  <c:v>45206</c:v>
                </c:pt>
                <c:pt idx="166">
                  <c:v>45219</c:v>
                </c:pt>
                <c:pt idx="167">
                  <c:v>45219</c:v>
                </c:pt>
                <c:pt idx="168">
                  <c:v>45220</c:v>
                </c:pt>
                <c:pt idx="169">
                  <c:v>45220</c:v>
                </c:pt>
                <c:pt idx="170">
                  <c:v>45228</c:v>
                </c:pt>
                <c:pt idx="171">
                  <c:v>45228</c:v>
                </c:pt>
                <c:pt idx="172">
                  <c:v>45229</c:v>
                </c:pt>
                <c:pt idx="173">
                  <c:v>45229</c:v>
                </c:pt>
                <c:pt idx="174">
                  <c:v>45257</c:v>
                </c:pt>
                <c:pt idx="175">
                  <c:v>45257</c:v>
                </c:pt>
                <c:pt idx="176">
                  <c:v>45264</c:v>
                </c:pt>
                <c:pt idx="177">
                  <c:v>45264</c:v>
                </c:pt>
                <c:pt idx="178">
                  <c:v>45283</c:v>
                </c:pt>
                <c:pt idx="179">
                  <c:v>45283</c:v>
                </c:pt>
                <c:pt idx="180">
                  <c:v>45304</c:v>
                </c:pt>
                <c:pt idx="181">
                  <c:v>45304</c:v>
                </c:pt>
                <c:pt idx="182">
                  <c:v>45306</c:v>
                </c:pt>
                <c:pt idx="183">
                  <c:v>45315</c:v>
                </c:pt>
                <c:pt idx="184">
                  <c:v>45315</c:v>
                </c:pt>
                <c:pt idx="185">
                  <c:v>44205</c:v>
                </c:pt>
                <c:pt idx="186">
                  <c:v>44539</c:v>
                </c:pt>
                <c:pt idx="187">
                  <c:v>44554</c:v>
                </c:pt>
                <c:pt idx="188">
                  <c:v>44629</c:v>
                </c:pt>
                <c:pt idx="189">
                  <c:v>44907</c:v>
                </c:pt>
                <c:pt idx="190">
                  <c:v>44907</c:v>
                </c:pt>
                <c:pt idx="191">
                  <c:v>44978</c:v>
                </c:pt>
                <c:pt idx="192">
                  <c:v>44979</c:v>
                </c:pt>
                <c:pt idx="193">
                  <c:v>44982</c:v>
                </c:pt>
                <c:pt idx="194">
                  <c:v>44985</c:v>
                </c:pt>
                <c:pt idx="195">
                  <c:v>45300</c:v>
                </c:pt>
                <c:pt idx="196">
                  <c:v>45379</c:v>
                </c:pt>
                <c:pt idx="197">
                  <c:v>45384</c:v>
                </c:pt>
                <c:pt idx="198">
                  <c:v>45384</c:v>
                </c:pt>
                <c:pt idx="199">
                  <c:v>45385</c:v>
                </c:pt>
                <c:pt idx="200">
                  <c:v>45385</c:v>
                </c:pt>
                <c:pt idx="201">
                  <c:v>45386</c:v>
                </c:pt>
                <c:pt idx="202">
                  <c:v>45386</c:v>
                </c:pt>
                <c:pt idx="203">
                  <c:v>45345</c:v>
                </c:pt>
                <c:pt idx="204">
                  <c:v>45345</c:v>
                </c:pt>
                <c:pt idx="205">
                  <c:v>45350</c:v>
                </c:pt>
                <c:pt idx="206">
                  <c:v>45350</c:v>
                </c:pt>
                <c:pt idx="207">
                  <c:v>45350</c:v>
                </c:pt>
                <c:pt idx="208">
                  <c:v>45353</c:v>
                </c:pt>
                <c:pt idx="209">
                  <c:v>45353</c:v>
                </c:pt>
                <c:pt idx="210">
                  <c:v>45357</c:v>
                </c:pt>
                <c:pt idx="211">
                  <c:v>45357</c:v>
                </c:pt>
                <c:pt idx="212">
                  <c:v>45358</c:v>
                </c:pt>
                <c:pt idx="213">
                  <c:v>45358</c:v>
                </c:pt>
                <c:pt idx="214">
                  <c:v>45360</c:v>
                </c:pt>
                <c:pt idx="215">
                  <c:v>45360</c:v>
                </c:pt>
                <c:pt idx="216">
                  <c:v>45393</c:v>
                </c:pt>
                <c:pt idx="217">
                  <c:v>45394</c:v>
                </c:pt>
                <c:pt idx="218">
                  <c:v>45394</c:v>
                </c:pt>
                <c:pt idx="219">
                  <c:v>45394</c:v>
                </c:pt>
                <c:pt idx="220">
                  <c:v>45394</c:v>
                </c:pt>
                <c:pt idx="221">
                  <c:v>45420</c:v>
                </c:pt>
                <c:pt idx="222">
                  <c:v>45420</c:v>
                </c:pt>
                <c:pt idx="223">
                  <c:v>45428</c:v>
                </c:pt>
                <c:pt idx="224">
                  <c:v>45428</c:v>
                </c:pt>
                <c:pt idx="225">
                  <c:v>45437</c:v>
                </c:pt>
                <c:pt idx="226">
                  <c:v>45437</c:v>
                </c:pt>
                <c:pt idx="227">
                  <c:v>45450</c:v>
                </c:pt>
                <c:pt idx="228">
                  <c:v>45450</c:v>
                </c:pt>
                <c:pt idx="229">
                  <c:v>45450</c:v>
                </c:pt>
                <c:pt idx="230">
                  <c:v>45450</c:v>
                </c:pt>
                <c:pt idx="231">
                  <c:v>45457</c:v>
                </c:pt>
                <c:pt idx="232">
                  <c:v>45457</c:v>
                </c:pt>
                <c:pt idx="233">
                  <c:v>45462</c:v>
                </c:pt>
                <c:pt idx="234">
                  <c:v>45462</c:v>
                </c:pt>
                <c:pt idx="235">
                  <c:v>45463</c:v>
                </c:pt>
                <c:pt idx="236">
                  <c:v>45463</c:v>
                </c:pt>
                <c:pt idx="237">
                  <c:v>45464</c:v>
                </c:pt>
                <c:pt idx="238">
                  <c:v>45464</c:v>
                </c:pt>
                <c:pt idx="239">
                  <c:v>45465</c:v>
                </c:pt>
                <c:pt idx="240">
                  <c:v>45465</c:v>
                </c:pt>
                <c:pt idx="241">
                  <c:v>45466</c:v>
                </c:pt>
                <c:pt idx="242">
                  <c:v>45469</c:v>
                </c:pt>
                <c:pt idx="243">
                  <c:v>45469</c:v>
                </c:pt>
                <c:pt idx="244">
                  <c:v>45473</c:v>
                </c:pt>
                <c:pt idx="245">
                  <c:v>45473</c:v>
                </c:pt>
                <c:pt idx="246">
                  <c:v>45479</c:v>
                </c:pt>
                <c:pt idx="247">
                  <c:v>45479</c:v>
                </c:pt>
                <c:pt idx="248">
                  <c:v>45479</c:v>
                </c:pt>
                <c:pt idx="249">
                  <c:v>45479</c:v>
                </c:pt>
                <c:pt idx="250">
                  <c:v>45561</c:v>
                </c:pt>
                <c:pt idx="251">
                  <c:v>45561</c:v>
                </c:pt>
              </c:numCache>
            </c:numRef>
          </c:xVal>
          <c:yVal>
            <c:numRef>
              <c:f>'Mill Site  (2)'!$B$49:$B$300</c:f>
              <c:numCache>
                <c:formatCode>General</c:formatCode>
                <c:ptCount val="252"/>
                <c:pt idx="0">
                  <c:v>-4.4304360000000003</c:v>
                </c:pt>
                <c:pt idx="1">
                  <c:v>-4.974011</c:v>
                </c:pt>
                <c:pt idx="2">
                  <c:v>-4.9304309999999996</c:v>
                </c:pt>
                <c:pt idx="3">
                  <c:v>-5.1072749999999996</c:v>
                </c:pt>
                <c:pt idx="4">
                  <c:v>-5.1132929999999996</c:v>
                </c:pt>
                <c:pt idx="5">
                  <c:v>-6.1882849999999996</c:v>
                </c:pt>
                <c:pt idx="6">
                  <c:v>-6.0417569999999996</c:v>
                </c:pt>
                <c:pt idx="7" formatCode="0.00E+00">
                  <c:v>-2.73</c:v>
                </c:pt>
                <c:pt idx="8" formatCode="0.00E+00">
                  <c:v>-2.97</c:v>
                </c:pt>
                <c:pt idx="9" formatCode="0.00E+00">
                  <c:v>-7.69</c:v>
                </c:pt>
                <c:pt idx="10" formatCode="0.00E+00">
                  <c:v>-7.59</c:v>
                </c:pt>
                <c:pt idx="11" formatCode="0.00E+00">
                  <c:v>-5.98</c:v>
                </c:pt>
                <c:pt idx="12" formatCode="0.00E+00">
                  <c:v>-5.84</c:v>
                </c:pt>
                <c:pt idx="13" formatCode="0.00E+00">
                  <c:v>-2.5</c:v>
                </c:pt>
                <c:pt idx="14" formatCode="0.00E+00">
                  <c:v>-2.6</c:v>
                </c:pt>
                <c:pt idx="15" formatCode="0.00E+00">
                  <c:v>-4.6100000000000003</c:v>
                </c:pt>
                <c:pt idx="16" formatCode="0.00E+00">
                  <c:v>-6.38</c:v>
                </c:pt>
                <c:pt idx="17">
                  <c:v>-10.089555000000001</c:v>
                </c:pt>
                <c:pt idx="18">
                  <c:v>-11.907382999999999</c:v>
                </c:pt>
                <c:pt idx="19">
                  <c:v>-3.2027570000000001</c:v>
                </c:pt>
                <c:pt idx="20">
                  <c:v>-4.1539010000000003</c:v>
                </c:pt>
                <c:pt idx="21">
                  <c:v>-4.1835769999999997</c:v>
                </c:pt>
                <c:pt idx="22">
                  <c:v>-8.3445420000000006</c:v>
                </c:pt>
                <c:pt idx="23">
                  <c:v>-7.6725950000000003</c:v>
                </c:pt>
                <c:pt idx="24">
                  <c:v>-7.8759300000000003</c:v>
                </c:pt>
                <c:pt idx="25">
                  <c:v>-11.953396</c:v>
                </c:pt>
                <c:pt idx="26">
                  <c:v>-11.273369000000001</c:v>
                </c:pt>
                <c:pt idx="27">
                  <c:v>-12.980399999999999</c:v>
                </c:pt>
                <c:pt idx="28">
                  <c:v>-5.7654500000000004</c:v>
                </c:pt>
                <c:pt idx="29">
                  <c:v>-5.7692699999999997</c:v>
                </c:pt>
                <c:pt idx="30">
                  <c:v>-1.018583</c:v>
                </c:pt>
                <c:pt idx="31">
                  <c:v>-2.1687660000000002</c:v>
                </c:pt>
                <c:pt idx="32">
                  <c:v>-2.1596280000000001</c:v>
                </c:pt>
                <c:pt idx="33">
                  <c:v>-1.56192</c:v>
                </c:pt>
                <c:pt idx="34">
                  <c:v>-9.2076399999999996</c:v>
                </c:pt>
                <c:pt idx="35">
                  <c:v>-8.9837399999999992</c:v>
                </c:pt>
                <c:pt idx="36">
                  <c:v>-2.2288209999999999</c:v>
                </c:pt>
                <c:pt idx="37">
                  <c:v>-3.8637899999999998</c:v>
                </c:pt>
                <c:pt idx="38">
                  <c:v>-3.5121709999999999</c:v>
                </c:pt>
                <c:pt idx="39">
                  <c:v>-11.0626</c:v>
                </c:pt>
                <c:pt idx="40">
                  <c:v>-11.416480999999999</c:v>
                </c:pt>
                <c:pt idx="41">
                  <c:v>-11.474299999999999</c:v>
                </c:pt>
                <c:pt idx="42">
                  <c:v>-5.7106399999999997</c:v>
                </c:pt>
                <c:pt idx="43">
                  <c:v>-7.2681699999999996</c:v>
                </c:pt>
                <c:pt idx="44">
                  <c:v>-11.102957</c:v>
                </c:pt>
                <c:pt idx="45">
                  <c:v>-5.8606400000000001</c:v>
                </c:pt>
                <c:pt idx="46">
                  <c:v>-10.705655</c:v>
                </c:pt>
                <c:pt idx="47">
                  <c:v>-10.536673</c:v>
                </c:pt>
                <c:pt idx="48">
                  <c:v>-4.6210079999999998</c:v>
                </c:pt>
                <c:pt idx="49">
                  <c:v>-4.9998199999999997</c:v>
                </c:pt>
                <c:pt idx="50">
                  <c:v>-6.0919699999999999</c:v>
                </c:pt>
                <c:pt idx="51">
                  <c:v>-6.2347229999999998</c:v>
                </c:pt>
                <c:pt idx="52">
                  <c:v>-6.2127939999999997</c:v>
                </c:pt>
                <c:pt idx="53">
                  <c:v>-11.849831999999999</c:v>
                </c:pt>
                <c:pt idx="54">
                  <c:v>-11.776306</c:v>
                </c:pt>
                <c:pt idx="55">
                  <c:v>-9.7291709999999991</c:v>
                </c:pt>
                <c:pt idx="56">
                  <c:v>-9.9381409999999999</c:v>
                </c:pt>
                <c:pt idx="57">
                  <c:v>-7.3969589999999998</c:v>
                </c:pt>
                <c:pt idx="58">
                  <c:v>-7.4059889999999999</c:v>
                </c:pt>
                <c:pt idx="59">
                  <c:v>-5.6864980000000003</c:v>
                </c:pt>
                <c:pt idx="60">
                  <c:v>-5.7355159999999996</c:v>
                </c:pt>
                <c:pt idx="61">
                  <c:v>-6.6539529999999996</c:v>
                </c:pt>
                <c:pt idx="62">
                  <c:v>-6.7171609999999999</c:v>
                </c:pt>
                <c:pt idx="63">
                  <c:v>-7.3414919999999997</c:v>
                </c:pt>
                <c:pt idx="64">
                  <c:v>-6.0888200000000001</c:v>
                </c:pt>
                <c:pt idx="65">
                  <c:v>-5.9573799999999997</c:v>
                </c:pt>
                <c:pt idx="66">
                  <c:v>-8.0763839999999991</c:v>
                </c:pt>
                <c:pt idx="67">
                  <c:v>-4.4830170000000003</c:v>
                </c:pt>
                <c:pt idx="68">
                  <c:v>-8.6201670000000004</c:v>
                </c:pt>
                <c:pt idx="69">
                  <c:v>-11.746286</c:v>
                </c:pt>
                <c:pt idx="70">
                  <c:v>-13.501953</c:v>
                </c:pt>
                <c:pt idx="71">
                  <c:v>-3.7366899999999998</c:v>
                </c:pt>
                <c:pt idx="72">
                  <c:v>-5.3604279999999997</c:v>
                </c:pt>
                <c:pt idx="73">
                  <c:v>-12.17886</c:v>
                </c:pt>
                <c:pt idx="74">
                  <c:v>-6.1329719999999996</c:v>
                </c:pt>
                <c:pt idx="75">
                  <c:v>-9.2854159999999997</c:v>
                </c:pt>
                <c:pt idx="76">
                  <c:v>-11.830468</c:v>
                </c:pt>
                <c:pt idx="77">
                  <c:v>-6.9379650000000002</c:v>
                </c:pt>
                <c:pt idx="78">
                  <c:v>-9.073461</c:v>
                </c:pt>
                <c:pt idx="79">
                  <c:v>-10.950443999999999</c:v>
                </c:pt>
                <c:pt idx="80">
                  <c:v>-4.3506660000000004</c:v>
                </c:pt>
                <c:pt idx="81">
                  <c:v>-6.1469259999999997</c:v>
                </c:pt>
                <c:pt idx="82">
                  <c:v>-3.963759</c:v>
                </c:pt>
                <c:pt idx="83">
                  <c:v>-8.8400479999999995</c:v>
                </c:pt>
                <c:pt idx="84">
                  <c:v>-5.7168890000000001</c:v>
                </c:pt>
                <c:pt idx="85">
                  <c:v>-3.333059</c:v>
                </c:pt>
                <c:pt idx="86">
                  <c:v>-11.138325999999999</c:v>
                </c:pt>
                <c:pt idx="87">
                  <c:v>-3.0990820000000001</c:v>
                </c:pt>
                <c:pt idx="88">
                  <c:v>-5.058929</c:v>
                </c:pt>
                <c:pt idx="89">
                  <c:v>-8.6031010000000006</c:v>
                </c:pt>
                <c:pt idx="90">
                  <c:v>-7.200628</c:v>
                </c:pt>
                <c:pt idx="91">
                  <c:v>-4.4091209999999998</c:v>
                </c:pt>
                <c:pt idx="92">
                  <c:v>-5.3483210000000003</c:v>
                </c:pt>
                <c:pt idx="93">
                  <c:v>-5.3252410000000001</c:v>
                </c:pt>
                <c:pt idx="94">
                  <c:v>-8.3487760000000009</c:v>
                </c:pt>
                <c:pt idx="95">
                  <c:v>-8.352195</c:v>
                </c:pt>
                <c:pt idx="96">
                  <c:v>-7.8230550000000001</c:v>
                </c:pt>
                <c:pt idx="97">
                  <c:v>-8.0320610000000006</c:v>
                </c:pt>
                <c:pt idx="98">
                  <c:v>-14.036816</c:v>
                </c:pt>
                <c:pt idx="99">
                  <c:v>-13.898334</c:v>
                </c:pt>
                <c:pt idx="100">
                  <c:v>-4.7402959999999998</c:v>
                </c:pt>
                <c:pt idx="101">
                  <c:v>-7.4471809999999996</c:v>
                </c:pt>
                <c:pt idx="102">
                  <c:v>-4.1806390000000002</c:v>
                </c:pt>
                <c:pt idx="103">
                  <c:v>-10.083952999999999</c:v>
                </c:pt>
                <c:pt idx="104">
                  <c:v>-9.2763939999999998</c:v>
                </c:pt>
                <c:pt idx="105">
                  <c:v>-4.9218400000000004</c:v>
                </c:pt>
                <c:pt idx="106">
                  <c:v>-5.2655779999999996</c:v>
                </c:pt>
                <c:pt idx="107">
                  <c:v>-11.900105999999999</c:v>
                </c:pt>
                <c:pt idx="108">
                  <c:v>-11.983445</c:v>
                </c:pt>
                <c:pt idx="109">
                  <c:v>-3.7292369999999999</c:v>
                </c:pt>
                <c:pt idx="110">
                  <c:v>-3.6235279999999999</c:v>
                </c:pt>
                <c:pt idx="111">
                  <c:v>-3.972734</c:v>
                </c:pt>
                <c:pt idx="112">
                  <c:v>-3.6235279999999999</c:v>
                </c:pt>
                <c:pt idx="113">
                  <c:v>-5.4179909999999998</c:v>
                </c:pt>
                <c:pt idx="114">
                  <c:v>-1.8940619999999999</c:v>
                </c:pt>
                <c:pt idx="115">
                  <c:v>-2.1453880000000001</c:v>
                </c:pt>
                <c:pt idx="116">
                  <c:v>-4.0173410000000001</c:v>
                </c:pt>
                <c:pt idx="117">
                  <c:v>-3.132854</c:v>
                </c:pt>
                <c:pt idx="118">
                  <c:v>-5.0037859999999998</c:v>
                </c:pt>
                <c:pt idx="119">
                  <c:v>-4.9489840000000003</c:v>
                </c:pt>
                <c:pt idx="120">
                  <c:v>-7.0850070000000001</c:v>
                </c:pt>
                <c:pt idx="121">
                  <c:v>-7.3560489999999996</c:v>
                </c:pt>
                <c:pt idx="122">
                  <c:v>-11.171132999999999</c:v>
                </c:pt>
                <c:pt idx="123">
                  <c:v>-16.974039999999999</c:v>
                </c:pt>
                <c:pt idx="124">
                  <c:v>-3.4502120000000001</c:v>
                </c:pt>
                <c:pt idx="125">
                  <c:v>-3.403527</c:v>
                </c:pt>
                <c:pt idx="126">
                  <c:v>-5.8014799999999997</c:v>
                </c:pt>
                <c:pt idx="127">
                  <c:v>-5.7975539999999999</c:v>
                </c:pt>
                <c:pt idx="128">
                  <c:v>-7.0269259999999996</c:v>
                </c:pt>
                <c:pt idx="129">
                  <c:v>-6.8383690000000001</c:v>
                </c:pt>
                <c:pt idx="130">
                  <c:v>-10.217622</c:v>
                </c:pt>
                <c:pt idx="131">
                  <c:v>-10.361205</c:v>
                </c:pt>
                <c:pt idx="132">
                  <c:v>-0.46061400000000002</c:v>
                </c:pt>
                <c:pt idx="133">
                  <c:v>-0.58436699999999997</c:v>
                </c:pt>
                <c:pt idx="134">
                  <c:v>-3.5169679999999999</c:v>
                </c:pt>
                <c:pt idx="135">
                  <c:v>-3.722966</c:v>
                </c:pt>
                <c:pt idx="136">
                  <c:v>-1.6159730000000001</c:v>
                </c:pt>
                <c:pt idx="137">
                  <c:v>-1.608792</c:v>
                </c:pt>
                <c:pt idx="138">
                  <c:v>-5.3406549999999999</c:v>
                </c:pt>
                <c:pt idx="139">
                  <c:v>-9.8117929999999998</c:v>
                </c:pt>
                <c:pt idx="140">
                  <c:v>-4.4281779999999999</c:v>
                </c:pt>
                <c:pt idx="141">
                  <c:v>-4.4205740000000002</c:v>
                </c:pt>
                <c:pt idx="142">
                  <c:v>-5.2924959999999999</c:v>
                </c:pt>
                <c:pt idx="143">
                  <c:v>-5.0580400000000001</c:v>
                </c:pt>
                <c:pt idx="144">
                  <c:v>-7.2898079999999998</c:v>
                </c:pt>
                <c:pt idx="145">
                  <c:v>-7.9576900000000004</c:v>
                </c:pt>
                <c:pt idx="146">
                  <c:v>-8.3492949999999997</c:v>
                </c:pt>
                <c:pt idx="147">
                  <c:v>-14.782260000000001</c:v>
                </c:pt>
                <c:pt idx="148">
                  <c:v>-9.2478320000000007</c:v>
                </c:pt>
                <c:pt idx="149">
                  <c:v>-4.9034259999999996</c:v>
                </c:pt>
                <c:pt idx="150">
                  <c:v>-5.2696839999999998</c:v>
                </c:pt>
                <c:pt idx="151">
                  <c:v>-4.3267910000000001</c:v>
                </c:pt>
                <c:pt idx="152">
                  <c:v>-8.0704829999999994</c:v>
                </c:pt>
                <c:pt idx="153">
                  <c:v>-5.9020820000000001</c:v>
                </c:pt>
                <c:pt idx="154">
                  <c:v>-9.5114359999999998</c:v>
                </c:pt>
                <c:pt idx="155">
                  <c:v>-7.1922230000000003</c:v>
                </c:pt>
                <c:pt idx="156">
                  <c:v>-31.518612999999998</c:v>
                </c:pt>
                <c:pt idx="157">
                  <c:v>-7.811947</c:v>
                </c:pt>
                <c:pt idx="158">
                  <c:v>-6.8859519999999996</c:v>
                </c:pt>
                <c:pt idx="159">
                  <c:v>-3.5334430000000001</c:v>
                </c:pt>
                <c:pt idx="160">
                  <c:v>-5.3165750000000003</c:v>
                </c:pt>
                <c:pt idx="161">
                  <c:v>-4.2722959999999999</c:v>
                </c:pt>
                <c:pt idx="162">
                  <c:v>-9.1624210000000001</c:v>
                </c:pt>
                <c:pt idx="163">
                  <c:v>-9.7247859999999999</c:v>
                </c:pt>
                <c:pt idx="164">
                  <c:v>-8.2878170000000004</c:v>
                </c:pt>
                <c:pt idx="165">
                  <c:v>-8.286581</c:v>
                </c:pt>
                <c:pt idx="166">
                  <c:v>-7.3079890000000001</c:v>
                </c:pt>
                <c:pt idx="167">
                  <c:v>-6.6901919999999997</c:v>
                </c:pt>
                <c:pt idx="168">
                  <c:v>-14.758546000000001</c:v>
                </c:pt>
                <c:pt idx="169">
                  <c:v>-14.601710000000001</c:v>
                </c:pt>
                <c:pt idx="170">
                  <c:v>-6.8471120000000001</c:v>
                </c:pt>
                <c:pt idx="171">
                  <c:v>-6.6765999999999996</c:v>
                </c:pt>
                <c:pt idx="172">
                  <c:v>-3.9619970000000002</c:v>
                </c:pt>
                <c:pt idx="173">
                  <c:v>-3.9891800000000002</c:v>
                </c:pt>
                <c:pt idx="174">
                  <c:v>-8.9105570000000007</c:v>
                </c:pt>
                <c:pt idx="175">
                  <c:v>-8.9476250000000004</c:v>
                </c:pt>
                <c:pt idx="176">
                  <c:v>-12.653176</c:v>
                </c:pt>
                <c:pt idx="177">
                  <c:v>-12.732253999999999</c:v>
                </c:pt>
                <c:pt idx="178">
                  <c:v>-9.7754740000000009</c:v>
                </c:pt>
                <c:pt idx="179">
                  <c:v>-9.7470549999999996</c:v>
                </c:pt>
                <c:pt idx="180">
                  <c:v>-6.8940650000000003</c:v>
                </c:pt>
                <c:pt idx="181">
                  <c:v>-6.8149870000000004</c:v>
                </c:pt>
                <c:pt idx="182">
                  <c:v>-7.8281749999999999</c:v>
                </c:pt>
                <c:pt idx="183">
                  <c:v>-11.615275</c:v>
                </c:pt>
                <c:pt idx="184">
                  <c:v>-11.816034999999999</c:v>
                </c:pt>
                <c:pt idx="185">
                  <c:v>-17.069281</c:v>
                </c:pt>
                <c:pt idx="186">
                  <c:v>-19.511517999999999</c:v>
                </c:pt>
                <c:pt idx="187">
                  <c:v>-14.368252999999999</c:v>
                </c:pt>
                <c:pt idx="188">
                  <c:v>-14.181015</c:v>
                </c:pt>
                <c:pt idx="189">
                  <c:v>-19.700469999999999</c:v>
                </c:pt>
                <c:pt idx="190">
                  <c:v>-18.917669</c:v>
                </c:pt>
                <c:pt idx="191">
                  <c:v>-22.267389000000001</c:v>
                </c:pt>
                <c:pt idx="192">
                  <c:v>-7.3466079999999998</c:v>
                </c:pt>
                <c:pt idx="193">
                  <c:v>-6.8982520000000003</c:v>
                </c:pt>
                <c:pt idx="194">
                  <c:v>-10.935411</c:v>
                </c:pt>
                <c:pt idx="195">
                  <c:v>-16.223362000000002</c:v>
                </c:pt>
                <c:pt idx="196">
                  <c:v>-7.1244430000000003</c:v>
                </c:pt>
                <c:pt idx="197">
                  <c:v>-7.6163550000000004</c:v>
                </c:pt>
                <c:pt idx="198">
                  <c:v>-7.6060540000000003</c:v>
                </c:pt>
                <c:pt idx="199">
                  <c:v>-8.1507629999999995</c:v>
                </c:pt>
                <c:pt idx="200">
                  <c:v>-8.0683489999999995</c:v>
                </c:pt>
                <c:pt idx="201">
                  <c:v>-6.9621890000000004</c:v>
                </c:pt>
                <c:pt idx="202">
                  <c:v>-7.0330139999999997</c:v>
                </c:pt>
                <c:pt idx="203">
                  <c:v>-8.0163159999999998</c:v>
                </c:pt>
                <c:pt idx="204">
                  <c:v>-10.081388</c:v>
                </c:pt>
                <c:pt idx="205">
                  <c:v>-6.8792879999999998</c:v>
                </c:pt>
                <c:pt idx="206">
                  <c:v>-5.8612520000000004</c:v>
                </c:pt>
                <c:pt idx="207">
                  <c:v>-4.8053489999999996</c:v>
                </c:pt>
                <c:pt idx="208">
                  <c:v>-13.816174</c:v>
                </c:pt>
                <c:pt idx="209">
                  <c:v>-13.620161</c:v>
                </c:pt>
                <c:pt idx="210">
                  <c:v>-7.8103109999999996</c:v>
                </c:pt>
                <c:pt idx="211">
                  <c:v>-7.5409319999999997</c:v>
                </c:pt>
                <c:pt idx="212">
                  <c:v>-10.642557</c:v>
                </c:pt>
                <c:pt idx="213">
                  <c:v>-10.46472</c:v>
                </c:pt>
                <c:pt idx="214">
                  <c:v>-8.9791469999999993</c:v>
                </c:pt>
                <c:pt idx="215">
                  <c:v>-8.3752309999999994</c:v>
                </c:pt>
                <c:pt idx="216">
                  <c:v>-2.430183</c:v>
                </c:pt>
                <c:pt idx="217">
                  <c:v>-2.2552940000000001</c:v>
                </c:pt>
                <c:pt idx="218">
                  <c:v>-2.3865479999999999</c:v>
                </c:pt>
                <c:pt idx="219">
                  <c:v>-3.8154520000000001</c:v>
                </c:pt>
                <c:pt idx="220">
                  <c:v>-3.8053349999999999</c:v>
                </c:pt>
                <c:pt idx="221">
                  <c:v>-4.8187300000000004</c:v>
                </c:pt>
                <c:pt idx="222">
                  <c:v>-4.7907200000000003</c:v>
                </c:pt>
                <c:pt idx="223">
                  <c:v>-9.0969669999999994</c:v>
                </c:pt>
                <c:pt idx="224">
                  <c:v>-9.1325199999999995</c:v>
                </c:pt>
                <c:pt idx="225">
                  <c:v>-2.7995109999999999</c:v>
                </c:pt>
                <c:pt idx="226">
                  <c:v>-2.114433</c:v>
                </c:pt>
                <c:pt idx="227">
                  <c:v>-9.64269</c:v>
                </c:pt>
                <c:pt idx="228">
                  <c:v>-9.6848279999999995</c:v>
                </c:pt>
                <c:pt idx="229">
                  <c:v>-9.689235</c:v>
                </c:pt>
                <c:pt idx="230">
                  <c:v>-9.7223760000000006</c:v>
                </c:pt>
                <c:pt idx="231">
                  <c:v>-3.8007749999999998</c:v>
                </c:pt>
                <c:pt idx="232">
                  <c:v>-3.843547</c:v>
                </c:pt>
                <c:pt idx="233">
                  <c:v>-2.284945</c:v>
                </c:pt>
                <c:pt idx="234">
                  <c:v>-2.4780489999999999</c:v>
                </c:pt>
                <c:pt idx="235">
                  <c:v>-3.7382200000000001</c:v>
                </c:pt>
                <c:pt idx="236">
                  <c:v>-3.8642289999999999</c:v>
                </c:pt>
                <c:pt idx="237">
                  <c:v>-4.3052460000000004</c:v>
                </c:pt>
                <c:pt idx="238">
                  <c:v>-4.6100029999999999</c:v>
                </c:pt>
                <c:pt idx="239">
                  <c:v>-5.0425899999999997</c:v>
                </c:pt>
                <c:pt idx="240">
                  <c:v>-5.013198</c:v>
                </c:pt>
                <c:pt idx="241">
                  <c:v>-2.7551009999999998</c:v>
                </c:pt>
                <c:pt idx="242">
                  <c:v>-3.9872350000000001</c:v>
                </c:pt>
                <c:pt idx="243">
                  <c:v>-3.9825919999999999</c:v>
                </c:pt>
                <c:pt idx="244">
                  <c:v>-5.2994260000000004</c:v>
                </c:pt>
                <c:pt idx="245">
                  <c:v>-5.3050160000000002</c:v>
                </c:pt>
                <c:pt idx="246">
                  <c:v>-4.5513000000000003</c:v>
                </c:pt>
                <c:pt idx="247">
                  <c:v>-4.5028639999999998</c:v>
                </c:pt>
                <c:pt idx="248">
                  <c:v>-4.5774869999999996</c:v>
                </c:pt>
                <c:pt idx="249">
                  <c:v>-4.470974</c:v>
                </c:pt>
                <c:pt idx="250">
                  <c:v>-2.7686320000000002</c:v>
                </c:pt>
                <c:pt idx="251">
                  <c:v>-2.5966170000000002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A-48E9-91F2-79F079C1E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5400"/>
          <c:min val="443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150"/>
      </c:valAx>
      <c:valAx>
        <c:axId val="1554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δ</a:t>
                </a:r>
                <a:r>
                  <a:rPr lang="el-GR" sz="900" b="1" i="0" u="none" strike="noStrike" baseline="30000">
                    <a:effectLst/>
                  </a:rPr>
                  <a:t>18</a:t>
                </a:r>
                <a:r>
                  <a:rPr lang="en-US" sz="900" b="1" i="0" u="none" strike="noStrike" baseline="0">
                    <a:effectLst/>
                  </a:rPr>
                  <a:t>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At val="44250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Neversink</a:t>
            </a:r>
            <a:r>
              <a:rPr lang="en-US" baseline="0"/>
              <a:t> Reservoir</a:t>
            </a:r>
            <a:r>
              <a:rPr lang="en-US"/>
              <a:t>, Claryville NY (2020-2022) </a:t>
            </a:r>
          </a:p>
        </c:rich>
      </c:tx>
      <c:layout>
        <c:manualLayout>
          <c:xMode val="edge"/>
          <c:yMode val="edge"/>
          <c:x val="0.10845783715481717"/>
          <c:y val="1.966925641723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3649928783789"/>
          <c:y val="0.13593807639957764"/>
          <c:w val="0.82231917188531323"/>
          <c:h val="0.66639644029792522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Rerservoir'!$A$41:$A$79</c:f>
              <c:numCache>
                <c:formatCode>m/d/yyyy</c:formatCode>
                <c:ptCount val="39"/>
                <c:pt idx="0">
                  <c:v>44075</c:v>
                </c:pt>
                <c:pt idx="1">
                  <c:v>44096</c:v>
                </c:pt>
                <c:pt idx="2">
                  <c:v>44112</c:v>
                </c:pt>
                <c:pt idx="3">
                  <c:v>44127</c:v>
                </c:pt>
                <c:pt idx="4">
                  <c:v>44139</c:v>
                </c:pt>
                <c:pt idx="5">
                  <c:v>44173</c:v>
                </c:pt>
                <c:pt idx="6">
                  <c:v>44201</c:v>
                </c:pt>
                <c:pt idx="7">
                  <c:v>44231</c:v>
                </c:pt>
                <c:pt idx="8">
                  <c:v>44257</c:v>
                </c:pt>
                <c:pt idx="9">
                  <c:v>44266</c:v>
                </c:pt>
                <c:pt idx="10">
                  <c:v>44300</c:v>
                </c:pt>
                <c:pt idx="11">
                  <c:v>44313</c:v>
                </c:pt>
                <c:pt idx="12">
                  <c:v>44328</c:v>
                </c:pt>
                <c:pt idx="13">
                  <c:v>44349</c:v>
                </c:pt>
                <c:pt idx="14">
                  <c:v>44384</c:v>
                </c:pt>
                <c:pt idx="15">
                  <c:v>44412</c:v>
                </c:pt>
                <c:pt idx="16">
                  <c:v>44440</c:v>
                </c:pt>
                <c:pt idx="17">
                  <c:v>44475</c:v>
                </c:pt>
                <c:pt idx="18">
                  <c:v>44496</c:v>
                </c:pt>
                <c:pt idx="19">
                  <c:v>44517</c:v>
                </c:pt>
                <c:pt idx="20">
                  <c:v>44538</c:v>
                </c:pt>
                <c:pt idx="21">
                  <c:v>44559</c:v>
                </c:pt>
                <c:pt idx="22">
                  <c:v>44580</c:v>
                </c:pt>
                <c:pt idx="23">
                  <c:v>44601</c:v>
                </c:pt>
                <c:pt idx="24">
                  <c:v>44622</c:v>
                </c:pt>
                <c:pt idx="25">
                  <c:v>44643</c:v>
                </c:pt>
                <c:pt idx="26">
                  <c:v>44664</c:v>
                </c:pt>
                <c:pt idx="27">
                  <c:v>44671</c:v>
                </c:pt>
                <c:pt idx="28">
                  <c:v>44686</c:v>
                </c:pt>
                <c:pt idx="29">
                  <c:v>44728</c:v>
                </c:pt>
                <c:pt idx="30">
                  <c:v>44756</c:v>
                </c:pt>
                <c:pt idx="31">
                  <c:v>44784</c:v>
                </c:pt>
                <c:pt idx="32">
                  <c:v>44805</c:v>
                </c:pt>
                <c:pt idx="33">
                  <c:v>44834</c:v>
                </c:pt>
                <c:pt idx="34">
                  <c:v>44848</c:v>
                </c:pt>
                <c:pt idx="35">
                  <c:v>44862</c:v>
                </c:pt>
                <c:pt idx="36">
                  <c:v>44873</c:v>
                </c:pt>
                <c:pt idx="37">
                  <c:v>44897</c:v>
                </c:pt>
                <c:pt idx="38">
                  <c:v>44944</c:v>
                </c:pt>
              </c:numCache>
            </c:numRef>
          </c:xVal>
          <c:yVal>
            <c:numRef>
              <c:f>'Neversink Rerservoir'!$B$41:$B$79</c:f>
              <c:numCache>
                <c:formatCode>General</c:formatCode>
                <c:ptCount val="39"/>
                <c:pt idx="0">
                  <c:v>-9</c:v>
                </c:pt>
                <c:pt idx="1">
                  <c:v>-9.0500000000000007</c:v>
                </c:pt>
                <c:pt idx="2">
                  <c:v>-8.9</c:v>
                </c:pt>
                <c:pt idx="3">
                  <c:v>-9.0399999999999991</c:v>
                </c:pt>
                <c:pt idx="4">
                  <c:v>-8.99</c:v>
                </c:pt>
                <c:pt idx="5">
                  <c:v>-8.7799999999999994</c:v>
                </c:pt>
                <c:pt idx="6">
                  <c:v>-9.01</c:v>
                </c:pt>
                <c:pt idx="7">
                  <c:v>-9.25</c:v>
                </c:pt>
                <c:pt idx="8">
                  <c:v>-9.42</c:v>
                </c:pt>
                <c:pt idx="9">
                  <c:v>-9.43</c:v>
                </c:pt>
                <c:pt idx="10">
                  <c:v>-9.6300000000000008</c:v>
                </c:pt>
                <c:pt idx="11">
                  <c:v>-9.4600000000000009</c:v>
                </c:pt>
                <c:pt idx="12">
                  <c:v>-9.6</c:v>
                </c:pt>
                <c:pt idx="13">
                  <c:v>-9.5399999999999991</c:v>
                </c:pt>
                <c:pt idx="14">
                  <c:v>-8.4499999999999993</c:v>
                </c:pt>
                <c:pt idx="15">
                  <c:v>-9.2200000000000006</c:v>
                </c:pt>
                <c:pt idx="16">
                  <c:v>-9.0399999999999991</c:v>
                </c:pt>
                <c:pt idx="17">
                  <c:v>-8.5299999999999994</c:v>
                </c:pt>
                <c:pt idx="18">
                  <c:v>-9.99</c:v>
                </c:pt>
                <c:pt idx="27">
                  <c:v>-9.7100000000000009</c:v>
                </c:pt>
                <c:pt idx="28">
                  <c:v>-9.3800000000000008</c:v>
                </c:pt>
                <c:pt idx="29" formatCode="0.00">
                  <c:v>-8.85</c:v>
                </c:pt>
                <c:pt idx="30" formatCode="0.00">
                  <c:v>-9.18</c:v>
                </c:pt>
                <c:pt idx="31" formatCode="0.00">
                  <c:v>-8.92</c:v>
                </c:pt>
                <c:pt idx="32" formatCode="0.00">
                  <c:v>-8.6999999999999993</c:v>
                </c:pt>
                <c:pt idx="33">
                  <c:v>-8.74</c:v>
                </c:pt>
                <c:pt idx="34">
                  <c:v>-7.37</c:v>
                </c:pt>
                <c:pt idx="35">
                  <c:v>-8.2899999999999991</c:v>
                </c:pt>
                <c:pt idx="36">
                  <c:v>-8.34</c:v>
                </c:pt>
                <c:pt idx="37">
                  <c:v>-8.4</c:v>
                </c:pt>
                <c:pt idx="38">
                  <c:v>-8.64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C-4860-AF58-4B7930667178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'Neversink Rerservoir'!$A$42:$A$78</c:f>
              <c:numCache>
                <c:formatCode>m/d/yyyy</c:formatCode>
                <c:ptCount val="37"/>
                <c:pt idx="0">
                  <c:v>44096</c:v>
                </c:pt>
                <c:pt idx="1">
                  <c:v>44112</c:v>
                </c:pt>
                <c:pt idx="2">
                  <c:v>44127</c:v>
                </c:pt>
                <c:pt idx="3">
                  <c:v>44139</c:v>
                </c:pt>
                <c:pt idx="4">
                  <c:v>44173</c:v>
                </c:pt>
                <c:pt idx="5">
                  <c:v>44201</c:v>
                </c:pt>
                <c:pt idx="6">
                  <c:v>44231</c:v>
                </c:pt>
                <c:pt idx="7">
                  <c:v>44257</c:v>
                </c:pt>
                <c:pt idx="8">
                  <c:v>44266</c:v>
                </c:pt>
                <c:pt idx="9">
                  <c:v>44300</c:v>
                </c:pt>
                <c:pt idx="10">
                  <c:v>44313</c:v>
                </c:pt>
                <c:pt idx="11">
                  <c:v>44328</c:v>
                </c:pt>
                <c:pt idx="12">
                  <c:v>44349</c:v>
                </c:pt>
                <c:pt idx="13">
                  <c:v>44384</c:v>
                </c:pt>
                <c:pt idx="14">
                  <c:v>44412</c:v>
                </c:pt>
                <c:pt idx="15">
                  <c:v>44440</c:v>
                </c:pt>
                <c:pt idx="16">
                  <c:v>44475</c:v>
                </c:pt>
                <c:pt idx="17">
                  <c:v>44496</c:v>
                </c:pt>
                <c:pt idx="18">
                  <c:v>44517</c:v>
                </c:pt>
                <c:pt idx="19">
                  <c:v>44538</c:v>
                </c:pt>
                <c:pt idx="20">
                  <c:v>44559</c:v>
                </c:pt>
                <c:pt idx="21">
                  <c:v>44580</c:v>
                </c:pt>
                <c:pt idx="22">
                  <c:v>44601</c:v>
                </c:pt>
                <c:pt idx="23">
                  <c:v>44622</c:v>
                </c:pt>
                <c:pt idx="24">
                  <c:v>44643</c:v>
                </c:pt>
                <c:pt idx="25">
                  <c:v>44664</c:v>
                </c:pt>
                <c:pt idx="26">
                  <c:v>44671</c:v>
                </c:pt>
                <c:pt idx="27">
                  <c:v>44686</c:v>
                </c:pt>
                <c:pt idx="28">
                  <c:v>44728</c:v>
                </c:pt>
                <c:pt idx="29">
                  <c:v>44756</c:v>
                </c:pt>
                <c:pt idx="30">
                  <c:v>44784</c:v>
                </c:pt>
                <c:pt idx="31">
                  <c:v>44805</c:v>
                </c:pt>
                <c:pt idx="32">
                  <c:v>44834</c:v>
                </c:pt>
                <c:pt idx="33">
                  <c:v>44848</c:v>
                </c:pt>
                <c:pt idx="34">
                  <c:v>44862</c:v>
                </c:pt>
                <c:pt idx="35">
                  <c:v>44873</c:v>
                </c:pt>
                <c:pt idx="36">
                  <c:v>44897</c:v>
                </c:pt>
              </c:numCache>
            </c:numRef>
          </c:xVal>
          <c:yVal>
            <c:numRef>
              <c:f>'Neversink Rerservoir'!$F$42:$F$78</c:f>
              <c:numCache>
                <c:formatCode>#,##0.00</c:formatCode>
                <c:ptCount val="37"/>
                <c:pt idx="0">
                  <c:v>-8.7035758285295053</c:v>
                </c:pt>
                <c:pt idx="1">
                  <c:v>-8.6680379053437733</c:v>
                </c:pt>
                <c:pt idx="2">
                  <c:v>-8.6617295011358397</c:v>
                </c:pt>
                <c:pt idx="3">
                  <c:v>-8.6758704675230334</c:v>
                </c:pt>
                <c:pt idx="4">
                  <c:v>-8.8005232850369524</c:v>
                </c:pt>
                <c:pt idx="5">
                  <c:v>-8.971638793155984</c:v>
                </c:pt>
                <c:pt idx="6">
                  <c:v>-9.1768704891670563</c:v>
                </c:pt>
                <c:pt idx="7">
                  <c:v>-9.3324804396028576</c:v>
                </c:pt>
                <c:pt idx="8">
                  <c:v>-9.3752642104830635</c:v>
                </c:pt>
                <c:pt idx="9">
                  <c:v>-9.4630326366904267</c:v>
                </c:pt>
                <c:pt idx="10">
                  <c:v>-9.4615523755015367</c:v>
                </c:pt>
                <c:pt idx="11">
                  <c:v>-9.4351904173425947</c:v>
                </c:pt>
                <c:pt idx="12">
                  <c:v>-9.3575135509150904</c:v>
                </c:pt>
                <c:pt idx="13">
                  <c:v>-9.1506453997202684</c:v>
                </c:pt>
                <c:pt idx="14">
                  <c:v>-8.9587786754523133</c:v>
                </c:pt>
                <c:pt idx="15">
                  <c:v>-8.7906206912462252</c:v>
                </c:pt>
                <c:pt idx="16">
                  <c:v>-8.6708865170902349</c:v>
                </c:pt>
                <c:pt idx="17">
                  <c:v>-8.6645630784966912</c:v>
                </c:pt>
                <c:pt idx="18">
                  <c:v>-8.7097211050531396</c:v>
                </c:pt>
                <c:pt idx="19">
                  <c:v>-8.8005232850369524</c:v>
                </c:pt>
                <c:pt idx="20">
                  <c:v>-8.9252321562497468</c:v>
                </c:pt>
                <c:pt idx="21">
                  <c:v>-9.067727338520875</c:v>
                </c:pt>
                <c:pt idx="22">
                  <c:v>-9.2095893201639747</c:v>
                </c:pt>
                <c:pt idx="23">
                  <c:v>-9.3324804396028593</c:v>
                </c:pt>
                <c:pt idx="24">
                  <c:v>-9.4205152867164514</c:v>
                </c:pt>
                <c:pt idx="25">
                  <c:v>-9.4623141161030428</c:v>
                </c:pt>
                <c:pt idx="26">
                  <c:v>-9.4648484012530574</c:v>
                </c:pt>
                <c:pt idx="27">
                  <c:v>-9.4507115056334747</c:v>
                </c:pt>
                <c:pt idx="28">
                  <c:v>-9.2837252211453514</c:v>
                </c:pt>
                <c:pt idx="29">
                  <c:v>-9.1028481316861569</c:v>
                </c:pt>
                <c:pt idx="30">
                  <c:v>-8.9128522950795563</c:v>
                </c:pt>
                <c:pt idx="31">
                  <c:v>-8.7906206912462252</c:v>
                </c:pt>
                <c:pt idx="32">
                  <c:v>-8.6822032762373276</c:v>
                </c:pt>
                <c:pt idx="33">
                  <c:v>-8.6623102323928034</c:v>
                </c:pt>
                <c:pt idx="34">
                  <c:v>-8.6655671222311774</c:v>
                </c:pt>
                <c:pt idx="35">
                  <c:v>-8.6842906890689822</c:v>
                </c:pt>
                <c:pt idx="36">
                  <c:v>-8.770508866621908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C-4860-AF58-4B793066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4950"/>
          <c:min val="4405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  <a:alpha val="9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200"/>
      </c:valAx>
      <c:valAx>
        <c:axId val="155447296"/>
        <c:scaling>
          <c:orientation val="minMax"/>
          <c:max val="-8"/>
          <c:min val="-10.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  <c:majorUnit val="0.5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u="none" strike="noStrike" baseline="0">
                <a:effectLst/>
              </a:rPr>
              <a:t>δ</a:t>
            </a:r>
            <a:r>
              <a:rPr lang="el-GR" sz="1800" b="0" i="0" u="none" strike="noStrike" baseline="30000">
                <a:effectLst/>
              </a:rPr>
              <a:t>18</a:t>
            </a:r>
            <a:r>
              <a:rPr lang="en-US" sz="1800" b="0" i="0" u="none" strike="noStrike" baseline="0">
                <a:effectLst/>
              </a:rPr>
              <a:t>O</a:t>
            </a:r>
            <a:r>
              <a:rPr lang="en-US" sz="1800"/>
              <a:t> Mill Site, Amherst MA (2021-2024)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2601151519086"/>
          <c:y val="0.11069197424300314"/>
          <c:w val="0.80784983412016931"/>
          <c:h val="0.69030393621012964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'WET 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'WET '!$B$3:$B$41</c:f>
              <c:numCache>
                <c:formatCode>General</c:formatCode>
                <c:ptCount val="39"/>
                <c:pt idx="0">
                  <c:v>-8.4088130000000003</c:v>
                </c:pt>
                <c:pt idx="1">
                  <c:v>-8.1005090000000006</c:v>
                </c:pt>
                <c:pt idx="2">
                  <c:v>-7.6695169999999999</c:v>
                </c:pt>
                <c:pt idx="6">
                  <c:v>-8.6121160000000003</c:v>
                </c:pt>
                <c:pt idx="8">
                  <c:v>-8.5503459999999993</c:v>
                </c:pt>
                <c:pt idx="9">
                  <c:v>-8.1843470000000007</c:v>
                </c:pt>
                <c:pt idx="10">
                  <c:v>-8.1917559999999998</c:v>
                </c:pt>
                <c:pt idx="11">
                  <c:v>-6.6063809999999998</c:v>
                </c:pt>
                <c:pt idx="12">
                  <c:v>-5.1203320000000003</c:v>
                </c:pt>
                <c:pt idx="13">
                  <c:v>-7.6594470000000001</c:v>
                </c:pt>
                <c:pt idx="14">
                  <c:v>-7.9638390000000001</c:v>
                </c:pt>
                <c:pt idx="15">
                  <c:v>-7.9076829999999996</c:v>
                </c:pt>
                <c:pt idx="16">
                  <c:v>-7.6897010000000003</c:v>
                </c:pt>
                <c:pt idx="17">
                  <c:v>-8.7955450000000006</c:v>
                </c:pt>
                <c:pt idx="18">
                  <c:v>-8.0756990000000002</c:v>
                </c:pt>
                <c:pt idx="19">
                  <c:v>-8.3563759999999991</c:v>
                </c:pt>
                <c:pt idx="20">
                  <c:v>-8.5850670000000004</c:v>
                </c:pt>
                <c:pt idx="21">
                  <c:v>-7.0122369999999998</c:v>
                </c:pt>
                <c:pt idx="22">
                  <c:v>-8.1306820000000002</c:v>
                </c:pt>
                <c:pt idx="23">
                  <c:v>-7.6985299999999999</c:v>
                </c:pt>
                <c:pt idx="24">
                  <c:v>-7.9564339999999998</c:v>
                </c:pt>
                <c:pt idx="25">
                  <c:v>-7.4000570000000003</c:v>
                </c:pt>
                <c:pt idx="26">
                  <c:v>-8.2534919999999996</c:v>
                </c:pt>
                <c:pt idx="27">
                  <c:v>-7.3094299999999999</c:v>
                </c:pt>
                <c:pt idx="28">
                  <c:v>-7.642334</c:v>
                </c:pt>
                <c:pt idx="29">
                  <c:v>-10.656753999999999</c:v>
                </c:pt>
                <c:pt idx="30">
                  <c:v>-9.1022800000000004</c:v>
                </c:pt>
                <c:pt idx="31">
                  <c:v>-8.7919619999999998</c:v>
                </c:pt>
                <c:pt idx="32">
                  <c:v>-8.6529779999999992</c:v>
                </c:pt>
                <c:pt idx="33">
                  <c:v>-8.9092439999999993</c:v>
                </c:pt>
                <c:pt idx="34">
                  <c:v>-8.4521029999999993</c:v>
                </c:pt>
                <c:pt idx="35">
                  <c:v>-7.4342750000000004</c:v>
                </c:pt>
                <c:pt idx="36">
                  <c:v>-7.7709570000000001</c:v>
                </c:pt>
                <c:pt idx="37">
                  <c:v>-8.1278860000000002</c:v>
                </c:pt>
                <c:pt idx="38">
                  <c:v>-7.1132330000000001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5-4CA8-AB20-EE5E110D87F8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'WET 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'WET '!$F$3:$F$41</c:f>
              <c:numCache>
                <c:formatCode>#,##0.00</c:formatCode>
                <c:ptCount val="39"/>
                <c:pt idx="1">
                  <c:v>-7.4589581473317992</c:v>
                </c:pt>
                <c:pt idx="2">
                  <c:v>-7.3725401816460234</c:v>
                </c:pt>
                <c:pt idx="3">
                  <c:v>-7.4927027657036884</c:v>
                </c:pt>
                <c:pt idx="4">
                  <c:v>-7.7782407626355257</c:v>
                </c:pt>
                <c:pt idx="5">
                  <c:v>-8.1446791957896867</c:v>
                </c:pt>
                <c:pt idx="6">
                  <c:v>-8.2136549232111129</c:v>
                </c:pt>
                <c:pt idx="7">
                  <c:v>-8.5271823388292898</c:v>
                </c:pt>
                <c:pt idx="8">
                  <c:v>-8.7265544381678932</c:v>
                </c:pt>
                <c:pt idx="9">
                  <c:v>-8.7130224566396315</c:v>
                </c:pt>
                <c:pt idx="10">
                  <c:v>-7.9877883912995786</c:v>
                </c:pt>
                <c:pt idx="11">
                  <c:v>-7.6334943076086663</c:v>
                </c:pt>
                <c:pt idx="12">
                  <c:v>-7.4647894306929787</c:v>
                </c:pt>
                <c:pt idx="13">
                  <c:v>-7.4206356056409151</c:v>
                </c:pt>
                <c:pt idx="14">
                  <c:v>-7.6755994077577565</c:v>
                </c:pt>
                <c:pt idx="15">
                  <c:v>-7.9463428701335665</c:v>
                </c:pt>
                <c:pt idx="16">
                  <c:v>-8.3028127745772551</c:v>
                </c:pt>
                <c:pt idx="17">
                  <c:v>-8.6908487646769608</c:v>
                </c:pt>
                <c:pt idx="18">
                  <c:v>-8.7317283509198358</c:v>
                </c:pt>
                <c:pt idx="19">
                  <c:v>-8.6930931993006304</c:v>
                </c:pt>
                <c:pt idx="20">
                  <c:v>-8.3828054797856826</c:v>
                </c:pt>
                <c:pt idx="21">
                  <c:v>-8.0579483367761018</c:v>
                </c:pt>
                <c:pt idx="22">
                  <c:v>-7.7843424418487492</c:v>
                </c:pt>
                <c:pt idx="23">
                  <c:v>-7.427715717410261</c:v>
                </c:pt>
                <c:pt idx="24">
                  <c:v>-7.3782898112120758</c:v>
                </c:pt>
                <c:pt idx="25">
                  <c:v>-7.4734427483231372</c:v>
                </c:pt>
                <c:pt idx="26">
                  <c:v>-7.7154853392430098</c:v>
                </c:pt>
                <c:pt idx="27">
                  <c:v>-8.0395902398163646</c:v>
                </c:pt>
                <c:pt idx="28">
                  <c:v>-8.236299078301947</c:v>
                </c:pt>
                <c:pt idx="29">
                  <c:v>-8.6733231915430018</c:v>
                </c:pt>
                <c:pt idx="30">
                  <c:v>-8.729654236936252</c:v>
                </c:pt>
                <c:pt idx="31">
                  <c:v>-8.6663277025875534</c:v>
                </c:pt>
                <c:pt idx="32">
                  <c:v>-8.3828054797856844</c:v>
                </c:pt>
                <c:pt idx="33">
                  <c:v>-8.2426903275100987</c:v>
                </c:pt>
                <c:pt idx="34">
                  <c:v>-7.8840575514655571</c:v>
                </c:pt>
                <c:pt idx="35">
                  <c:v>-7.5975763781810963</c:v>
                </c:pt>
                <c:pt idx="36">
                  <c:v>-7.3879023372471879</c:v>
                </c:pt>
                <c:pt idx="37">
                  <c:v>-7.375388464155459</c:v>
                </c:pt>
                <c:pt idx="38">
                  <c:v>-8.0161876039315629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5-4CA8-AB20-EE5E110D87F8}"/>
            </c:ext>
          </c:extLst>
        </c:ser>
        <c:ser>
          <c:idx val="2"/>
          <c:order val="2"/>
          <c:tx>
            <c:v>Precipitation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ysClr val="window" lastClr="FFFFFF"/>
              </a:solidFill>
              <a:ln w="12700">
                <a:solidFill>
                  <a:srgbClr val="1F497D">
                    <a:lumMod val="75000"/>
                  </a:srgb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'WET '!$A$52:$A$284</c:f>
              <c:numCache>
                <c:formatCode>m/d/yyyy</c:formatCode>
                <c:ptCount val="233"/>
                <c:pt idx="0">
                  <c:v>44394</c:v>
                </c:pt>
                <c:pt idx="1">
                  <c:v>44394</c:v>
                </c:pt>
                <c:pt idx="2">
                  <c:v>44394</c:v>
                </c:pt>
                <c:pt idx="3">
                  <c:v>44395</c:v>
                </c:pt>
                <c:pt idx="4">
                  <c:v>44395</c:v>
                </c:pt>
                <c:pt idx="5">
                  <c:v>44396</c:v>
                </c:pt>
                <c:pt idx="6">
                  <c:v>44396</c:v>
                </c:pt>
                <c:pt idx="7">
                  <c:v>44440</c:v>
                </c:pt>
                <c:pt idx="8">
                  <c:v>44440</c:v>
                </c:pt>
                <c:pt idx="9">
                  <c:v>44448</c:v>
                </c:pt>
                <c:pt idx="10">
                  <c:v>44454</c:v>
                </c:pt>
                <c:pt idx="11">
                  <c:v>44448</c:v>
                </c:pt>
                <c:pt idx="12">
                  <c:v>44386</c:v>
                </c:pt>
                <c:pt idx="13">
                  <c:v>44346</c:v>
                </c:pt>
                <c:pt idx="14">
                  <c:v>44346</c:v>
                </c:pt>
                <c:pt idx="15">
                  <c:v>44344</c:v>
                </c:pt>
                <c:pt idx="16">
                  <c:v>44344</c:v>
                </c:pt>
                <c:pt idx="17">
                  <c:v>44345</c:v>
                </c:pt>
                <c:pt idx="18">
                  <c:v>45077</c:v>
                </c:pt>
                <c:pt idx="19">
                  <c:v>45077</c:v>
                </c:pt>
                <c:pt idx="20">
                  <c:v>44359</c:v>
                </c:pt>
                <c:pt idx="21">
                  <c:v>44369</c:v>
                </c:pt>
                <c:pt idx="22">
                  <c:v>44369</c:v>
                </c:pt>
                <c:pt idx="23">
                  <c:v>44377</c:v>
                </c:pt>
                <c:pt idx="24">
                  <c:v>44378</c:v>
                </c:pt>
                <c:pt idx="25">
                  <c:v>44379</c:v>
                </c:pt>
                <c:pt idx="26">
                  <c:v>44379</c:v>
                </c:pt>
                <c:pt idx="27">
                  <c:v>44380</c:v>
                </c:pt>
                <c:pt idx="28">
                  <c:v>44386</c:v>
                </c:pt>
                <c:pt idx="29">
                  <c:v>44378</c:v>
                </c:pt>
                <c:pt idx="30">
                  <c:v>44380</c:v>
                </c:pt>
                <c:pt idx="31">
                  <c:v>44381</c:v>
                </c:pt>
                <c:pt idx="32">
                  <c:v>44381</c:v>
                </c:pt>
                <c:pt idx="33">
                  <c:v>44383</c:v>
                </c:pt>
                <c:pt idx="34">
                  <c:v>44384</c:v>
                </c:pt>
                <c:pt idx="35">
                  <c:v>44385</c:v>
                </c:pt>
                <c:pt idx="36">
                  <c:v>44385</c:v>
                </c:pt>
                <c:pt idx="37">
                  <c:v>44385</c:v>
                </c:pt>
                <c:pt idx="38">
                  <c:v>44386</c:v>
                </c:pt>
                <c:pt idx="39">
                  <c:v>44386</c:v>
                </c:pt>
                <c:pt idx="40">
                  <c:v>44386</c:v>
                </c:pt>
                <c:pt idx="41">
                  <c:v>44386</c:v>
                </c:pt>
                <c:pt idx="42">
                  <c:v>44387</c:v>
                </c:pt>
                <c:pt idx="43">
                  <c:v>44387</c:v>
                </c:pt>
                <c:pt idx="44">
                  <c:v>44388</c:v>
                </c:pt>
                <c:pt idx="45">
                  <c:v>44388</c:v>
                </c:pt>
                <c:pt idx="46">
                  <c:v>44389</c:v>
                </c:pt>
                <c:pt idx="47">
                  <c:v>44389</c:v>
                </c:pt>
                <c:pt idx="48">
                  <c:v>44389</c:v>
                </c:pt>
                <c:pt idx="49">
                  <c:v>44390</c:v>
                </c:pt>
                <c:pt idx="50">
                  <c:v>44390</c:v>
                </c:pt>
                <c:pt idx="51">
                  <c:v>44758</c:v>
                </c:pt>
                <c:pt idx="52">
                  <c:v>44799</c:v>
                </c:pt>
                <c:pt idx="53">
                  <c:v>44809</c:v>
                </c:pt>
                <c:pt idx="54">
                  <c:v>44627</c:v>
                </c:pt>
                <c:pt idx="55">
                  <c:v>44644</c:v>
                </c:pt>
                <c:pt idx="56">
                  <c:v>44646</c:v>
                </c:pt>
                <c:pt idx="57">
                  <c:v>44651</c:v>
                </c:pt>
                <c:pt idx="58">
                  <c:v>44659</c:v>
                </c:pt>
                <c:pt idx="59">
                  <c:v>44660</c:v>
                </c:pt>
                <c:pt idx="60">
                  <c:v>44661</c:v>
                </c:pt>
                <c:pt idx="61">
                  <c:v>44670</c:v>
                </c:pt>
                <c:pt idx="62">
                  <c:v>44685</c:v>
                </c:pt>
                <c:pt idx="63">
                  <c:v>44686</c:v>
                </c:pt>
                <c:pt idx="64">
                  <c:v>44700</c:v>
                </c:pt>
                <c:pt idx="65">
                  <c:v>44709</c:v>
                </c:pt>
                <c:pt idx="66">
                  <c:v>44721</c:v>
                </c:pt>
                <c:pt idx="67">
                  <c:v>44739</c:v>
                </c:pt>
                <c:pt idx="68">
                  <c:v>44747</c:v>
                </c:pt>
                <c:pt idx="69">
                  <c:v>44760</c:v>
                </c:pt>
                <c:pt idx="70">
                  <c:v>44795</c:v>
                </c:pt>
                <c:pt idx="71">
                  <c:v>44796</c:v>
                </c:pt>
                <c:pt idx="72">
                  <c:v>45182</c:v>
                </c:pt>
                <c:pt idx="73">
                  <c:v>45188</c:v>
                </c:pt>
                <c:pt idx="74">
                  <c:v>44902</c:v>
                </c:pt>
                <c:pt idx="75">
                  <c:v>44902</c:v>
                </c:pt>
                <c:pt idx="76">
                  <c:v>44930</c:v>
                </c:pt>
                <c:pt idx="77">
                  <c:v>44930</c:v>
                </c:pt>
                <c:pt idx="78">
                  <c:v>44946</c:v>
                </c:pt>
                <c:pt idx="79">
                  <c:v>44946</c:v>
                </c:pt>
                <c:pt idx="80">
                  <c:v>44952</c:v>
                </c:pt>
                <c:pt idx="81">
                  <c:v>44952</c:v>
                </c:pt>
                <c:pt idx="82">
                  <c:v>44858</c:v>
                </c:pt>
                <c:pt idx="83">
                  <c:v>44862</c:v>
                </c:pt>
                <c:pt idx="84">
                  <c:v>44877</c:v>
                </c:pt>
                <c:pt idx="85">
                  <c:v>44892</c:v>
                </c:pt>
                <c:pt idx="86">
                  <c:v>44895</c:v>
                </c:pt>
                <c:pt idx="87">
                  <c:v>44898</c:v>
                </c:pt>
                <c:pt idx="88">
                  <c:v>45008</c:v>
                </c:pt>
                <c:pt idx="89">
                  <c:v>45010</c:v>
                </c:pt>
                <c:pt idx="90">
                  <c:v>45013</c:v>
                </c:pt>
                <c:pt idx="91">
                  <c:v>45013</c:v>
                </c:pt>
                <c:pt idx="92">
                  <c:v>45017</c:v>
                </c:pt>
                <c:pt idx="93">
                  <c:v>45031</c:v>
                </c:pt>
                <c:pt idx="94">
                  <c:v>45033</c:v>
                </c:pt>
                <c:pt idx="95">
                  <c:v>45039</c:v>
                </c:pt>
                <c:pt idx="96">
                  <c:v>45039</c:v>
                </c:pt>
                <c:pt idx="97">
                  <c:v>45045</c:v>
                </c:pt>
                <c:pt idx="98">
                  <c:v>45045</c:v>
                </c:pt>
                <c:pt idx="99">
                  <c:v>45047</c:v>
                </c:pt>
                <c:pt idx="100">
                  <c:v>45048</c:v>
                </c:pt>
                <c:pt idx="101">
                  <c:v>45066</c:v>
                </c:pt>
                <c:pt idx="102">
                  <c:v>45066</c:v>
                </c:pt>
                <c:pt idx="103">
                  <c:v>45070</c:v>
                </c:pt>
                <c:pt idx="104">
                  <c:v>45070</c:v>
                </c:pt>
                <c:pt idx="105">
                  <c:v>45091</c:v>
                </c:pt>
                <c:pt idx="106">
                  <c:v>45091</c:v>
                </c:pt>
                <c:pt idx="107">
                  <c:v>45093</c:v>
                </c:pt>
                <c:pt idx="108">
                  <c:v>45093</c:v>
                </c:pt>
                <c:pt idx="109">
                  <c:v>45177</c:v>
                </c:pt>
                <c:pt idx="110">
                  <c:v>45177</c:v>
                </c:pt>
                <c:pt idx="111">
                  <c:v>45188</c:v>
                </c:pt>
                <c:pt idx="112">
                  <c:v>45178</c:v>
                </c:pt>
                <c:pt idx="113">
                  <c:v>45192</c:v>
                </c:pt>
                <c:pt idx="114">
                  <c:v>45194</c:v>
                </c:pt>
                <c:pt idx="115">
                  <c:v>45179</c:v>
                </c:pt>
                <c:pt idx="116">
                  <c:v>45179</c:v>
                </c:pt>
                <c:pt idx="117">
                  <c:v>45180</c:v>
                </c:pt>
                <c:pt idx="118">
                  <c:v>45180</c:v>
                </c:pt>
                <c:pt idx="119">
                  <c:v>45177</c:v>
                </c:pt>
                <c:pt idx="120">
                  <c:v>45194</c:v>
                </c:pt>
                <c:pt idx="121">
                  <c:v>45194</c:v>
                </c:pt>
                <c:pt idx="122">
                  <c:v>44549</c:v>
                </c:pt>
                <c:pt idx="123">
                  <c:v>44551</c:v>
                </c:pt>
                <c:pt idx="124">
                  <c:v>44556</c:v>
                </c:pt>
                <c:pt idx="125">
                  <c:v>44562</c:v>
                </c:pt>
                <c:pt idx="126">
                  <c:v>44964</c:v>
                </c:pt>
                <c:pt idx="127">
                  <c:v>45198</c:v>
                </c:pt>
                <c:pt idx="128">
                  <c:v>45198</c:v>
                </c:pt>
                <c:pt idx="129">
                  <c:v>45206</c:v>
                </c:pt>
                <c:pt idx="130">
                  <c:v>45206</c:v>
                </c:pt>
                <c:pt idx="131">
                  <c:v>45219</c:v>
                </c:pt>
                <c:pt idx="132">
                  <c:v>45219</c:v>
                </c:pt>
                <c:pt idx="133">
                  <c:v>45220</c:v>
                </c:pt>
                <c:pt idx="134">
                  <c:v>45220</c:v>
                </c:pt>
                <c:pt idx="135">
                  <c:v>45228</c:v>
                </c:pt>
                <c:pt idx="136">
                  <c:v>45228</c:v>
                </c:pt>
                <c:pt idx="137">
                  <c:v>45229</c:v>
                </c:pt>
                <c:pt idx="138">
                  <c:v>45229</c:v>
                </c:pt>
                <c:pt idx="139">
                  <c:v>45257</c:v>
                </c:pt>
                <c:pt idx="140">
                  <c:v>45257</c:v>
                </c:pt>
                <c:pt idx="141">
                  <c:v>45264</c:v>
                </c:pt>
                <c:pt idx="142">
                  <c:v>45264</c:v>
                </c:pt>
                <c:pt idx="143">
                  <c:v>45283</c:v>
                </c:pt>
                <c:pt idx="144">
                  <c:v>45283</c:v>
                </c:pt>
                <c:pt idx="145">
                  <c:v>45304</c:v>
                </c:pt>
                <c:pt idx="146">
                  <c:v>45304</c:v>
                </c:pt>
                <c:pt idx="147">
                  <c:v>45306</c:v>
                </c:pt>
                <c:pt idx="148">
                  <c:v>45315</c:v>
                </c:pt>
                <c:pt idx="149">
                  <c:v>45315</c:v>
                </c:pt>
                <c:pt idx="150">
                  <c:v>45379</c:v>
                </c:pt>
                <c:pt idx="151">
                  <c:v>45384</c:v>
                </c:pt>
                <c:pt idx="152">
                  <c:v>45384</c:v>
                </c:pt>
                <c:pt idx="153">
                  <c:v>45385</c:v>
                </c:pt>
                <c:pt idx="154">
                  <c:v>45385</c:v>
                </c:pt>
                <c:pt idx="155">
                  <c:v>45386</c:v>
                </c:pt>
                <c:pt idx="156">
                  <c:v>45386</c:v>
                </c:pt>
                <c:pt idx="157">
                  <c:v>45469</c:v>
                </c:pt>
                <c:pt idx="158">
                  <c:v>45473</c:v>
                </c:pt>
                <c:pt idx="159">
                  <c:v>45473</c:v>
                </c:pt>
                <c:pt idx="160">
                  <c:v>45345</c:v>
                </c:pt>
                <c:pt idx="161">
                  <c:v>45345</c:v>
                </c:pt>
                <c:pt idx="162">
                  <c:v>45350</c:v>
                </c:pt>
                <c:pt idx="163">
                  <c:v>45350</c:v>
                </c:pt>
                <c:pt idx="164">
                  <c:v>45350</c:v>
                </c:pt>
                <c:pt idx="165">
                  <c:v>45353</c:v>
                </c:pt>
                <c:pt idx="166">
                  <c:v>45353</c:v>
                </c:pt>
                <c:pt idx="167">
                  <c:v>45357</c:v>
                </c:pt>
                <c:pt idx="168">
                  <c:v>45357</c:v>
                </c:pt>
                <c:pt idx="169">
                  <c:v>45358</c:v>
                </c:pt>
                <c:pt idx="170">
                  <c:v>45358</c:v>
                </c:pt>
                <c:pt idx="171">
                  <c:v>45360</c:v>
                </c:pt>
                <c:pt idx="172">
                  <c:v>45360</c:v>
                </c:pt>
                <c:pt idx="173">
                  <c:v>45393</c:v>
                </c:pt>
                <c:pt idx="174">
                  <c:v>45394</c:v>
                </c:pt>
                <c:pt idx="175">
                  <c:v>45394</c:v>
                </c:pt>
                <c:pt idx="176">
                  <c:v>45394</c:v>
                </c:pt>
                <c:pt idx="177">
                  <c:v>45394</c:v>
                </c:pt>
                <c:pt idx="178">
                  <c:v>45450</c:v>
                </c:pt>
                <c:pt idx="179">
                  <c:v>45450</c:v>
                </c:pt>
                <c:pt idx="180">
                  <c:v>45450</c:v>
                </c:pt>
                <c:pt idx="181">
                  <c:v>45450</c:v>
                </c:pt>
                <c:pt idx="182">
                  <c:v>45457</c:v>
                </c:pt>
                <c:pt idx="183">
                  <c:v>45457</c:v>
                </c:pt>
                <c:pt idx="184">
                  <c:v>45462</c:v>
                </c:pt>
                <c:pt idx="185">
                  <c:v>45462</c:v>
                </c:pt>
                <c:pt idx="186">
                  <c:v>45463</c:v>
                </c:pt>
                <c:pt idx="187">
                  <c:v>45463</c:v>
                </c:pt>
                <c:pt idx="188">
                  <c:v>45464</c:v>
                </c:pt>
                <c:pt idx="189">
                  <c:v>45464</c:v>
                </c:pt>
                <c:pt idx="190">
                  <c:v>45465</c:v>
                </c:pt>
                <c:pt idx="191">
                  <c:v>45465</c:v>
                </c:pt>
                <c:pt idx="192">
                  <c:v>45466</c:v>
                </c:pt>
                <c:pt idx="193">
                  <c:v>45469</c:v>
                </c:pt>
                <c:pt idx="194">
                  <c:v>45469</c:v>
                </c:pt>
                <c:pt idx="195">
                  <c:v>45473</c:v>
                </c:pt>
                <c:pt idx="196">
                  <c:v>45473</c:v>
                </c:pt>
                <c:pt idx="197">
                  <c:v>45479</c:v>
                </c:pt>
                <c:pt idx="198">
                  <c:v>45479</c:v>
                </c:pt>
                <c:pt idx="199">
                  <c:v>45479</c:v>
                </c:pt>
                <c:pt idx="200">
                  <c:v>45479</c:v>
                </c:pt>
                <c:pt idx="201">
                  <c:v>45479</c:v>
                </c:pt>
                <c:pt idx="202">
                  <c:v>45479</c:v>
                </c:pt>
                <c:pt idx="203">
                  <c:v>45479</c:v>
                </c:pt>
                <c:pt idx="204">
                  <c:v>45479</c:v>
                </c:pt>
                <c:pt idx="205">
                  <c:v>45486</c:v>
                </c:pt>
                <c:pt idx="206">
                  <c:v>45486</c:v>
                </c:pt>
                <c:pt idx="207">
                  <c:v>45486</c:v>
                </c:pt>
                <c:pt idx="208">
                  <c:v>45486</c:v>
                </c:pt>
                <c:pt idx="209">
                  <c:v>45486</c:v>
                </c:pt>
                <c:pt idx="210">
                  <c:v>45502</c:v>
                </c:pt>
                <c:pt idx="211">
                  <c:v>45502</c:v>
                </c:pt>
                <c:pt idx="212">
                  <c:v>45504</c:v>
                </c:pt>
                <c:pt idx="213">
                  <c:v>45504</c:v>
                </c:pt>
                <c:pt idx="214">
                  <c:v>45504</c:v>
                </c:pt>
                <c:pt idx="215">
                  <c:v>45504</c:v>
                </c:pt>
                <c:pt idx="216">
                  <c:v>45508</c:v>
                </c:pt>
                <c:pt idx="217">
                  <c:v>45508</c:v>
                </c:pt>
                <c:pt idx="218">
                  <c:v>45508</c:v>
                </c:pt>
                <c:pt idx="219">
                  <c:v>45508</c:v>
                </c:pt>
                <c:pt idx="220">
                  <c:v>45510</c:v>
                </c:pt>
                <c:pt idx="221">
                  <c:v>45510</c:v>
                </c:pt>
                <c:pt idx="222">
                  <c:v>45510</c:v>
                </c:pt>
                <c:pt idx="223">
                  <c:v>45510</c:v>
                </c:pt>
                <c:pt idx="224">
                  <c:v>45512</c:v>
                </c:pt>
                <c:pt idx="225">
                  <c:v>45512</c:v>
                </c:pt>
                <c:pt idx="226">
                  <c:v>45561</c:v>
                </c:pt>
                <c:pt idx="227">
                  <c:v>45561</c:v>
                </c:pt>
                <c:pt idx="228">
                  <c:v>45561</c:v>
                </c:pt>
                <c:pt idx="229">
                  <c:v>45573</c:v>
                </c:pt>
                <c:pt idx="230">
                  <c:v>45573</c:v>
                </c:pt>
                <c:pt idx="231">
                  <c:v>45561</c:v>
                </c:pt>
                <c:pt idx="232">
                  <c:v>45561</c:v>
                </c:pt>
              </c:numCache>
            </c:numRef>
          </c:xVal>
          <c:yVal>
            <c:numRef>
              <c:f>'WET '!$B$52:$B$284</c:f>
              <c:numCache>
                <c:formatCode>General</c:formatCode>
                <c:ptCount val="233"/>
                <c:pt idx="0">
                  <c:v>-4.4304360000000003</c:v>
                </c:pt>
                <c:pt idx="1">
                  <c:v>-4.974011</c:v>
                </c:pt>
                <c:pt idx="2">
                  <c:v>-4.9304309999999996</c:v>
                </c:pt>
                <c:pt idx="3">
                  <c:v>-5.1072749999999996</c:v>
                </c:pt>
                <c:pt idx="4">
                  <c:v>-5.1132929999999996</c:v>
                </c:pt>
                <c:pt idx="5">
                  <c:v>-6.1882849999999996</c:v>
                </c:pt>
                <c:pt idx="6">
                  <c:v>-6.0417569999999996</c:v>
                </c:pt>
                <c:pt idx="7">
                  <c:v>-10.089555000000001</c:v>
                </c:pt>
                <c:pt idx="8">
                  <c:v>-11.907382999999999</c:v>
                </c:pt>
                <c:pt idx="9">
                  <c:v>-3.2027570000000001</c:v>
                </c:pt>
                <c:pt idx="10">
                  <c:v>-4.1539010000000003</c:v>
                </c:pt>
                <c:pt idx="11">
                  <c:v>-4.1835769999999997</c:v>
                </c:pt>
                <c:pt idx="12">
                  <c:v>-8.3445420000000006</c:v>
                </c:pt>
                <c:pt idx="13">
                  <c:v>-7.6725950000000003</c:v>
                </c:pt>
                <c:pt idx="14">
                  <c:v>-7.8759300000000003</c:v>
                </c:pt>
                <c:pt idx="15">
                  <c:v>-11.953396</c:v>
                </c:pt>
                <c:pt idx="16">
                  <c:v>-11.273369000000001</c:v>
                </c:pt>
                <c:pt idx="17">
                  <c:v>-12.980399999999999</c:v>
                </c:pt>
                <c:pt idx="18">
                  <c:v>-5.7654500000000004</c:v>
                </c:pt>
                <c:pt idx="19">
                  <c:v>-5.7692699999999997</c:v>
                </c:pt>
                <c:pt idx="20">
                  <c:v>-1.56192</c:v>
                </c:pt>
                <c:pt idx="21">
                  <c:v>-9.2076399999999996</c:v>
                </c:pt>
                <c:pt idx="22">
                  <c:v>-8.9837399999999992</c:v>
                </c:pt>
                <c:pt idx="23">
                  <c:v>-3.8637899999999998</c:v>
                </c:pt>
                <c:pt idx="24">
                  <c:v>-11.0626</c:v>
                </c:pt>
                <c:pt idx="25">
                  <c:v>-11.416480999999999</c:v>
                </c:pt>
                <c:pt idx="26">
                  <c:v>-11.474299999999999</c:v>
                </c:pt>
                <c:pt idx="27">
                  <c:v>-5.7106399999999997</c:v>
                </c:pt>
                <c:pt idx="28">
                  <c:v>-7.2681699999999996</c:v>
                </c:pt>
                <c:pt idx="29">
                  <c:v>-11.102957</c:v>
                </c:pt>
                <c:pt idx="30">
                  <c:v>-5.8606400000000001</c:v>
                </c:pt>
                <c:pt idx="31">
                  <c:v>-10.705655</c:v>
                </c:pt>
                <c:pt idx="32">
                  <c:v>-10.536673</c:v>
                </c:pt>
                <c:pt idx="33">
                  <c:v>-4.6210079999999998</c:v>
                </c:pt>
                <c:pt idx="34">
                  <c:v>-4.9998199999999997</c:v>
                </c:pt>
                <c:pt idx="35">
                  <c:v>-6.0919699999999999</c:v>
                </c:pt>
                <c:pt idx="36">
                  <c:v>-6.2347229999999998</c:v>
                </c:pt>
                <c:pt idx="37">
                  <c:v>-6.2127939999999997</c:v>
                </c:pt>
                <c:pt idx="38">
                  <c:v>-11.849831999999999</c:v>
                </c:pt>
                <c:pt idx="39">
                  <c:v>-11.776306</c:v>
                </c:pt>
                <c:pt idx="40">
                  <c:v>-9.7291709999999991</c:v>
                </c:pt>
                <c:pt idx="41">
                  <c:v>-9.9381409999999999</c:v>
                </c:pt>
                <c:pt idx="42">
                  <c:v>-7.3969589999999998</c:v>
                </c:pt>
                <c:pt idx="43">
                  <c:v>-7.4059889999999999</c:v>
                </c:pt>
                <c:pt idx="44">
                  <c:v>-5.6864980000000003</c:v>
                </c:pt>
                <c:pt idx="45">
                  <c:v>-5.7355159999999996</c:v>
                </c:pt>
                <c:pt idx="46">
                  <c:v>-6.6539529999999996</c:v>
                </c:pt>
                <c:pt idx="47">
                  <c:v>-6.7171609999999999</c:v>
                </c:pt>
                <c:pt idx="48">
                  <c:v>-7.3414919999999997</c:v>
                </c:pt>
                <c:pt idx="49">
                  <c:v>-6.0888200000000001</c:v>
                </c:pt>
                <c:pt idx="50">
                  <c:v>-5.9573799999999997</c:v>
                </c:pt>
                <c:pt idx="51">
                  <c:v>-8.0763839999999991</c:v>
                </c:pt>
                <c:pt idx="52">
                  <c:v>-4.4830170000000003</c:v>
                </c:pt>
                <c:pt idx="53">
                  <c:v>-8.6201670000000004</c:v>
                </c:pt>
                <c:pt idx="54">
                  <c:v>-3.7366899999999998</c:v>
                </c:pt>
                <c:pt idx="55">
                  <c:v>-5.3604279999999997</c:v>
                </c:pt>
                <c:pt idx="56">
                  <c:v>-12.17886</c:v>
                </c:pt>
                <c:pt idx="57">
                  <c:v>-6.1329719999999996</c:v>
                </c:pt>
                <c:pt idx="58">
                  <c:v>-9.2854159999999997</c:v>
                </c:pt>
                <c:pt idx="59">
                  <c:v>-11.830468</c:v>
                </c:pt>
                <c:pt idx="60">
                  <c:v>-6.9379650000000002</c:v>
                </c:pt>
                <c:pt idx="61">
                  <c:v>-9.073461</c:v>
                </c:pt>
                <c:pt idx="62">
                  <c:v>-10.950443999999999</c:v>
                </c:pt>
                <c:pt idx="63">
                  <c:v>-4.3506660000000004</c:v>
                </c:pt>
                <c:pt idx="64">
                  <c:v>-3.963759</c:v>
                </c:pt>
                <c:pt idx="65">
                  <c:v>-8.8400479999999995</c:v>
                </c:pt>
                <c:pt idx="66">
                  <c:v>-5.7168890000000001</c:v>
                </c:pt>
                <c:pt idx="67">
                  <c:v>-3.333059</c:v>
                </c:pt>
                <c:pt idx="68">
                  <c:v>-11.138325999999999</c:v>
                </c:pt>
                <c:pt idx="69">
                  <c:v>-3.0990820000000001</c:v>
                </c:pt>
                <c:pt idx="70">
                  <c:v>-5.058929</c:v>
                </c:pt>
                <c:pt idx="71">
                  <c:v>-8.6031010000000006</c:v>
                </c:pt>
                <c:pt idx="72">
                  <c:v>-7.200628</c:v>
                </c:pt>
                <c:pt idx="73">
                  <c:v>-4.4091209999999998</c:v>
                </c:pt>
                <c:pt idx="74">
                  <c:v>-5.3483210000000003</c:v>
                </c:pt>
                <c:pt idx="75">
                  <c:v>-5.3252410000000001</c:v>
                </c:pt>
                <c:pt idx="76">
                  <c:v>-8.3487760000000009</c:v>
                </c:pt>
                <c:pt idx="77">
                  <c:v>-8.352195</c:v>
                </c:pt>
                <c:pt idx="78">
                  <c:v>-7.8230550000000001</c:v>
                </c:pt>
                <c:pt idx="79">
                  <c:v>-8.0320610000000006</c:v>
                </c:pt>
                <c:pt idx="80">
                  <c:v>-14.036816</c:v>
                </c:pt>
                <c:pt idx="81">
                  <c:v>-13.898334</c:v>
                </c:pt>
                <c:pt idx="82">
                  <c:v>-4.7402959999999998</c:v>
                </c:pt>
                <c:pt idx="83">
                  <c:v>-7.4471809999999996</c:v>
                </c:pt>
                <c:pt idx="84">
                  <c:v>-4.1806390000000002</c:v>
                </c:pt>
                <c:pt idx="85">
                  <c:v>-10.083952999999999</c:v>
                </c:pt>
                <c:pt idx="86">
                  <c:v>-9.2763939999999998</c:v>
                </c:pt>
                <c:pt idx="87">
                  <c:v>-4.9218400000000004</c:v>
                </c:pt>
                <c:pt idx="88">
                  <c:v>-3.7292369999999999</c:v>
                </c:pt>
                <c:pt idx="89">
                  <c:v>-3.6235279999999999</c:v>
                </c:pt>
                <c:pt idx="90">
                  <c:v>-3.972734</c:v>
                </c:pt>
                <c:pt idx="91">
                  <c:v>-3.6235279999999999</c:v>
                </c:pt>
                <c:pt idx="92">
                  <c:v>-2.1453880000000001</c:v>
                </c:pt>
                <c:pt idx="93">
                  <c:v>-4.0173410000000001</c:v>
                </c:pt>
                <c:pt idx="94">
                  <c:v>-3.132854</c:v>
                </c:pt>
                <c:pt idx="95">
                  <c:v>-5.0037859999999998</c:v>
                </c:pt>
                <c:pt idx="96">
                  <c:v>-4.9489840000000003</c:v>
                </c:pt>
                <c:pt idx="97">
                  <c:v>-7.0850070000000001</c:v>
                </c:pt>
                <c:pt idx="98">
                  <c:v>-7.3560489999999996</c:v>
                </c:pt>
                <c:pt idx="99">
                  <c:v>-11.171132999999999</c:v>
                </c:pt>
                <c:pt idx="100">
                  <c:v>-16.974039999999999</c:v>
                </c:pt>
                <c:pt idx="101">
                  <c:v>-3.4502120000000001</c:v>
                </c:pt>
                <c:pt idx="102">
                  <c:v>-3.403527</c:v>
                </c:pt>
                <c:pt idx="103">
                  <c:v>-5.8014799999999997</c:v>
                </c:pt>
                <c:pt idx="104">
                  <c:v>-5.7975539999999999</c:v>
                </c:pt>
                <c:pt idx="105">
                  <c:v>-7.0269259999999996</c:v>
                </c:pt>
                <c:pt idx="106">
                  <c:v>-6.8383690000000001</c:v>
                </c:pt>
                <c:pt idx="107">
                  <c:v>-10.217622</c:v>
                </c:pt>
                <c:pt idx="108">
                  <c:v>-10.361205</c:v>
                </c:pt>
                <c:pt idx="109">
                  <c:v>-3.5169679999999999</c:v>
                </c:pt>
                <c:pt idx="110">
                  <c:v>-3.722966</c:v>
                </c:pt>
                <c:pt idx="111">
                  <c:v>-1.6159730000000001</c:v>
                </c:pt>
                <c:pt idx="112">
                  <c:v>-1.608792</c:v>
                </c:pt>
                <c:pt idx="113">
                  <c:v>-5.3406549999999999</c:v>
                </c:pt>
                <c:pt idx="114">
                  <c:v>-9.8117929999999998</c:v>
                </c:pt>
                <c:pt idx="115">
                  <c:v>-4.4281779999999999</c:v>
                </c:pt>
                <c:pt idx="116">
                  <c:v>-4.4205740000000002</c:v>
                </c:pt>
                <c:pt idx="117">
                  <c:v>-5.2924959999999999</c:v>
                </c:pt>
                <c:pt idx="118">
                  <c:v>-5.0580400000000001</c:v>
                </c:pt>
                <c:pt idx="119">
                  <c:v>-7.2898079999999998</c:v>
                </c:pt>
                <c:pt idx="120">
                  <c:v>-7.9576900000000004</c:v>
                </c:pt>
                <c:pt idx="121">
                  <c:v>-8.3492949999999997</c:v>
                </c:pt>
                <c:pt idx="122">
                  <c:v>-8.0704829999999994</c:v>
                </c:pt>
                <c:pt idx="123">
                  <c:v>-5.9020820000000001</c:v>
                </c:pt>
                <c:pt idx="124">
                  <c:v>-9.5114359999999998</c:v>
                </c:pt>
                <c:pt idx="125">
                  <c:v>-7.1922230000000003</c:v>
                </c:pt>
                <c:pt idx="126">
                  <c:v>-5.3165750000000003</c:v>
                </c:pt>
                <c:pt idx="127">
                  <c:v>-9.1624210000000001</c:v>
                </c:pt>
                <c:pt idx="128">
                  <c:v>-9.7247859999999999</c:v>
                </c:pt>
                <c:pt idx="129">
                  <c:v>-8.2878170000000004</c:v>
                </c:pt>
                <c:pt idx="130">
                  <c:v>-8.286581</c:v>
                </c:pt>
                <c:pt idx="131">
                  <c:v>-7.3079890000000001</c:v>
                </c:pt>
                <c:pt idx="132">
                  <c:v>-6.6901919999999997</c:v>
                </c:pt>
                <c:pt idx="133">
                  <c:v>-14.758546000000001</c:v>
                </c:pt>
                <c:pt idx="134">
                  <c:v>-14.601710000000001</c:v>
                </c:pt>
                <c:pt idx="135">
                  <c:v>-6.8471120000000001</c:v>
                </c:pt>
                <c:pt idx="136">
                  <c:v>-6.6765999999999996</c:v>
                </c:pt>
                <c:pt idx="137">
                  <c:v>-3.9619970000000002</c:v>
                </c:pt>
                <c:pt idx="138">
                  <c:v>-3.9891800000000002</c:v>
                </c:pt>
                <c:pt idx="139">
                  <c:v>-8.9105570000000007</c:v>
                </c:pt>
                <c:pt idx="140">
                  <c:v>-8.9476250000000004</c:v>
                </c:pt>
                <c:pt idx="141">
                  <c:v>-12.653176</c:v>
                </c:pt>
                <c:pt idx="142">
                  <c:v>-12.732253999999999</c:v>
                </c:pt>
                <c:pt idx="143">
                  <c:v>-9.7754740000000009</c:v>
                </c:pt>
                <c:pt idx="144">
                  <c:v>-9.7470549999999996</c:v>
                </c:pt>
                <c:pt idx="145">
                  <c:v>-6.8940650000000003</c:v>
                </c:pt>
                <c:pt idx="146">
                  <c:v>-6.8149870000000004</c:v>
                </c:pt>
                <c:pt idx="147">
                  <c:v>-7.8281749999999999</c:v>
                </c:pt>
                <c:pt idx="148">
                  <c:v>-11.615275</c:v>
                </c:pt>
                <c:pt idx="149">
                  <c:v>-11.816034999999999</c:v>
                </c:pt>
                <c:pt idx="150">
                  <c:v>-7.1244430000000003</c:v>
                </c:pt>
                <c:pt idx="151">
                  <c:v>-7.6163550000000004</c:v>
                </c:pt>
                <c:pt idx="152">
                  <c:v>-7.6060540000000003</c:v>
                </c:pt>
                <c:pt idx="153">
                  <c:v>-8.1507629999999995</c:v>
                </c:pt>
                <c:pt idx="154">
                  <c:v>-8.0683489999999995</c:v>
                </c:pt>
                <c:pt idx="155">
                  <c:v>-6.9621890000000004</c:v>
                </c:pt>
                <c:pt idx="156">
                  <c:v>-7.0330139999999997</c:v>
                </c:pt>
                <c:pt idx="157">
                  <c:v>-3.2784460000000002</c:v>
                </c:pt>
                <c:pt idx="158">
                  <c:v>-5.0154370000000004</c:v>
                </c:pt>
                <c:pt idx="159">
                  <c:v>-3.9325899999999998</c:v>
                </c:pt>
                <c:pt idx="160">
                  <c:v>-8.0163159999999998</c:v>
                </c:pt>
                <c:pt idx="161">
                  <c:v>-10.081388</c:v>
                </c:pt>
                <c:pt idx="162">
                  <c:v>-6.8792879999999998</c:v>
                </c:pt>
                <c:pt idx="163">
                  <c:v>-5.8612520000000004</c:v>
                </c:pt>
                <c:pt idx="164">
                  <c:v>-4.8053489999999996</c:v>
                </c:pt>
                <c:pt idx="165">
                  <c:v>-13.816174</c:v>
                </c:pt>
                <c:pt idx="166">
                  <c:v>-13.620161</c:v>
                </c:pt>
                <c:pt idx="167">
                  <c:v>-7.8103109999999996</c:v>
                </c:pt>
                <c:pt idx="168">
                  <c:v>-7.5409319999999997</c:v>
                </c:pt>
                <c:pt idx="169">
                  <c:v>-10.642557</c:v>
                </c:pt>
                <c:pt idx="170">
                  <c:v>-10.46472</c:v>
                </c:pt>
                <c:pt idx="171">
                  <c:v>-8.9791469999999993</c:v>
                </c:pt>
                <c:pt idx="172">
                  <c:v>-8.3752309999999994</c:v>
                </c:pt>
                <c:pt idx="173">
                  <c:v>-2.430183</c:v>
                </c:pt>
                <c:pt idx="174">
                  <c:v>-2.2552940000000001</c:v>
                </c:pt>
                <c:pt idx="175">
                  <c:v>-2.3865479999999999</c:v>
                </c:pt>
                <c:pt idx="176">
                  <c:v>-3.8154520000000001</c:v>
                </c:pt>
                <c:pt idx="177">
                  <c:v>-3.8053349999999999</c:v>
                </c:pt>
                <c:pt idx="178">
                  <c:v>-9.64269</c:v>
                </c:pt>
                <c:pt idx="179">
                  <c:v>-9.6848279999999995</c:v>
                </c:pt>
                <c:pt idx="180">
                  <c:v>-9.689235</c:v>
                </c:pt>
                <c:pt idx="181">
                  <c:v>-9.7223760000000006</c:v>
                </c:pt>
                <c:pt idx="182">
                  <c:v>-3.8007749999999998</c:v>
                </c:pt>
                <c:pt idx="183">
                  <c:v>-3.843547</c:v>
                </c:pt>
                <c:pt idx="184">
                  <c:v>-2.284945</c:v>
                </c:pt>
                <c:pt idx="185">
                  <c:v>-2.4780489999999999</c:v>
                </c:pt>
                <c:pt idx="186">
                  <c:v>-3.7382200000000001</c:v>
                </c:pt>
                <c:pt idx="187">
                  <c:v>-3.8642289999999999</c:v>
                </c:pt>
                <c:pt idx="188">
                  <c:v>-4.3052460000000004</c:v>
                </c:pt>
                <c:pt idx="189">
                  <c:v>-4.6100029999999999</c:v>
                </c:pt>
                <c:pt idx="190">
                  <c:v>-5.0425899999999997</c:v>
                </c:pt>
                <c:pt idx="191">
                  <c:v>-5.013198</c:v>
                </c:pt>
                <c:pt idx="192">
                  <c:v>-2.7551009999999998</c:v>
                </c:pt>
                <c:pt idx="193">
                  <c:v>-3.9872350000000001</c:v>
                </c:pt>
                <c:pt idx="194">
                  <c:v>-3.9825919999999999</c:v>
                </c:pt>
                <c:pt idx="195">
                  <c:v>-5.2994260000000004</c:v>
                </c:pt>
                <c:pt idx="196">
                  <c:v>-5.3050160000000002</c:v>
                </c:pt>
                <c:pt idx="197">
                  <c:v>-4.6658840000000001</c:v>
                </c:pt>
                <c:pt idx="198">
                  <c:v>-4.666887</c:v>
                </c:pt>
                <c:pt idx="199">
                  <c:v>-4.7054749999999999</c:v>
                </c:pt>
                <c:pt idx="200">
                  <c:v>-4.6396389999999998</c:v>
                </c:pt>
                <c:pt idx="201">
                  <c:v>-4.5513000000000003</c:v>
                </c:pt>
                <c:pt idx="202">
                  <c:v>-4.5028639999999998</c:v>
                </c:pt>
                <c:pt idx="203">
                  <c:v>-4.5774869999999996</c:v>
                </c:pt>
                <c:pt idx="204">
                  <c:v>-4.470974</c:v>
                </c:pt>
                <c:pt idx="205">
                  <c:v>-3.8008519999999999</c:v>
                </c:pt>
                <c:pt idx="206">
                  <c:v>-4.7348330000000001</c:v>
                </c:pt>
                <c:pt idx="207">
                  <c:v>-4.6803569999999999</c:v>
                </c:pt>
                <c:pt idx="208">
                  <c:v>-4.9746779999999999</c:v>
                </c:pt>
                <c:pt idx="209">
                  <c:v>-4.9496640000000003</c:v>
                </c:pt>
                <c:pt idx="210">
                  <c:v>-5.702197</c:v>
                </c:pt>
                <c:pt idx="211">
                  <c:v>-5.7304550000000001</c:v>
                </c:pt>
                <c:pt idx="212">
                  <c:v>-5.5910260000000003</c:v>
                </c:pt>
                <c:pt idx="213">
                  <c:v>-5.5476729999999996</c:v>
                </c:pt>
                <c:pt idx="214">
                  <c:v>-5.5672240000000004</c:v>
                </c:pt>
                <c:pt idx="215">
                  <c:v>-5.4945399999999998</c:v>
                </c:pt>
                <c:pt idx="216">
                  <c:v>-4.0663619999999998</c:v>
                </c:pt>
                <c:pt idx="217">
                  <c:v>-4.0610809999999997</c:v>
                </c:pt>
                <c:pt idx="218">
                  <c:v>-4.0413329999999998</c:v>
                </c:pt>
                <c:pt idx="219">
                  <c:v>-4.0633229999999996</c:v>
                </c:pt>
                <c:pt idx="220">
                  <c:v>-9.4840999999999998</c:v>
                </c:pt>
                <c:pt idx="221">
                  <c:v>-9.3201239999999999</c:v>
                </c:pt>
                <c:pt idx="222">
                  <c:v>-9.4110309999999995</c:v>
                </c:pt>
                <c:pt idx="223">
                  <c:v>-9.8258489999999998</c:v>
                </c:pt>
                <c:pt idx="224">
                  <c:v>-7.2151490000000003</c:v>
                </c:pt>
                <c:pt idx="225">
                  <c:v>-7.3019920000000003</c:v>
                </c:pt>
                <c:pt idx="226">
                  <c:v>-4.0670570000000001</c:v>
                </c:pt>
                <c:pt idx="227">
                  <c:v>-4.0200849999999999</c:v>
                </c:pt>
                <c:pt idx="228">
                  <c:v>-3.9801700000000002</c:v>
                </c:pt>
                <c:pt idx="229">
                  <c:v>-6.2784769999999996</c:v>
                </c:pt>
                <c:pt idx="230">
                  <c:v>-6.1978549999999997</c:v>
                </c:pt>
                <c:pt idx="231">
                  <c:v>-2.7686320000000002</c:v>
                </c:pt>
                <c:pt idx="232">
                  <c:v>-2.5966170000000002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5-4CA8-AB20-EE5E110D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5650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90031485679854"/>
              <c:y val="0.8810790646485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300"/>
      </c:valAx>
      <c:valAx>
        <c:axId val="155447296"/>
        <c:scaling>
          <c:orientation val="minMax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At val="44250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layout>
        <c:manualLayout>
          <c:xMode val="edge"/>
          <c:yMode val="edge"/>
          <c:x val="0.10401438760074672"/>
          <c:y val="0.93291591322285194"/>
          <c:w val="0.79197122479850657"/>
          <c:h val="6.7084086777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u="none" strike="noStrike" baseline="0">
                <a:effectLst/>
              </a:rPr>
              <a:t>δ</a:t>
            </a:r>
            <a:r>
              <a:rPr lang="el-GR" sz="1800" b="0" i="0" u="none" strike="noStrike" baseline="30000">
                <a:effectLst/>
              </a:rPr>
              <a:t>18</a:t>
            </a:r>
            <a:r>
              <a:rPr lang="en-US" sz="1800" b="0" i="0" u="none" strike="noStrike" baseline="0">
                <a:effectLst/>
              </a:rPr>
              <a:t>O</a:t>
            </a:r>
            <a:r>
              <a:rPr lang="en-US" sz="1800"/>
              <a:t> Sleepers</a:t>
            </a:r>
            <a:r>
              <a:rPr lang="en-US" sz="1800" baseline="0"/>
              <a:t> River</a:t>
            </a:r>
            <a:r>
              <a:rPr lang="en-US" sz="1800"/>
              <a:t>, Danville, VT</a:t>
            </a:r>
            <a:r>
              <a:rPr lang="en-US" sz="1800" baseline="0"/>
              <a:t> </a:t>
            </a:r>
            <a:r>
              <a:rPr lang="en-US" sz="1800"/>
              <a:t>(2008-2011)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8866006736047"/>
          <c:y val="0.13593807639957764"/>
          <c:w val="0.8091003358255725"/>
          <c:h val="0.6763147703984187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Sleepers!$B$2:$B$91</c:f>
              <c:numCache>
                <c:formatCode>General</c:formatCode>
                <c:ptCount val="90"/>
                <c:pt idx="0">
                  <c:v>-11.38</c:v>
                </c:pt>
                <c:pt idx="1">
                  <c:v>-13.18</c:v>
                </c:pt>
                <c:pt idx="2">
                  <c:v>-12.55</c:v>
                </c:pt>
                <c:pt idx="3">
                  <c:v>-10.87</c:v>
                </c:pt>
                <c:pt idx="4">
                  <c:v>-12.57</c:v>
                </c:pt>
                <c:pt idx="5">
                  <c:v>-12.02</c:v>
                </c:pt>
                <c:pt idx="6">
                  <c:v>-12.85</c:v>
                </c:pt>
                <c:pt idx="7">
                  <c:v>-12.25</c:v>
                </c:pt>
                <c:pt idx="8">
                  <c:v>-11.99</c:v>
                </c:pt>
                <c:pt idx="9">
                  <c:v>-11.34</c:v>
                </c:pt>
                <c:pt idx="10">
                  <c:v>-11.74</c:v>
                </c:pt>
                <c:pt idx="11">
                  <c:v>-11.53</c:v>
                </c:pt>
                <c:pt idx="12">
                  <c:v>-11.55</c:v>
                </c:pt>
                <c:pt idx="13">
                  <c:v>-11.72</c:v>
                </c:pt>
                <c:pt idx="14">
                  <c:v>-11.67</c:v>
                </c:pt>
                <c:pt idx="15">
                  <c:v>-13.11</c:v>
                </c:pt>
                <c:pt idx="16">
                  <c:v>-12.49</c:v>
                </c:pt>
                <c:pt idx="17">
                  <c:v>-12.62</c:v>
                </c:pt>
                <c:pt idx="18">
                  <c:v>-12.61</c:v>
                </c:pt>
                <c:pt idx="19">
                  <c:v>-11.91</c:v>
                </c:pt>
                <c:pt idx="20">
                  <c:v>-11.5</c:v>
                </c:pt>
                <c:pt idx="21">
                  <c:v>-11.47</c:v>
                </c:pt>
                <c:pt idx="22">
                  <c:v>-12.12</c:v>
                </c:pt>
                <c:pt idx="23">
                  <c:v>-11.71</c:v>
                </c:pt>
                <c:pt idx="24">
                  <c:v>-12.03</c:v>
                </c:pt>
                <c:pt idx="25">
                  <c:v>-12.85</c:v>
                </c:pt>
                <c:pt idx="26">
                  <c:v>-12.23</c:v>
                </c:pt>
                <c:pt idx="27">
                  <c:v>-13.07</c:v>
                </c:pt>
                <c:pt idx="28">
                  <c:v>-12</c:v>
                </c:pt>
                <c:pt idx="29">
                  <c:v>-12.63</c:v>
                </c:pt>
                <c:pt idx="30">
                  <c:v>-12.15</c:v>
                </c:pt>
                <c:pt idx="31">
                  <c:v>-12.15</c:v>
                </c:pt>
                <c:pt idx="32">
                  <c:v>-12.08</c:v>
                </c:pt>
                <c:pt idx="33">
                  <c:v>-11.44</c:v>
                </c:pt>
                <c:pt idx="34">
                  <c:v>-11.71</c:v>
                </c:pt>
                <c:pt idx="35">
                  <c:v>-11.42</c:v>
                </c:pt>
                <c:pt idx="36">
                  <c:v>-11.37</c:v>
                </c:pt>
                <c:pt idx="37">
                  <c:v>-11.54</c:v>
                </c:pt>
                <c:pt idx="38">
                  <c:v>-13.16</c:v>
                </c:pt>
                <c:pt idx="39">
                  <c:v>-12.61</c:v>
                </c:pt>
                <c:pt idx="40">
                  <c:v>-13.09</c:v>
                </c:pt>
                <c:pt idx="41">
                  <c:v>-12.08</c:v>
                </c:pt>
                <c:pt idx="42">
                  <c:v>-12.4</c:v>
                </c:pt>
                <c:pt idx="43">
                  <c:v>-11.66</c:v>
                </c:pt>
                <c:pt idx="44">
                  <c:v>-12.09</c:v>
                </c:pt>
                <c:pt idx="45">
                  <c:v>-11.82</c:v>
                </c:pt>
                <c:pt idx="46">
                  <c:v>-10.89</c:v>
                </c:pt>
                <c:pt idx="47">
                  <c:v>-11.55</c:v>
                </c:pt>
                <c:pt idx="48">
                  <c:v>-11.73</c:v>
                </c:pt>
                <c:pt idx="49">
                  <c:v>-11.94</c:v>
                </c:pt>
                <c:pt idx="50">
                  <c:v>-11.91</c:v>
                </c:pt>
                <c:pt idx="51">
                  <c:v>-12.06</c:v>
                </c:pt>
                <c:pt idx="52">
                  <c:v>-12.27</c:v>
                </c:pt>
                <c:pt idx="53">
                  <c:v>-12.06</c:v>
                </c:pt>
                <c:pt idx="54">
                  <c:v>-11.72</c:v>
                </c:pt>
                <c:pt idx="55">
                  <c:v>-11.2</c:v>
                </c:pt>
                <c:pt idx="56">
                  <c:v>-10.67</c:v>
                </c:pt>
                <c:pt idx="57">
                  <c:v>-11.12</c:v>
                </c:pt>
                <c:pt idx="58">
                  <c:v>-11.02</c:v>
                </c:pt>
                <c:pt idx="59">
                  <c:v>-10.85</c:v>
                </c:pt>
                <c:pt idx="60">
                  <c:v>-11.36</c:v>
                </c:pt>
                <c:pt idx="61">
                  <c:v>-11.38</c:v>
                </c:pt>
                <c:pt idx="62">
                  <c:v>-11.42</c:v>
                </c:pt>
                <c:pt idx="63">
                  <c:v>-12.69</c:v>
                </c:pt>
                <c:pt idx="64">
                  <c:v>-11.99</c:v>
                </c:pt>
                <c:pt idx="65">
                  <c:v>-11.86</c:v>
                </c:pt>
                <c:pt idx="66">
                  <c:v>-11.93</c:v>
                </c:pt>
                <c:pt idx="67">
                  <c:v>-11.89</c:v>
                </c:pt>
                <c:pt idx="68">
                  <c:v>-11.95</c:v>
                </c:pt>
                <c:pt idx="69">
                  <c:v>-11.31</c:v>
                </c:pt>
                <c:pt idx="70">
                  <c:v>-11.55</c:v>
                </c:pt>
                <c:pt idx="71">
                  <c:v>-11.81</c:v>
                </c:pt>
                <c:pt idx="72">
                  <c:v>-11.99</c:v>
                </c:pt>
                <c:pt idx="73">
                  <c:v>-11.91</c:v>
                </c:pt>
                <c:pt idx="74">
                  <c:v>-12.17</c:v>
                </c:pt>
                <c:pt idx="75">
                  <c:v>-12.48</c:v>
                </c:pt>
                <c:pt idx="76">
                  <c:v>-12.43</c:v>
                </c:pt>
                <c:pt idx="77">
                  <c:v>-12.2</c:v>
                </c:pt>
                <c:pt idx="78">
                  <c:v>-11.91</c:v>
                </c:pt>
                <c:pt idx="79">
                  <c:v>-12.12</c:v>
                </c:pt>
                <c:pt idx="80">
                  <c:v>-11.36</c:v>
                </c:pt>
                <c:pt idx="81">
                  <c:v>-11.86</c:v>
                </c:pt>
                <c:pt idx="82">
                  <c:v>-11.98</c:v>
                </c:pt>
                <c:pt idx="83">
                  <c:v>-12.07</c:v>
                </c:pt>
                <c:pt idx="84">
                  <c:v>-12.22</c:v>
                </c:pt>
                <c:pt idx="85">
                  <c:v>-12.24</c:v>
                </c:pt>
                <c:pt idx="86">
                  <c:v>-12.56</c:v>
                </c:pt>
                <c:pt idx="87">
                  <c:v>-13.79</c:v>
                </c:pt>
                <c:pt idx="88">
                  <c:v>-12.81</c:v>
                </c:pt>
                <c:pt idx="89">
                  <c:v>-12.04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2-4458-8920-0716A168866D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Sleepers!$F$2:$F$91</c:f>
              <c:numCache>
                <c:formatCode>#,##0.00</c:formatCode>
                <c:ptCount val="90"/>
                <c:pt idx="1">
                  <c:v>-12.490854431474862</c:v>
                </c:pt>
                <c:pt idx="2">
                  <c:v>-12.157077076177503</c:v>
                </c:pt>
                <c:pt idx="3">
                  <c:v>-11.838561918180281</c:v>
                </c:pt>
                <c:pt idx="4">
                  <c:v>-11.556636533877164</c:v>
                </c:pt>
                <c:pt idx="5">
                  <c:v>-12.411347916639084</c:v>
                </c:pt>
                <c:pt idx="6">
                  <c:v>-12.492891625918164</c:v>
                </c:pt>
                <c:pt idx="7">
                  <c:v>-12.381133036845259</c:v>
                </c:pt>
                <c:pt idx="8">
                  <c:v>-12.097051073698795</c:v>
                </c:pt>
                <c:pt idx="9">
                  <c:v>-11.857014088404432</c:v>
                </c:pt>
                <c:pt idx="10">
                  <c:v>-11.450588810904694</c:v>
                </c:pt>
                <c:pt idx="11">
                  <c:v>-11.440394749321655</c:v>
                </c:pt>
                <c:pt idx="12">
                  <c:v>-11.594326409444539</c:v>
                </c:pt>
                <c:pt idx="13">
                  <c:v>-11.816811474929501</c:v>
                </c:pt>
                <c:pt idx="14">
                  <c:v>-12.073543124026102</c:v>
                </c:pt>
                <c:pt idx="15">
                  <c:v>-12.482623259996567</c:v>
                </c:pt>
                <c:pt idx="16">
                  <c:v>-12.494806836391996</c:v>
                </c:pt>
                <c:pt idx="17">
                  <c:v>-12.38667530261521</c:v>
                </c:pt>
                <c:pt idx="18">
                  <c:v>-12.123284192880933</c:v>
                </c:pt>
                <c:pt idx="19">
                  <c:v>-11.865993006055778</c:v>
                </c:pt>
                <c:pt idx="20">
                  <c:v>-11.578099521891994</c:v>
                </c:pt>
                <c:pt idx="21">
                  <c:v>-11.453196297797703</c:v>
                </c:pt>
                <c:pt idx="22">
                  <c:v>-11.438877202713925</c:v>
                </c:pt>
                <c:pt idx="23">
                  <c:v>-11.58101646798802</c:v>
                </c:pt>
                <c:pt idx="24">
                  <c:v>-11.808102974968941</c:v>
                </c:pt>
                <c:pt idx="25">
                  <c:v>-12.125835198203227</c:v>
                </c:pt>
                <c:pt idx="26">
                  <c:v>-12.353189055987672</c:v>
                </c:pt>
                <c:pt idx="27">
                  <c:v>-12.480080066253516</c:v>
                </c:pt>
                <c:pt idx="28">
                  <c:v>-12.496622948402571</c:v>
                </c:pt>
                <c:pt idx="29">
                  <c:v>-12.350584675249234</c:v>
                </c:pt>
                <c:pt idx="30">
                  <c:v>-12.122976676484541</c:v>
                </c:pt>
                <c:pt idx="31">
                  <c:v>-11.876141143144695</c:v>
                </c:pt>
                <c:pt idx="32">
                  <c:v>-11.592063888498455</c:v>
                </c:pt>
                <c:pt idx="33">
                  <c:v>-11.456251760361114</c:v>
                </c:pt>
                <c:pt idx="34">
                  <c:v>-11.451778128726602</c:v>
                </c:pt>
                <c:pt idx="35">
                  <c:v>-11.581419046456428</c:v>
                </c:pt>
                <c:pt idx="36">
                  <c:v>-11.807642642255958</c:v>
                </c:pt>
                <c:pt idx="37">
                  <c:v>-12.118018863526894</c:v>
                </c:pt>
                <c:pt idx="38">
                  <c:v>-12.394379713848176</c:v>
                </c:pt>
                <c:pt idx="39">
                  <c:v>-12.476965103471429</c:v>
                </c:pt>
                <c:pt idx="40">
                  <c:v>-12.498016282430193</c:v>
                </c:pt>
                <c:pt idx="41">
                  <c:v>-12.357147865860465</c:v>
                </c:pt>
                <c:pt idx="42">
                  <c:v>-12.139256530512103</c:v>
                </c:pt>
                <c:pt idx="43">
                  <c:v>-11.822279379287728</c:v>
                </c:pt>
                <c:pt idx="44">
                  <c:v>-11.598396755992308</c:v>
                </c:pt>
                <c:pt idx="45">
                  <c:v>-11.459203860145706</c:v>
                </c:pt>
                <c:pt idx="46">
                  <c:v>-11.437020914624632</c:v>
                </c:pt>
                <c:pt idx="47">
                  <c:v>-11.57536151721937</c:v>
                </c:pt>
                <c:pt idx="48">
                  <c:v>-11.798005854730119</c:v>
                </c:pt>
                <c:pt idx="49">
                  <c:v>-12.126571887102834</c:v>
                </c:pt>
                <c:pt idx="50">
                  <c:v>-12.325595079859811</c:v>
                </c:pt>
                <c:pt idx="51">
                  <c:v>-12.473562728999882</c:v>
                </c:pt>
                <c:pt idx="52">
                  <c:v>-12.48665483571825</c:v>
                </c:pt>
                <c:pt idx="53">
                  <c:v>-12.363395224397214</c:v>
                </c:pt>
                <c:pt idx="54">
                  <c:v>-12.149449955540209</c:v>
                </c:pt>
                <c:pt idx="55">
                  <c:v>-11.831491790570697</c:v>
                </c:pt>
                <c:pt idx="56">
                  <c:v>-11.60411636353583</c:v>
                </c:pt>
                <c:pt idx="57">
                  <c:v>-11.443298907709647</c:v>
                </c:pt>
                <c:pt idx="58">
                  <c:v>-11.44495165543929</c:v>
                </c:pt>
                <c:pt idx="59">
                  <c:v>-11.568890006886118</c:v>
                </c:pt>
                <c:pt idx="60">
                  <c:v>-11.8441858829416</c:v>
                </c:pt>
                <c:pt idx="61">
                  <c:v>-12.091619359819665</c:v>
                </c:pt>
                <c:pt idx="62">
                  <c:v>-12.332581009089736</c:v>
                </c:pt>
                <c:pt idx="63">
                  <c:v>-12.489998348133934</c:v>
                </c:pt>
                <c:pt idx="64">
                  <c:v>-12.489008677385991</c:v>
                </c:pt>
                <c:pt idx="65">
                  <c:v>-12.369591552648052</c:v>
                </c:pt>
                <c:pt idx="66">
                  <c:v>-12.094336537659213</c:v>
                </c:pt>
                <c:pt idx="67">
                  <c:v>-11.837688525057832</c:v>
                </c:pt>
                <c:pt idx="68">
                  <c:v>-11.612006141919338</c:v>
                </c:pt>
                <c:pt idx="69">
                  <c:v>-11.445566935551941</c:v>
                </c:pt>
                <c:pt idx="70">
                  <c:v>-11.446769389279751</c:v>
                </c:pt>
                <c:pt idx="71">
                  <c:v>-11.562353698836652</c:v>
                </c:pt>
                <c:pt idx="72">
                  <c:v>-11.8350090322428</c:v>
                </c:pt>
                <c:pt idx="73">
                  <c:v>-12.091337996983322</c:v>
                </c:pt>
                <c:pt idx="74">
                  <c:v>-12.319518976110565</c:v>
                </c:pt>
                <c:pt idx="75">
                  <c:v>-12.487433214384815</c:v>
                </c:pt>
                <c:pt idx="76">
                  <c:v>-12.491115055148779</c:v>
                </c:pt>
                <c:pt idx="77">
                  <c:v>-12.373992630293214</c:v>
                </c:pt>
                <c:pt idx="78">
                  <c:v>-11.84928948288003</c:v>
                </c:pt>
                <c:pt idx="79">
                  <c:v>-11.571968039225265</c:v>
                </c:pt>
                <c:pt idx="80">
                  <c:v>-11.44793946750392</c:v>
                </c:pt>
                <c:pt idx="81">
                  <c:v>-11.442441344531108</c:v>
                </c:pt>
                <c:pt idx="82">
                  <c:v>-11.60161250003512</c:v>
                </c:pt>
                <c:pt idx="83">
                  <c:v>-11.826214061758773</c:v>
                </c:pt>
                <c:pt idx="84">
                  <c:v>-12.082221700823176</c:v>
                </c:pt>
                <c:pt idx="85">
                  <c:v>-12.313289182206084</c:v>
                </c:pt>
                <c:pt idx="86">
                  <c:v>-12.485065750617938</c:v>
                </c:pt>
                <c:pt idx="87">
                  <c:v>-12.497308627568129</c:v>
                </c:pt>
                <c:pt idx="88">
                  <c:v>-12.494819170510617</c:v>
                </c:pt>
                <c:pt idx="89">
                  <c:v>-12.336531195632896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2-4458-8920-0716A16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0700"/>
          <c:min val="395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</c:valAx>
      <c:valAx>
        <c:axId val="155447296"/>
        <c:scaling>
          <c:orientation val="minMax"/>
          <c:max val="-10.5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Mill Site, Amherst MA (2021-2024)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66493111270178562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'WET 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'WET '!$B$3:$B$41</c:f>
              <c:numCache>
                <c:formatCode>General</c:formatCode>
                <c:ptCount val="39"/>
                <c:pt idx="0">
                  <c:v>-8.4088130000000003</c:v>
                </c:pt>
                <c:pt idx="1">
                  <c:v>-8.1005090000000006</c:v>
                </c:pt>
                <c:pt idx="2">
                  <c:v>-7.6695169999999999</c:v>
                </c:pt>
                <c:pt idx="6">
                  <c:v>-8.6121160000000003</c:v>
                </c:pt>
                <c:pt idx="8">
                  <c:v>-8.5503459999999993</c:v>
                </c:pt>
                <c:pt idx="9">
                  <c:v>-8.1843470000000007</c:v>
                </c:pt>
                <c:pt idx="10">
                  <c:v>-8.1917559999999998</c:v>
                </c:pt>
                <c:pt idx="11">
                  <c:v>-6.6063809999999998</c:v>
                </c:pt>
                <c:pt idx="12">
                  <c:v>-5.1203320000000003</c:v>
                </c:pt>
                <c:pt idx="13">
                  <c:v>-7.6594470000000001</c:v>
                </c:pt>
                <c:pt idx="14">
                  <c:v>-7.9638390000000001</c:v>
                </c:pt>
                <c:pt idx="15">
                  <c:v>-7.9076829999999996</c:v>
                </c:pt>
                <c:pt idx="16">
                  <c:v>-7.6897010000000003</c:v>
                </c:pt>
                <c:pt idx="17">
                  <c:v>-8.7955450000000006</c:v>
                </c:pt>
                <c:pt idx="18">
                  <c:v>-8.0756990000000002</c:v>
                </c:pt>
                <c:pt idx="19">
                  <c:v>-8.3563759999999991</c:v>
                </c:pt>
                <c:pt idx="20">
                  <c:v>-8.5850670000000004</c:v>
                </c:pt>
                <c:pt idx="21">
                  <c:v>-7.0122369999999998</c:v>
                </c:pt>
                <c:pt idx="22">
                  <c:v>-8.1306820000000002</c:v>
                </c:pt>
                <c:pt idx="23">
                  <c:v>-7.6985299999999999</c:v>
                </c:pt>
                <c:pt idx="24">
                  <c:v>-7.9564339999999998</c:v>
                </c:pt>
                <c:pt idx="25">
                  <c:v>-7.4000570000000003</c:v>
                </c:pt>
                <c:pt idx="26">
                  <c:v>-8.2534919999999996</c:v>
                </c:pt>
                <c:pt idx="27">
                  <c:v>-7.3094299999999999</c:v>
                </c:pt>
                <c:pt idx="28">
                  <c:v>-7.642334</c:v>
                </c:pt>
                <c:pt idx="29">
                  <c:v>-10.656753999999999</c:v>
                </c:pt>
                <c:pt idx="30">
                  <c:v>-9.1022800000000004</c:v>
                </c:pt>
                <c:pt idx="31">
                  <c:v>-8.7919619999999998</c:v>
                </c:pt>
                <c:pt idx="32">
                  <c:v>-8.6529779999999992</c:v>
                </c:pt>
                <c:pt idx="33">
                  <c:v>-8.9092439999999993</c:v>
                </c:pt>
                <c:pt idx="34">
                  <c:v>-8.4521029999999993</c:v>
                </c:pt>
                <c:pt idx="35">
                  <c:v>-7.4342750000000004</c:v>
                </c:pt>
                <c:pt idx="36">
                  <c:v>-7.7709570000000001</c:v>
                </c:pt>
                <c:pt idx="37">
                  <c:v>-8.1278860000000002</c:v>
                </c:pt>
                <c:pt idx="38">
                  <c:v>-7.1132330000000001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7-4CE3-A8C2-5292894DF99F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'WET 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'WET '!$F$3:$F$41</c:f>
              <c:numCache>
                <c:formatCode>#,##0.00</c:formatCode>
                <c:ptCount val="39"/>
                <c:pt idx="1">
                  <c:v>-7.4589581473317992</c:v>
                </c:pt>
                <c:pt idx="2">
                  <c:v>-7.3725401816460234</c:v>
                </c:pt>
                <c:pt idx="3">
                  <c:v>-7.4927027657036884</c:v>
                </c:pt>
                <c:pt idx="4">
                  <c:v>-7.7782407626355257</c:v>
                </c:pt>
                <c:pt idx="5">
                  <c:v>-8.1446791957896867</c:v>
                </c:pt>
                <c:pt idx="6">
                  <c:v>-8.2136549232111129</c:v>
                </c:pt>
                <c:pt idx="7">
                  <c:v>-8.5271823388292898</c:v>
                </c:pt>
                <c:pt idx="8">
                  <c:v>-8.7265544381678932</c:v>
                </c:pt>
                <c:pt idx="9">
                  <c:v>-8.7130224566396315</c:v>
                </c:pt>
                <c:pt idx="10">
                  <c:v>-7.9877883912995786</c:v>
                </c:pt>
                <c:pt idx="11">
                  <c:v>-7.6334943076086663</c:v>
                </c:pt>
                <c:pt idx="12">
                  <c:v>-7.4647894306929787</c:v>
                </c:pt>
                <c:pt idx="13">
                  <c:v>-7.4206356056409151</c:v>
                </c:pt>
                <c:pt idx="14">
                  <c:v>-7.6755994077577565</c:v>
                </c:pt>
                <c:pt idx="15">
                  <c:v>-7.9463428701335665</c:v>
                </c:pt>
                <c:pt idx="16">
                  <c:v>-8.3028127745772551</c:v>
                </c:pt>
                <c:pt idx="17">
                  <c:v>-8.6908487646769608</c:v>
                </c:pt>
                <c:pt idx="18">
                  <c:v>-8.7317283509198358</c:v>
                </c:pt>
                <c:pt idx="19">
                  <c:v>-8.6930931993006304</c:v>
                </c:pt>
                <c:pt idx="20">
                  <c:v>-8.3828054797856826</c:v>
                </c:pt>
                <c:pt idx="21">
                  <c:v>-8.0579483367761018</c:v>
                </c:pt>
                <c:pt idx="22">
                  <c:v>-7.7843424418487492</c:v>
                </c:pt>
                <c:pt idx="23">
                  <c:v>-7.427715717410261</c:v>
                </c:pt>
                <c:pt idx="24">
                  <c:v>-7.3782898112120758</c:v>
                </c:pt>
                <c:pt idx="25">
                  <c:v>-7.4734427483231372</c:v>
                </c:pt>
                <c:pt idx="26">
                  <c:v>-7.7154853392430098</c:v>
                </c:pt>
                <c:pt idx="27">
                  <c:v>-8.0395902398163646</c:v>
                </c:pt>
                <c:pt idx="28">
                  <c:v>-8.236299078301947</c:v>
                </c:pt>
                <c:pt idx="29">
                  <c:v>-8.6733231915430018</c:v>
                </c:pt>
                <c:pt idx="30">
                  <c:v>-8.729654236936252</c:v>
                </c:pt>
                <c:pt idx="31">
                  <c:v>-8.6663277025875534</c:v>
                </c:pt>
                <c:pt idx="32">
                  <c:v>-8.3828054797856844</c:v>
                </c:pt>
                <c:pt idx="33">
                  <c:v>-8.2426903275100987</c:v>
                </c:pt>
                <c:pt idx="34">
                  <c:v>-7.8840575514655571</c:v>
                </c:pt>
                <c:pt idx="35">
                  <c:v>-7.5975763781810963</c:v>
                </c:pt>
                <c:pt idx="36">
                  <c:v>-7.3879023372471879</c:v>
                </c:pt>
                <c:pt idx="37">
                  <c:v>-7.375388464155459</c:v>
                </c:pt>
                <c:pt idx="38">
                  <c:v>-8.0161876039315629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7-4CE3-A8C2-5292894DF99F}"/>
            </c:ext>
          </c:extLst>
        </c:ser>
        <c:ser>
          <c:idx val="2"/>
          <c:order val="2"/>
          <c:tx>
            <c:v>Precipitation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4BACC6">
                  <a:lumMod val="20000"/>
                  <a:lumOff val="80000"/>
                </a:srgbClr>
              </a:solidFill>
              <a:ln w="9525">
                <a:solidFill>
                  <a:srgbClr val="1F497D">
                    <a:lumMod val="75000"/>
                  </a:srgb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'WET '!$A$52:$A$284</c:f>
              <c:numCache>
                <c:formatCode>m/d/yyyy</c:formatCode>
                <c:ptCount val="233"/>
                <c:pt idx="0">
                  <c:v>44394</c:v>
                </c:pt>
                <c:pt idx="1">
                  <c:v>44394</c:v>
                </c:pt>
                <c:pt idx="2">
                  <c:v>44394</c:v>
                </c:pt>
                <c:pt idx="3">
                  <c:v>44395</c:v>
                </c:pt>
                <c:pt idx="4">
                  <c:v>44395</c:v>
                </c:pt>
                <c:pt idx="5">
                  <c:v>44396</c:v>
                </c:pt>
                <c:pt idx="6">
                  <c:v>44396</c:v>
                </c:pt>
                <c:pt idx="7">
                  <c:v>44440</c:v>
                </c:pt>
                <c:pt idx="8">
                  <c:v>44440</c:v>
                </c:pt>
                <c:pt idx="9">
                  <c:v>44448</c:v>
                </c:pt>
                <c:pt idx="10">
                  <c:v>44454</c:v>
                </c:pt>
                <c:pt idx="11">
                  <c:v>44448</c:v>
                </c:pt>
                <c:pt idx="12">
                  <c:v>44386</c:v>
                </c:pt>
                <c:pt idx="13">
                  <c:v>44346</c:v>
                </c:pt>
                <c:pt idx="14">
                  <c:v>44346</c:v>
                </c:pt>
                <c:pt idx="15">
                  <c:v>44344</c:v>
                </c:pt>
                <c:pt idx="16">
                  <c:v>44344</c:v>
                </c:pt>
                <c:pt idx="17">
                  <c:v>44345</c:v>
                </c:pt>
                <c:pt idx="18">
                  <c:v>45077</c:v>
                </c:pt>
                <c:pt idx="19">
                  <c:v>45077</c:v>
                </c:pt>
                <c:pt idx="20">
                  <c:v>44359</c:v>
                </c:pt>
                <c:pt idx="21">
                  <c:v>44369</c:v>
                </c:pt>
                <c:pt idx="22">
                  <c:v>44369</c:v>
                </c:pt>
                <c:pt idx="23">
                  <c:v>44377</c:v>
                </c:pt>
                <c:pt idx="24">
                  <c:v>44378</c:v>
                </c:pt>
                <c:pt idx="25">
                  <c:v>44379</c:v>
                </c:pt>
                <c:pt idx="26">
                  <c:v>44379</c:v>
                </c:pt>
                <c:pt idx="27">
                  <c:v>44380</c:v>
                </c:pt>
                <c:pt idx="28">
                  <c:v>44386</c:v>
                </c:pt>
                <c:pt idx="29">
                  <c:v>44378</c:v>
                </c:pt>
                <c:pt idx="30">
                  <c:v>44380</c:v>
                </c:pt>
                <c:pt idx="31">
                  <c:v>44381</c:v>
                </c:pt>
                <c:pt idx="32">
                  <c:v>44381</c:v>
                </c:pt>
                <c:pt idx="33">
                  <c:v>44383</c:v>
                </c:pt>
                <c:pt idx="34">
                  <c:v>44384</c:v>
                </c:pt>
                <c:pt idx="35">
                  <c:v>44385</c:v>
                </c:pt>
                <c:pt idx="36">
                  <c:v>44385</c:v>
                </c:pt>
                <c:pt idx="37">
                  <c:v>44385</c:v>
                </c:pt>
                <c:pt idx="38">
                  <c:v>44386</c:v>
                </c:pt>
                <c:pt idx="39">
                  <c:v>44386</c:v>
                </c:pt>
                <c:pt idx="40">
                  <c:v>44386</c:v>
                </c:pt>
                <c:pt idx="41">
                  <c:v>44386</c:v>
                </c:pt>
                <c:pt idx="42">
                  <c:v>44387</c:v>
                </c:pt>
                <c:pt idx="43">
                  <c:v>44387</c:v>
                </c:pt>
                <c:pt idx="44">
                  <c:v>44388</c:v>
                </c:pt>
                <c:pt idx="45">
                  <c:v>44388</c:v>
                </c:pt>
                <c:pt idx="46">
                  <c:v>44389</c:v>
                </c:pt>
                <c:pt idx="47">
                  <c:v>44389</c:v>
                </c:pt>
                <c:pt idx="48">
                  <c:v>44389</c:v>
                </c:pt>
                <c:pt idx="49">
                  <c:v>44390</c:v>
                </c:pt>
                <c:pt idx="50">
                  <c:v>44390</c:v>
                </c:pt>
                <c:pt idx="51">
                  <c:v>44758</c:v>
                </c:pt>
                <c:pt idx="52">
                  <c:v>44799</c:v>
                </c:pt>
                <c:pt idx="53">
                  <c:v>44809</c:v>
                </c:pt>
                <c:pt idx="54">
                  <c:v>44627</c:v>
                </c:pt>
                <c:pt idx="55">
                  <c:v>44644</c:v>
                </c:pt>
                <c:pt idx="56">
                  <c:v>44646</c:v>
                </c:pt>
                <c:pt idx="57">
                  <c:v>44651</c:v>
                </c:pt>
                <c:pt idx="58">
                  <c:v>44659</c:v>
                </c:pt>
                <c:pt idx="59">
                  <c:v>44660</c:v>
                </c:pt>
                <c:pt idx="60">
                  <c:v>44661</c:v>
                </c:pt>
                <c:pt idx="61">
                  <c:v>44670</c:v>
                </c:pt>
                <c:pt idx="62">
                  <c:v>44685</c:v>
                </c:pt>
                <c:pt idx="63">
                  <c:v>44686</c:v>
                </c:pt>
                <c:pt idx="64">
                  <c:v>44700</c:v>
                </c:pt>
                <c:pt idx="65">
                  <c:v>44709</c:v>
                </c:pt>
                <c:pt idx="66">
                  <c:v>44721</c:v>
                </c:pt>
                <c:pt idx="67">
                  <c:v>44739</c:v>
                </c:pt>
                <c:pt idx="68">
                  <c:v>44747</c:v>
                </c:pt>
                <c:pt idx="69">
                  <c:v>44760</c:v>
                </c:pt>
                <c:pt idx="70">
                  <c:v>44795</c:v>
                </c:pt>
                <c:pt idx="71">
                  <c:v>44796</c:v>
                </c:pt>
                <c:pt idx="72">
                  <c:v>45182</c:v>
                </c:pt>
                <c:pt idx="73">
                  <c:v>45188</c:v>
                </c:pt>
                <c:pt idx="74">
                  <c:v>44902</c:v>
                </c:pt>
                <c:pt idx="75">
                  <c:v>44902</c:v>
                </c:pt>
                <c:pt idx="76">
                  <c:v>44930</c:v>
                </c:pt>
                <c:pt idx="77">
                  <c:v>44930</c:v>
                </c:pt>
                <c:pt idx="78">
                  <c:v>44946</c:v>
                </c:pt>
                <c:pt idx="79">
                  <c:v>44946</c:v>
                </c:pt>
                <c:pt idx="80">
                  <c:v>44952</c:v>
                </c:pt>
                <c:pt idx="81">
                  <c:v>44952</c:v>
                </c:pt>
                <c:pt idx="82">
                  <c:v>44858</c:v>
                </c:pt>
                <c:pt idx="83">
                  <c:v>44862</c:v>
                </c:pt>
                <c:pt idx="84">
                  <c:v>44877</c:v>
                </c:pt>
                <c:pt idx="85">
                  <c:v>44892</c:v>
                </c:pt>
                <c:pt idx="86">
                  <c:v>44895</c:v>
                </c:pt>
                <c:pt idx="87">
                  <c:v>44898</c:v>
                </c:pt>
                <c:pt idx="88">
                  <c:v>45008</c:v>
                </c:pt>
                <c:pt idx="89">
                  <c:v>45010</c:v>
                </c:pt>
                <c:pt idx="90">
                  <c:v>45013</c:v>
                </c:pt>
                <c:pt idx="91">
                  <c:v>45013</c:v>
                </c:pt>
                <c:pt idx="92">
                  <c:v>45017</c:v>
                </c:pt>
                <c:pt idx="93">
                  <c:v>45031</c:v>
                </c:pt>
                <c:pt idx="94">
                  <c:v>45033</c:v>
                </c:pt>
                <c:pt idx="95">
                  <c:v>45039</c:v>
                </c:pt>
                <c:pt idx="96">
                  <c:v>45039</c:v>
                </c:pt>
                <c:pt idx="97">
                  <c:v>45045</c:v>
                </c:pt>
                <c:pt idx="98">
                  <c:v>45045</c:v>
                </c:pt>
                <c:pt idx="99">
                  <c:v>45047</c:v>
                </c:pt>
                <c:pt idx="100">
                  <c:v>45048</c:v>
                </c:pt>
                <c:pt idx="101">
                  <c:v>45066</c:v>
                </c:pt>
                <c:pt idx="102">
                  <c:v>45066</c:v>
                </c:pt>
                <c:pt idx="103">
                  <c:v>45070</c:v>
                </c:pt>
                <c:pt idx="104">
                  <c:v>45070</c:v>
                </c:pt>
                <c:pt idx="105">
                  <c:v>45091</c:v>
                </c:pt>
                <c:pt idx="106">
                  <c:v>45091</c:v>
                </c:pt>
                <c:pt idx="107">
                  <c:v>45093</c:v>
                </c:pt>
                <c:pt idx="108">
                  <c:v>45093</c:v>
                </c:pt>
                <c:pt idx="109">
                  <c:v>45177</c:v>
                </c:pt>
                <c:pt idx="110">
                  <c:v>45177</c:v>
                </c:pt>
                <c:pt idx="111">
                  <c:v>45188</c:v>
                </c:pt>
                <c:pt idx="112">
                  <c:v>45178</c:v>
                </c:pt>
                <c:pt idx="113">
                  <c:v>45192</c:v>
                </c:pt>
                <c:pt idx="114">
                  <c:v>45194</c:v>
                </c:pt>
                <c:pt idx="115">
                  <c:v>45179</c:v>
                </c:pt>
                <c:pt idx="116">
                  <c:v>45179</c:v>
                </c:pt>
                <c:pt idx="117">
                  <c:v>45180</c:v>
                </c:pt>
                <c:pt idx="118">
                  <c:v>45180</c:v>
                </c:pt>
                <c:pt idx="119">
                  <c:v>45177</c:v>
                </c:pt>
                <c:pt idx="120">
                  <c:v>45194</c:v>
                </c:pt>
                <c:pt idx="121">
                  <c:v>45194</c:v>
                </c:pt>
                <c:pt idx="122">
                  <c:v>44549</c:v>
                </c:pt>
                <c:pt idx="123">
                  <c:v>44551</c:v>
                </c:pt>
                <c:pt idx="124">
                  <c:v>44556</c:v>
                </c:pt>
                <c:pt idx="125">
                  <c:v>44562</c:v>
                </c:pt>
                <c:pt idx="126">
                  <c:v>44964</c:v>
                </c:pt>
                <c:pt idx="127">
                  <c:v>45198</c:v>
                </c:pt>
                <c:pt idx="128">
                  <c:v>45198</c:v>
                </c:pt>
                <c:pt idx="129">
                  <c:v>45206</c:v>
                </c:pt>
                <c:pt idx="130">
                  <c:v>45206</c:v>
                </c:pt>
                <c:pt idx="131">
                  <c:v>45219</c:v>
                </c:pt>
                <c:pt idx="132">
                  <c:v>45219</c:v>
                </c:pt>
                <c:pt idx="133">
                  <c:v>45220</c:v>
                </c:pt>
                <c:pt idx="134">
                  <c:v>45220</c:v>
                </c:pt>
                <c:pt idx="135">
                  <c:v>45228</c:v>
                </c:pt>
                <c:pt idx="136">
                  <c:v>45228</c:v>
                </c:pt>
                <c:pt idx="137">
                  <c:v>45229</c:v>
                </c:pt>
                <c:pt idx="138">
                  <c:v>45229</c:v>
                </c:pt>
                <c:pt idx="139">
                  <c:v>45257</c:v>
                </c:pt>
                <c:pt idx="140">
                  <c:v>45257</c:v>
                </c:pt>
                <c:pt idx="141">
                  <c:v>45264</c:v>
                </c:pt>
                <c:pt idx="142">
                  <c:v>45264</c:v>
                </c:pt>
                <c:pt idx="143">
                  <c:v>45283</c:v>
                </c:pt>
                <c:pt idx="144">
                  <c:v>45283</c:v>
                </c:pt>
                <c:pt idx="145">
                  <c:v>45304</c:v>
                </c:pt>
                <c:pt idx="146">
                  <c:v>45304</c:v>
                </c:pt>
                <c:pt idx="147">
                  <c:v>45306</c:v>
                </c:pt>
                <c:pt idx="148">
                  <c:v>45315</c:v>
                </c:pt>
                <c:pt idx="149">
                  <c:v>45315</c:v>
                </c:pt>
                <c:pt idx="150">
                  <c:v>45379</c:v>
                </c:pt>
                <c:pt idx="151">
                  <c:v>45384</c:v>
                </c:pt>
                <c:pt idx="152">
                  <c:v>45384</c:v>
                </c:pt>
                <c:pt idx="153">
                  <c:v>45385</c:v>
                </c:pt>
                <c:pt idx="154">
                  <c:v>45385</c:v>
                </c:pt>
                <c:pt idx="155">
                  <c:v>45386</c:v>
                </c:pt>
                <c:pt idx="156">
                  <c:v>45386</c:v>
                </c:pt>
                <c:pt idx="157">
                  <c:v>45469</c:v>
                </c:pt>
                <c:pt idx="158">
                  <c:v>45473</c:v>
                </c:pt>
                <c:pt idx="159">
                  <c:v>45473</c:v>
                </c:pt>
                <c:pt idx="160">
                  <c:v>45345</c:v>
                </c:pt>
                <c:pt idx="161">
                  <c:v>45345</c:v>
                </c:pt>
                <c:pt idx="162">
                  <c:v>45350</c:v>
                </c:pt>
                <c:pt idx="163">
                  <c:v>45350</c:v>
                </c:pt>
                <c:pt idx="164">
                  <c:v>45350</c:v>
                </c:pt>
                <c:pt idx="165">
                  <c:v>45353</c:v>
                </c:pt>
                <c:pt idx="166">
                  <c:v>45353</c:v>
                </c:pt>
                <c:pt idx="167">
                  <c:v>45357</c:v>
                </c:pt>
                <c:pt idx="168">
                  <c:v>45357</c:v>
                </c:pt>
                <c:pt idx="169">
                  <c:v>45358</c:v>
                </c:pt>
                <c:pt idx="170">
                  <c:v>45358</c:v>
                </c:pt>
                <c:pt idx="171">
                  <c:v>45360</c:v>
                </c:pt>
                <c:pt idx="172">
                  <c:v>45360</c:v>
                </c:pt>
                <c:pt idx="173">
                  <c:v>45393</c:v>
                </c:pt>
                <c:pt idx="174">
                  <c:v>45394</c:v>
                </c:pt>
                <c:pt idx="175">
                  <c:v>45394</c:v>
                </c:pt>
                <c:pt idx="176">
                  <c:v>45394</c:v>
                </c:pt>
                <c:pt idx="177">
                  <c:v>45394</c:v>
                </c:pt>
                <c:pt idx="178">
                  <c:v>45450</c:v>
                </c:pt>
                <c:pt idx="179">
                  <c:v>45450</c:v>
                </c:pt>
                <c:pt idx="180">
                  <c:v>45450</c:v>
                </c:pt>
                <c:pt idx="181">
                  <c:v>45450</c:v>
                </c:pt>
                <c:pt idx="182">
                  <c:v>45457</c:v>
                </c:pt>
                <c:pt idx="183">
                  <c:v>45457</c:v>
                </c:pt>
                <c:pt idx="184">
                  <c:v>45462</c:v>
                </c:pt>
                <c:pt idx="185">
                  <c:v>45462</c:v>
                </c:pt>
                <c:pt idx="186">
                  <c:v>45463</c:v>
                </c:pt>
                <c:pt idx="187">
                  <c:v>45463</c:v>
                </c:pt>
                <c:pt idx="188">
                  <c:v>45464</c:v>
                </c:pt>
                <c:pt idx="189">
                  <c:v>45464</c:v>
                </c:pt>
                <c:pt idx="190">
                  <c:v>45465</c:v>
                </c:pt>
                <c:pt idx="191">
                  <c:v>45465</c:v>
                </c:pt>
                <c:pt idx="192">
                  <c:v>45466</c:v>
                </c:pt>
                <c:pt idx="193">
                  <c:v>45469</c:v>
                </c:pt>
                <c:pt idx="194">
                  <c:v>45469</c:v>
                </c:pt>
                <c:pt idx="195">
                  <c:v>45473</c:v>
                </c:pt>
                <c:pt idx="196">
                  <c:v>45473</c:v>
                </c:pt>
                <c:pt idx="197">
                  <c:v>45479</c:v>
                </c:pt>
                <c:pt idx="198">
                  <c:v>45479</c:v>
                </c:pt>
                <c:pt idx="199">
                  <c:v>45479</c:v>
                </c:pt>
                <c:pt idx="200">
                  <c:v>45479</c:v>
                </c:pt>
                <c:pt idx="201">
                  <c:v>45479</c:v>
                </c:pt>
                <c:pt idx="202">
                  <c:v>45479</c:v>
                </c:pt>
                <c:pt idx="203">
                  <c:v>45479</c:v>
                </c:pt>
                <c:pt idx="204">
                  <c:v>45479</c:v>
                </c:pt>
                <c:pt idx="205">
                  <c:v>45486</c:v>
                </c:pt>
                <c:pt idx="206">
                  <c:v>45486</c:v>
                </c:pt>
                <c:pt idx="207">
                  <c:v>45486</c:v>
                </c:pt>
                <c:pt idx="208">
                  <c:v>45486</c:v>
                </c:pt>
                <c:pt idx="209">
                  <c:v>45486</c:v>
                </c:pt>
                <c:pt idx="210">
                  <c:v>45502</c:v>
                </c:pt>
                <c:pt idx="211">
                  <c:v>45502</c:v>
                </c:pt>
                <c:pt idx="212">
                  <c:v>45504</c:v>
                </c:pt>
                <c:pt idx="213">
                  <c:v>45504</c:v>
                </c:pt>
                <c:pt idx="214">
                  <c:v>45504</c:v>
                </c:pt>
                <c:pt idx="215">
                  <c:v>45504</c:v>
                </c:pt>
                <c:pt idx="216">
                  <c:v>45508</c:v>
                </c:pt>
                <c:pt idx="217">
                  <c:v>45508</c:v>
                </c:pt>
                <c:pt idx="218">
                  <c:v>45508</c:v>
                </c:pt>
                <c:pt idx="219">
                  <c:v>45508</c:v>
                </c:pt>
                <c:pt idx="220">
                  <c:v>45510</c:v>
                </c:pt>
                <c:pt idx="221">
                  <c:v>45510</c:v>
                </c:pt>
                <c:pt idx="222">
                  <c:v>45510</c:v>
                </c:pt>
                <c:pt idx="223">
                  <c:v>45510</c:v>
                </c:pt>
                <c:pt idx="224">
                  <c:v>45512</c:v>
                </c:pt>
                <c:pt idx="225">
                  <c:v>45512</c:v>
                </c:pt>
                <c:pt idx="226">
                  <c:v>45561</c:v>
                </c:pt>
                <c:pt idx="227">
                  <c:v>45561</c:v>
                </c:pt>
                <c:pt idx="228">
                  <c:v>45561</c:v>
                </c:pt>
                <c:pt idx="229">
                  <c:v>45573</c:v>
                </c:pt>
                <c:pt idx="230">
                  <c:v>45573</c:v>
                </c:pt>
                <c:pt idx="231">
                  <c:v>45561</c:v>
                </c:pt>
                <c:pt idx="232">
                  <c:v>45561</c:v>
                </c:pt>
              </c:numCache>
            </c:numRef>
          </c:xVal>
          <c:yVal>
            <c:numRef>
              <c:f>'WET '!$B$52:$B$284</c:f>
              <c:numCache>
                <c:formatCode>General</c:formatCode>
                <c:ptCount val="233"/>
                <c:pt idx="0">
                  <c:v>-4.4304360000000003</c:v>
                </c:pt>
                <c:pt idx="1">
                  <c:v>-4.974011</c:v>
                </c:pt>
                <c:pt idx="2">
                  <c:v>-4.9304309999999996</c:v>
                </c:pt>
                <c:pt idx="3">
                  <c:v>-5.1072749999999996</c:v>
                </c:pt>
                <c:pt idx="4">
                  <c:v>-5.1132929999999996</c:v>
                </c:pt>
                <c:pt idx="5">
                  <c:v>-6.1882849999999996</c:v>
                </c:pt>
                <c:pt idx="6">
                  <c:v>-6.0417569999999996</c:v>
                </c:pt>
                <c:pt idx="7">
                  <c:v>-10.089555000000001</c:v>
                </c:pt>
                <c:pt idx="8">
                  <c:v>-11.907382999999999</c:v>
                </c:pt>
                <c:pt idx="9">
                  <c:v>-3.2027570000000001</c:v>
                </c:pt>
                <c:pt idx="10">
                  <c:v>-4.1539010000000003</c:v>
                </c:pt>
                <c:pt idx="11">
                  <c:v>-4.1835769999999997</c:v>
                </c:pt>
                <c:pt idx="12">
                  <c:v>-8.3445420000000006</c:v>
                </c:pt>
                <c:pt idx="13">
                  <c:v>-7.6725950000000003</c:v>
                </c:pt>
                <c:pt idx="14">
                  <c:v>-7.8759300000000003</c:v>
                </c:pt>
                <c:pt idx="15">
                  <c:v>-11.953396</c:v>
                </c:pt>
                <c:pt idx="16">
                  <c:v>-11.273369000000001</c:v>
                </c:pt>
                <c:pt idx="17">
                  <c:v>-12.980399999999999</c:v>
                </c:pt>
                <c:pt idx="18">
                  <c:v>-5.7654500000000004</c:v>
                </c:pt>
                <c:pt idx="19">
                  <c:v>-5.7692699999999997</c:v>
                </c:pt>
                <c:pt idx="20">
                  <c:v>-1.56192</c:v>
                </c:pt>
                <c:pt idx="21">
                  <c:v>-9.2076399999999996</c:v>
                </c:pt>
                <c:pt idx="22">
                  <c:v>-8.9837399999999992</c:v>
                </c:pt>
                <c:pt idx="23">
                  <c:v>-3.8637899999999998</c:v>
                </c:pt>
                <c:pt idx="24">
                  <c:v>-11.0626</c:v>
                </c:pt>
                <c:pt idx="25">
                  <c:v>-11.416480999999999</c:v>
                </c:pt>
                <c:pt idx="26">
                  <c:v>-11.474299999999999</c:v>
                </c:pt>
                <c:pt idx="27">
                  <c:v>-5.7106399999999997</c:v>
                </c:pt>
                <c:pt idx="28">
                  <c:v>-7.2681699999999996</c:v>
                </c:pt>
                <c:pt idx="29">
                  <c:v>-11.102957</c:v>
                </c:pt>
                <c:pt idx="30">
                  <c:v>-5.8606400000000001</c:v>
                </c:pt>
                <c:pt idx="31">
                  <c:v>-10.705655</c:v>
                </c:pt>
                <c:pt idx="32">
                  <c:v>-10.536673</c:v>
                </c:pt>
                <c:pt idx="33">
                  <c:v>-4.6210079999999998</c:v>
                </c:pt>
                <c:pt idx="34">
                  <c:v>-4.9998199999999997</c:v>
                </c:pt>
                <c:pt idx="35">
                  <c:v>-6.0919699999999999</c:v>
                </c:pt>
                <c:pt idx="36">
                  <c:v>-6.2347229999999998</c:v>
                </c:pt>
                <c:pt idx="37">
                  <c:v>-6.2127939999999997</c:v>
                </c:pt>
                <c:pt idx="38">
                  <c:v>-11.849831999999999</c:v>
                </c:pt>
                <c:pt idx="39">
                  <c:v>-11.776306</c:v>
                </c:pt>
                <c:pt idx="40">
                  <c:v>-9.7291709999999991</c:v>
                </c:pt>
                <c:pt idx="41">
                  <c:v>-9.9381409999999999</c:v>
                </c:pt>
                <c:pt idx="42">
                  <c:v>-7.3969589999999998</c:v>
                </c:pt>
                <c:pt idx="43">
                  <c:v>-7.4059889999999999</c:v>
                </c:pt>
                <c:pt idx="44">
                  <c:v>-5.6864980000000003</c:v>
                </c:pt>
                <c:pt idx="45">
                  <c:v>-5.7355159999999996</c:v>
                </c:pt>
                <c:pt idx="46">
                  <c:v>-6.6539529999999996</c:v>
                </c:pt>
                <c:pt idx="47">
                  <c:v>-6.7171609999999999</c:v>
                </c:pt>
                <c:pt idx="48">
                  <c:v>-7.3414919999999997</c:v>
                </c:pt>
                <c:pt idx="49">
                  <c:v>-6.0888200000000001</c:v>
                </c:pt>
                <c:pt idx="50">
                  <c:v>-5.9573799999999997</c:v>
                </c:pt>
                <c:pt idx="51">
                  <c:v>-8.0763839999999991</c:v>
                </c:pt>
                <c:pt idx="52">
                  <c:v>-4.4830170000000003</c:v>
                </c:pt>
                <c:pt idx="53">
                  <c:v>-8.6201670000000004</c:v>
                </c:pt>
                <c:pt idx="54">
                  <c:v>-3.7366899999999998</c:v>
                </c:pt>
                <c:pt idx="55">
                  <c:v>-5.3604279999999997</c:v>
                </c:pt>
                <c:pt idx="56">
                  <c:v>-12.17886</c:v>
                </c:pt>
                <c:pt idx="57">
                  <c:v>-6.1329719999999996</c:v>
                </c:pt>
                <c:pt idx="58">
                  <c:v>-9.2854159999999997</c:v>
                </c:pt>
                <c:pt idx="59">
                  <c:v>-11.830468</c:v>
                </c:pt>
                <c:pt idx="60">
                  <c:v>-6.9379650000000002</c:v>
                </c:pt>
                <c:pt idx="61">
                  <c:v>-9.073461</c:v>
                </c:pt>
                <c:pt idx="62">
                  <c:v>-10.950443999999999</c:v>
                </c:pt>
                <c:pt idx="63">
                  <c:v>-4.3506660000000004</c:v>
                </c:pt>
                <c:pt idx="64">
                  <c:v>-3.963759</c:v>
                </c:pt>
                <c:pt idx="65">
                  <c:v>-8.8400479999999995</c:v>
                </c:pt>
                <c:pt idx="66">
                  <c:v>-5.7168890000000001</c:v>
                </c:pt>
                <c:pt idx="67">
                  <c:v>-3.333059</c:v>
                </c:pt>
                <c:pt idx="68">
                  <c:v>-11.138325999999999</c:v>
                </c:pt>
                <c:pt idx="69">
                  <c:v>-3.0990820000000001</c:v>
                </c:pt>
                <c:pt idx="70">
                  <c:v>-5.058929</c:v>
                </c:pt>
                <c:pt idx="71">
                  <c:v>-8.6031010000000006</c:v>
                </c:pt>
                <c:pt idx="72">
                  <c:v>-7.200628</c:v>
                </c:pt>
                <c:pt idx="73">
                  <c:v>-4.4091209999999998</c:v>
                </c:pt>
                <c:pt idx="74">
                  <c:v>-5.3483210000000003</c:v>
                </c:pt>
                <c:pt idx="75">
                  <c:v>-5.3252410000000001</c:v>
                </c:pt>
                <c:pt idx="76">
                  <c:v>-8.3487760000000009</c:v>
                </c:pt>
                <c:pt idx="77">
                  <c:v>-8.352195</c:v>
                </c:pt>
                <c:pt idx="78">
                  <c:v>-7.8230550000000001</c:v>
                </c:pt>
                <c:pt idx="79">
                  <c:v>-8.0320610000000006</c:v>
                </c:pt>
                <c:pt idx="80">
                  <c:v>-14.036816</c:v>
                </c:pt>
                <c:pt idx="81">
                  <c:v>-13.898334</c:v>
                </c:pt>
                <c:pt idx="82">
                  <c:v>-4.7402959999999998</c:v>
                </c:pt>
                <c:pt idx="83">
                  <c:v>-7.4471809999999996</c:v>
                </c:pt>
                <c:pt idx="84">
                  <c:v>-4.1806390000000002</c:v>
                </c:pt>
                <c:pt idx="85">
                  <c:v>-10.083952999999999</c:v>
                </c:pt>
                <c:pt idx="86">
                  <c:v>-9.2763939999999998</c:v>
                </c:pt>
                <c:pt idx="87">
                  <c:v>-4.9218400000000004</c:v>
                </c:pt>
                <c:pt idx="88">
                  <c:v>-3.7292369999999999</c:v>
                </c:pt>
                <c:pt idx="89">
                  <c:v>-3.6235279999999999</c:v>
                </c:pt>
                <c:pt idx="90">
                  <c:v>-3.972734</c:v>
                </c:pt>
                <c:pt idx="91">
                  <c:v>-3.6235279999999999</c:v>
                </c:pt>
                <c:pt idx="92">
                  <c:v>-2.1453880000000001</c:v>
                </c:pt>
                <c:pt idx="93">
                  <c:v>-4.0173410000000001</c:v>
                </c:pt>
                <c:pt idx="94">
                  <c:v>-3.132854</c:v>
                </c:pt>
                <c:pt idx="95">
                  <c:v>-5.0037859999999998</c:v>
                </c:pt>
                <c:pt idx="96">
                  <c:v>-4.9489840000000003</c:v>
                </c:pt>
                <c:pt idx="97">
                  <c:v>-7.0850070000000001</c:v>
                </c:pt>
                <c:pt idx="98">
                  <c:v>-7.3560489999999996</c:v>
                </c:pt>
                <c:pt idx="99">
                  <c:v>-11.171132999999999</c:v>
                </c:pt>
                <c:pt idx="100">
                  <c:v>-16.974039999999999</c:v>
                </c:pt>
                <c:pt idx="101">
                  <c:v>-3.4502120000000001</c:v>
                </c:pt>
                <c:pt idx="102">
                  <c:v>-3.403527</c:v>
                </c:pt>
                <c:pt idx="103">
                  <c:v>-5.8014799999999997</c:v>
                </c:pt>
                <c:pt idx="104">
                  <c:v>-5.7975539999999999</c:v>
                </c:pt>
                <c:pt idx="105">
                  <c:v>-7.0269259999999996</c:v>
                </c:pt>
                <c:pt idx="106">
                  <c:v>-6.8383690000000001</c:v>
                </c:pt>
                <c:pt idx="107">
                  <c:v>-10.217622</c:v>
                </c:pt>
                <c:pt idx="108">
                  <c:v>-10.361205</c:v>
                </c:pt>
                <c:pt idx="109">
                  <c:v>-3.5169679999999999</c:v>
                </c:pt>
                <c:pt idx="110">
                  <c:v>-3.722966</c:v>
                </c:pt>
                <c:pt idx="111">
                  <c:v>-1.6159730000000001</c:v>
                </c:pt>
                <c:pt idx="112">
                  <c:v>-1.608792</c:v>
                </c:pt>
                <c:pt idx="113">
                  <c:v>-5.3406549999999999</c:v>
                </c:pt>
                <c:pt idx="114">
                  <c:v>-9.8117929999999998</c:v>
                </c:pt>
                <c:pt idx="115">
                  <c:v>-4.4281779999999999</c:v>
                </c:pt>
                <c:pt idx="116">
                  <c:v>-4.4205740000000002</c:v>
                </c:pt>
                <c:pt idx="117">
                  <c:v>-5.2924959999999999</c:v>
                </c:pt>
                <c:pt idx="118">
                  <c:v>-5.0580400000000001</c:v>
                </c:pt>
                <c:pt idx="119">
                  <c:v>-7.2898079999999998</c:v>
                </c:pt>
                <c:pt idx="120">
                  <c:v>-7.9576900000000004</c:v>
                </c:pt>
                <c:pt idx="121">
                  <c:v>-8.3492949999999997</c:v>
                </c:pt>
                <c:pt idx="122">
                  <c:v>-8.0704829999999994</c:v>
                </c:pt>
                <c:pt idx="123">
                  <c:v>-5.9020820000000001</c:v>
                </c:pt>
                <c:pt idx="124">
                  <c:v>-9.5114359999999998</c:v>
                </c:pt>
                <c:pt idx="125">
                  <c:v>-7.1922230000000003</c:v>
                </c:pt>
                <c:pt idx="126">
                  <c:v>-5.3165750000000003</c:v>
                </c:pt>
                <c:pt idx="127">
                  <c:v>-9.1624210000000001</c:v>
                </c:pt>
                <c:pt idx="128">
                  <c:v>-9.7247859999999999</c:v>
                </c:pt>
                <c:pt idx="129">
                  <c:v>-8.2878170000000004</c:v>
                </c:pt>
                <c:pt idx="130">
                  <c:v>-8.286581</c:v>
                </c:pt>
                <c:pt idx="131">
                  <c:v>-7.3079890000000001</c:v>
                </c:pt>
                <c:pt idx="132">
                  <c:v>-6.6901919999999997</c:v>
                </c:pt>
                <c:pt idx="133">
                  <c:v>-14.758546000000001</c:v>
                </c:pt>
                <c:pt idx="134">
                  <c:v>-14.601710000000001</c:v>
                </c:pt>
                <c:pt idx="135">
                  <c:v>-6.8471120000000001</c:v>
                </c:pt>
                <c:pt idx="136">
                  <c:v>-6.6765999999999996</c:v>
                </c:pt>
                <c:pt idx="137">
                  <c:v>-3.9619970000000002</c:v>
                </c:pt>
                <c:pt idx="138">
                  <c:v>-3.9891800000000002</c:v>
                </c:pt>
                <c:pt idx="139">
                  <c:v>-8.9105570000000007</c:v>
                </c:pt>
                <c:pt idx="140">
                  <c:v>-8.9476250000000004</c:v>
                </c:pt>
                <c:pt idx="141">
                  <c:v>-12.653176</c:v>
                </c:pt>
                <c:pt idx="142">
                  <c:v>-12.732253999999999</c:v>
                </c:pt>
                <c:pt idx="143">
                  <c:v>-9.7754740000000009</c:v>
                </c:pt>
                <c:pt idx="144">
                  <c:v>-9.7470549999999996</c:v>
                </c:pt>
                <c:pt idx="145">
                  <c:v>-6.8940650000000003</c:v>
                </c:pt>
                <c:pt idx="146">
                  <c:v>-6.8149870000000004</c:v>
                </c:pt>
                <c:pt idx="147">
                  <c:v>-7.8281749999999999</c:v>
                </c:pt>
                <c:pt idx="148">
                  <c:v>-11.615275</c:v>
                </c:pt>
                <c:pt idx="149">
                  <c:v>-11.816034999999999</c:v>
                </c:pt>
                <c:pt idx="150">
                  <c:v>-7.1244430000000003</c:v>
                </c:pt>
                <c:pt idx="151">
                  <c:v>-7.6163550000000004</c:v>
                </c:pt>
                <c:pt idx="152">
                  <c:v>-7.6060540000000003</c:v>
                </c:pt>
                <c:pt idx="153">
                  <c:v>-8.1507629999999995</c:v>
                </c:pt>
                <c:pt idx="154">
                  <c:v>-8.0683489999999995</c:v>
                </c:pt>
                <c:pt idx="155">
                  <c:v>-6.9621890000000004</c:v>
                </c:pt>
                <c:pt idx="156">
                  <c:v>-7.0330139999999997</c:v>
                </c:pt>
                <c:pt idx="157">
                  <c:v>-3.2784460000000002</c:v>
                </c:pt>
                <c:pt idx="158">
                  <c:v>-5.0154370000000004</c:v>
                </c:pt>
                <c:pt idx="159">
                  <c:v>-3.9325899999999998</c:v>
                </c:pt>
                <c:pt idx="160">
                  <c:v>-8.0163159999999998</c:v>
                </c:pt>
                <c:pt idx="161">
                  <c:v>-10.081388</c:v>
                </c:pt>
                <c:pt idx="162">
                  <c:v>-6.8792879999999998</c:v>
                </c:pt>
                <c:pt idx="163">
                  <c:v>-5.8612520000000004</c:v>
                </c:pt>
                <c:pt idx="164">
                  <c:v>-4.8053489999999996</c:v>
                </c:pt>
                <c:pt idx="165">
                  <c:v>-13.816174</c:v>
                </c:pt>
                <c:pt idx="166">
                  <c:v>-13.620161</c:v>
                </c:pt>
                <c:pt idx="167">
                  <c:v>-7.8103109999999996</c:v>
                </c:pt>
                <c:pt idx="168">
                  <c:v>-7.5409319999999997</c:v>
                </c:pt>
                <c:pt idx="169">
                  <c:v>-10.642557</c:v>
                </c:pt>
                <c:pt idx="170">
                  <c:v>-10.46472</c:v>
                </c:pt>
                <c:pt idx="171">
                  <c:v>-8.9791469999999993</c:v>
                </c:pt>
                <c:pt idx="172">
                  <c:v>-8.3752309999999994</c:v>
                </c:pt>
                <c:pt idx="173">
                  <c:v>-2.430183</c:v>
                </c:pt>
                <c:pt idx="174">
                  <c:v>-2.2552940000000001</c:v>
                </c:pt>
                <c:pt idx="175">
                  <c:v>-2.3865479999999999</c:v>
                </c:pt>
                <c:pt idx="176">
                  <c:v>-3.8154520000000001</c:v>
                </c:pt>
                <c:pt idx="177">
                  <c:v>-3.8053349999999999</c:v>
                </c:pt>
                <c:pt idx="178">
                  <c:v>-9.64269</c:v>
                </c:pt>
                <c:pt idx="179">
                  <c:v>-9.6848279999999995</c:v>
                </c:pt>
                <c:pt idx="180">
                  <c:v>-9.689235</c:v>
                </c:pt>
                <c:pt idx="181">
                  <c:v>-9.7223760000000006</c:v>
                </c:pt>
                <c:pt idx="182">
                  <c:v>-3.8007749999999998</c:v>
                </c:pt>
                <c:pt idx="183">
                  <c:v>-3.843547</c:v>
                </c:pt>
                <c:pt idx="184">
                  <c:v>-2.284945</c:v>
                </c:pt>
                <c:pt idx="185">
                  <c:v>-2.4780489999999999</c:v>
                </c:pt>
                <c:pt idx="186">
                  <c:v>-3.7382200000000001</c:v>
                </c:pt>
                <c:pt idx="187">
                  <c:v>-3.8642289999999999</c:v>
                </c:pt>
                <c:pt idx="188">
                  <c:v>-4.3052460000000004</c:v>
                </c:pt>
                <c:pt idx="189">
                  <c:v>-4.6100029999999999</c:v>
                </c:pt>
                <c:pt idx="190">
                  <c:v>-5.0425899999999997</c:v>
                </c:pt>
                <c:pt idx="191">
                  <c:v>-5.013198</c:v>
                </c:pt>
                <c:pt idx="192">
                  <c:v>-2.7551009999999998</c:v>
                </c:pt>
                <c:pt idx="193">
                  <c:v>-3.9872350000000001</c:v>
                </c:pt>
                <c:pt idx="194">
                  <c:v>-3.9825919999999999</c:v>
                </c:pt>
                <c:pt idx="195">
                  <c:v>-5.2994260000000004</c:v>
                </c:pt>
                <c:pt idx="196">
                  <c:v>-5.3050160000000002</c:v>
                </c:pt>
                <c:pt idx="197">
                  <c:v>-4.6658840000000001</c:v>
                </c:pt>
                <c:pt idx="198">
                  <c:v>-4.666887</c:v>
                </c:pt>
                <c:pt idx="199">
                  <c:v>-4.7054749999999999</c:v>
                </c:pt>
                <c:pt idx="200">
                  <c:v>-4.6396389999999998</c:v>
                </c:pt>
                <c:pt idx="201">
                  <c:v>-4.5513000000000003</c:v>
                </c:pt>
                <c:pt idx="202">
                  <c:v>-4.5028639999999998</c:v>
                </c:pt>
                <c:pt idx="203">
                  <c:v>-4.5774869999999996</c:v>
                </c:pt>
                <c:pt idx="204">
                  <c:v>-4.470974</c:v>
                </c:pt>
                <c:pt idx="205">
                  <c:v>-3.8008519999999999</c:v>
                </c:pt>
                <c:pt idx="206">
                  <c:v>-4.7348330000000001</c:v>
                </c:pt>
                <c:pt idx="207">
                  <c:v>-4.6803569999999999</c:v>
                </c:pt>
                <c:pt idx="208">
                  <c:v>-4.9746779999999999</c:v>
                </c:pt>
                <c:pt idx="209">
                  <c:v>-4.9496640000000003</c:v>
                </c:pt>
                <c:pt idx="210">
                  <c:v>-5.702197</c:v>
                </c:pt>
                <c:pt idx="211">
                  <c:v>-5.7304550000000001</c:v>
                </c:pt>
                <c:pt idx="212">
                  <c:v>-5.5910260000000003</c:v>
                </c:pt>
                <c:pt idx="213">
                  <c:v>-5.5476729999999996</c:v>
                </c:pt>
                <c:pt idx="214">
                  <c:v>-5.5672240000000004</c:v>
                </c:pt>
                <c:pt idx="215">
                  <c:v>-5.4945399999999998</c:v>
                </c:pt>
                <c:pt idx="216">
                  <c:v>-4.0663619999999998</c:v>
                </c:pt>
                <c:pt idx="217">
                  <c:v>-4.0610809999999997</c:v>
                </c:pt>
                <c:pt idx="218">
                  <c:v>-4.0413329999999998</c:v>
                </c:pt>
                <c:pt idx="219">
                  <c:v>-4.0633229999999996</c:v>
                </c:pt>
                <c:pt idx="220">
                  <c:v>-9.4840999999999998</c:v>
                </c:pt>
                <c:pt idx="221">
                  <c:v>-9.3201239999999999</c:v>
                </c:pt>
                <c:pt idx="222">
                  <c:v>-9.4110309999999995</c:v>
                </c:pt>
                <c:pt idx="223">
                  <c:v>-9.8258489999999998</c:v>
                </c:pt>
                <c:pt idx="224">
                  <c:v>-7.2151490000000003</c:v>
                </c:pt>
                <c:pt idx="225">
                  <c:v>-7.3019920000000003</c:v>
                </c:pt>
                <c:pt idx="226">
                  <c:v>-4.0670570000000001</c:v>
                </c:pt>
                <c:pt idx="227">
                  <c:v>-4.0200849999999999</c:v>
                </c:pt>
                <c:pt idx="228">
                  <c:v>-3.9801700000000002</c:v>
                </c:pt>
                <c:pt idx="229">
                  <c:v>-6.2784769999999996</c:v>
                </c:pt>
                <c:pt idx="230">
                  <c:v>-6.1978549999999997</c:v>
                </c:pt>
                <c:pt idx="231">
                  <c:v>-2.7686320000000002</c:v>
                </c:pt>
                <c:pt idx="232">
                  <c:v>-2.5966170000000002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7-4CE3-A8C2-5292894D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5400"/>
          <c:min val="443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150"/>
      </c:valAx>
      <c:valAx>
        <c:axId val="1554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δ</a:t>
                </a:r>
                <a:r>
                  <a:rPr lang="el-GR" sz="900" b="1" i="0" u="none" strike="noStrike" baseline="30000">
                    <a:effectLst/>
                  </a:rPr>
                  <a:t>18</a:t>
                </a:r>
                <a:r>
                  <a:rPr lang="en-US" sz="900" b="1" i="0" u="none" strike="noStrike" baseline="0">
                    <a:effectLst/>
                  </a:rPr>
                  <a:t>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At val="44250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Neversink</a:t>
            </a:r>
            <a:r>
              <a:rPr lang="en-US" baseline="0"/>
              <a:t> Reservoir</a:t>
            </a:r>
            <a:r>
              <a:rPr lang="en-US"/>
              <a:t>, Claryville NY (2020-2022) </a:t>
            </a:r>
          </a:p>
        </c:rich>
      </c:tx>
      <c:layout>
        <c:manualLayout>
          <c:xMode val="edge"/>
          <c:yMode val="edge"/>
          <c:x val="0.10845783715481717"/>
          <c:y val="1.966925641723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3649928783789"/>
          <c:y val="0.13593807639957764"/>
          <c:w val="0.82231917188531323"/>
          <c:h val="0.66639644029792522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Rerservoir'!$A$41:$A$79</c:f>
              <c:numCache>
                <c:formatCode>m/d/yyyy</c:formatCode>
                <c:ptCount val="39"/>
                <c:pt idx="0">
                  <c:v>44075</c:v>
                </c:pt>
                <c:pt idx="1">
                  <c:v>44096</c:v>
                </c:pt>
                <c:pt idx="2">
                  <c:v>44112</c:v>
                </c:pt>
                <c:pt idx="3">
                  <c:v>44127</c:v>
                </c:pt>
                <c:pt idx="4">
                  <c:v>44139</c:v>
                </c:pt>
                <c:pt idx="5">
                  <c:v>44173</c:v>
                </c:pt>
                <c:pt idx="6">
                  <c:v>44201</c:v>
                </c:pt>
                <c:pt idx="7">
                  <c:v>44231</c:v>
                </c:pt>
                <c:pt idx="8">
                  <c:v>44257</c:v>
                </c:pt>
                <c:pt idx="9">
                  <c:v>44266</c:v>
                </c:pt>
                <c:pt idx="10">
                  <c:v>44300</c:v>
                </c:pt>
                <c:pt idx="11">
                  <c:v>44313</c:v>
                </c:pt>
                <c:pt idx="12">
                  <c:v>44328</c:v>
                </c:pt>
                <c:pt idx="13">
                  <c:v>44349</c:v>
                </c:pt>
                <c:pt idx="14">
                  <c:v>44384</c:v>
                </c:pt>
                <c:pt idx="15">
                  <c:v>44412</c:v>
                </c:pt>
                <c:pt idx="16">
                  <c:v>44440</c:v>
                </c:pt>
                <c:pt idx="17">
                  <c:v>44475</c:v>
                </c:pt>
                <c:pt idx="18">
                  <c:v>44496</c:v>
                </c:pt>
                <c:pt idx="19">
                  <c:v>44517</c:v>
                </c:pt>
                <c:pt idx="20">
                  <c:v>44538</c:v>
                </c:pt>
                <c:pt idx="21">
                  <c:v>44559</c:v>
                </c:pt>
                <c:pt idx="22">
                  <c:v>44580</c:v>
                </c:pt>
                <c:pt idx="23">
                  <c:v>44601</c:v>
                </c:pt>
                <c:pt idx="24">
                  <c:v>44622</c:v>
                </c:pt>
                <c:pt idx="25">
                  <c:v>44643</c:v>
                </c:pt>
                <c:pt idx="26">
                  <c:v>44664</c:v>
                </c:pt>
                <c:pt idx="27">
                  <c:v>44671</c:v>
                </c:pt>
                <c:pt idx="28">
                  <c:v>44686</c:v>
                </c:pt>
                <c:pt idx="29">
                  <c:v>44728</c:v>
                </c:pt>
                <c:pt idx="30">
                  <c:v>44756</c:v>
                </c:pt>
                <c:pt idx="31">
                  <c:v>44784</c:v>
                </c:pt>
                <c:pt idx="32">
                  <c:v>44805</c:v>
                </c:pt>
                <c:pt idx="33">
                  <c:v>44834</c:v>
                </c:pt>
                <c:pt idx="34">
                  <c:v>44848</c:v>
                </c:pt>
                <c:pt idx="35">
                  <c:v>44862</c:v>
                </c:pt>
                <c:pt idx="36">
                  <c:v>44873</c:v>
                </c:pt>
                <c:pt idx="37">
                  <c:v>44897</c:v>
                </c:pt>
                <c:pt idx="38">
                  <c:v>44944</c:v>
                </c:pt>
              </c:numCache>
            </c:numRef>
          </c:xVal>
          <c:yVal>
            <c:numRef>
              <c:f>'Neversink Rerservoir'!$B$41:$B$79</c:f>
              <c:numCache>
                <c:formatCode>General</c:formatCode>
                <c:ptCount val="39"/>
                <c:pt idx="0">
                  <c:v>-9</c:v>
                </c:pt>
                <c:pt idx="1">
                  <c:v>-9.0500000000000007</c:v>
                </c:pt>
                <c:pt idx="2">
                  <c:v>-8.9</c:v>
                </c:pt>
                <c:pt idx="3">
                  <c:v>-9.0399999999999991</c:v>
                </c:pt>
                <c:pt idx="4">
                  <c:v>-8.99</c:v>
                </c:pt>
                <c:pt idx="5">
                  <c:v>-8.7799999999999994</c:v>
                </c:pt>
                <c:pt idx="6">
                  <c:v>-9.01</c:v>
                </c:pt>
                <c:pt idx="7">
                  <c:v>-9.25</c:v>
                </c:pt>
                <c:pt idx="8">
                  <c:v>-9.42</c:v>
                </c:pt>
                <c:pt idx="9">
                  <c:v>-9.43</c:v>
                </c:pt>
                <c:pt idx="10">
                  <c:v>-9.6300000000000008</c:v>
                </c:pt>
                <c:pt idx="11">
                  <c:v>-9.4600000000000009</c:v>
                </c:pt>
                <c:pt idx="12">
                  <c:v>-9.6</c:v>
                </c:pt>
                <c:pt idx="13">
                  <c:v>-9.5399999999999991</c:v>
                </c:pt>
                <c:pt idx="14">
                  <c:v>-8.4499999999999993</c:v>
                </c:pt>
                <c:pt idx="15">
                  <c:v>-9.2200000000000006</c:v>
                </c:pt>
                <c:pt idx="16">
                  <c:v>-9.0399999999999991</c:v>
                </c:pt>
                <c:pt idx="17">
                  <c:v>-8.5299999999999994</c:v>
                </c:pt>
                <c:pt idx="18">
                  <c:v>-9.99</c:v>
                </c:pt>
                <c:pt idx="27">
                  <c:v>-9.7100000000000009</c:v>
                </c:pt>
                <c:pt idx="28">
                  <c:v>-9.3800000000000008</c:v>
                </c:pt>
                <c:pt idx="29" formatCode="0.00">
                  <c:v>-8.85</c:v>
                </c:pt>
                <c:pt idx="30" formatCode="0.00">
                  <c:v>-9.18</c:v>
                </c:pt>
                <c:pt idx="31" formatCode="0.00">
                  <c:v>-8.92</c:v>
                </c:pt>
                <c:pt idx="32" formatCode="0.00">
                  <c:v>-8.6999999999999993</c:v>
                </c:pt>
                <c:pt idx="33">
                  <c:v>-8.74</c:v>
                </c:pt>
                <c:pt idx="34">
                  <c:v>-7.37</c:v>
                </c:pt>
                <c:pt idx="35">
                  <c:v>-8.2899999999999991</c:v>
                </c:pt>
                <c:pt idx="36">
                  <c:v>-8.34</c:v>
                </c:pt>
                <c:pt idx="37">
                  <c:v>-8.4</c:v>
                </c:pt>
                <c:pt idx="38">
                  <c:v>-8.64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E-4193-8EFF-B9D8BFB51E48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'Neversink Rerservoir'!$A$42:$A$78</c:f>
              <c:numCache>
                <c:formatCode>m/d/yyyy</c:formatCode>
                <c:ptCount val="37"/>
                <c:pt idx="0">
                  <c:v>44096</c:v>
                </c:pt>
                <c:pt idx="1">
                  <c:v>44112</c:v>
                </c:pt>
                <c:pt idx="2">
                  <c:v>44127</c:v>
                </c:pt>
                <c:pt idx="3">
                  <c:v>44139</c:v>
                </c:pt>
                <c:pt idx="4">
                  <c:v>44173</c:v>
                </c:pt>
                <c:pt idx="5">
                  <c:v>44201</c:v>
                </c:pt>
                <c:pt idx="6">
                  <c:v>44231</c:v>
                </c:pt>
                <c:pt idx="7">
                  <c:v>44257</c:v>
                </c:pt>
                <c:pt idx="8">
                  <c:v>44266</c:v>
                </c:pt>
                <c:pt idx="9">
                  <c:v>44300</c:v>
                </c:pt>
                <c:pt idx="10">
                  <c:v>44313</c:v>
                </c:pt>
                <c:pt idx="11">
                  <c:v>44328</c:v>
                </c:pt>
                <c:pt idx="12">
                  <c:v>44349</c:v>
                </c:pt>
                <c:pt idx="13">
                  <c:v>44384</c:v>
                </c:pt>
                <c:pt idx="14">
                  <c:v>44412</c:v>
                </c:pt>
                <c:pt idx="15">
                  <c:v>44440</c:v>
                </c:pt>
                <c:pt idx="16">
                  <c:v>44475</c:v>
                </c:pt>
                <c:pt idx="17">
                  <c:v>44496</c:v>
                </c:pt>
                <c:pt idx="18">
                  <c:v>44517</c:v>
                </c:pt>
                <c:pt idx="19">
                  <c:v>44538</c:v>
                </c:pt>
                <c:pt idx="20">
                  <c:v>44559</c:v>
                </c:pt>
                <c:pt idx="21">
                  <c:v>44580</c:v>
                </c:pt>
                <c:pt idx="22">
                  <c:v>44601</c:v>
                </c:pt>
                <c:pt idx="23">
                  <c:v>44622</c:v>
                </c:pt>
                <c:pt idx="24">
                  <c:v>44643</c:v>
                </c:pt>
                <c:pt idx="25">
                  <c:v>44664</c:v>
                </c:pt>
                <c:pt idx="26">
                  <c:v>44671</c:v>
                </c:pt>
                <c:pt idx="27">
                  <c:v>44686</c:v>
                </c:pt>
                <c:pt idx="28">
                  <c:v>44728</c:v>
                </c:pt>
                <c:pt idx="29">
                  <c:v>44756</c:v>
                </c:pt>
                <c:pt idx="30">
                  <c:v>44784</c:v>
                </c:pt>
                <c:pt idx="31">
                  <c:v>44805</c:v>
                </c:pt>
                <c:pt idx="32">
                  <c:v>44834</c:v>
                </c:pt>
                <c:pt idx="33">
                  <c:v>44848</c:v>
                </c:pt>
                <c:pt idx="34">
                  <c:v>44862</c:v>
                </c:pt>
                <c:pt idx="35">
                  <c:v>44873</c:v>
                </c:pt>
                <c:pt idx="36">
                  <c:v>44897</c:v>
                </c:pt>
              </c:numCache>
            </c:numRef>
          </c:xVal>
          <c:yVal>
            <c:numRef>
              <c:f>'Neversink Rerservoir'!$F$42:$F$78</c:f>
              <c:numCache>
                <c:formatCode>#,##0.00</c:formatCode>
                <c:ptCount val="37"/>
                <c:pt idx="0">
                  <c:v>-8.7035758285295053</c:v>
                </c:pt>
                <c:pt idx="1">
                  <c:v>-8.6680379053437733</c:v>
                </c:pt>
                <c:pt idx="2">
                  <c:v>-8.6617295011358397</c:v>
                </c:pt>
                <c:pt idx="3">
                  <c:v>-8.6758704675230334</c:v>
                </c:pt>
                <c:pt idx="4">
                  <c:v>-8.8005232850369524</c:v>
                </c:pt>
                <c:pt idx="5">
                  <c:v>-8.971638793155984</c:v>
                </c:pt>
                <c:pt idx="6">
                  <c:v>-9.1768704891670563</c:v>
                </c:pt>
                <c:pt idx="7">
                  <c:v>-9.3324804396028576</c:v>
                </c:pt>
                <c:pt idx="8">
                  <c:v>-9.3752642104830635</c:v>
                </c:pt>
                <c:pt idx="9">
                  <c:v>-9.4630326366904267</c:v>
                </c:pt>
                <c:pt idx="10">
                  <c:v>-9.4615523755015367</c:v>
                </c:pt>
                <c:pt idx="11">
                  <c:v>-9.4351904173425947</c:v>
                </c:pt>
                <c:pt idx="12">
                  <c:v>-9.3575135509150904</c:v>
                </c:pt>
                <c:pt idx="13">
                  <c:v>-9.1506453997202684</c:v>
                </c:pt>
                <c:pt idx="14">
                  <c:v>-8.9587786754523133</c:v>
                </c:pt>
                <c:pt idx="15">
                  <c:v>-8.7906206912462252</c:v>
                </c:pt>
                <c:pt idx="16">
                  <c:v>-8.6708865170902349</c:v>
                </c:pt>
                <c:pt idx="17">
                  <c:v>-8.6645630784966912</c:v>
                </c:pt>
                <c:pt idx="18">
                  <c:v>-8.7097211050531396</c:v>
                </c:pt>
                <c:pt idx="19">
                  <c:v>-8.8005232850369524</c:v>
                </c:pt>
                <c:pt idx="20">
                  <c:v>-8.9252321562497468</c:v>
                </c:pt>
                <c:pt idx="21">
                  <c:v>-9.067727338520875</c:v>
                </c:pt>
                <c:pt idx="22">
                  <c:v>-9.2095893201639747</c:v>
                </c:pt>
                <c:pt idx="23">
                  <c:v>-9.3324804396028593</c:v>
                </c:pt>
                <c:pt idx="24">
                  <c:v>-9.4205152867164514</c:v>
                </c:pt>
                <c:pt idx="25">
                  <c:v>-9.4623141161030428</c:v>
                </c:pt>
                <c:pt idx="26">
                  <c:v>-9.4648484012530574</c:v>
                </c:pt>
                <c:pt idx="27">
                  <c:v>-9.4507115056334747</c:v>
                </c:pt>
                <c:pt idx="28">
                  <c:v>-9.2837252211453514</c:v>
                </c:pt>
                <c:pt idx="29">
                  <c:v>-9.1028481316861569</c:v>
                </c:pt>
                <c:pt idx="30">
                  <c:v>-8.9128522950795563</c:v>
                </c:pt>
                <c:pt idx="31">
                  <c:v>-8.7906206912462252</c:v>
                </c:pt>
                <c:pt idx="32">
                  <c:v>-8.6822032762373276</c:v>
                </c:pt>
                <c:pt idx="33">
                  <c:v>-8.6623102323928034</c:v>
                </c:pt>
                <c:pt idx="34">
                  <c:v>-8.6655671222311774</c:v>
                </c:pt>
                <c:pt idx="35">
                  <c:v>-8.6842906890689822</c:v>
                </c:pt>
                <c:pt idx="36">
                  <c:v>-8.770508866621908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E-4193-8EFF-B9D8BFB51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4950"/>
          <c:min val="4405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  <a:alpha val="9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200"/>
      </c:valAx>
      <c:valAx>
        <c:axId val="155447296"/>
        <c:scaling>
          <c:orientation val="minMax"/>
          <c:max val="-8"/>
          <c:min val="-10.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  <c:majorUnit val="0.5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Sleepers</a:t>
            </a:r>
            <a:r>
              <a:rPr lang="en-US" baseline="0"/>
              <a:t> River</a:t>
            </a:r>
            <a:r>
              <a:rPr lang="en-US"/>
              <a:t>, Danville, VT</a:t>
            </a:r>
            <a:r>
              <a:rPr lang="en-US" baseline="0"/>
              <a:t> </a:t>
            </a:r>
            <a:r>
              <a:rPr lang="en-US"/>
              <a:t>(2002-2011)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72922697263811331"/>
        </c:manualLayout>
      </c:layout>
      <c:scatterChart>
        <c:scatterStyle val="lineMarker"/>
        <c:varyColors val="0"/>
        <c:ser>
          <c:idx val="0"/>
          <c:order val="0"/>
          <c:tx>
            <c:v>Observed Composition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Sleepers!$B$2:$B$91</c:f>
              <c:numCache>
                <c:formatCode>General</c:formatCode>
                <c:ptCount val="90"/>
                <c:pt idx="0">
                  <c:v>-11.38</c:v>
                </c:pt>
                <c:pt idx="1">
                  <c:v>-13.18</c:v>
                </c:pt>
                <c:pt idx="2">
                  <c:v>-12.55</c:v>
                </c:pt>
                <c:pt idx="3">
                  <c:v>-10.87</c:v>
                </c:pt>
                <c:pt idx="4">
                  <c:v>-12.57</c:v>
                </c:pt>
                <c:pt idx="5">
                  <c:v>-12.02</c:v>
                </c:pt>
                <c:pt idx="6">
                  <c:v>-12.85</c:v>
                </c:pt>
                <c:pt idx="7">
                  <c:v>-12.25</c:v>
                </c:pt>
                <c:pt idx="8">
                  <c:v>-11.99</c:v>
                </c:pt>
                <c:pt idx="9">
                  <c:v>-11.34</c:v>
                </c:pt>
                <c:pt idx="10">
                  <c:v>-11.74</c:v>
                </c:pt>
                <c:pt idx="11">
                  <c:v>-11.53</c:v>
                </c:pt>
                <c:pt idx="12">
                  <c:v>-11.55</c:v>
                </c:pt>
                <c:pt idx="13">
                  <c:v>-11.72</c:v>
                </c:pt>
                <c:pt idx="14">
                  <c:v>-11.67</c:v>
                </c:pt>
                <c:pt idx="15">
                  <c:v>-13.11</c:v>
                </c:pt>
                <c:pt idx="16">
                  <c:v>-12.49</c:v>
                </c:pt>
                <c:pt idx="17">
                  <c:v>-12.62</c:v>
                </c:pt>
                <c:pt idx="18">
                  <c:v>-12.61</c:v>
                </c:pt>
                <c:pt idx="19">
                  <c:v>-11.91</c:v>
                </c:pt>
                <c:pt idx="20">
                  <c:v>-11.5</c:v>
                </c:pt>
                <c:pt idx="21">
                  <c:v>-11.47</c:v>
                </c:pt>
                <c:pt idx="22">
                  <c:v>-12.12</c:v>
                </c:pt>
                <c:pt idx="23">
                  <c:v>-11.71</c:v>
                </c:pt>
                <c:pt idx="24">
                  <c:v>-12.03</c:v>
                </c:pt>
                <c:pt idx="25">
                  <c:v>-12.85</c:v>
                </c:pt>
                <c:pt idx="26">
                  <c:v>-12.23</c:v>
                </c:pt>
                <c:pt idx="27">
                  <c:v>-13.07</c:v>
                </c:pt>
                <c:pt idx="28">
                  <c:v>-12</c:v>
                </c:pt>
                <c:pt idx="29">
                  <c:v>-12.63</c:v>
                </c:pt>
                <c:pt idx="30">
                  <c:v>-12.15</c:v>
                </c:pt>
                <c:pt idx="31">
                  <c:v>-12.15</c:v>
                </c:pt>
                <c:pt idx="32">
                  <c:v>-12.08</c:v>
                </c:pt>
                <c:pt idx="33">
                  <c:v>-11.44</c:v>
                </c:pt>
                <c:pt idx="34">
                  <c:v>-11.71</c:v>
                </c:pt>
                <c:pt idx="35">
                  <c:v>-11.42</c:v>
                </c:pt>
                <c:pt idx="36">
                  <c:v>-11.37</c:v>
                </c:pt>
                <c:pt idx="37">
                  <c:v>-11.54</c:v>
                </c:pt>
                <c:pt idx="38">
                  <c:v>-13.16</c:v>
                </c:pt>
                <c:pt idx="39">
                  <c:v>-12.61</c:v>
                </c:pt>
                <c:pt idx="40">
                  <c:v>-13.09</c:v>
                </c:pt>
                <c:pt idx="41">
                  <c:v>-12.08</c:v>
                </c:pt>
                <c:pt idx="42">
                  <c:v>-12.4</c:v>
                </c:pt>
                <c:pt idx="43">
                  <c:v>-11.66</c:v>
                </c:pt>
                <c:pt idx="44">
                  <c:v>-12.09</c:v>
                </c:pt>
                <c:pt idx="45">
                  <c:v>-11.82</c:v>
                </c:pt>
                <c:pt idx="46">
                  <c:v>-10.89</c:v>
                </c:pt>
                <c:pt idx="47">
                  <c:v>-11.55</c:v>
                </c:pt>
                <c:pt idx="48">
                  <c:v>-11.73</c:v>
                </c:pt>
                <c:pt idx="49">
                  <c:v>-11.94</c:v>
                </c:pt>
                <c:pt idx="50">
                  <c:v>-11.91</c:v>
                </c:pt>
                <c:pt idx="51">
                  <c:v>-12.06</c:v>
                </c:pt>
                <c:pt idx="52">
                  <c:v>-12.27</c:v>
                </c:pt>
                <c:pt idx="53">
                  <c:v>-12.06</c:v>
                </c:pt>
                <c:pt idx="54">
                  <c:v>-11.72</c:v>
                </c:pt>
                <c:pt idx="55">
                  <c:v>-11.2</c:v>
                </c:pt>
                <c:pt idx="56">
                  <c:v>-10.67</c:v>
                </c:pt>
                <c:pt idx="57">
                  <c:v>-11.12</c:v>
                </c:pt>
                <c:pt idx="58">
                  <c:v>-11.02</c:v>
                </c:pt>
                <c:pt idx="59">
                  <c:v>-10.85</c:v>
                </c:pt>
                <c:pt idx="60">
                  <c:v>-11.36</c:v>
                </c:pt>
                <c:pt idx="61">
                  <c:v>-11.38</c:v>
                </c:pt>
                <c:pt idx="62">
                  <c:v>-11.42</c:v>
                </c:pt>
                <c:pt idx="63">
                  <c:v>-12.69</c:v>
                </c:pt>
                <c:pt idx="64">
                  <c:v>-11.99</c:v>
                </c:pt>
                <c:pt idx="65">
                  <c:v>-11.86</c:v>
                </c:pt>
                <c:pt idx="66">
                  <c:v>-11.93</c:v>
                </c:pt>
                <c:pt idx="67">
                  <c:v>-11.89</c:v>
                </c:pt>
                <c:pt idx="68">
                  <c:v>-11.95</c:v>
                </c:pt>
                <c:pt idx="69">
                  <c:v>-11.31</c:v>
                </c:pt>
                <c:pt idx="70">
                  <c:v>-11.55</c:v>
                </c:pt>
                <c:pt idx="71">
                  <c:v>-11.81</c:v>
                </c:pt>
                <c:pt idx="72">
                  <c:v>-11.99</c:v>
                </c:pt>
                <c:pt idx="73">
                  <c:v>-11.91</c:v>
                </c:pt>
                <c:pt idx="74">
                  <c:v>-12.17</c:v>
                </c:pt>
                <c:pt idx="75">
                  <c:v>-12.48</c:v>
                </c:pt>
                <c:pt idx="76">
                  <c:v>-12.43</c:v>
                </c:pt>
                <c:pt idx="77">
                  <c:v>-12.2</c:v>
                </c:pt>
                <c:pt idx="78">
                  <c:v>-11.91</c:v>
                </c:pt>
                <c:pt idx="79">
                  <c:v>-12.12</c:v>
                </c:pt>
                <c:pt idx="80">
                  <c:v>-11.36</c:v>
                </c:pt>
                <c:pt idx="81">
                  <c:v>-11.86</c:v>
                </c:pt>
                <c:pt idx="82">
                  <c:v>-11.98</c:v>
                </c:pt>
                <c:pt idx="83">
                  <c:v>-12.07</c:v>
                </c:pt>
                <c:pt idx="84">
                  <c:v>-12.22</c:v>
                </c:pt>
                <c:pt idx="85">
                  <c:v>-12.24</c:v>
                </c:pt>
                <c:pt idx="86">
                  <c:v>-12.56</c:v>
                </c:pt>
                <c:pt idx="87">
                  <c:v>-13.79</c:v>
                </c:pt>
                <c:pt idx="88">
                  <c:v>-12.81</c:v>
                </c:pt>
                <c:pt idx="89">
                  <c:v>-12.04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E-4D1D-9064-AE87F288A697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Sleepers!$F$2:$F$91</c:f>
              <c:numCache>
                <c:formatCode>#,##0.00</c:formatCode>
                <c:ptCount val="90"/>
                <c:pt idx="1">
                  <c:v>-12.490854431474862</c:v>
                </c:pt>
                <c:pt idx="2">
                  <c:v>-12.157077076177503</c:v>
                </c:pt>
                <c:pt idx="3">
                  <c:v>-11.838561918180281</c:v>
                </c:pt>
                <c:pt idx="4">
                  <c:v>-11.556636533877164</c:v>
                </c:pt>
                <c:pt idx="5">
                  <c:v>-12.411347916639084</c:v>
                </c:pt>
                <c:pt idx="6">
                  <c:v>-12.492891625918164</c:v>
                </c:pt>
                <c:pt idx="7">
                  <c:v>-12.381133036845259</c:v>
                </c:pt>
                <c:pt idx="8">
                  <c:v>-12.097051073698795</c:v>
                </c:pt>
                <c:pt idx="9">
                  <c:v>-11.857014088404432</c:v>
                </c:pt>
                <c:pt idx="10">
                  <c:v>-11.450588810904694</c:v>
                </c:pt>
                <c:pt idx="11">
                  <c:v>-11.440394749321655</c:v>
                </c:pt>
                <c:pt idx="12">
                  <c:v>-11.594326409444539</c:v>
                </c:pt>
                <c:pt idx="13">
                  <c:v>-11.816811474929501</c:v>
                </c:pt>
                <c:pt idx="14">
                  <c:v>-12.073543124026102</c:v>
                </c:pt>
                <c:pt idx="15">
                  <c:v>-12.482623259996567</c:v>
                </c:pt>
                <c:pt idx="16">
                  <c:v>-12.494806836391996</c:v>
                </c:pt>
                <c:pt idx="17">
                  <c:v>-12.38667530261521</c:v>
                </c:pt>
                <c:pt idx="18">
                  <c:v>-12.123284192880933</c:v>
                </c:pt>
                <c:pt idx="19">
                  <c:v>-11.865993006055778</c:v>
                </c:pt>
                <c:pt idx="20">
                  <c:v>-11.578099521891994</c:v>
                </c:pt>
                <c:pt idx="21">
                  <c:v>-11.453196297797703</c:v>
                </c:pt>
                <c:pt idx="22">
                  <c:v>-11.438877202713925</c:v>
                </c:pt>
                <c:pt idx="23">
                  <c:v>-11.58101646798802</c:v>
                </c:pt>
                <c:pt idx="24">
                  <c:v>-11.808102974968941</c:v>
                </c:pt>
                <c:pt idx="25">
                  <c:v>-12.125835198203227</c:v>
                </c:pt>
                <c:pt idx="26">
                  <c:v>-12.353189055987672</c:v>
                </c:pt>
                <c:pt idx="27">
                  <c:v>-12.480080066253516</c:v>
                </c:pt>
                <c:pt idx="28">
                  <c:v>-12.496622948402571</c:v>
                </c:pt>
                <c:pt idx="29">
                  <c:v>-12.350584675249234</c:v>
                </c:pt>
                <c:pt idx="30">
                  <c:v>-12.122976676484541</c:v>
                </c:pt>
                <c:pt idx="31">
                  <c:v>-11.876141143144695</c:v>
                </c:pt>
                <c:pt idx="32">
                  <c:v>-11.592063888498455</c:v>
                </c:pt>
                <c:pt idx="33">
                  <c:v>-11.456251760361114</c:v>
                </c:pt>
                <c:pt idx="34">
                  <c:v>-11.451778128726602</c:v>
                </c:pt>
                <c:pt idx="35">
                  <c:v>-11.581419046456428</c:v>
                </c:pt>
                <c:pt idx="36">
                  <c:v>-11.807642642255958</c:v>
                </c:pt>
                <c:pt idx="37">
                  <c:v>-12.118018863526894</c:v>
                </c:pt>
                <c:pt idx="38">
                  <c:v>-12.394379713848176</c:v>
                </c:pt>
                <c:pt idx="39">
                  <c:v>-12.476965103471429</c:v>
                </c:pt>
                <c:pt idx="40">
                  <c:v>-12.498016282430193</c:v>
                </c:pt>
                <c:pt idx="41">
                  <c:v>-12.357147865860465</c:v>
                </c:pt>
                <c:pt idx="42">
                  <c:v>-12.139256530512103</c:v>
                </c:pt>
                <c:pt idx="43">
                  <c:v>-11.822279379287728</c:v>
                </c:pt>
                <c:pt idx="44">
                  <c:v>-11.598396755992308</c:v>
                </c:pt>
                <c:pt idx="45">
                  <c:v>-11.459203860145706</c:v>
                </c:pt>
                <c:pt idx="46">
                  <c:v>-11.437020914624632</c:v>
                </c:pt>
                <c:pt idx="47">
                  <c:v>-11.57536151721937</c:v>
                </c:pt>
                <c:pt idx="48">
                  <c:v>-11.798005854730119</c:v>
                </c:pt>
                <c:pt idx="49">
                  <c:v>-12.126571887102834</c:v>
                </c:pt>
                <c:pt idx="50">
                  <c:v>-12.325595079859811</c:v>
                </c:pt>
                <c:pt idx="51">
                  <c:v>-12.473562728999882</c:v>
                </c:pt>
                <c:pt idx="52">
                  <c:v>-12.48665483571825</c:v>
                </c:pt>
                <c:pt idx="53">
                  <c:v>-12.363395224397214</c:v>
                </c:pt>
                <c:pt idx="54">
                  <c:v>-12.149449955540209</c:v>
                </c:pt>
                <c:pt idx="55">
                  <c:v>-11.831491790570697</c:v>
                </c:pt>
                <c:pt idx="56">
                  <c:v>-11.60411636353583</c:v>
                </c:pt>
                <c:pt idx="57">
                  <c:v>-11.443298907709647</c:v>
                </c:pt>
                <c:pt idx="58">
                  <c:v>-11.44495165543929</c:v>
                </c:pt>
                <c:pt idx="59">
                  <c:v>-11.568890006886118</c:v>
                </c:pt>
                <c:pt idx="60">
                  <c:v>-11.8441858829416</c:v>
                </c:pt>
                <c:pt idx="61">
                  <c:v>-12.091619359819665</c:v>
                </c:pt>
                <c:pt idx="62">
                  <c:v>-12.332581009089736</c:v>
                </c:pt>
                <c:pt idx="63">
                  <c:v>-12.489998348133934</c:v>
                </c:pt>
                <c:pt idx="64">
                  <c:v>-12.489008677385991</c:v>
                </c:pt>
                <c:pt idx="65">
                  <c:v>-12.369591552648052</c:v>
                </c:pt>
                <c:pt idx="66">
                  <c:v>-12.094336537659213</c:v>
                </c:pt>
                <c:pt idx="67">
                  <c:v>-11.837688525057832</c:v>
                </c:pt>
                <c:pt idx="68">
                  <c:v>-11.612006141919338</c:v>
                </c:pt>
                <c:pt idx="69">
                  <c:v>-11.445566935551941</c:v>
                </c:pt>
                <c:pt idx="70">
                  <c:v>-11.446769389279751</c:v>
                </c:pt>
                <c:pt idx="71">
                  <c:v>-11.562353698836652</c:v>
                </c:pt>
                <c:pt idx="72">
                  <c:v>-11.8350090322428</c:v>
                </c:pt>
                <c:pt idx="73">
                  <c:v>-12.091337996983322</c:v>
                </c:pt>
                <c:pt idx="74">
                  <c:v>-12.319518976110565</c:v>
                </c:pt>
                <c:pt idx="75">
                  <c:v>-12.487433214384815</c:v>
                </c:pt>
                <c:pt idx="76">
                  <c:v>-12.491115055148779</c:v>
                </c:pt>
                <c:pt idx="77">
                  <c:v>-12.373992630293214</c:v>
                </c:pt>
                <c:pt idx="78">
                  <c:v>-11.84928948288003</c:v>
                </c:pt>
                <c:pt idx="79">
                  <c:v>-11.571968039225265</c:v>
                </c:pt>
                <c:pt idx="80">
                  <c:v>-11.44793946750392</c:v>
                </c:pt>
                <c:pt idx="81">
                  <c:v>-11.442441344531108</c:v>
                </c:pt>
                <c:pt idx="82">
                  <c:v>-11.60161250003512</c:v>
                </c:pt>
                <c:pt idx="83">
                  <c:v>-11.826214061758773</c:v>
                </c:pt>
                <c:pt idx="84">
                  <c:v>-12.082221700823176</c:v>
                </c:pt>
                <c:pt idx="85">
                  <c:v>-12.313289182206084</c:v>
                </c:pt>
                <c:pt idx="86">
                  <c:v>-12.485065750617938</c:v>
                </c:pt>
                <c:pt idx="87">
                  <c:v>-12.497308627568129</c:v>
                </c:pt>
                <c:pt idx="88">
                  <c:v>-12.494819170510617</c:v>
                </c:pt>
                <c:pt idx="89">
                  <c:v>-12.336531195632896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E-4D1D-9064-AE87F288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0700"/>
          <c:min val="377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</c:valAx>
      <c:valAx>
        <c:axId val="155447296"/>
        <c:scaling>
          <c:orientation val="minMax"/>
          <c:max val="-9"/>
          <c:min val="-1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δ</a:t>
                </a:r>
                <a:r>
                  <a:rPr lang="el-GR" sz="900" b="0" i="0" u="none" strike="noStrike" baseline="30000">
                    <a:effectLst/>
                  </a:rPr>
                  <a:t>18</a:t>
                </a:r>
                <a:r>
                  <a:rPr lang="en-US" sz="900" b="0" i="0" u="none" strike="noStrike" baseline="0">
                    <a:effectLst/>
                  </a:rPr>
                  <a:t>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t"/>
      <c:layout>
        <c:manualLayout>
          <c:xMode val="edge"/>
          <c:yMode val="edge"/>
          <c:x val="7.8906386701662279E-2"/>
          <c:y val="0.14951388888888889"/>
          <c:w val="0.60144648585593463"/>
          <c:h val="5.8594160104986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Sleepers</a:t>
            </a:r>
            <a:r>
              <a:rPr lang="en-US" baseline="0"/>
              <a:t> River</a:t>
            </a:r>
            <a:r>
              <a:rPr lang="en-US"/>
              <a:t>, Danville, VT</a:t>
            </a:r>
            <a:r>
              <a:rPr lang="en-US" baseline="0"/>
              <a:t> </a:t>
            </a:r>
            <a:r>
              <a:rPr lang="en-US"/>
              <a:t>(2002-2011)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72922697263811331"/>
        </c:manualLayout>
      </c:layout>
      <c:scatterChart>
        <c:scatterStyle val="lineMarker"/>
        <c:varyColors val="0"/>
        <c:ser>
          <c:idx val="0"/>
          <c:order val="0"/>
          <c:tx>
            <c:v>Observed Composition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Sleepers!$B$2:$B$91</c:f>
              <c:numCache>
                <c:formatCode>General</c:formatCode>
                <c:ptCount val="90"/>
                <c:pt idx="0">
                  <c:v>-11.38</c:v>
                </c:pt>
                <c:pt idx="1">
                  <c:v>-13.18</c:v>
                </c:pt>
                <c:pt idx="2">
                  <c:v>-12.55</c:v>
                </c:pt>
                <c:pt idx="3">
                  <c:v>-10.87</c:v>
                </c:pt>
                <c:pt idx="4">
                  <c:v>-12.57</c:v>
                </c:pt>
                <c:pt idx="5">
                  <c:v>-12.02</c:v>
                </c:pt>
                <c:pt idx="6">
                  <c:v>-12.85</c:v>
                </c:pt>
                <c:pt idx="7">
                  <c:v>-12.25</c:v>
                </c:pt>
                <c:pt idx="8">
                  <c:v>-11.99</c:v>
                </c:pt>
                <c:pt idx="9">
                  <c:v>-11.34</c:v>
                </c:pt>
                <c:pt idx="10">
                  <c:v>-11.74</c:v>
                </c:pt>
                <c:pt idx="11">
                  <c:v>-11.53</c:v>
                </c:pt>
                <c:pt idx="12">
                  <c:v>-11.55</c:v>
                </c:pt>
                <c:pt idx="13">
                  <c:v>-11.72</c:v>
                </c:pt>
                <c:pt idx="14">
                  <c:v>-11.67</c:v>
                </c:pt>
                <c:pt idx="15">
                  <c:v>-13.11</c:v>
                </c:pt>
                <c:pt idx="16">
                  <c:v>-12.49</c:v>
                </c:pt>
                <c:pt idx="17">
                  <c:v>-12.62</c:v>
                </c:pt>
                <c:pt idx="18">
                  <c:v>-12.61</c:v>
                </c:pt>
                <c:pt idx="19">
                  <c:v>-11.91</c:v>
                </c:pt>
                <c:pt idx="20">
                  <c:v>-11.5</c:v>
                </c:pt>
                <c:pt idx="21">
                  <c:v>-11.47</c:v>
                </c:pt>
                <c:pt idx="22">
                  <c:v>-12.12</c:v>
                </c:pt>
                <c:pt idx="23">
                  <c:v>-11.71</c:v>
                </c:pt>
                <c:pt idx="24">
                  <c:v>-12.03</c:v>
                </c:pt>
                <c:pt idx="25">
                  <c:v>-12.85</c:v>
                </c:pt>
                <c:pt idx="26">
                  <c:v>-12.23</c:v>
                </c:pt>
                <c:pt idx="27">
                  <c:v>-13.07</c:v>
                </c:pt>
                <c:pt idx="28">
                  <c:v>-12</c:v>
                </c:pt>
                <c:pt idx="29">
                  <c:v>-12.63</c:v>
                </c:pt>
                <c:pt idx="30">
                  <c:v>-12.15</c:v>
                </c:pt>
                <c:pt idx="31">
                  <c:v>-12.15</c:v>
                </c:pt>
                <c:pt idx="32">
                  <c:v>-12.08</c:v>
                </c:pt>
                <c:pt idx="33">
                  <c:v>-11.44</c:v>
                </c:pt>
                <c:pt idx="34">
                  <c:v>-11.71</c:v>
                </c:pt>
                <c:pt idx="35">
                  <c:v>-11.42</c:v>
                </c:pt>
                <c:pt idx="36">
                  <c:v>-11.37</c:v>
                </c:pt>
                <c:pt idx="37">
                  <c:v>-11.54</c:v>
                </c:pt>
                <c:pt idx="38">
                  <c:v>-13.16</c:v>
                </c:pt>
                <c:pt idx="39">
                  <c:v>-12.61</c:v>
                </c:pt>
                <c:pt idx="40">
                  <c:v>-13.09</c:v>
                </c:pt>
                <c:pt idx="41">
                  <c:v>-12.08</c:v>
                </c:pt>
                <c:pt idx="42">
                  <c:v>-12.4</c:v>
                </c:pt>
                <c:pt idx="43">
                  <c:v>-11.66</c:v>
                </c:pt>
                <c:pt idx="44">
                  <c:v>-12.09</c:v>
                </c:pt>
                <c:pt idx="45">
                  <c:v>-11.82</c:v>
                </c:pt>
                <c:pt idx="46">
                  <c:v>-10.89</c:v>
                </c:pt>
                <c:pt idx="47">
                  <c:v>-11.55</c:v>
                </c:pt>
                <c:pt idx="48">
                  <c:v>-11.73</c:v>
                </c:pt>
                <c:pt idx="49">
                  <c:v>-11.94</c:v>
                </c:pt>
                <c:pt idx="50">
                  <c:v>-11.91</c:v>
                </c:pt>
                <c:pt idx="51">
                  <c:v>-12.06</c:v>
                </c:pt>
                <c:pt idx="52">
                  <c:v>-12.27</c:v>
                </c:pt>
                <c:pt idx="53">
                  <c:v>-12.06</c:v>
                </c:pt>
                <c:pt idx="54">
                  <c:v>-11.72</c:v>
                </c:pt>
                <c:pt idx="55">
                  <c:v>-11.2</c:v>
                </c:pt>
                <c:pt idx="56">
                  <c:v>-10.67</c:v>
                </c:pt>
                <c:pt idx="57">
                  <c:v>-11.12</c:v>
                </c:pt>
                <c:pt idx="58">
                  <c:v>-11.02</c:v>
                </c:pt>
                <c:pt idx="59">
                  <c:v>-10.85</c:v>
                </c:pt>
                <c:pt idx="60">
                  <c:v>-11.36</c:v>
                </c:pt>
                <c:pt idx="61">
                  <c:v>-11.38</c:v>
                </c:pt>
                <c:pt idx="62">
                  <c:v>-11.42</c:v>
                </c:pt>
                <c:pt idx="63">
                  <c:v>-12.69</c:v>
                </c:pt>
                <c:pt idx="64">
                  <c:v>-11.99</c:v>
                </c:pt>
                <c:pt idx="65">
                  <c:v>-11.86</c:v>
                </c:pt>
                <c:pt idx="66">
                  <c:v>-11.93</c:v>
                </c:pt>
                <c:pt idx="67">
                  <c:v>-11.89</c:v>
                </c:pt>
                <c:pt idx="68">
                  <c:v>-11.95</c:v>
                </c:pt>
                <c:pt idx="69">
                  <c:v>-11.31</c:v>
                </c:pt>
                <c:pt idx="70">
                  <c:v>-11.55</c:v>
                </c:pt>
                <c:pt idx="71">
                  <c:v>-11.81</c:v>
                </c:pt>
                <c:pt idx="72">
                  <c:v>-11.99</c:v>
                </c:pt>
                <c:pt idx="73">
                  <c:v>-11.91</c:v>
                </c:pt>
                <c:pt idx="74">
                  <c:v>-12.17</c:v>
                </c:pt>
                <c:pt idx="75">
                  <c:v>-12.48</c:v>
                </c:pt>
                <c:pt idx="76">
                  <c:v>-12.43</c:v>
                </c:pt>
                <c:pt idx="77">
                  <c:v>-12.2</c:v>
                </c:pt>
                <c:pt idx="78">
                  <c:v>-11.91</c:v>
                </c:pt>
                <c:pt idx="79">
                  <c:v>-12.12</c:v>
                </c:pt>
                <c:pt idx="80">
                  <c:v>-11.36</c:v>
                </c:pt>
                <c:pt idx="81">
                  <c:v>-11.86</c:v>
                </c:pt>
                <c:pt idx="82">
                  <c:v>-11.98</c:v>
                </c:pt>
                <c:pt idx="83">
                  <c:v>-12.07</c:v>
                </c:pt>
                <c:pt idx="84">
                  <c:v>-12.22</c:v>
                </c:pt>
                <c:pt idx="85">
                  <c:v>-12.24</c:v>
                </c:pt>
                <c:pt idx="86">
                  <c:v>-12.56</c:v>
                </c:pt>
                <c:pt idx="87">
                  <c:v>-13.79</c:v>
                </c:pt>
                <c:pt idx="88">
                  <c:v>-12.81</c:v>
                </c:pt>
                <c:pt idx="89">
                  <c:v>-12.04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2-40C8-B102-0157B5BB19EE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Sleepers!$F$2:$F$91</c:f>
              <c:numCache>
                <c:formatCode>#,##0.00</c:formatCode>
                <c:ptCount val="90"/>
                <c:pt idx="1">
                  <c:v>-12.490854431474862</c:v>
                </c:pt>
                <c:pt idx="2">
                  <c:v>-12.157077076177503</c:v>
                </c:pt>
                <c:pt idx="3">
                  <c:v>-11.838561918180281</c:v>
                </c:pt>
                <c:pt idx="4">
                  <c:v>-11.556636533877164</c:v>
                </c:pt>
                <c:pt idx="5">
                  <c:v>-12.411347916639084</c:v>
                </c:pt>
                <c:pt idx="6">
                  <c:v>-12.492891625918164</c:v>
                </c:pt>
                <c:pt idx="7">
                  <c:v>-12.381133036845259</c:v>
                </c:pt>
                <c:pt idx="8">
                  <c:v>-12.097051073698795</c:v>
                </c:pt>
                <c:pt idx="9">
                  <c:v>-11.857014088404432</c:v>
                </c:pt>
                <c:pt idx="10">
                  <c:v>-11.450588810904694</c:v>
                </c:pt>
                <c:pt idx="11">
                  <c:v>-11.440394749321655</c:v>
                </c:pt>
                <c:pt idx="12">
                  <c:v>-11.594326409444539</c:v>
                </c:pt>
                <c:pt idx="13">
                  <c:v>-11.816811474929501</c:v>
                </c:pt>
                <c:pt idx="14">
                  <c:v>-12.073543124026102</c:v>
                </c:pt>
                <c:pt idx="15">
                  <c:v>-12.482623259996567</c:v>
                </c:pt>
                <c:pt idx="16">
                  <c:v>-12.494806836391996</c:v>
                </c:pt>
                <c:pt idx="17">
                  <c:v>-12.38667530261521</c:v>
                </c:pt>
                <c:pt idx="18">
                  <c:v>-12.123284192880933</c:v>
                </c:pt>
                <c:pt idx="19">
                  <c:v>-11.865993006055778</c:v>
                </c:pt>
                <c:pt idx="20">
                  <c:v>-11.578099521891994</c:v>
                </c:pt>
                <c:pt idx="21">
                  <c:v>-11.453196297797703</c:v>
                </c:pt>
                <c:pt idx="22">
                  <c:v>-11.438877202713925</c:v>
                </c:pt>
                <c:pt idx="23">
                  <c:v>-11.58101646798802</c:v>
                </c:pt>
                <c:pt idx="24">
                  <c:v>-11.808102974968941</c:v>
                </c:pt>
                <c:pt idx="25">
                  <c:v>-12.125835198203227</c:v>
                </c:pt>
                <c:pt idx="26">
                  <c:v>-12.353189055987672</c:v>
                </c:pt>
                <c:pt idx="27">
                  <c:v>-12.480080066253516</c:v>
                </c:pt>
                <c:pt idx="28">
                  <c:v>-12.496622948402571</c:v>
                </c:pt>
                <c:pt idx="29">
                  <c:v>-12.350584675249234</c:v>
                </c:pt>
                <c:pt idx="30">
                  <c:v>-12.122976676484541</c:v>
                </c:pt>
                <c:pt idx="31">
                  <c:v>-11.876141143144695</c:v>
                </c:pt>
                <c:pt idx="32">
                  <c:v>-11.592063888498455</c:v>
                </c:pt>
                <c:pt idx="33">
                  <c:v>-11.456251760361114</c:v>
                </c:pt>
                <c:pt idx="34">
                  <c:v>-11.451778128726602</c:v>
                </c:pt>
                <c:pt idx="35">
                  <c:v>-11.581419046456428</c:v>
                </c:pt>
                <c:pt idx="36">
                  <c:v>-11.807642642255958</c:v>
                </c:pt>
                <c:pt idx="37">
                  <c:v>-12.118018863526894</c:v>
                </c:pt>
                <c:pt idx="38">
                  <c:v>-12.394379713848176</c:v>
                </c:pt>
                <c:pt idx="39">
                  <c:v>-12.476965103471429</c:v>
                </c:pt>
                <c:pt idx="40">
                  <c:v>-12.498016282430193</c:v>
                </c:pt>
                <c:pt idx="41">
                  <c:v>-12.357147865860465</c:v>
                </c:pt>
                <c:pt idx="42">
                  <c:v>-12.139256530512103</c:v>
                </c:pt>
                <c:pt idx="43">
                  <c:v>-11.822279379287728</c:v>
                </c:pt>
                <c:pt idx="44">
                  <c:v>-11.598396755992308</c:v>
                </c:pt>
                <c:pt idx="45">
                  <c:v>-11.459203860145706</c:v>
                </c:pt>
                <c:pt idx="46">
                  <c:v>-11.437020914624632</c:v>
                </c:pt>
                <c:pt idx="47">
                  <c:v>-11.57536151721937</c:v>
                </c:pt>
                <c:pt idx="48">
                  <c:v>-11.798005854730119</c:v>
                </c:pt>
                <c:pt idx="49">
                  <c:v>-12.126571887102834</c:v>
                </c:pt>
                <c:pt idx="50">
                  <c:v>-12.325595079859811</c:v>
                </c:pt>
                <c:pt idx="51">
                  <c:v>-12.473562728999882</c:v>
                </c:pt>
                <c:pt idx="52">
                  <c:v>-12.48665483571825</c:v>
                </c:pt>
                <c:pt idx="53">
                  <c:v>-12.363395224397214</c:v>
                </c:pt>
                <c:pt idx="54">
                  <c:v>-12.149449955540209</c:v>
                </c:pt>
                <c:pt idx="55">
                  <c:v>-11.831491790570697</c:v>
                </c:pt>
                <c:pt idx="56">
                  <c:v>-11.60411636353583</c:v>
                </c:pt>
                <c:pt idx="57">
                  <c:v>-11.443298907709647</c:v>
                </c:pt>
                <c:pt idx="58">
                  <c:v>-11.44495165543929</c:v>
                </c:pt>
                <c:pt idx="59">
                  <c:v>-11.568890006886118</c:v>
                </c:pt>
                <c:pt idx="60">
                  <c:v>-11.8441858829416</c:v>
                </c:pt>
                <c:pt idx="61">
                  <c:v>-12.091619359819665</c:v>
                </c:pt>
                <c:pt idx="62">
                  <c:v>-12.332581009089736</c:v>
                </c:pt>
                <c:pt idx="63">
                  <c:v>-12.489998348133934</c:v>
                </c:pt>
                <c:pt idx="64">
                  <c:v>-12.489008677385991</c:v>
                </c:pt>
                <c:pt idx="65">
                  <c:v>-12.369591552648052</c:v>
                </c:pt>
                <c:pt idx="66">
                  <c:v>-12.094336537659213</c:v>
                </c:pt>
                <c:pt idx="67">
                  <c:v>-11.837688525057832</c:v>
                </c:pt>
                <c:pt idx="68">
                  <c:v>-11.612006141919338</c:v>
                </c:pt>
                <c:pt idx="69">
                  <c:v>-11.445566935551941</c:v>
                </c:pt>
                <c:pt idx="70">
                  <c:v>-11.446769389279751</c:v>
                </c:pt>
                <c:pt idx="71">
                  <c:v>-11.562353698836652</c:v>
                </c:pt>
                <c:pt idx="72">
                  <c:v>-11.8350090322428</c:v>
                </c:pt>
                <c:pt idx="73">
                  <c:v>-12.091337996983322</c:v>
                </c:pt>
                <c:pt idx="74">
                  <c:v>-12.319518976110565</c:v>
                </c:pt>
                <c:pt idx="75">
                  <c:v>-12.487433214384815</c:v>
                </c:pt>
                <c:pt idx="76">
                  <c:v>-12.491115055148779</c:v>
                </c:pt>
                <c:pt idx="77">
                  <c:v>-12.373992630293214</c:v>
                </c:pt>
                <c:pt idx="78">
                  <c:v>-11.84928948288003</c:v>
                </c:pt>
                <c:pt idx="79">
                  <c:v>-11.571968039225265</c:v>
                </c:pt>
                <c:pt idx="80">
                  <c:v>-11.44793946750392</c:v>
                </c:pt>
                <c:pt idx="81">
                  <c:v>-11.442441344531108</c:v>
                </c:pt>
                <c:pt idx="82">
                  <c:v>-11.60161250003512</c:v>
                </c:pt>
                <c:pt idx="83">
                  <c:v>-11.826214061758773</c:v>
                </c:pt>
                <c:pt idx="84">
                  <c:v>-12.082221700823176</c:v>
                </c:pt>
                <c:pt idx="85">
                  <c:v>-12.313289182206084</c:v>
                </c:pt>
                <c:pt idx="86">
                  <c:v>-12.485065750617938</c:v>
                </c:pt>
                <c:pt idx="87">
                  <c:v>-12.497308627568129</c:v>
                </c:pt>
                <c:pt idx="88">
                  <c:v>-12.494819170510617</c:v>
                </c:pt>
                <c:pt idx="89">
                  <c:v>-12.336531195632896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2-40C8-B102-0157B5BB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0700"/>
          <c:min val="398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</c:valAx>
      <c:valAx>
        <c:axId val="155447296"/>
        <c:scaling>
          <c:orientation val="minMax"/>
          <c:max val="-10.5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δ</a:t>
                </a:r>
                <a:r>
                  <a:rPr lang="el-GR" sz="900" b="0" i="0" u="none" strike="noStrike" baseline="30000">
                    <a:effectLst/>
                  </a:rPr>
                  <a:t>18</a:t>
                </a:r>
                <a:r>
                  <a:rPr lang="en-US" sz="900" b="0" i="0" u="none" strike="noStrike" baseline="0">
                    <a:effectLst/>
                  </a:rPr>
                  <a:t>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t"/>
      <c:layout>
        <c:manualLayout>
          <c:xMode val="edge"/>
          <c:yMode val="edge"/>
          <c:x val="7.8906386701662279E-2"/>
          <c:y val="0.14951388888888889"/>
          <c:w val="0.60144648585593463"/>
          <c:h val="5.8594160104986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Neversink</a:t>
            </a:r>
            <a:r>
              <a:rPr lang="en-US" baseline="0"/>
              <a:t> Reservoir</a:t>
            </a:r>
            <a:r>
              <a:rPr lang="en-US"/>
              <a:t>, Claryville NY (2020-2023)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72922697263811331"/>
        </c:manualLayout>
      </c:layout>
      <c:scatterChart>
        <c:scatterStyle val="lineMarker"/>
        <c:varyColors val="0"/>
        <c:ser>
          <c:idx val="0"/>
          <c:order val="0"/>
          <c:tx>
            <c:v>Observed Composition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Rerservoir'!$A$41:$A$79</c:f>
              <c:numCache>
                <c:formatCode>m/d/yyyy</c:formatCode>
                <c:ptCount val="39"/>
                <c:pt idx="0">
                  <c:v>44075</c:v>
                </c:pt>
                <c:pt idx="1">
                  <c:v>44096</c:v>
                </c:pt>
                <c:pt idx="2">
                  <c:v>44112</c:v>
                </c:pt>
                <c:pt idx="3">
                  <c:v>44127</c:v>
                </c:pt>
                <c:pt idx="4">
                  <c:v>44139</c:v>
                </c:pt>
                <c:pt idx="5">
                  <c:v>44173</c:v>
                </c:pt>
                <c:pt idx="6">
                  <c:v>44201</c:v>
                </c:pt>
                <c:pt idx="7">
                  <c:v>44231</c:v>
                </c:pt>
                <c:pt idx="8">
                  <c:v>44257</c:v>
                </c:pt>
                <c:pt idx="9">
                  <c:v>44266</c:v>
                </c:pt>
                <c:pt idx="10">
                  <c:v>44300</c:v>
                </c:pt>
                <c:pt idx="11">
                  <c:v>44313</c:v>
                </c:pt>
                <c:pt idx="12">
                  <c:v>44328</c:v>
                </c:pt>
                <c:pt idx="13">
                  <c:v>44349</c:v>
                </c:pt>
                <c:pt idx="14">
                  <c:v>44384</c:v>
                </c:pt>
                <c:pt idx="15">
                  <c:v>44412</c:v>
                </c:pt>
                <c:pt idx="16">
                  <c:v>44440</c:v>
                </c:pt>
                <c:pt idx="17">
                  <c:v>44475</c:v>
                </c:pt>
                <c:pt idx="18">
                  <c:v>44496</c:v>
                </c:pt>
                <c:pt idx="19">
                  <c:v>44517</c:v>
                </c:pt>
                <c:pt idx="20">
                  <c:v>44538</c:v>
                </c:pt>
                <c:pt idx="21">
                  <c:v>44559</c:v>
                </c:pt>
                <c:pt idx="22">
                  <c:v>44580</c:v>
                </c:pt>
                <c:pt idx="23">
                  <c:v>44601</c:v>
                </c:pt>
                <c:pt idx="24">
                  <c:v>44622</c:v>
                </c:pt>
                <c:pt idx="25">
                  <c:v>44643</c:v>
                </c:pt>
                <c:pt idx="26">
                  <c:v>44664</c:v>
                </c:pt>
                <c:pt idx="27">
                  <c:v>44671</c:v>
                </c:pt>
                <c:pt idx="28">
                  <c:v>44686</c:v>
                </c:pt>
                <c:pt idx="29">
                  <c:v>44728</c:v>
                </c:pt>
                <c:pt idx="30">
                  <c:v>44756</c:v>
                </c:pt>
                <c:pt idx="31">
                  <c:v>44784</c:v>
                </c:pt>
                <c:pt idx="32">
                  <c:v>44805</c:v>
                </c:pt>
                <c:pt idx="33">
                  <c:v>44834</c:v>
                </c:pt>
                <c:pt idx="34">
                  <c:v>44848</c:v>
                </c:pt>
                <c:pt idx="35">
                  <c:v>44862</c:v>
                </c:pt>
                <c:pt idx="36">
                  <c:v>44873</c:v>
                </c:pt>
                <c:pt idx="37">
                  <c:v>44897</c:v>
                </c:pt>
                <c:pt idx="38">
                  <c:v>44944</c:v>
                </c:pt>
              </c:numCache>
            </c:numRef>
          </c:xVal>
          <c:yVal>
            <c:numRef>
              <c:f>'Neversink Rerservoir'!$B$41:$B$79</c:f>
              <c:numCache>
                <c:formatCode>General</c:formatCode>
                <c:ptCount val="39"/>
                <c:pt idx="0">
                  <c:v>-9</c:v>
                </c:pt>
                <c:pt idx="1">
                  <c:v>-9.0500000000000007</c:v>
                </c:pt>
                <c:pt idx="2">
                  <c:v>-8.9</c:v>
                </c:pt>
                <c:pt idx="3">
                  <c:v>-9.0399999999999991</c:v>
                </c:pt>
                <c:pt idx="4">
                  <c:v>-8.99</c:v>
                </c:pt>
                <c:pt idx="5">
                  <c:v>-8.7799999999999994</c:v>
                </c:pt>
                <c:pt idx="6">
                  <c:v>-9.01</c:v>
                </c:pt>
                <c:pt idx="7">
                  <c:v>-9.25</c:v>
                </c:pt>
                <c:pt idx="8">
                  <c:v>-9.42</c:v>
                </c:pt>
                <c:pt idx="9">
                  <c:v>-9.43</c:v>
                </c:pt>
                <c:pt idx="10">
                  <c:v>-9.6300000000000008</c:v>
                </c:pt>
                <c:pt idx="11">
                  <c:v>-9.4600000000000009</c:v>
                </c:pt>
                <c:pt idx="12">
                  <c:v>-9.6</c:v>
                </c:pt>
                <c:pt idx="13">
                  <c:v>-9.5399999999999991</c:v>
                </c:pt>
                <c:pt idx="14">
                  <c:v>-8.4499999999999993</c:v>
                </c:pt>
                <c:pt idx="15">
                  <c:v>-9.2200000000000006</c:v>
                </c:pt>
                <c:pt idx="16">
                  <c:v>-9.0399999999999991</c:v>
                </c:pt>
                <c:pt idx="17">
                  <c:v>-8.5299999999999994</c:v>
                </c:pt>
                <c:pt idx="18">
                  <c:v>-9.99</c:v>
                </c:pt>
                <c:pt idx="27">
                  <c:v>-9.7100000000000009</c:v>
                </c:pt>
                <c:pt idx="28">
                  <c:v>-9.3800000000000008</c:v>
                </c:pt>
                <c:pt idx="29" formatCode="0.00">
                  <c:v>-8.85</c:v>
                </c:pt>
                <c:pt idx="30" formatCode="0.00">
                  <c:v>-9.18</c:v>
                </c:pt>
                <c:pt idx="31" formatCode="0.00">
                  <c:v>-8.92</c:v>
                </c:pt>
                <c:pt idx="32" formatCode="0.00">
                  <c:v>-8.6999999999999993</c:v>
                </c:pt>
                <c:pt idx="33">
                  <c:v>-8.74</c:v>
                </c:pt>
                <c:pt idx="34">
                  <c:v>-7.37</c:v>
                </c:pt>
                <c:pt idx="35">
                  <c:v>-8.2899999999999991</c:v>
                </c:pt>
                <c:pt idx="36">
                  <c:v>-8.34</c:v>
                </c:pt>
                <c:pt idx="37">
                  <c:v>-8.4</c:v>
                </c:pt>
                <c:pt idx="38">
                  <c:v>-8.64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8-41D1-88AD-F55F7502C9FC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Rerservoir'!$A$42:$A$78</c:f>
              <c:numCache>
                <c:formatCode>m/d/yyyy</c:formatCode>
                <c:ptCount val="37"/>
                <c:pt idx="0">
                  <c:v>44096</c:v>
                </c:pt>
                <c:pt idx="1">
                  <c:v>44112</c:v>
                </c:pt>
                <c:pt idx="2">
                  <c:v>44127</c:v>
                </c:pt>
                <c:pt idx="3">
                  <c:v>44139</c:v>
                </c:pt>
                <c:pt idx="4">
                  <c:v>44173</c:v>
                </c:pt>
                <c:pt idx="5">
                  <c:v>44201</c:v>
                </c:pt>
                <c:pt idx="6">
                  <c:v>44231</c:v>
                </c:pt>
                <c:pt idx="7">
                  <c:v>44257</c:v>
                </c:pt>
                <c:pt idx="8">
                  <c:v>44266</c:v>
                </c:pt>
                <c:pt idx="9">
                  <c:v>44300</c:v>
                </c:pt>
                <c:pt idx="10">
                  <c:v>44313</c:v>
                </c:pt>
                <c:pt idx="11">
                  <c:v>44328</c:v>
                </c:pt>
                <c:pt idx="12">
                  <c:v>44349</c:v>
                </c:pt>
                <c:pt idx="13">
                  <c:v>44384</c:v>
                </c:pt>
                <c:pt idx="14">
                  <c:v>44412</c:v>
                </c:pt>
                <c:pt idx="15">
                  <c:v>44440</c:v>
                </c:pt>
                <c:pt idx="16">
                  <c:v>44475</c:v>
                </c:pt>
                <c:pt idx="17">
                  <c:v>44496</c:v>
                </c:pt>
                <c:pt idx="18">
                  <c:v>44517</c:v>
                </c:pt>
                <c:pt idx="19">
                  <c:v>44538</c:v>
                </c:pt>
                <c:pt idx="20">
                  <c:v>44559</c:v>
                </c:pt>
                <c:pt idx="21">
                  <c:v>44580</c:v>
                </c:pt>
                <c:pt idx="22">
                  <c:v>44601</c:v>
                </c:pt>
                <c:pt idx="23">
                  <c:v>44622</c:v>
                </c:pt>
                <c:pt idx="24">
                  <c:v>44643</c:v>
                </c:pt>
                <c:pt idx="25">
                  <c:v>44664</c:v>
                </c:pt>
                <c:pt idx="26">
                  <c:v>44671</c:v>
                </c:pt>
                <c:pt idx="27">
                  <c:v>44686</c:v>
                </c:pt>
                <c:pt idx="28">
                  <c:v>44728</c:v>
                </c:pt>
                <c:pt idx="29">
                  <c:v>44756</c:v>
                </c:pt>
                <c:pt idx="30">
                  <c:v>44784</c:v>
                </c:pt>
                <c:pt idx="31">
                  <c:v>44805</c:v>
                </c:pt>
                <c:pt idx="32">
                  <c:v>44834</c:v>
                </c:pt>
                <c:pt idx="33">
                  <c:v>44848</c:v>
                </c:pt>
                <c:pt idx="34">
                  <c:v>44862</c:v>
                </c:pt>
                <c:pt idx="35">
                  <c:v>44873</c:v>
                </c:pt>
                <c:pt idx="36">
                  <c:v>44897</c:v>
                </c:pt>
              </c:numCache>
            </c:numRef>
          </c:xVal>
          <c:yVal>
            <c:numRef>
              <c:f>'Neversink Rerservoir'!$F$42:$F$78</c:f>
              <c:numCache>
                <c:formatCode>#,##0.00</c:formatCode>
                <c:ptCount val="37"/>
                <c:pt idx="0">
                  <c:v>-8.7035758285295053</c:v>
                </c:pt>
                <c:pt idx="1">
                  <c:v>-8.6680379053437733</c:v>
                </c:pt>
                <c:pt idx="2">
                  <c:v>-8.6617295011358397</c:v>
                </c:pt>
                <c:pt idx="3">
                  <c:v>-8.6758704675230334</c:v>
                </c:pt>
                <c:pt idx="4">
                  <c:v>-8.8005232850369524</c:v>
                </c:pt>
                <c:pt idx="5">
                  <c:v>-8.971638793155984</c:v>
                </c:pt>
                <c:pt idx="6">
                  <c:v>-9.1768704891670563</c:v>
                </c:pt>
                <c:pt idx="7">
                  <c:v>-9.3324804396028576</c:v>
                </c:pt>
                <c:pt idx="8">
                  <c:v>-9.3752642104830635</c:v>
                </c:pt>
                <c:pt idx="9">
                  <c:v>-9.4630326366904267</c:v>
                </c:pt>
                <c:pt idx="10">
                  <c:v>-9.4615523755015367</c:v>
                </c:pt>
                <c:pt idx="11">
                  <c:v>-9.4351904173425947</c:v>
                </c:pt>
                <c:pt idx="12">
                  <c:v>-9.3575135509150904</c:v>
                </c:pt>
                <c:pt idx="13">
                  <c:v>-9.1506453997202684</c:v>
                </c:pt>
                <c:pt idx="14">
                  <c:v>-8.9587786754523133</c:v>
                </c:pt>
                <c:pt idx="15">
                  <c:v>-8.7906206912462252</c:v>
                </c:pt>
                <c:pt idx="16">
                  <c:v>-8.6708865170902349</c:v>
                </c:pt>
                <c:pt idx="17">
                  <c:v>-8.6645630784966912</c:v>
                </c:pt>
                <c:pt idx="18">
                  <c:v>-8.7097211050531396</c:v>
                </c:pt>
                <c:pt idx="19">
                  <c:v>-8.8005232850369524</c:v>
                </c:pt>
                <c:pt idx="20">
                  <c:v>-8.9252321562497468</c:v>
                </c:pt>
                <c:pt idx="21">
                  <c:v>-9.067727338520875</c:v>
                </c:pt>
                <c:pt idx="22">
                  <c:v>-9.2095893201639747</c:v>
                </c:pt>
                <c:pt idx="23">
                  <c:v>-9.3324804396028593</c:v>
                </c:pt>
                <c:pt idx="24">
                  <c:v>-9.4205152867164514</c:v>
                </c:pt>
                <c:pt idx="25">
                  <c:v>-9.4623141161030428</c:v>
                </c:pt>
                <c:pt idx="26">
                  <c:v>-9.4648484012530574</c:v>
                </c:pt>
                <c:pt idx="27">
                  <c:v>-9.4507115056334747</c:v>
                </c:pt>
                <c:pt idx="28">
                  <c:v>-9.2837252211453514</c:v>
                </c:pt>
                <c:pt idx="29">
                  <c:v>-9.1028481316861569</c:v>
                </c:pt>
                <c:pt idx="30">
                  <c:v>-8.9128522950795563</c:v>
                </c:pt>
                <c:pt idx="31">
                  <c:v>-8.7906206912462252</c:v>
                </c:pt>
                <c:pt idx="32">
                  <c:v>-8.6822032762373276</c:v>
                </c:pt>
                <c:pt idx="33">
                  <c:v>-8.6623102323928034</c:v>
                </c:pt>
                <c:pt idx="34">
                  <c:v>-8.6655671222311774</c:v>
                </c:pt>
                <c:pt idx="35">
                  <c:v>-8.6842906890689822</c:v>
                </c:pt>
                <c:pt idx="36">
                  <c:v>-8.770508866621908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8-41D1-88AD-F55F750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4950"/>
          <c:min val="4405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  <a:alpha val="9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150"/>
      </c:valAx>
      <c:valAx>
        <c:axId val="155447296"/>
        <c:scaling>
          <c:orientation val="minMax"/>
          <c:max val="-8"/>
          <c:min val="-1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u="none" strike="noStrike" baseline="0">
                    <a:effectLst/>
                  </a:rPr>
                  <a:t>δ</a:t>
                </a:r>
                <a:r>
                  <a:rPr lang="el-GR" sz="1200" b="0" i="0" u="none" strike="noStrike" baseline="30000">
                    <a:effectLst/>
                  </a:rPr>
                  <a:t>18</a:t>
                </a:r>
                <a:r>
                  <a:rPr lang="en-US" sz="1200" b="0" i="0" u="none" strike="noStrike" baseline="0">
                    <a:effectLst/>
                  </a:rPr>
                  <a:t>O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layout>
        <c:manualLayout>
          <c:xMode val="edge"/>
          <c:yMode val="edge"/>
          <c:x val="0.15585063722704764"/>
          <c:y val="0.1798811292719168"/>
          <c:w val="0.60144648585593463"/>
          <c:h val="5.8594160104986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Sleepers</a:t>
            </a:r>
            <a:r>
              <a:rPr lang="en-US" baseline="0"/>
              <a:t> River</a:t>
            </a:r>
            <a:r>
              <a:rPr lang="en-US"/>
              <a:t>, Danville, VT</a:t>
            </a:r>
            <a:r>
              <a:rPr lang="en-US" baseline="0"/>
              <a:t> </a:t>
            </a:r>
            <a:r>
              <a:rPr lang="en-US"/>
              <a:t>(2008-2011)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72922697263811331"/>
        </c:manualLayout>
      </c:layout>
      <c:scatterChart>
        <c:scatterStyle val="lineMarker"/>
        <c:varyColors val="0"/>
        <c:ser>
          <c:idx val="0"/>
          <c:order val="0"/>
          <c:tx>
            <c:v>Observed Composition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Sleepers!$B$2:$B$91</c:f>
              <c:numCache>
                <c:formatCode>General</c:formatCode>
                <c:ptCount val="90"/>
                <c:pt idx="0">
                  <c:v>-11.38</c:v>
                </c:pt>
                <c:pt idx="1">
                  <c:v>-13.18</c:v>
                </c:pt>
                <c:pt idx="2">
                  <c:v>-12.55</c:v>
                </c:pt>
                <c:pt idx="3">
                  <c:v>-10.87</c:v>
                </c:pt>
                <c:pt idx="4">
                  <c:v>-12.57</c:v>
                </c:pt>
                <c:pt idx="5">
                  <c:v>-12.02</c:v>
                </c:pt>
                <c:pt idx="6">
                  <c:v>-12.85</c:v>
                </c:pt>
                <c:pt idx="7">
                  <c:v>-12.25</c:v>
                </c:pt>
                <c:pt idx="8">
                  <c:v>-11.99</c:v>
                </c:pt>
                <c:pt idx="9">
                  <c:v>-11.34</c:v>
                </c:pt>
                <c:pt idx="10">
                  <c:v>-11.74</c:v>
                </c:pt>
                <c:pt idx="11">
                  <c:v>-11.53</c:v>
                </c:pt>
                <c:pt idx="12">
                  <c:v>-11.55</c:v>
                </c:pt>
                <c:pt idx="13">
                  <c:v>-11.72</c:v>
                </c:pt>
                <c:pt idx="14">
                  <c:v>-11.67</c:v>
                </c:pt>
                <c:pt idx="15">
                  <c:v>-13.11</c:v>
                </c:pt>
                <c:pt idx="16">
                  <c:v>-12.49</c:v>
                </c:pt>
                <c:pt idx="17">
                  <c:v>-12.62</c:v>
                </c:pt>
                <c:pt idx="18">
                  <c:v>-12.61</c:v>
                </c:pt>
                <c:pt idx="19">
                  <c:v>-11.91</c:v>
                </c:pt>
                <c:pt idx="20">
                  <c:v>-11.5</c:v>
                </c:pt>
                <c:pt idx="21">
                  <c:v>-11.47</c:v>
                </c:pt>
                <c:pt idx="22">
                  <c:v>-12.12</c:v>
                </c:pt>
                <c:pt idx="23">
                  <c:v>-11.71</c:v>
                </c:pt>
                <c:pt idx="24">
                  <c:v>-12.03</c:v>
                </c:pt>
                <c:pt idx="25">
                  <c:v>-12.85</c:v>
                </c:pt>
                <c:pt idx="26">
                  <c:v>-12.23</c:v>
                </c:pt>
                <c:pt idx="27">
                  <c:v>-13.07</c:v>
                </c:pt>
                <c:pt idx="28">
                  <c:v>-12</c:v>
                </c:pt>
                <c:pt idx="29">
                  <c:v>-12.63</c:v>
                </c:pt>
                <c:pt idx="30">
                  <c:v>-12.15</c:v>
                </c:pt>
                <c:pt idx="31">
                  <c:v>-12.15</c:v>
                </c:pt>
                <c:pt idx="32">
                  <c:v>-12.08</c:v>
                </c:pt>
                <c:pt idx="33">
                  <c:v>-11.44</c:v>
                </c:pt>
                <c:pt idx="34">
                  <c:v>-11.71</c:v>
                </c:pt>
                <c:pt idx="35">
                  <c:v>-11.42</c:v>
                </c:pt>
                <c:pt idx="36">
                  <c:v>-11.37</c:v>
                </c:pt>
                <c:pt idx="37">
                  <c:v>-11.54</c:v>
                </c:pt>
                <c:pt idx="38">
                  <c:v>-13.16</c:v>
                </c:pt>
                <c:pt idx="39">
                  <c:v>-12.61</c:v>
                </c:pt>
                <c:pt idx="40">
                  <c:v>-13.09</c:v>
                </c:pt>
                <c:pt idx="41">
                  <c:v>-12.08</c:v>
                </c:pt>
                <c:pt idx="42">
                  <c:v>-12.4</c:v>
                </c:pt>
                <c:pt idx="43">
                  <c:v>-11.66</c:v>
                </c:pt>
                <c:pt idx="44">
                  <c:v>-12.09</c:v>
                </c:pt>
                <c:pt idx="45">
                  <c:v>-11.82</c:v>
                </c:pt>
                <c:pt idx="46">
                  <c:v>-10.89</c:v>
                </c:pt>
                <c:pt idx="47">
                  <c:v>-11.55</c:v>
                </c:pt>
                <c:pt idx="48">
                  <c:v>-11.73</c:v>
                </c:pt>
                <c:pt idx="49">
                  <c:v>-11.94</c:v>
                </c:pt>
                <c:pt idx="50">
                  <c:v>-11.91</c:v>
                </c:pt>
                <c:pt idx="51">
                  <c:v>-12.06</c:v>
                </c:pt>
                <c:pt idx="52">
                  <c:v>-12.27</c:v>
                </c:pt>
                <c:pt idx="53">
                  <c:v>-12.06</c:v>
                </c:pt>
                <c:pt idx="54">
                  <c:v>-11.72</c:v>
                </c:pt>
                <c:pt idx="55">
                  <c:v>-11.2</c:v>
                </c:pt>
                <c:pt idx="56">
                  <c:v>-10.67</c:v>
                </c:pt>
                <c:pt idx="57">
                  <c:v>-11.12</c:v>
                </c:pt>
                <c:pt idx="58">
                  <c:v>-11.02</c:v>
                </c:pt>
                <c:pt idx="59">
                  <c:v>-10.85</c:v>
                </c:pt>
                <c:pt idx="60">
                  <c:v>-11.36</c:v>
                </c:pt>
                <c:pt idx="61">
                  <c:v>-11.38</c:v>
                </c:pt>
                <c:pt idx="62">
                  <c:v>-11.42</c:v>
                </c:pt>
                <c:pt idx="63">
                  <c:v>-12.69</c:v>
                </c:pt>
                <c:pt idx="64">
                  <c:v>-11.99</c:v>
                </c:pt>
                <c:pt idx="65">
                  <c:v>-11.86</c:v>
                </c:pt>
                <c:pt idx="66">
                  <c:v>-11.93</c:v>
                </c:pt>
                <c:pt idx="67">
                  <c:v>-11.89</c:v>
                </c:pt>
                <c:pt idx="68">
                  <c:v>-11.95</c:v>
                </c:pt>
                <c:pt idx="69">
                  <c:v>-11.31</c:v>
                </c:pt>
                <c:pt idx="70">
                  <c:v>-11.55</c:v>
                </c:pt>
                <c:pt idx="71">
                  <c:v>-11.81</c:v>
                </c:pt>
                <c:pt idx="72">
                  <c:v>-11.99</c:v>
                </c:pt>
                <c:pt idx="73">
                  <c:v>-11.91</c:v>
                </c:pt>
                <c:pt idx="74">
                  <c:v>-12.17</c:v>
                </c:pt>
                <c:pt idx="75">
                  <c:v>-12.48</c:v>
                </c:pt>
                <c:pt idx="76">
                  <c:v>-12.43</c:v>
                </c:pt>
                <c:pt idx="77">
                  <c:v>-12.2</c:v>
                </c:pt>
                <c:pt idx="78">
                  <c:v>-11.91</c:v>
                </c:pt>
                <c:pt idx="79">
                  <c:v>-12.12</c:v>
                </c:pt>
                <c:pt idx="80">
                  <c:v>-11.36</c:v>
                </c:pt>
                <c:pt idx="81">
                  <c:v>-11.86</c:v>
                </c:pt>
                <c:pt idx="82">
                  <c:v>-11.98</c:v>
                </c:pt>
                <c:pt idx="83">
                  <c:v>-12.07</c:v>
                </c:pt>
                <c:pt idx="84">
                  <c:v>-12.22</c:v>
                </c:pt>
                <c:pt idx="85">
                  <c:v>-12.24</c:v>
                </c:pt>
                <c:pt idx="86">
                  <c:v>-12.56</c:v>
                </c:pt>
                <c:pt idx="87">
                  <c:v>-13.79</c:v>
                </c:pt>
                <c:pt idx="88">
                  <c:v>-12.81</c:v>
                </c:pt>
                <c:pt idx="89">
                  <c:v>-12.04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B-42B9-A939-16973E464F08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Sleepers!$F$2:$F$91</c:f>
              <c:numCache>
                <c:formatCode>#,##0.00</c:formatCode>
                <c:ptCount val="90"/>
                <c:pt idx="1">
                  <c:v>-12.490854431474862</c:v>
                </c:pt>
                <c:pt idx="2">
                  <c:v>-12.157077076177503</c:v>
                </c:pt>
                <c:pt idx="3">
                  <c:v>-11.838561918180281</c:v>
                </c:pt>
                <c:pt idx="4">
                  <c:v>-11.556636533877164</c:v>
                </c:pt>
                <c:pt idx="5">
                  <c:v>-12.411347916639084</c:v>
                </c:pt>
                <c:pt idx="6">
                  <c:v>-12.492891625918164</c:v>
                </c:pt>
                <c:pt idx="7">
                  <c:v>-12.381133036845259</c:v>
                </c:pt>
                <c:pt idx="8">
                  <c:v>-12.097051073698795</c:v>
                </c:pt>
                <c:pt idx="9">
                  <c:v>-11.857014088404432</c:v>
                </c:pt>
                <c:pt idx="10">
                  <c:v>-11.450588810904694</c:v>
                </c:pt>
                <c:pt idx="11">
                  <c:v>-11.440394749321655</c:v>
                </c:pt>
                <c:pt idx="12">
                  <c:v>-11.594326409444539</c:v>
                </c:pt>
                <c:pt idx="13">
                  <c:v>-11.816811474929501</c:v>
                </c:pt>
                <c:pt idx="14">
                  <c:v>-12.073543124026102</c:v>
                </c:pt>
                <c:pt idx="15">
                  <c:v>-12.482623259996567</c:v>
                </c:pt>
                <c:pt idx="16">
                  <c:v>-12.494806836391996</c:v>
                </c:pt>
                <c:pt idx="17">
                  <c:v>-12.38667530261521</c:v>
                </c:pt>
                <c:pt idx="18">
                  <c:v>-12.123284192880933</c:v>
                </c:pt>
                <c:pt idx="19">
                  <c:v>-11.865993006055778</c:v>
                </c:pt>
                <c:pt idx="20">
                  <c:v>-11.578099521891994</c:v>
                </c:pt>
                <c:pt idx="21">
                  <c:v>-11.453196297797703</c:v>
                </c:pt>
                <c:pt idx="22">
                  <c:v>-11.438877202713925</c:v>
                </c:pt>
                <c:pt idx="23">
                  <c:v>-11.58101646798802</c:v>
                </c:pt>
                <c:pt idx="24">
                  <c:v>-11.808102974968941</c:v>
                </c:pt>
                <c:pt idx="25">
                  <c:v>-12.125835198203227</c:v>
                </c:pt>
                <c:pt idx="26">
                  <c:v>-12.353189055987672</c:v>
                </c:pt>
                <c:pt idx="27">
                  <c:v>-12.480080066253516</c:v>
                </c:pt>
                <c:pt idx="28">
                  <c:v>-12.496622948402571</c:v>
                </c:pt>
                <c:pt idx="29">
                  <c:v>-12.350584675249234</c:v>
                </c:pt>
                <c:pt idx="30">
                  <c:v>-12.122976676484541</c:v>
                </c:pt>
                <c:pt idx="31">
                  <c:v>-11.876141143144695</c:v>
                </c:pt>
                <c:pt idx="32">
                  <c:v>-11.592063888498455</c:v>
                </c:pt>
                <c:pt idx="33">
                  <c:v>-11.456251760361114</c:v>
                </c:pt>
                <c:pt idx="34">
                  <c:v>-11.451778128726602</c:v>
                </c:pt>
                <c:pt idx="35">
                  <c:v>-11.581419046456428</c:v>
                </c:pt>
                <c:pt idx="36">
                  <c:v>-11.807642642255958</c:v>
                </c:pt>
                <c:pt idx="37">
                  <c:v>-12.118018863526894</c:v>
                </c:pt>
                <c:pt idx="38">
                  <c:v>-12.394379713848176</c:v>
                </c:pt>
                <c:pt idx="39">
                  <c:v>-12.476965103471429</c:v>
                </c:pt>
                <c:pt idx="40">
                  <c:v>-12.498016282430193</c:v>
                </c:pt>
                <c:pt idx="41">
                  <c:v>-12.357147865860465</c:v>
                </c:pt>
                <c:pt idx="42">
                  <c:v>-12.139256530512103</c:v>
                </c:pt>
                <c:pt idx="43">
                  <c:v>-11.822279379287728</c:v>
                </c:pt>
                <c:pt idx="44">
                  <c:v>-11.598396755992308</c:v>
                </c:pt>
                <c:pt idx="45">
                  <c:v>-11.459203860145706</c:v>
                </c:pt>
                <c:pt idx="46">
                  <c:v>-11.437020914624632</c:v>
                </c:pt>
                <c:pt idx="47">
                  <c:v>-11.57536151721937</c:v>
                </c:pt>
                <c:pt idx="48">
                  <c:v>-11.798005854730119</c:v>
                </c:pt>
                <c:pt idx="49">
                  <c:v>-12.126571887102834</c:v>
                </c:pt>
                <c:pt idx="50">
                  <c:v>-12.325595079859811</c:v>
                </c:pt>
                <c:pt idx="51">
                  <c:v>-12.473562728999882</c:v>
                </c:pt>
                <c:pt idx="52">
                  <c:v>-12.48665483571825</c:v>
                </c:pt>
                <c:pt idx="53">
                  <c:v>-12.363395224397214</c:v>
                </c:pt>
                <c:pt idx="54">
                  <c:v>-12.149449955540209</c:v>
                </c:pt>
                <c:pt idx="55">
                  <c:v>-11.831491790570697</c:v>
                </c:pt>
                <c:pt idx="56">
                  <c:v>-11.60411636353583</c:v>
                </c:pt>
                <c:pt idx="57">
                  <c:v>-11.443298907709647</c:v>
                </c:pt>
                <c:pt idx="58">
                  <c:v>-11.44495165543929</c:v>
                </c:pt>
                <c:pt idx="59">
                  <c:v>-11.568890006886118</c:v>
                </c:pt>
                <c:pt idx="60">
                  <c:v>-11.8441858829416</c:v>
                </c:pt>
                <c:pt idx="61">
                  <c:v>-12.091619359819665</c:v>
                </c:pt>
                <c:pt idx="62">
                  <c:v>-12.332581009089736</c:v>
                </c:pt>
                <c:pt idx="63">
                  <c:v>-12.489998348133934</c:v>
                </c:pt>
                <c:pt idx="64">
                  <c:v>-12.489008677385991</c:v>
                </c:pt>
                <c:pt idx="65">
                  <c:v>-12.369591552648052</c:v>
                </c:pt>
                <c:pt idx="66">
                  <c:v>-12.094336537659213</c:v>
                </c:pt>
                <c:pt idx="67">
                  <c:v>-11.837688525057832</c:v>
                </c:pt>
                <c:pt idx="68">
                  <c:v>-11.612006141919338</c:v>
                </c:pt>
                <c:pt idx="69">
                  <c:v>-11.445566935551941</c:v>
                </c:pt>
                <c:pt idx="70">
                  <c:v>-11.446769389279751</c:v>
                </c:pt>
                <c:pt idx="71">
                  <c:v>-11.562353698836652</c:v>
                </c:pt>
                <c:pt idx="72">
                  <c:v>-11.8350090322428</c:v>
                </c:pt>
                <c:pt idx="73">
                  <c:v>-12.091337996983322</c:v>
                </c:pt>
                <c:pt idx="74">
                  <c:v>-12.319518976110565</c:v>
                </c:pt>
                <c:pt idx="75">
                  <c:v>-12.487433214384815</c:v>
                </c:pt>
                <c:pt idx="76">
                  <c:v>-12.491115055148779</c:v>
                </c:pt>
                <c:pt idx="77">
                  <c:v>-12.373992630293214</c:v>
                </c:pt>
                <c:pt idx="78">
                  <c:v>-11.84928948288003</c:v>
                </c:pt>
                <c:pt idx="79">
                  <c:v>-11.571968039225265</c:v>
                </c:pt>
                <c:pt idx="80">
                  <c:v>-11.44793946750392</c:v>
                </c:pt>
                <c:pt idx="81">
                  <c:v>-11.442441344531108</c:v>
                </c:pt>
                <c:pt idx="82">
                  <c:v>-11.60161250003512</c:v>
                </c:pt>
                <c:pt idx="83">
                  <c:v>-11.826214061758773</c:v>
                </c:pt>
                <c:pt idx="84">
                  <c:v>-12.082221700823176</c:v>
                </c:pt>
                <c:pt idx="85">
                  <c:v>-12.313289182206084</c:v>
                </c:pt>
                <c:pt idx="86">
                  <c:v>-12.485065750617938</c:v>
                </c:pt>
                <c:pt idx="87">
                  <c:v>-12.497308627568129</c:v>
                </c:pt>
                <c:pt idx="88">
                  <c:v>-12.494819170510617</c:v>
                </c:pt>
                <c:pt idx="89">
                  <c:v>-12.336531195632896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B-42B9-A939-16973E46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0700"/>
          <c:min val="396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</c:valAx>
      <c:valAx>
        <c:axId val="155447296"/>
        <c:scaling>
          <c:orientation val="minMax"/>
          <c:max val="-10.5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δ</a:t>
                </a:r>
                <a:r>
                  <a:rPr lang="el-GR" sz="900" b="0" i="0" u="none" strike="noStrike" baseline="30000">
                    <a:effectLst/>
                  </a:rPr>
                  <a:t>18</a:t>
                </a:r>
                <a:r>
                  <a:rPr lang="en-US" sz="900" b="0" i="0" u="none" strike="noStrike" baseline="0">
                    <a:effectLst/>
                  </a:rPr>
                  <a:t>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t"/>
      <c:layout>
        <c:manualLayout>
          <c:xMode val="edge"/>
          <c:yMode val="edge"/>
          <c:x val="7.8906386701662279E-2"/>
          <c:y val="0.14951388888888889"/>
          <c:w val="0.60144648585593463"/>
          <c:h val="5.8594160104986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u="none" strike="noStrike" baseline="0">
                <a:effectLst/>
              </a:rPr>
              <a:t>δ</a:t>
            </a:r>
            <a:r>
              <a:rPr lang="el-GR" sz="1800" b="0" i="0" u="none" strike="noStrike" baseline="30000">
                <a:effectLst/>
              </a:rPr>
              <a:t>18</a:t>
            </a:r>
            <a:r>
              <a:rPr lang="en-US" sz="1800" b="0" i="0" u="none" strike="noStrike" baseline="0">
                <a:effectLst/>
              </a:rPr>
              <a:t>O</a:t>
            </a:r>
            <a:r>
              <a:rPr lang="en-US" sz="1800"/>
              <a:t> Mill Site, Amherst MA (2021-2024)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2601151519086"/>
          <c:y val="0.11069197424300314"/>
          <c:w val="0.80784983412016931"/>
          <c:h val="0.69030393621012964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'Mill Site'!$B$3:$B$41</c:f>
              <c:numCache>
                <c:formatCode>General</c:formatCode>
                <c:ptCount val="39"/>
                <c:pt idx="0">
                  <c:v>-8.4088130000000003</c:v>
                </c:pt>
                <c:pt idx="1">
                  <c:v>-8.1005090000000006</c:v>
                </c:pt>
                <c:pt idx="2">
                  <c:v>-7.6695169999999999</c:v>
                </c:pt>
                <c:pt idx="6">
                  <c:v>-8.6121160000000003</c:v>
                </c:pt>
                <c:pt idx="8">
                  <c:v>-8.5503459999999993</c:v>
                </c:pt>
                <c:pt idx="9">
                  <c:v>-8.1843470000000007</c:v>
                </c:pt>
                <c:pt idx="10">
                  <c:v>-8.1917559999999998</c:v>
                </c:pt>
                <c:pt idx="11">
                  <c:v>-6.6063809999999998</c:v>
                </c:pt>
                <c:pt idx="12">
                  <c:v>-5.1203320000000003</c:v>
                </c:pt>
                <c:pt idx="13">
                  <c:v>-7.6594470000000001</c:v>
                </c:pt>
                <c:pt idx="14">
                  <c:v>-7.9638390000000001</c:v>
                </c:pt>
                <c:pt idx="15">
                  <c:v>-7.9076829999999996</c:v>
                </c:pt>
                <c:pt idx="16">
                  <c:v>-7.6897010000000003</c:v>
                </c:pt>
                <c:pt idx="17">
                  <c:v>-8.7955450000000006</c:v>
                </c:pt>
                <c:pt idx="18">
                  <c:v>-8.0756990000000002</c:v>
                </c:pt>
                <c:pt idx="19">
                  <c:v>-8.3563759999999991</c:v>
                </c:pt>
                <c:pt idx="20">
                  <c:v>-8.5850670000000004</c:v>
                </c:pt>
                <c:pt idx="21">
                  <c:v>-7.0122369999999998</c:v>
                </c:pt>
                <c:pt idx="22">
                  <c:v>-8.1306820000000002</c:v>
                </c:pt>
                <c:pt idx="23">
                  <c:v>-7.6985299999999999</c:v>
                </c:pt>
                <c:pt idx="24">
                  <c:v>-7.9564339999999998</c:v>
                </c:pt>
                <c:pt idx="25">
                  <c:v>-7.4000570000000003</c:v>
                </c:pt>
                <c:pt idx="26">
                  <c:v>-8.2534919999999996</c:v>
                </c:pt>
                <c:pt idx="27">
                  <c:v>-7.3094299999999999</c:v>
                </c:pt>
                <c:pt idx="28">
                  <c:v>-7.642334</c:v>
                </c:pt>
                <c:pt idx="29">
                  <c:v>-10.656753999999999</c:v>
                </c:pt>
                <c:pt idx="30">
                  <c:v>-9.1022800000000004</c:v>
                </c:pt>
                <c:pt idx="31">
                  <c:v>-8.7919619999999998</c:v>
                </c:pt>
                <c:pt idx="32">
                  <c:v>-8.6529779999999992</c:v>
                </c:pt>
                <c:pt idx="33">
                  <c:v>-8.9092439999999993</c:v>
                </c:pt>
                <c:pt idx="34">
                  <c:v>-8.4521029999999993</c:v>
                </c:pt>
                <c:pt idx="35">
                  <c:v>-7.4342750000000004</c:v>
                </c:pt>
                <c:pt idx="36">
                  <c:v>-7.7709570000000001</c:v>
                </c:pt>
                <c:pt idx="37">
                  <c:v>-8.1278860000000002</c:v>
                </c:pt>
                <c:pt idx="38">
                  <c:v>-7.1132330000000001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10C-AE80-BD99DC5A50E6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'Mill Site'!$A$3:$A$41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'Mill Site'!$F$3:$F$41</c:f>
              <c:numCache>
                <c:formatCode>#,##0.00</c:formatCode>
                <c:ptCount val="39"/>
                <c:pt idx="1">
                  <c:v>-7.4589581473317992</c:v>
                </c:pt>
                <c:pt idx="2">
                  <c:v>-7.3725401816460234</c:v>
                </c:pt>
                <c:pt idx="3">
                  <c:v>-7.4927027657036884</c:v>
                </c:pt>
                <c:pt idx="4">
                  <c:v>-7.7782407626355257</c:v>
                </c:pt>
                <c:pt idx="5">
                  <c:v>-8.1446791957896867</c:v>
                </c:pt>
                <c:pt idx="6">
                  <c:v>-8.2136549232111129</c:v>
                </c:pt>
                <c:pt idx="7">
                  <c:v>-8.5271823388292898</c:v>
                </c:pt>
                <c:pt idx="8">
                  <c:v>-8.7265544381678932</c:v>
                </c:pt>
                <c:pt idx="9">
                  <c:v>-8.7130224566396315</c:v>
                </c:pt>
                <c:pt idx="10">
                  <c:v>-7.9877883912995786</c:v>
                </c:pt>
                <c:pt idx="11">
                  <c:v>-7.6334943076086663</c:v>
                </c:pt>
                <c:pt idx="12">
                  <c:v>-7.4647894306929787</c:v>
                </c:pt>
                <c:pt idx="13">
                  <c:v>-7.4206356056409151</c:v>
                </c:pt>
                <c:pt idx="14">
                  <c:v>-7.6755994077577565</c:v>
                </c:pt>
                <c:pt idx="15">
                  <c:v>-7.9463428701335665</c:v>
                </c:pt>
                <c:pt idx="16">
                  <c:v>-8.3028127745772551</c:v>
                </c:pt>
                <c:pt idx="17">
                  <c:v>-8.6908487646769608</c:v>
                </c:pt>
                <c:pt idx="18">
                  <c:v>-8.7317283509198358</c:v>
                </c:pt>
                <c:pt idx="19">
                  <c:v>-8.6930931993006304</c:v>
                </c:pt>
                <c:pt idx="20">
                  <c:v>-8.3828054797856826</c:v>
                </c:pt>
                <c:pt idx="21">
                  <c:v>-8.0579483367761018</c:v>
                </c:pt>
                <c:pt idx="22">
                  <c:v>-7.7843424418487492</c:v>
                </c:pt>
                <c:pt idx="23">
                  <c:v>-7.427715717410261</c:v>
                </c:pt>
                <c:pt idx="24">
                  <c:v>-7.3782898112120758</c:v>
                </c:pt>
                <c:pt idx="25">
                  <c:v>-7.4734427483231372</c:v>
                </c:pt>
                <c:pt idx="26">
                  <c:v>-7.7154853392430098</c:v>
                </c:pt>
                <c:pt idx="27">
                  <c:v>-8.0395902398163646</c:v>
                </c:pt>
                <c:pt idx="28">
                  <c:v>-8.236299078301947</c:v>
                </c:pt>
                <c:pt idx="29">
                  <c:v>-8.6733231915430018</c:v>
                </c:pt>
                <c:pt idx="30">
                  <c:v>-8.729654236936252</c:v>
                </c:pt>
                <c:pt idx="31">
                  <c:v>-8.6663277025875534</c:v>
                </c:pt>
                <c:pt idx="32">
                  <c:v>-8.3828054797856844</c:v>
                </c:pt>
                <c:pt idx="33">
                  <c:v>-8.2426903275100987</c:v>
                </c:pt>
                <c:pt idx="34">
                  <c:v>-7.8840575514655571</c:v>
                </c:pt>
                <c:pt idx="35">
                  <c:v>-7.5975763781810963</c:v>
                </c:pt>
                <c:pt idx="36">
                  <c:v>-7.3879023372471879</c:v>
                </c:pt>
                <c:pt idx="37">
                  <c:v>-7.375388464155459</c:v>
                </c:pt>
                <c:pt idx="38">
                  <c:v>-8.0161876039315629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4-410C-AE80-BD99DC5A50E6}"/>
            </c:ext>
          </c:extLst>
        </c:ser>
        <c:ser>
          <c:idx val="2"/>
          <c:order val="2"/>
          <c:tx>
            <c:v>Precipitation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ysClr val="window" lastClr="FFFFFF"/>
              </a:solidFill>
              <a:ln w="12700">
                <a:solidFill>
                  <a:srgbClr val="1F497D">
                    <a:lumMod val="75000"/>
                  </a:srgb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Site'!$A$52:$A$284</c:f>
              <c:numCache>
                <c:formatCode>m/d/yyyy</c:formatCode>
                <c:ptCount val="233"/>
                <c:pt idx="0">
                  <c:v>44394</c:v>
                </c:pt>
                <c:pt idx="1">
                  <c:v>44394</c:v>
                </c:pt>
                <c:pt idx="2">
                  <c:v>44394</c:v>
                </c:pt>
                <c:pt idx="3">
                  <c:v>44395</c:v>
                </c:pt>
                <c:pt idx="4">
                  <c:v>44395</c:v>
                </c:pt>
                <c:pt idx="5">
                  <c:v>44396</c:v>
                </c:pt>
                <c:pt idx="6">
                  <c:v>44396</c:v>
                </c:pt>
                <c:pt idx="7">
                  <c:v>44440</c:v>
                </c:pt>
                <c:pt idx="8">
                  <c:v>44440</c:v>
                </c:pt>
                <c:pt idx="9">
                  <c:v>44448</c:v>
                </c:pt>
                <c:pt idx="10">
                  <c:v>44454</c:v>
                </c:pt>
                <c:pt idx="11">
                  <c:v>44448</c:v>
                </c:pt>
                <c:pt idx="12">
                  <c:v>44386</c:v>
                </c:pt>
                <c:pt idx="13">
                  <c:v>44346</c:v>
                </c:pt>
                <c:pt idx="14">
                  <c:v>44346</c:v>
                </c:pt>
                <c:pt idx="15">
                  <c:v>44344</c:v>
                </c:pt>
                <c:pt idx="16">
                  <c:v>44344</c:v>
                </c:pt>
                <c:pt idx="17">
                  <c:v>44345</c:v>
                </c:pt>
                <c:pt idx="18">
                  <c:v>45077</c:v>
                </c:pt>
                <c:pt idx="19">
                  <c:v>45077</c:v>
                </c:pt>
                <c:pt idx="20">
                  <c:v>44359</c:v>
                </c:pt>
                <c:pt idx="21">
                  <c:v>44369</c:v>
                </c:pt>
                <c:pt idx="22">
                  <c:v>44369</c:v>
                </c:pt>
                <c:pt idx="23">
                  <c:v>44377</c:v>
                </c:pt>
                <c:pt idx="24">
                  <c:v>44378</c:v>
                </c:pt>
                <c:pt idx="25">
                  <c:v>44379</c:v>
                </c:pt>
                <c:pt idx="26">
                  <c:v>44379</c:v>
                </c:pt>
                <c:pt idx="27">
                  <c:v>44380</c:v>
                </c:pt>
                <c:pt idx="28">
                  <c:v>44386</c:v>
                </c:pt>
                <c:pt idx="29">
                  <c:v>44378</c:v>
                </c:pt>
                <c:pt idx="30">
                  <c:v>44380</c:v>
                </c:pt>
                <c:pt idx="31">
                  <c:v>44381</c:v>
                </c:pt>
                <c:pt idx="32">
                  <c:v>44381</c:v>
                </c:pt>
                <c:pt idx="33">
                  <c:v>44383</c:v>
                </c:pt>
                <c:pt idx="34">
                  <c:v>44384</c:v>
                </c:pt>
                <c:pt idx="35">
                  <c:v>44385</c:v>
                </c:pt>
                <c:pt idx="36">
                  <c:v>44385</c:v>
                </c:pt>
                <c:pt idx="37">
                  <c:v>44385</c:v>
                </c:pt>
                <c:pt idx="38">
                  <c:v>44386</c:v>
                </c:pt>
                <c:pt idx="39">
                  <c:v>44386</c:v>
                </c:pt>
                <c:pt idx="40">
                  <c:v>44386</c:v>
                </c:pt>
                <c:pt idx="41">
                  <c:v>44386</c:v>
                </c:pt>
                <c:pt idx="42">
                  <c:v>44387</c:v>
                </c:pt>
                <c:pt idx="43">
                  <c:v>44387</c:v>
                </c:pt>
                <c:pt idx="44">
                  <c:v>44388</c:v>
                </c:pt>
                <c:pt idx="45">
                  <c:v>44388</c:v>
                </c:pt>
                <c:pt idx="46">
                  <c:v>44389</c:v>
                </c:pt>
                <c:pt idx="47">
                  <c:v>44389</c:v>
                </c:pt>
                <c:pt idx="48">
                  <c:v>44389</c:v>
                </c:pt>
                <c:pt idx="49">
                  <c:v>44390</c:v>
                </c:pt>
                <c:pt idx="50">
                  <c:v>44390</c:v>
                </c:pt>
                <c:pt idx="51">
                  <c:v>44758</c:v>
                </c:pt>
                <c:pt idx="52">
                  <c:v>44799</c:v>
                </c:pt>
                <c:pt idx="53">
                  <c:v>44809</c:v>
                </c:pt>
                <c:pt idx="54">
                  <c:v>44627</c:v>
                </c:pt>
                <c:pt idx="55">
                  <c:v>44644</c:v>
                </c:pt>
                <c:pt idx="56">
                  <c:v>44646</c:v>
                </c:pt>
                <c:pt idx="57">
                  <c:v>44651</c:v>
                </c:pt>
                <c:pt idx="58">
                  <c:v>44659</c:v>
                </c:pt>
                <c:pt idx="59">
                  <c:v>44660</c:v>
                </c:pt>
                <c:pt idx="60">
                  <c:v>44661</c:v>
                </c:pt>
                <c:pt idx="61">
                  <c:v>44670</c:v>
                </c:pt>
                <c:pt idx="62">
                  <c:v>44685</c:v>
                </c:pt>
                <c:pt idx="63">
                  <c:v>44686</c:v>
                </c:pt>
                <c:pt idx="64">
                  <c:v>44700</c:v>
                </c:pt>
                <c:pt idx="65">
                  <c:v>44709</c:v>
                </c:pt>
                <c:pt idx="66">
                  <c:v>44721</c:v>
                </c:pt>
                <c:pt idx="67">
                  <c:v>44739</c:v>
                </c:pt>
                <c:pt idx="68">
                  <c:v>44747</c:v>
                </c:pt>
                <c:pt idx="69">
                  <c:v>44760</c:v>
                </c:pt>
                <c:pt idx="70">
                  <c:v>44795</c:v>
                </c:pt>
                <c:pt idx="71">
                  <c:v>44796</c:v>
                </c:pt>
                <c:pt idx="72">
                  <c:v>45182</c:v>
                </c:pt>
                <c:pt idx="73">
                  <c:v>45188</c:v>
                </c:pt>
                <c:pt idx="74">
                  <c:v>44902</c:v>
                </c:pt>
                <c:pt idx="75">
                  <c:v>44902</c:v>
                </c:pt>
                <c:pt idx="76">
                  <c:v>44930</c:v>
                </c:pt>
                <c:pt idx="77">
                  <c:v>44930</c:v>
                </c:pt>
                <c:pt idx="78">
                  <c:v>44946</c:v>
                </c:pt>
                <c:pt idx="79">
                  <c:v>44946</c:v>
                </c:pt>
                <c:pt idx="80">
                  <c:v>44952</c:v>
                </c:pt>
                <c:pt idx="81">
                  <c:v>44952</c:v>
                </c:pt>
                <c:pt idx="82">
                  <c:v>44858</c:v>
                </c:pt>
                <c:pt idx="83">
                  <c:v>44862</c:v>
                </c:pt>
                <c:pt idx="84">
                  <c:v>44877</c:v>
                </c:pt>
                <c:pt idx="85">
                  <c:v>44892</c:v>
                </c:pt>
                <c:pt idx="86">
                  <c:v>44895</c:v>
                </c:pt>
                <c:pt idx="87">
                  <c:v>44898</c:v>
                </c:pt>
                <c:pt idx="88">
                  <c:v>45008</c:v>
                </c:pt>
                <c:pt idx="89">
                  <c:v>45010</c:v>
                </c:pt>
                <c:pt idx="90">
                  <c:v>45013</c:v>
                </c:pt>
                <c:pt idx="91">
                  <c:v>45013</c:v>
                </c:pt>
                <c:pt idx="92">
                  <c:v>45017</c:v>
                </c:pt>
                <c:pt idx="93">
                  <c:v>45031</c:v>
                </c:pt>
                <c:pt idx="94">
                  <c:v>45033</c:v>
                </c:pt>
                <c:pt idx="95">
                  <c:v>45039</c:v>
                </c:pt>
                <c:pt idx="96">
                  <c:v>45039</c:v>
                </c:pt>
                <c:pt idx="97">
                  <c:v>45045</c:v>
                </c:pt>
                <c:pt idx="98">
                  <c:v>45045</c:v>
                </c:pt>
                <c:pt idx="99">
                  <c:v>45047</c:v>
                </c:pt>
                <c:pt idx="100">
                  <c:v>45048</c:v>
                </c:pt>
                <c:pt idx="101">
                  <c:v>45066</c:v>
                </c:pt>
                <c:pt idx="102">
                  <c:v>45066</c:v>
                </c:pt>
                <c:pt idx="103">
                  <c:v>45070</c:v>
                </c:pt>
                <c:pt idx="104">
                  <c:v>45070</c:v>
                </c:pt>
                <c:pt idx="105">
                  <c:v>45091</c:v>
                </c:pt>
                <c:pt idx="106">
                  <c:v>45091</c:v>
                </c:pt>
                <c:pt idx="107">
                  <c:v>45093</c:v>
                </c:pt>
                <c:pt idx="108">
                  <c:v>45093</c:v>
                </c:pt>
                <c:pt idx="109">
                  <c:v>45177</c:v>
                </c:pt>
                <c:pt idx="110">
                  <c:v>45177</c:v>
                </c:pt>
                <c:pt idx="111">
                  <c:v>45188</c:v>
                </c:pt>
                <c:pt idx="112">
                  <c:v>45178</c:v>
                </c:pt>
                <c:pt idx="113">
                  <c:v>45192</c:v>
                </c:pt>
                <c:pt idx="114">
                  <c:v>45194</c:v>
                </c:pt>
                <c:pt idx="115">
                  <c:v>45179</c:v>
                </c:pt>
                <c:pt idx="116">
                  <c:v>45179</c:v>
                </c:pt>
                <c:pt idx="117">
                  <c:v>45180</c:v>
                </c:pt>
                <c:pt idx="118">
                  <c:v>45180</c:v>
                </c:pt>
                <c:pt idx="119">
                  <c:v>45177</c:v>
                </c:pt>
                <c:pt idx="120">
                  <c:v>45194</c:v>
                </c:pt>
                <c:pt idx="121">
                  <c:v>45194</c:v>
                </c:pt>
                <c:pt idx="122">
                  <c:v>44549</c:v>
                </c:pt>
                <c:pt idx="123">
                  <c:v>44551</c:v>
                </c:pt>
                <c:pt idx="124">
                  <c:v>44556</c:v>
                </c:pt>
                <c:pt idx="125">
                  <c:v>44562</c:v>
                </c:pt>
                <c:pt idx="126">
                  <c:v>44964</c:v>
                </c:pt>
                <c:pt idx="127">
                  <c:v>45198</c:v>
                </c:pt>
                <c:pt idx="128">
                  <c:v>45198</c:v>
                </c:pt>
                <c:pt idx="129">
                  <c:v>45206</c:v>
                </c:pt>
                <c:pt idx="130">
                  <c:v>45206</c:v>
                </c:pt>
                <c:pt idx="131">
                  <c:v>45219</c:v>
                </c:pt>
                <c:pt idx="132">
                  <c:v>45219</c:v>
                </c:pt>
                <c:pt idx="133">
                  <c:v>45220</c:v>
                </c:pt>
                <c:pt idx="134">
                  <c:v>45220</c:v>
                </c:pt>
                <c:pt idx="135">
                  <c:v>45228</c:v>
                </c:pt>
                <c:pt idx="136">
                  <c:v>45228</c:v>
                </c:pt>
                <c:pt idx="137">
                  <c:v>45229</c:v>
                </c:pt>
                <c:pt idx="138">
                  <c:v>45229</c:v>
                </c:pt>
                <c:pt idx="139">
                  <c:v>45257</c:v>
                </c:pt>
                <c:pt idx="140">
                  <c:v>45257</c:v>
                </c:pt>
                <c:pt idx="141">
                  <c:v>45264</c:v>
                </c:pt>
                <c:pt idx="142">
                  <c:v>45264</c:v>
                </c:pt>
                <c:pt idx="143">
                  <c:v>45283</c:v>
                </c:pt>
                <c:pt idx="144">
                  <c:v>45283</c:v>
                </c:pt>
                <c:pt idx="145">
                  <c:v>45304</c:v>
                </c:pt>
                <c:pt idx="146">
                  <c:v>45304</c:v>
                </c:pt>
                <c:pt idx="147">
                  <c:v>45306</c:v>
                </c:pt>
                <c:pt idx="148">
                  <c:v>45315</c:v>
                </c:pt>
                <c:pt idx="149">
                  <c:v>45315</c:v>
                </c:pt>
                <c:pt idx="150">
                  <c:v>45379</c:v>
                </c:pt>
                <c:pt idx="151">
                  <c:v>45384</c:v>
                </c:pt>
                <c:pt idx="152">
                  <c:v>45384</c:v>
                </c:pt>
                <c:pt idx="153">
                  <c:v>45385</c:v>
                </c:pt>
                <c:pt idx="154">
                  <c:v>45385</c:v>
                </c:pt>
                <c:pt idx="155">
                  <c:v>45386</c:v>
                </c:pt>
                <c:pt idx="156">
                  <c:v>45386</c:v>
                </c:pt>
                <c:pt idx="157">
                  <c:v>45469</c:v>
                </c:pt>
                <c:pt idx="158">
                  <c:v>45473</c:v>
                </c:pt>
                <c:pt idx="159">
                  <c:v>45473</c:v>
                </c:pt>
                <c:pt idx="160">
                  <c:v>45345</c:v>
                </c:pt>
                <c:pt idx="161">
                  <c:v>45345</c:v>
                </c:pt>
                <c:pt idx="162">
                  <c:v>45350</c:v>
                </c:pt>
                <c:pt idx="163">
                  <c:v>45350</c:v>
                </c:pt>
                <c:pt idx="164">
                  <c:v>45350</c:v>
                </c:pt>
                <c:pt idx="165">
                  <c:v>45353</c:v>
                </c:pt>
                <c:pt idx="166">
                  <c:v>45353</c:v>
                </c:pt>
                <c:pt idx="167">
                  <c:v>45357</c:v>
                </c:pt>
                <c:pt idx="168">
                  <c:v>45357</c:v>
                </c:pt>
                <c:pt idx="169">
                  <c:v>45358</c:v>
                </c:pt>
                <c:pt idx="170">
                  <c:v>45358</c:v>
                </c:pt>
                <c:pt idx="171">
                  <c:v>45360</c:v>
                </c:pt>
                <c:pt idx="172">
                  <c:v>45360</c:v>
                </c:pt>
                <c:pt idx="173">
                  <c:v>45393</c:v>
                </c:pt>
                <c:pt idx="174">
                  <c:v>45394</c:v>
                </c:pt>
                <c:pt idx="175">
                  <c:v>45394</c:v>
                </c:pt>
                <c:pt idx="176">
                  <c:v>45394</c:v>
                </c:pt>
                <c:pt idx="177">
                  <c:v>45394</c:v>
                </c:pt>
                <c:pt idx="178">
                  <c:v>45450</c:v>
                </c:pt>
                <c:pt idx="179">
                  <c:v>45450</c:v>
                </c:pt>
                <c:pt idx="180">
                  <c:v>45450</c:v>
                </c:pt>
                <c:pt idx="181">
                  <c:v>45450</c:v>
                </c:pt>
                <c:pt idx="182">
                  <c:v>45457</c:v>
                </c:pt>
                <c:pt idx="183">
                  <c:v>45457</c:v>
                </c:pt>
                <c:pt idx="184">
                  <c:v>45462</c:v>
                </c:pt>
                <c:pt idx="185">
                  <c:v>45462</c:v>
                </c:pt>
                <c:pt idx="186">
                  <c:v>45463</c:v>
                </c:pt>
                <c:pt idx="187">
                  <c:v>45463</c:v>
                </c:pt>
                <c:pt idx="188">
                  <c:v>45464</c:v>
                </c:pt>
                <c:pt idx="189">
                  <c:v>45464</c:v>
                </c:pt>
                <c:pt idx="190">
                  <c:v>45465</c:v>
                </c:pt>
                <c:pt idx="191">
                  <c:v>45465</c:v>
                </c:pt>
                <c:pt idx="192">
                  <c:v>45466</c:v>
                </c:pt>
                <c:pt idx="193">
                  <c:v>45469</c:v>
                </c:pt>
                <c:pt idx="194">
                  <c:v>45469</c:v>
                </c:pt>
                <c:pt idx="195">
                  <c:v>45473</c:v>
                </c:pt>
                <c:pt idx="196">
                  <c:v>45473</c:v>
                </c:pt>
                <c:pt idx="197">
                  <c:v>45479</c:v>
                </c:pt>
                <c:pt idx="198">
                  <c:v>45479</c:v>
                </c:pt>
                <c:pt idx="199">
                  <c:v>45479</c:v>
                </c:pt>
                <c:pt idx="200">
                  <c:v>45479</c:v>
                </c:pt>
                <c:pt idx="201">
                  <c:v>45479</c:v>
                </c:pt>
                <c:pt idx="202">
                  <c:v>45479</c:v>
                </c:pt>
                <c:pt idx="203">
                  <c:v>45479</c:v>
                </c:pt>
                <c:pt idx="204">
                  <c:v>45479</c:v>
                </c:pt>
                <c:pt idx="205">
                  <c:v>45486</c:v>
                </c:pt>
                <c:pt idx="206">
                  <c:v>45486</c:v>
                </c:pt>
                <c:pt idx="207">
                  <c:v>45486</c:v>
                </c:pt>
                <c:pt idx="208">
                  <c:v>45486</c:v>
                </c:pt>
                <c:pt idx="209">
                  <c:v>45486</c:v>
                </c:pt>
                <c:pt idx="210">
                  <c:v>45502</c:v>
                </c:pt>
                <c:pt idx="211">
                  <c:v>45502</c:v>
                </c:pt>
                <c:pt idx="212">
                  <c:v>45504</c:v>
                </c:pt>
                <c:pt idx="213">
                  <c:v>45504</c:v>
                </c:pt>
                <c:pt idx="214">
                  <c:v>45504</c:v>
                </c:pt>
                <c:pt idx="215">
                  <c:v>45504</c:v>
                </c:pt>
                <c:pt idx="216">
                  <c:v>45508</c:v>
                </c:pt>
                <c:pt idx="217">
                  <c:v>45508</c:v>
                </c:pt>
                <c:pt idx="218">
                  <c:v>45508</c:v>
                </c:pt>
                <c:pt idx="219">
                  <c:v>45508</c:v>
                </c:pt>
                <c:pt idx="220">
                  <c:v>45510</c:v>
                </c:pt>
                <c:pt idx="221">
                  <c:v>45510</c:v>
                </c:pt>
                <c:pt idx="222">
                  <c:v>45510</c:v>
                </c:pt>
                <c:pt idx="223">
                  <c:v>45510</c:v>
                </c:pt>
                <c:pt idx="224">
                  <c:v>45512</c:v>
                </c:pt>
                <c:pt idx="225">
                  <c:v>45512</c:v>
                </c:pt>
                <c:pt idx="226">
                  <c:v>45561</c:v>
                </c:pt>
                <c:pt idx="227">
                  <c:v>45561</c:v>
                </c:pt>
                <c:pt idx="228">
                  <c:v>45561</c:v>
                </c:pt>
                <c:pt idx="229">
                  <c:v>45573</c:v>
                </c:pt>
                <c:pt idx="230">
                  <c:v>45573</c:v>
                </c:pt>
                <c:pt idx="231">
                  <c:v>45561</c:v>
                </c:pt>
                <c:pt idx="232">
                  <c:v>45561</c:v>
                </c:pt>
              </c:numCache>
            </c:numRef>
          </c:xVal>
          <c:yVal>
            <c:numRef>
              <c:f>'Mill Site'!$B$52:$B$284</c:f>
              <c:numCache>
                <c:formatCode>General</c:formatCode>
                <c:ptCount val="233"/>
                <c:pt idx="0">
                  <c:v>-4.4304360000000003</c:v>
                </c:pt>
                <c:pt idx="1">
                  <c:v>-4.974011</c:v>
                </c:pt>
                <c:pt idx="2">
                  <c:v>-4.9304309999999996</c:v>
                </c:pt>
                <c:pt idx="3">
                  <c:v>-5.1072749999999996</c:v>
                </c:pt>
                <c:pt idx="4">
                  <c:v>-5.1132929999999996</c:v>
                </c:pt>
                <c:pt idx="5">
                  <c:v>-6.1882849999999996</c:v>
                </c:pt>
                <c:pt idx="6">
                  <c:v>-6.0417569999999996</c:v>
                </c:pt>
                <c:pt idx="7">
                  <c:v>-10.089555000000001</c:v>
                </c:pt>
                <c:pt idx="8">
                  <c:v>-11.907382999999999</c:v>
                </c:pt>
                <c:pt idx="9">
                  <c:v>-3.2027570000000001</c:v>
                </c:pt>
                <c:pt idx="10">
                  <c:v>-4.1539010000000003</c:v>
                </c:pt>
                <c:pt idx="11">
                  <c:v>-4.1835769999999997</c:v>
                </c:pt>
                <c:pt idx="12">
                  <c:v>-8.3445420000000006</c:v>
                </c:pt>
                <c:pt idx="13">
                  <c:v>-7.6725950000000003</c:v>
                </c:pt>
                <c:pt idx="14">
                  <c:v>-7.8759300000000003</c:v>
                </c:pt>
                <c:pt idx="15">
                  <c:v>-11.953396</c:v>
                </c:pt>
                <c:pt idx="16">
                  <c:v>-11.273369000000001</c:v>
                </c:pt>
                <c:pt idx="17">
                  <c:v>-12.980399999999999</c:v>
                </c:pt>
                <c:pt idx="18">
                  <c:v>-5.7654500000000004</c:v>
                </c:pt>
                <c:pt idx="19">
                  <c:v>-5.7692699999999997</c:v>
                </c:pt>
                <c:pt idx="20">
                  <c:v>-1.56192</c:v>
                </c:pt>
                <c:pt idx="21">
                  <c:v>-9.2076399999999996</c:v>
                </c:pt>
                <c:pt idx="22">
                  <c:v>-8.9837399999999992</c:v>
                </c:pt>
                <c:pt idx="23">
                  <c:v>-3.8637899999999998</c:v>
                </c:pt>
                <c:pt idx="24">
                  <c:v>-11.0626</c:v>
                </c:pt>
                <c:pt idx="25">
                  <c:v>-11.416480999999999</c:v>
                </c:pt>
                <c:pt idx="26">
                  <c:v>-11.474299999999999</c:v>
                </c:pt>
                <c:pt idx="27">
                  <c:v>-5.7106399999999997</c:v>
                </c:pt>
                <c:pt idx="28">
                  <c:v>-7.2681699999999996</c:v>
                </c:pt>
                <c:pt idx="29">
                  <c:v>-11.102957</c:v>
                </c:pt>
                <c:pt idx="30">
                  <c:v>-5.8606400000000001</c:v>
                </c:pt>
                <c:pt idx="31">
                  <c:v>-10.705655</c:v>
                </c:pt>
                <c:pt idx="32">
                  <c:v>-10.536673</c:v>
                </c:pt>
                <c:pt idx="33">
                  <c:v>-4.6210079999999998</c:v>
                </c:pt>
                <c:pt idx="34">
                  <c:v>-4.9998199999999997</c:v>
                </c:pt>
                <c:pt idx="35">
                  <c:v>-6.0919699999999999</c:v>
                </c:pt>
                <c:pt idx="36">
                  <c:v>-6.2347229999999998</c:v>
                </c:pt>
                <c:pt idx="37">
                  <c:v>-6.2127939999999997</c:v>
                </c:pt>
                <c:pt idx="38">
                  <c:v>-11.849831999999999</c:v>
                </c:pt>
                <c:pt idx="39">
                  <c:v>-11.776306</c:v>
                </c:pt>
                <c:pt idx="40">
                  <c:v>-9.7291709999999991</c:v>
                </c:pt>
                <c:pt idx="41">
                  <c:v>-9.9381409999999999</c:v>
                </c:pt>
                <c:pt idx="42">
                  <c:v>-7.3969589999999998</c:v>
                </c:pt>
                <c:pt idx="43">
                  <c:v>-7.4059889999999999</c:v>
                </c:pt>
                <c:pt idx="44">
                  <c:v>-5.6864980000000003</c:v>
                </c:pt>
                <c:pt idx="45">
                  <c:v>-5.7355159999999996</c:v>
                </c:pt>
                <c:pt idx="46">
                  <c:v>-6.6539529999999996</c:v>
                </c:pt>
                <c:pt idx="47">
                  <c:v>-6.7171609999999999</c:v>
                </c:pt>
                <c:pt idx="48">
                  <c:v>-7.3414919999999997</c:v>
                </c:pt>
                <c:pt idx="49">
                  <c:v>-6.0888200000000001</c:v>
                </c:pt>
                <c:pt idx="50">
                  <c:v>-5.9573799999999997</c:v>
                </c:pt>
                <c:pt idx="51">
                  <c:v>-8.0763839999999991</c:v>
                </c:pt>
                <c:pt idx="52">
                  <c:v>-4.4830170000000003</c:v>
                </c:pt>
                <c:pt idx="53">
                  <c:v>-8.6201670000000004</c:v>
                </c:pt>
                <c:pt idx="54">
                  <c:v>-3.7366899999999998</c:v>
                </c:pt>
                <c:pt idx="55">
                  <c:v>-5.3604279999999997</c:v>
                </c:pt>
                <c:pt idx="56">
                  <c:v>-12.17886</c:v>
                </c:pt>
                <c:pt idx="57">
                  <c:v>-6.1329719999999996</c:v>
                </c:pt>
                <c:pt idx="58">
                  <c:v>-9.2854159999999997</c:v>
                </c:pt>
                <c:pt idx="59">
                  <c:v>-11.830468</c:v>
                </c:pt>
                <c:pt idx="60">
                  <c:v>-6.9379650000000002</c:v>
                </c:pt>
                <c:pt idx="61">
                  <c:v>-9.073461</c:v>
                </c:pt>
                <c:pt idx="62">
                  <c:v>-10.950443999999999</c:v>
                </c:pt>
                <c:pt idx="63">
                  <c:v>-4.3506660000000004</c:v>
                </c:pt>
                <c:pt idx="64">
                  <c:v>-3.963759</c:v>
                </c:pt>
                <c:pt idx="65">
                  <c:v>-8.8400479999999995</c:v>
                </c:pt>
                <c:pt idx="66">
                  <c:v>-5.7168890000000001</c:v>
                </c:pt>
                <c:pt idx="67">
                  <c:v>-3.333059</c:v>
                </c:pt>
                <c:pt idx="68">
                  <c:v>-11.138325999999999</c:v>
                </c:pt>
                <c:pt idx="69">
                  <c:v>-3.0990820000000001</c:v>
                </c:pt>
                <c:pt idx="70">
                  <c:v>-5.058929</c:v>
                </c:pt>
                <c:pt idx="71">
                  <c:v>-8.6031010000000006</c:v>
                </c:pt>
                <c:pt idx="72">
                  <c:v>-7.200628</c:v>
                </c:pt>
                <c:pt idx="73">
                  <c:v>-4.4091209999999998</c:v>
                </c:pt>
                <c:pt idx="74">
                  <c:v>-5.3483210000000003</c:v>
                </c:pt>
                <c:pt idx="75">
                  <c:v>-5.3252410000000001</c:v>
                </c:pt>
                <c:pt idx="76">
                  <c:v>-8.3487760000000009</c:v>
                </c:pt>
                <c:pt idx="77">
                  <c:v>-8.352195</c:v>
                </c:pt>
                <c:pt idx="78">
                  <c:v>-7.8230550000000001</c:v>
                </c:pt>
                <c:pt idx="79">
                  <c:v>-8.0320610000000006</c:v>
                </c:pt>
                <c:pt idx="80">
                  <c:v>-14.036816</c:v>
                </c:pt>
                <c:pt idx="81">
                  <c:v>-13.898334</c:v>
                </c:pt>
                <c:pt idx="82">
                  <c:v>-4.7402959999999998</c:v>
                </c:pt>
                <c:pt idx="83">
                  <c:v>-7.4471809999999996</c:v>
                </c:pt>
                <c:pt idx="84">
                  <c:v>-4.1806390000000002</c:v>
                </c:pt>
                <c:pt idx="85">
                  <c:v>-10.083952999999999</c:v>
                </c:pt>
                <c:pt idx="86">
                  <c:v>-9.2763939999999998</c:v>
                </c:pt>
                <c:pt idx="87">
                  <c:v>-4.9218400000000004</c:v>
                </c:pt>
                <c:pt idx="88">
                  <c:v>-3.7292369999999999</c:v>
                </c:pt>
                <c:pt idx="89">
                  <c:v>-3.6235279999999999</c:v>
                </c:pt>
                <c:pt idx="90">
                  <c:v>-3.972734</c:v>
                </c:pt>
                <c:pt idx="91">
                  <c:v>-3.6235279999999999</c:v>
                </c:pt>
                <c:pt idx="92">
                  <c:v>-2.1453880000000001</c:v>
                </c:pt>
                <c:pt idx="93">
                  <c:v>-4.0173410000000001</c:v>
                </c:pt>
                <c:pt idx="94">
                  <c:v>-3.132854</c:v>
                </c:pt>
                <c:pt idx="95">
                  <c:v>-5.0037859999999998</c:v>
                </c:pt>
                <c:pt idx="96">
                  <c:v>-4.9489840000000003</c:v>
                </c:pt>
                <c:pt idx="97">
                  <c:v>-7.0850070000000001</c:v>
                </c:pt>
                <c:pt idx="98">
                  <c:v>-7.3560489999999996</c:v>
                </c:pt>
                <c:pt idx="99">
                  <c:v>-11.171132999999999</c:v>
                </c:pt>
                <c:pt idx="100">
                  <c:v>-16.974039999999999</c:v>
                </c:pt>
                <c:pt idx="101">
                  <c:v>-3.4502120000000001</c:v>
                </c:pt>
                <c:pt idx="102">
                  <c:v>-3.403527</c:v>
                </c:pt>
                <c:pt idx="103">
                  <c:v>-5.8014799999999997</c:v>
                </c:pt>
                <c:pt idx="104">
                  <c:v>-5.7975539999999999</c:v>
                </c:pt>
                <c:pt idx="105">
                  <c:v>-7.0269259999999996</c:v>
                </c:pt>
                <c:pt idx="106">
                  <c:v>-6.8383690000000001</c:v>
                </c:pt>
                <c:pt idx="107">
                  <c:v>-10.217622</c:v>
                </c:pt>
                <c:pt idx="108">
                  <c:v>-10.361205</c:v>
                </c:pt>
                <c:pt idx="109">
                  <c:v>-3.5169679999999999</c:v>
                </c:pt>
                <c:pt idx="110">
                  <c:v>-3.722966</c:v>
                </c:pt>
                <c:pt idx="111">
                  <c:v>-1.6159730000000001</c:v>
                </c:pt>
                <c:pt idx="112">
                  <c:v>-1.608792</c:v>
                </c:pt>
                <c:pt idx="113">
                  <c:v>-5.3406549999999999</c:v>
                </c:pt>
                <c:pt idx="114">
                  <c:v>-9.8117929999999998</c:v>
                </c:pt>
                <c:pt idx="115">
                  <c:v>-4.4281779999999999</c:v>
                </c:pt>
                <c:pt idx="116">
                  <c:v>-4.4205740000000002</c:v>
                </c:pt>
                <c:pt idx="117">
                  <c:v>-5.2924959999999999</c:v>
                </c:pt>
                <c:pt idx="118">
                  <c:v>-5.0580400000000001</c:v>
                </c:pt>
                <c:pt idx="119">
                  <c:v>-7.2898079999999998</c:v>
                </c:pt>
                <c:pt idx="120">
                  <c:v>-7.9576900000000004</c:v>
                </c:pt>
                <c:pt idx="121">
                  <c:v>-8.3492949999999997</c:v>
                </c:pt>
                <c:pt idx="122">
                  <c:v>-8.0704829999999994</c:v>
                </c:pt>
                <c:pt idx="123">
                  <c:v>-5.9020820000000001</c:v>
                </c:pt>
                <c:pt idx="124">
                  <c:v>-9.5114359999999998</c:v>
                </c:pt>
                <c:pt idx="125">
                  <c:v>-7.1922230000000003</c:v>
                </c:pt>
                <c:pt idx="126">
                  <c:v>-5.3165750000000003</c:v>
                </c:pt>
                <c:pt idx="127">
                  <c:v>-9.1624210000000001</c:v>
                </c:pt>
                <c:pt idx="128">
                  <c:v>-9.7247859999999999</c:v>
                </c:pt>
                <c:pt idx="129">
                  <c:v>-8.2878170000000004</c:v>
                </c:pt>
                <c:pt idx="130">
                  <c:v>-8.286581</c:v>
                </c:pt>
                <c:pt idx="131">
                  <c:v>-7.3079890000000001</c:v>
                </c:pt>
                <c:pt idx="132">
                  <c:v>-6.6901919999999997</c:v>
                </c:pt>
                <c:pt idx="133">
                  <c:v>-14.758546000000001</c:v>
                </c:pt>
                <c:pt idx="134">
                  <c:v>-14.601710000000001</c:v>
                </c:pt>
                <c:pt idx="135">
                  <c:v>-6.8471120000000001</c:v>
                </c:pt>
                <c:pt idx="136">
                  <c:v>-6.6765999999999996</c:v>
                </c:pt>
                <c:pt idx="137">
                  <c:v>-3.9619970000000002</c:v>
                </c:pt>
                <c:pt idx="138">
                  <c:v>-3.9891800000000002</c:v>
                </c:pt>
                <c:pt idx="139">
                  <c:v>-8.9105570000000007</c:v>
                </c:pt>
                <c:pt idx="140">
                  <c:v>-8.9476250000000004</c:v>
                </c:pt>
                <c:pt idx="141">
                  <c:v>-12.653176</c:v>
                </c:pt>
                <c:pt idx="142">
                  <c:v>-12.732253999999999</c:v>
                </c:pt>
                <c:pt idx="143">
                  <c:v>-9.7754740000000009</c:v>
                </c:pt>
                <c:pt idx="144">
                  <c:v>-9.7470549999999996</c:v>
                </c:pt>
                <c:pt idx="145">
                  <c:v>-6.8940650000000003</c:v>
                </c:pt>
                <c:pt idx="146">
                  <c:v>-6.8149870000000004</c:v>
                </c:pt>
                <c:pt idx="147">
                  <c:v>-7.8281749999999999</c:v>
                </c:pt>
                <c:pt idx="148">
                  <c:v>-11.615275</c:v>
                </c:pt>
                <c:pt idx="149">
                  <c:v>-11.816034999999999</c:v>
                </c:pt>
                <c:pt idx="150">
                  <c:v>-7.1244430000000003</c:v>
                </c:pt>
                <c:pt idx="151">
                  <c:v>-7.6163550000000004</c:v>
                </c:pt>
                <c:pt idx="152">
                  <c:v>-7.6060540000000003</c:v>
                </c:pt>
                <c:pt idx="153">
                  <c:v>-8.1507629999999995</c:v>
                </c:pt>
                <c:pt idx="154">
                  <c:v>-8.0683489999999995</c:v>
                </c:pt>
                <c:pt idx="155">
                  <c:v>-6.9621890000000004</c:v>
                </c:pt>
                <c:pt idx="156">
                  <c:v>-7.0330139999999997</c:v>
                </c:pt>
                <c:pt idx="157">
                  <c:v>-3.2784460000000002</c:v>
                </c:pt>
                <c:pt idx="158">
                  <c:v>-5.0154370000000004</c:v>
                </c:pt>
                <c:pt idx="159">
                  <c:v>-3.9325899999999998</c:v>
                </c:pt>
                <c:pt idx="160">
                  <c:v>-8.0163159999999998</c:v>
                </c:pt>
                <c:pt idx="161">
                  <c:v>-10.081388</c:v>
                </c:pt>
                <c:pt idx="162">
                  <c:v>-6.8792879999999998</c:v>
                </c:pt>
                <c:pt idx="163">
                  <c:v>-5.8612520000000004</c:v>
                </c:pt>
                <c:pt idx="164">
                  <c:v>-4.8053489999999996</c:v>
                </c:pt>
                <c:pt idx="165">
                  <c:v>-13.816174</c:v>
                </c:pt>
                <c:pt idx="166">
                  <c:v>-13.620161</c:v>
                </c:pt>
                <c:pt idx="167">
                  <c:v>-7.8103109999999996</c:v>
                </c:pt>
                <c:pt idx="168">
                  <c:v>-7.5409319999999997</c:v>
                </c:pt>
                <c:pt idx="169">
                  <c:v>-10.642557</c:v>
                </c:pt>
                <c:pt idx="170">
                  <c:v>-10.46472</c:v>
                </c:pt>
                <c:pt idx="171">
                  <c:v>-8.9791469999999993</c:v>
                </c:pt>
                <c:pt idx="172">
                  <c:v>-8.3752309999999994</c:v>
                </c:pt>
                <c:pt idx="173">
                  <c:v>-2.430183</c:v>
                </c:pt>
                <c:pt idx="174">
                  <c:v>-2.2552940000000001</c:v>
                </c:pt>
                <c:pt idx="175">
                  <c:v>-2.3865479999999999</c:v>
                </c:pt>
                <c:pt idx="176">
                  <c:v>-3.8154520000000001</c:v>
                </c:pt>
                <c:pt idx="177">
                  <c:v>-3.8053349999999999</c:v>
                </c:pt>
                <c:pt idx="178">
                  <c:v>-9.64269</c:v>
                </c:pt>
                <c:pt idx="179">
                  <c:v>-9.6848279999999995</c:v>
                </c:pt>
                <c:pt idx="180">
                  <c:v>-9.689235</c:v>
                </c:pt>
                <c:pt idx="181">
                  <c:v>-9.7223760000000006</c:v>
                </c:pt>
                <c:pt idx="182">
                  <c:v>-3.8007749999999998</c:v>
                </c:pt>
                <c:pt idx="183">
                  <c:v>-3.843547</c:v>
                </c:pt>
                <c:pt idx="184">
                  <c:v>-2.284945</c:v>
                </c:pt>
                <c:pt idx="185">
                  <c:v>-2.4780489999999999</c:v>
                </c:pt>
                <c:pt idx="186">
                  <c:v>-3.7382200000000001</c:v>
                </c:pt>
                <c:pt idx="187">
                  <c:v>-3.8642289999999999</c:v>
                </c:pt>
                <c:pt idx="188">
                  <c:v>-4.3052460000000004</c:v>
                </c:pt>
                <c:pt idx="189">
                  <c:v>-4.6100029999999999</c:v>
                </c:pt>
                <c:pt idx="190">
                  <c:v>-5.0425899999999997</c:v>
                </c:pt>
                <c:pt idx="191">
                  <c:v>-5.013198</c:v>
                </c:pt>
                <c:pt idx="192">
                  <c:v>-2.7551009999999998</c:v>
                </c:pt>
                <c:pt idx="193">
                  <c:v>-3.9872350000000001</c:v>
                </c:pt>
                <c:pt idx="194">
                  <c:v>-3.9825919999999999</c:v>
                </c:pt>
                <c:pt idx="195">
                  <c:v>-5.2994260000000004</c:v>
                </c:pt>
                <c:pt idx="196">
                  <c:v>-5.3050160000000002</c:v>
                </c:pt>
                <c:pt idx="197">
                  <c:v>-4.6658840000000001</c:v>
                </c:pt>
                <c:pt idx="198">
                  <c:v>-4.666887</c:v>
                </c:pt>
                <c:pt idx="199">
                  <c:v>-4.7054749999999999</c:v>
                </c:pt>
                <c:pt idx="200">
                  <c:v>-4.6396389999999998</c:v>
                </c:pt>
                <c:pt idx="201">
                  <c:v>-4.5513000000000003</c:v>
                </c:pt>
                <c:pt idx="202">
                  <c:v>-4.5028639999999998</c:v>
                </c:pt>
                <c:pt idx="203">
                  <c:v>-4.5774869999999996</c:v>
                </c:pt>
                <c:pt idx="204">
                  <c:v>-4.470974</c:v>
                </c:pt>
                <c:pt idx="205">
                  <c:v>-3.8008519999999999</c:v>
                </c:pt>
                <c:pt idx="206">
                  <c:v>-4.7348330000000001</c:v>
                </c:pt>
                <c:pt idx="207">
                  <c:v>-4.6803569999999999</c:v>
                </c:pt>
                <c:pt idx="208">
                  <c:v>-4.9746779999999999</c:v>
                </c:pt>
                <c:pt idx="209">
                  <c:v>-4.9496640000000003</c:v>
                </c:pt>
                <c:pt idx="210">
                  <c:v>-5.702197</c:v>
                </c:pt>
                <c:pt idx="211">
                  <c:v>-5.7304550000000001</c:v>
                </c:pt>
                <c:pt idx="212">
                  <c:v>-5.5910260000000003</c:v>
                </c:pt>
                <c:pt idx="213">
                  <c:v>-5.5476729999999996</c:v>
                </c:pt>
                <c:pt idx="214">
                  <c:v>-5.5672240000000004</c:v>
                </c:pt>
                <c:pt idx="215">
                  <c:v>-5.4945399999999998</c:v>
                </c:pt>
                <c:pt idx="216">
                  <c:v>-4.0663619999999998</c:v>
                </c:pt>
                <c:pt idx="217">
                  <c:v>-4.0610809999999997</c:v>
                </c:pt>
                <c:pt idx="218">
                  <c:v>-4.0413329999999998</c:v>
                </c:pt>
                <c:pt idx="219">
                  <c:v>-4.0633229999999996</c:v>
                </c:pt>
                <c:pt idx="220">
                  <c:v>-9.4840999999999998</c:v>
                </c:pt>
                <c:pt idx="221">
                  <c:v>-9.3201239999999999</c:v>
                </c:pt>
                <c:pt idx="222">
                  <c:v>-9.4110309999999995</c:v>
                </c:pt>
                <c:pt idx="223">
                  <c:v>-9.8258489999999998</c:v>
                </c:pt>
                <c:pt idx="224">
                  <c:v>-7.2151490000000003</c:v>
                </c:pt>
                <c:pt idx="225">
                  <c:v>-7.3019920000000003</c:v>
                </c:pt>
                <c:pt idx="226">
                  <c:v>-4.0670570000000001</c:v>
                </c:pt>
                <c:pt idx="227">
                  <c:v>-4.0200849999999999</c:v>
                </c:pt>
                <c:pt idx="228">
                  <c:v>-3.9801700000000002</c:v>
                </c:pt>
                <c:pt idx="229">
                  <c:v>-6.2784769999999996</c:v>
                </c:pt>
                <c:pt idx="230">
                  <c:v>-6.1978549999999997</c:v>
                </c:pt>
                <c:pt idx="231">
                  <c:v>-2.7686320000000002</c:v>
                </c:pt>
                <c:pt idx="232">
                  <c:v>-2.5966170000000002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1-497D-AF28-98F866D2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5650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90031485679854"/>
              <c:y val="0.8810790646485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300"/>
      </c:valAx>
      <c:valAx>
        <c:axId val="155447296"/>
        <c:scaling>
          <c:orientation val="minMax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At val="44250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layout>
        <c:manualLayout>
          <c:xMode val="edge"/>
          <c:yMode val="edge"/>
          <c:x val="0.10401438760074672"/>
          <c:y val="0.93291591322285194"/>
          <c:w val="0.79197122479850657"/>
          <c:h val="6.7084086777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u="none" strike="noStrike" baseline="0">
                <a:effectLst/>
              </a:rPr>
              <a:t>δ</a:t>
            </a:r>
            <a:r>
              <a:rPr lang="el-GR" sz="1800" b="0" i="0" u="none" strike="noStrike" baseline="30000">
                <a:effectLst/>
              </a:rPr>
              <a:t>18</a:t>
            </a:r>
            <a:r>
              <a:rPr lang="en-US" sz="1800" b="0" i="0" u="none" strike="noStrike" baseline="0">
                <a:effectLst/>
              </a:rPr>
              <a:t>O</a:t>
            </a:r>
            <a:r>
              <a:rPr lang="en-US" sz="1800"/>
              <a:t> Sleepers</a:t>
            </a:r>
            <a:r>
              <a:rPr lang="en-US" sz="1800" baseline="0"/>
              <a:t> River</a:t>
            </a:r>
            <a:r>
              <a:rPr lang="en-US" sz="1800"/>
              <a:t>, Danville, VT</a:t>
            </a:r>
            <a:r>
              <a:rPr lang="en-US" sz="1800" baseline="0"/>
              <a:t> </a:t>
            </a:r>
            <a:r>
              <a:rPr lang="en-US" sz="1800"/>
              <a:t>(2008-2011)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8866006736047"/>
          <c:y val="0.13593807639957764"/>
          <c:w val="0.8091003358255725"/>
          <c:h val="0.6763147703984187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Sleepers!$B$2:$B$91</c:f>
              <c:numCache>
                <c:formatCode>General</c:formatCode>
                <c:ptCount val="90"/>
                <c:pt idx="0">
                  <c:v>-11.38</c:v>
                </c:pt>
                <c:pt idx="1">
                  <c:v>-13.18</c:v>
                </c:pt>
                <c:pt idx="2">
                  <c:v>-12.55</c:v>
                </c:pt>
                <c:pt idx="3">
                  <c:v>-10.87</c:v>
                </c:pt>
                <c:pt idx="4">
                  <c:v>-12.57</c:v>
                </c:pt>
                <c:pt idx="5">
                  <c:v>-12.02</c:v>
                </c:pt>
                <c:pt idx="6">
                  <c:v>-12.85</c:v>
                </c:pt>
                <c:pt idx="7">
                  <c:v>-12.25</c:v>
                </c:pt>
                <c:pt idx="8">
                  <c:v>-11.99</c:v>
                </c:pt>
                <c:pt idx="9">
                  <c:v>-11.34</c:v>
                </c:pt>
                <c:pt idx="10">
                  <c:v>-11.74</c:v>
                </c:pt>
                <c:pt idx="11">
                  <c:v>-11.53</c:v>
                </c:pt>
                <c:pt idx="12">
                  <c:v>-11.55</c:v>
                </c:pt>
                <c:pt idx="13">
                  <c:v>-11.72</c:v>
                </c:pt>
                <c:pt idx="14">
                  <c:v>-11.67</c:v>
                </c:pt>
                <c:pt idx="15">
                  <c:v>-13.11</c:v>
                </c:pt>
                <c:pt idx="16">
                  <c:v>-12.49</c:v>
                </c:pt>
                <c:pt idx="17">
                  <c:v>-12.62</c:v>
                </c:pt>
                <c:pt idx="18">
                  <c:v>-12.61</c:v>
                </c:pt>
                <c:pt idx="19">
                  <c:v>-11.91</c:v>
                </c:pt>
                <c:pt idx="20">
                  <c:v>-11.5</c:v>
                </c:pt>
                <c:pt idx="21">
                  <c:v>-11.47</c:v>
                </c:pt>
                <c:pt idx="22">
                  <c:v>-12.12</c:v>
                </c:pt>
                <c:pt idx="23">
                  <c:v>-11.71</c:v>
                </c:pt>
                <c:pt idx="24">
                  <c:v>-12.03</c:v>
                </c:pt>
                <c:pt idx="25">
                  <c:v>-12.85</c:v>
                </c:pt>
                <c:pt idx="26">
                  <c:v>-12.23</c:v>
                </c:pt>
                <c:pt idx="27">
                  <c:v>-13.07</c:v>
                </c:pt>
                <c:pt idx="28">
                  <c:v>-12</c:v>
                </c:pt>
                <c:pt idx="29">
                  <c:v>-12.63</c:v>
                </c:pt>
                <c:pt idx="30">
                  <c:v>-12.15</c:v>
                </c:pt>
                <c:pt idx="31">
                  <c:v>-12.15</c:v>
                </c:pt>
                <c:pt idx="32">
                  <c:v>-12.08</c:v>
                </c:pt>
                <c:pt idx="33">
                  <c:v>-11.44</c:v>
                </c:pt>
                <c:pt idx="34">
                  <c:v>-11.71</c:v>
                </c:pt>
                <c:pt idx="35">
                  <c:v>-11.42</c:v>
                </c:pt>
                <c:pt idx="36">
                  <c:v>-11.37</c:v>
                </c:pt>
                <c:pt idx="37">
                  <c:v>-11.54</c:v>
                </c:pt>
                <c:pt idx="38">
                  <c:v>-13.16</c:v>
                </c:pt>
                <c:pt idx="39">
                  <c:v>-12.61</c:v>
                </c:pt>
                <c:pt idx="40">
                  <c:v>-13.09</c:v>
                </c:pt>
                <c:pt idx="41">
                  <c:v>-12.08</c:v>
                </c:pt>
                <c:pt idx="42">
                  <c:v>-12.4</c:v>
                </c:pt>
                <c:pt idx="43">
                  <c:v>-11.66</c:v>
                </c:pt>
                <c:pt idx="44">
                  <c:v>-12.09</c:v>
                </c:pt>
                <c:pt idx="45">
                  <c:v>-11.82</c:v>
                </c:pt>
                <c:pt idx="46">
                  <c:v>-10.89</c:v>
                </c:pt>
                <c:pt idx="47">
                  <c:v>-11.55</c:v>
                </c:pt>
                <c:pt idx="48">
                  <c:v>-11.73</c:v>
                </c:pt>
                <c:pt idx="49">
                  <c:v>-11.94</c:v>
                </c:pt>
                <c:pt idx="50">
                  <c:v>-11.91</c:v>
                </c:pt>
                <c:pt idx="51">
                  <c:v>-12.06</c:v>
                </c:pt>
                <c:pt idx="52">
                  <c:v>-12.27</c:v>
                </c:pt>
                <c:pt idx="53">
                  <c:v>-12.06</c:v>
                </c:pt>
                <c:pt idx="54">
                  <c:v>-11.72</c:v>
                </c:pt>
                <c:pt idx="55">
                  <c:v>-11.2</c:v>
                </c:pt>
                <c:pt idx="56">
                  <c:v>-10.67</c:v>
                </c:pt>
                <c:pt idx="57">
                  <c:v>-11.12</c:v>
                </c:pt>
                <c:pt idx="58">
                  <c:v>-11.02</c:v>
                </c:pt>
                <c:pt idx="59">
                  <c:v>-10.85</c:v>
                </c:pt>
                <c:pt idx="60">
                  <c:v>-11.36</c:v>
                </c:pt>
                <c:pt idx="61">
                  <c:v>-11.38</c:v>
                </c:pt>
                <c:pt idx="62">
                  <c:v>-11.42</c:v>
                </c:pt>
                <c:pt idx="63">
                  <c:v>-12.69</c:v>
                </c:pt>
                <c:pt idx="64">
                  <c:v>-11.99</c:v>
                </c:pt>
                <c:pt idx="65">
                  <c:v>-11.86</c:v>
                </c:pt>
                <c:pt idx="66">
                  <c:v>-11.93</c:v>
                </c:pt>
                <c:pt idx="67">
                  <c:v>-11.89</c:v>
                </c:pt>
                <c:pt idx="68">
                  <c:v>-11.95</c:v>
                </c:pt>
                <c:pt idx="69">
                  <c:v>-11.31</c:v>
                </c:pt>
                <c:pt idx="70">
                  <c:v>-11.55</c:v>
                </c:pt>
                <c:pt idx="71">
                  <c:v>-11.81</c:v>
                </c:pt>
                <c:pt idx="72">
                  <c:v>-11.99</c:v>
                </c:pt>
                <c:pt idx="73">
                  <c:v>-11.91</c:v>
                </c:pt>
                <c:pt idx="74">
                  <c:v>-12.17</c:v>
                </c:pt>
                <c:pt idx="75">
                  <c:v>-12.48</c:v>
                </c:pt>
                <c:pt idx="76">
                  <c:v>-12.43</c:v>
                </c:pt>
                <c:pt idx="77">
                  <c:v>-12.2</c:v>
                </c:pt>
                <c:pt idx="78">
                  <c:v>-11.91</c:v>
                </c:pt>
                <c:pt idx="79">
                  <c:v>-12.12</c:v>
                </c:pt>
                <c:pt idx="80">
                  <c:v>-11.36</c:v>
                </c:pt>
                <c:pt idx="81">
                  <c:v>-11.86</c:v>
                </c:pt>
                <c:pt idx="82">
                  <c:v>-11.98</c:v>
                </c:pt>
                <c:pt idx="83">
                  <c:v>-12.07</c:v>
                </c:pt>
                <c:pt idx="84">
                  <c:v>-12.22</c:v>
                </c:pt>
                <c:pt idx="85">
                  <c:v>-12.24</c:v>
                </c:pt>
                <c:pt idx="86">
                  <c:v>-12.56</c:v>
                </c:pt>
                <c:pt idx="87">
                  <c:v>-13.79</c:v>
                </c:pt>
                <c:pt idx="88">
                  <c:v>-12.81</c:v>
                </c:pt>
                <c:pt idx="89">
                  <c:v>-12.04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B-4C1A-A952-C6E4E5B30AB1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Sleepers!$F$2:$F$91</c:f>
              <c:numCache>
                <c:formatCode>#,##0.00</c:formatCode>
                <c:ptCount val="90"/>
                <c:pt idx="1">
                  <c:v>-12.490854431474862</c:v>
                </c:pt>
                <c:pt idx="2">
                  <c:v>-12.157077076177503</c:v>
                </c:pt>
                <c:pt idx="3">
                  <c:v>-11.838561918180281</c:v>
                </c:pt>
                <c:pt idx="4">
                  <c:v>-11.556636533877164</c:v>
                </c:pt>
                <c:pt idx="5">
                  <c:v>-12.411347916639084</c:v>
                </c:pt>
                <c:pt idx="6">
                  <c:v>-12.492891625918164</c:v>
                </c:pt>
                <c:pt idx="7">
                  <c:v>-12.381133036845259</c:v>
                </c:pt>
                <c:pt idx="8">
                  <c:v>-12.097051073698795</c:v>
                </c:pt>
                <c:pt idx="9">
                  <c:v>-11.857014088404432</c:v>
                </c:pt>
                <c:pt idx="10">
                  <c:v>-11.450588810904694</c:v>
                </c:pt>
                <c:pt idx="11">
                  <c:v>-11.440394749321655</c:v>
                </c:pt>
                <c:pt idx="12">
                  <c:v>-11.594326409444539</c:v>
                </c:pt>
                <c:pt idx="13">
                  <c:v>-11.816811474929501</c:v>
                </c:pt>
                <c:pt idx="14">
                  <c:v>-12.073543124026102</c:v>
                </c:pt>
                <c:pt idx="15">
                  <c:v>-12.482623259996567</c:v>
                </c:pt>
                <c:pt idx="16">
                  <c:v>-12.494806836391996</c:v>
                </c:pt>
                <c:pt idx="17">
                  <c:v>-12.38667530261521</c:v>
                </c:pt>
                <c:pt idx="18">
                  <c:v>-12.123284192880933</c:v>
                </c:pt>
                <c:pt idx="19">
                  <c:v>-11.865993006055778</c:v>
                </c:pt>
                <c:pt idx="20">
                  <c:v>-11.578099521891994</c:v>
                </c:pt>
                <c:pt idx="21">
                  <c:v>-11.453196297797703</c:v>
                </c:pt>
                <c:pt idx="22">
                  <c:v>-11.438877202713925</c:v>
                </c:pt>
                <c:pt idx="23">
                  <c:v>-11.58101646798802</c:v>
                </c:pt>
                <c:pt idx="24">
                  <c:v>-11.808102974968941</c:v>
                </c:pt>
                <c:pt idx="25">
                  <c:v>-12.125835198203227</c:v>
                </c:pt>
                <c:pt idx="26">
                  <c:v>-12.353189055987672</c:v>
                </c:pt>
                <c:pt idx="27">
                  <c:v>-12.480080066253516</c:v>
                </c:pt>
                <c:pt idx="28">
                  <c:v>-12.496622948402571</c:v>
                </c:pt>
                <c:pt idx="29">
                  <c:v>-12.350584675249234</c:v>
                </c:pt>
                <c:pt idx="30">
                  <c:v>-12.122976676484541</c:v>
                </c:pt>
                <c:pt idx="31">
                  <c:v>-11.876141143144695</c:v>
                </c:pt>
                <c:pt idx="32">
                  <c:v>-11.592063888498455</c:v>
                </c:pt>
                <c:pt idx="33">
                  <c:v>-11.456251760361114</c:v>
                </c:pt>
                <c:pt idx="34">
                  <c:v>-11.451778128726602</c:v>
                </c:pt>
                <c:pt idx="35">
                  <c:v>-11.581419046456428</c:v>
                </c:pt>
                <c:pt idx="36">
                  <c:v>-11.807642642255958</c:v>
                </c:pt>
                <c:pt idx="37">
                  <c:v>-12.118018863526894</c:v>
                </c:pt>
                <c:pt idx="38">
                  <c:v>-12.394379713848176</c:v>
                </c:pt>
                <c:pt idx="39">
                  <c:v>-12.476965103471429</c:v>
                </c:pt>
                <c:pt idx="40">
                  <c:v>-12.498016282430193</c:v>
                </c:pt>
                <c:pt idx="41">
                  <c:v>-12.357147865860465</c:v>
                </c:pt>
                <c:pt idx="42">
                  <c:v>-12.139256530512103</c:v>
                </c:pt>
                <c:pt idx="43">
                  <c:v>-11.822279379287728</c:v>
                </c:pt>
                <c:pt idx="44">
                  <c:v>-11.598396755992308</c:v>
                </c:pt>
                <c:pt idx="45">
                  <c:v>-11.459203860145706</c:v>
                </c:pt>
                <c:pt idx="46">
                  <c:v>-11.437020914624632</c:v>
                </c:pt>
                <c:pt idx="47">
                  <c:v>-11.57536151721937</c:v>
                </c:pt>
                <c:pt idx="48">
                  <c:v>-11.798005854730119</c:v>
                </c:pt>
                <c:pt idx="49">
                  <c:v>-12.126571887102834</c:v>
                </c:pt>
                <c:pt idx="50">
                  <c:v>-12.325595079859811</c:v>
                </c:pt>
                <c:pt idx="51">
                  <c:v>-12.473562728999882</c:v>
                </c:pt>
                <c:pt idx="52">
                  <c:v>-12.48665483571825</c:v>
                </c:pt>
                <c:pt idx="53">
                  <c:v>-12.363395224397214</c:v>
                </c:pt>
                <c:pt idx="54">
                  <c:v>-12.149449955540209</c:v>
                </c:pt>
                <c:pt idx="55">
                  <c:v>-11.831491790570697</c:v>
                </c:pt>
                <c:pt idx="56">
                  <c:v>-11.60411636353583</c:v>
                </c:pt>
                <c:pt idx="57">
                  <c:v>-11.443298907709647</c:v>
                </c:pt>
                <c:pt idx="58">
                  <c:v>-11.44495165543929</c:v>
                </c:pt>
                <c:pt idx="59">
                  <c:v>-11.568890006886118</c:v>
                </c:pt>
                <c:pt idx="60">
                  <c:v>-11.8441858829416</c:v>
                </c:pt>
                <c:pt idx="61">
                  <c:v>-12.091619359819665</c:v>
                </c:pt>
                <c:pt idx="62">
                  <c:v>-12.332581009089736</c:v>
                </c:pt>
                <c:pt idx="63">
                  <c:v>-12.489998348133934</c:v>
                </c:pt>
                <c:pt idx="64">
                  <c:v>-12.489008677385991</c:v>
                </c:pt>
                <c:pt idx="65">
                  <c:v>-12.369591552648052</c:v>
                </c:pt>
                <c:pt idx="66">
                  <c:v>-12.094336537659213</c:v>
                </c:pt>
                <c:pt idx="67">
                  <c:v>-11.837688525057832</c:v>
                </c:pt>
                <c:pt idx="68">
                  <c:v>-11.612006141919338</c:v>
                </c:pt>
                <c:pt idx="69">
                  <c:v>-11.445566935551941</c:v>
                </c:pt>
                <c:pt idx="70">
                  <c:v>-11.446769389279751</c:v>
                </c:pt>
                <c:pt idx="71">
                  <c:v>-11.562353698836652</c:v>
                </c:pt>
                <c:pt idx="72">
                  <c:v>-11.8350090322428</c:v>
                </c:pt>
                <c:pt idx="73">
                  <c:v>-12.091337996983322</c:v>
                </c:pt>
                <c:pt idx="74">
                  <c:v>-12.319518976110565</c:v>
                </c:pt>
                <c:pt idx="75">
                  <c:v>-12.487433214384815</c:v>
                </c:pt>
                <c:pt idx="76">
                  <c:v>-12.491115055148779</c:v>
                </c:pt>
                <c:pt idx="77">
                  <c:v>-12.373992630293214</c:v>
                </c:pt>
                <c:pt idx="78">
                  <c:v>-11.84928948288003</c:v>
                </c:pt>
                <c:pt idx="79">
                  <c:v>-11.571968039225265</c:v>
                </c:pt>
                <c:pt idx="80">
                  <c:v>-11.44793946750392</c:v>
                </c:pt>
                <c:pt idx="81">
                  <c:v>-11.442441344531108</c:v>
                </c:pt>
                <c:pt idx="82">
                  <c:v>-11.60161250003512</c:v>
                </c:pt>
                <c:pt idx="83">
                  <c:v>-11.826214061758773</c:v>
                </c:pt>
                <c:pt idx="84">
                  <c:v>-12.082221700823176</c:v>
                </c:pt>
                <c:pt idx="85">
                  <c:v>-12.313289182206084</c:v>
                </c:pt>
                <c:pt idx="86">
                  <c:v>-12.485065750617938</c:v>
                </c:pt>
                <c:pt idx="87">
                  <c:v>-12.497308627568129</c:v>
                </c:pt>
                <c:pt idx="88">
                  <c:v>-12.494819170510617</c:v>
                </c:pt>
                <c:pt idx="89">
                  <c:v>-12.336531195632896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B-4C1A-A952-C6E4E5B3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0700"/>
          <c:min val="395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</c:valAx>
      <c:valAx>
        <c:axId val="155447296"/>
        <c:scaling>
          <c:orientation val="minMax"/>
          <c:max val="-10.5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Mill Site, Amherst MA (2021-2024)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8018372703412"/>
          <c:y val="0.13593807639957764"/>
          <c:w val="0.80080314960629917"/>
          <c:h val="0.66493111270178562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'Mill Site'!$B$3:$B$41</c:f>
              <c:numCache>
                <c:formatCode>General</c:formatCode>
                <c:ptCount val="39"/>
                <c:pt idx="0">
                  <c:v>-8.4088130000000003</c:v>
                </c:pt>
                <c:pt idx="1">
                  <c:v>-8.1005090000000006</c:v>
                </c:pt>
                <c:pt idx="2">
                  <c:v>-7.6695169999999999</c:v>
                </c:pt>
                <c:pt idx="6">
                  <c:v>-8.6121160000000003</c:v>
                </c:pt>
                <c:pt idx="8">
                  <c:v>-8.5503459999999993</c:v>
                </c:pt>
                <c:pt idx="9">
                  <c:v>-8.1843470000000007</c:v>
                </c:pt>
                <c:pt idx="10">
                  <c:v>-8.1917559999999998</c:v>
                </c:pt>
                <c:pt idx="11">
                  <c:v>-6.6063809999999998</c:v>
                </c:pt>
                <c:pt idx="12">
                  <c:v>-5.1203320000000003</c:v>
                </c:pt>
                <c:pt idx="13">
                  <c:v>-7.6594470000000001</c:v>
                </c:pt>
                <c:pt idx="14">
                  <c:v>-7.9638390000000001</c:v>
                </c:pt>
                <c:pt idx="15">
                  <c:v>-7.9076829999999996</c:v>
                </c:pt>
                <c:pt idx="16">
                  <c:v>-7.6897010000000003</c:v>
                </c:pt>
                <c:pt idx="17">
                  <c:v>-8.7955450000000006</c:v>
                </c:pt>
                <c:pt idx="18">
                  <c:v>-8.0756990000000002</c:v>
                </c:pt>
                <c:pt idx="19">
                  <c:v>-8.3563759999999991</c:v>
                </c:pt>
                <c:pt idx="20">
                  <c:v>-8.5850670000000004</c:v>
                </c:pt>
                <c:pt idx="21">
                  <c:v>-7.0122369999999998</c:v>
                </c:pt>
                <c:pt idx="22">
                  <c:v>-8.1306820000000002</c:v>
                </c:pt>
                <c:pt idx="23">
                  <c:v>-7.6985299999999999</c:v>
                </c:pt>
                <c:pt idx="24">
                  <c:v>-7.9564339999999998</c:v>
                </c:pt>
                <c:pt idx="25">
                  <c:v>-7.4000570000000003</c:v>
                </c:pt>
                <c:pt idx="26">
                  <c:v>-8.2534919999999996</c:v>
                </c:pt>
                <c:pt idx="27">
                  <c:v>-7.3094299999999999</c:v>
                </c:pt>
                <c:pt idx="28">
                  <c:v>-7.642334</c:v>
                </c:pt>
                <c:pt idx="29">
                  <c:v>-10.656753999999999</c:v>
                </c:pt>
                <c:pt idx="30">
                  <c:v>-9.1022800000000004</c:v>
                </c:pt>
                <c:pt idx="31">
                  <c:v>-8.7919619999999998</c:v>
                </c:pt>
                <c:pt idx="32">
                  <c:v>-8.6529779999999992</c:v>
                </c:pt>
                <c:pt idx="33">
                  <c:v>-8.9092439999999993</c:v>
                </c:pt>
                <c:pt idx="34">
                  <c:v>-8.4521029999999993</c:v>
                </c:pt>
                <c:pt idx="35">
                  <c:v>-7.4342750000000004</c:v>
                </c:pt>
                <c:pt idx="36">
                  <c:v>-7.7709570000000001</c:v>
                </c:pt>
                <c:pt idx="37">
                  <c:v>-8.1278860000000002</c:v>
                </c:pt>
                <c:pt idx="38">
                  <c:v>-7.1132330000000001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7-4B92-935A-35A22C9BFE02}"/>
            </c:ext>
          </c:extLst>
        </c:ser>
        <c:ser>
          <c:idx val="1"/>
          <c:order val="1"/>
          <c:tx>
            <c:v>Fitted Sine Wave Curve</c:v>
          </c:tx>
          <c:spPr>
            <a:ln w="254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'Mill Site'!$A$3:$A$41</c:f>
              <c:numCache>
                <c:formatCode>m/d/yyyy</c:formatCode>
                <c:ptCount val="39"/>
                <c:pt idx="0">
                  <c:v>44343</c:v>
                </c:pt>
                <c:pt idx="1">
                  <c:v>44399</c:v>
                </c:pt>
                <c:pt idx="2">
                  <c:v>44432</c:v>
                </c:pt>
                <c:pt idx="3">
                  <c:v>44464</c:v>
                </c:pt>
                <c:pt idx="4">
                  <c:v>44496</c:v>
                </c:pt>
                <c:pt idx="5">
                  <c:v>44528</c:v>
                </c:pt>
                <c:pt idx="6">
                  <c:v>44534</c:v>
                </c:pt>
                <c:pt idx="7">
                  <c:v>44565</c:v>
                </c:pt>
                <c:pt idx="8">
                  <c:v>44604</c:v>
                </c:pt>
                <c:pt idx="9">
                  <c:v>44625</c:v>
                </c:pt>
                <c:pt idx="10">
                  <c:v>44708</c:v>
                </c:pt>
                <c:pt idx="11">
                  <c:v>44741</c:v>
                </c:pt>
                <c:pt idx="12">
                  <c:v>44763</c:v>
                </c:pt>
                <c:pt idx="13">
                  <c:v>44816</c:v>
                </c:pt>
                <c:pt idx="14">
                  <c:v>44851</c:v>
                </c:pt>
                <c:pt idx="15">
                  <c:v>44876</c:v>
                </c:pt>
                <c:pt idx="16">
                  <c:v>44907</c:v>
                </c:pt>
                <c:pt idx="17">
                  <c:v>44956</c:v>
                </c:pt>
                <c:pt idx="18">
                  <c:v>44975</c:v>
                </c:pt>
                <c:pt idx="19">
                  <c:v>44996</c:v>
                </c:pt>
                <c:pt idx="20">
                  <c:v>45038</c:v>
                </c:pt>
                <c:pt idx="21">
                  <c:v>45067</c:v>
                </c:pt>
                <c:pt idx="22">
                  <c:v>45091</c:v>
                </c:pt>
                <c:pt idx="23">
                  <c:v>45135</c:v>
                </c:pt>
                <c:pt idx="24">
                  <c:v>45167</c:v>
                </c:pt>
                <c:pt idx="25">
                  <c:v>45191</c:v>
                </c:pt>
                <c:pt idx="26">
                  <c:v>45220</c:v>
                </c:pt>
                <c:pt idx="27">
                  <c:v>45249</c:v>
                </c:pt>
                <c:pt idx="28">
                  <c:v>45266</c:v>
                </c:pt>
                <c:pt idx="29">
                  <c:v>45317</c:v>
                </c:pt>
                <c:pt idx="30">
                  <c:v>45346</c:v>
                </c:pt>
                <c:pt idx="31">
                  <c:v>45367</c:v>
                </c:pt>
                <c:pt idx="32">
                  <c:v>45403</c:v>
                </c:pt>
                <c:pt idx="33">
                  <c:v>45416</c:v>
                </c:pt>
                <c:pt idx="34">
                  <c:v>45447</c:v>
                </c:pt>
                <c:pt idx="35">
                  <c:v>45475</c:v>
                </c:pt>
                <c:pt idx="36">
                  <c:v>45511</c:v>
                </c:pt>
                <c:pt idx="37">
                  <c:v>45530</c:v>
                </c:pt>
                <c:pt idx="38">
                  <c:v>45612</c:v>
                </c:pt>
              </c:numCache>
            </c:numRef>
          </c:xVal>
          <c:yVal>
            <c:numRef>
              <c:f>'Mill Site'!$F$3:$F$41</c:f>
              <c:numCache>
                <c:formatCode>#,##0.00</c:formatCode>
                <c:ptCount val="39"/>
                <c:pt idx="1">
                  <c:v>-7.4589581473317992</c:v>
                </c:pt>
                <c:pt idx="2">
                  <c:v>-7.3725401816460234</c:v>
                </c:pt>
                <c:pt idx="3">
                  <c:v>-7.4927027657036884</c:v>
                </c:pt>
                <c:pt idx="4">
                  <c:v>-7.7782407626355257</c:v>
                </c:pt>
                <c:pt idx="5">
                  <c:v>-8.1446791957896867</c:v>
                </c:pt>
                <c:pt idx="6">
                  <c:v>-8.2136549232111129</c:v>
                </c:pt>
                <c:pt idx="7">
                  <c:v>-8.5271823388292898</c:v>
                </c:pt>
                <c:pt idx="8">
                  <c:v>-8.7265544381678932</c:v>
                </c:pt>
                <c:pt idx="9">
                  <c:v>-8.7130224566396315</c:v>
                </c:pt>
                <c:pt idx="10">
                  <c:v>-7.9877883912995786</c:v>
                </c:pt>
                <c:pt idx="11">
                  <c:v>-7.6334943076086663</c:v>
                </c:pt>
                <c:pt idx="12">
                  <c:v>-7.4647894306929787</c:v>
                </c:pt>
                <c:pt idx="13">
                  <c:v>-7.4206356056409151</c:v>
                </c:pt>
                <c:pt idx="14">
                  <c:v>-7.6755994077577565</c:v>
                </c:pt>
                <c:pt idx="15">
                  <c:v>-7.9463428701335665</c:v>
                </c:pt>
                <c:pt idx="16">
                  <c:v>-8.3028127745772551</c:v>
                </c:pt>
                <c:pt idx="17">
                  <c:v>-8.6908487646769608</c:v>
                </c:pt>
                <c:pt idx="18">
                  <c:v>-8.7317283509198358</c:v>
                </c:pt>
                <c:pt idx="19">
                  <c:v>-8.6930931993006304</c:v>
                </c:pt>
                <c:pt idx="20">
                  <c:v>-8.3828054797856826</c:v>
                </c:pt>
                <c:pt idx="21">
                  <c:v>-8.0579483367761018</c:v>
                </c:pt>
                <c:pt idx="22">
                  <c:v>-7.7843424418487492</c:v>
                </c:pt>
                <c:pt idx="23">
                  <c:v>-7.427715717410261</c:v>
                </c:pt>
                <c:pt idx="24">
                  <c:v>-7.3782898112120758</c:v>
                </c:pt>
                <c:pt idx="25">
                  <c:v>-7.4734427483231372</c:v>
                </c:pt>
                <c:pt idx="26">
                  <c:v>-7.7154853392430098</c:v>
                </c:pt>
                <c:pt idx="27">
                  <c:v>-8.0395902398163646</c:v>
                </c:pt>
                <c:pt idx="28">
                  <c:v>-8.236299078301947</c:v>
                </c:pt>
                <c:pt idx="29">
                  <c:v>-8.6733231915430018</c:v>
                </c:pt>
                <c:pt idx="30">
                  <c:v>-8.729654236936252</c:v>
                </c:pt>
                <c:pt idx="31">
                  <c:v>-8.6663277025875534</c:v>
                </c:pt>
                <c:pt idx="32">
                  <c:v>-8.3828054797856844</c:v>
                </c:pt>
                <c:pt idx="33">
                  <c:v>-8.2426903275100987</c:v>
                </c:pt>
                <c:pt idx="34">
                  <c:v>-7.8840575514655571</c:v>
                </c:pt>
                <c:pt idx="35">
                  <c:v>-7.5975763781810963</c:v>
                </c:pt>
                <c:pt idx="36">
                  <c:v>-7.3879023372471879</c:v>
                </c:pt>
                <c:pt idx="37">
                  <c:v>-7.375388464155459</c:v>
                </c:pt>
                <c:pt idx="38">
                  <c:v>-8.0161876039315629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7-4B92-935A-35A22C9BFE02}"/>
            </c:ext>
          </c:extLst>
        </c:ser>
        <c:ser>
          <c:idx val="2"/>
          <c:order val="2"/>
          <c:tx>
            <c:v>Precipitation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4BACC6">
                  <a:lumMod val="20000"/>
                  <a:lumOff val="80000"/>
                </a:srgbClr>
              </a:solidFill>
              <a:ln w="9525">
                <a:solidFill>
                  <a:srgbClr val="1F497D">
                    <a:lumMod val="75000"/>
                  </a:srgb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Site'!$A$52:$A$284</c:f>
              <c:numCache>
                <c:formatCode>m/d/yyyy</c:formatCode>
                <c:ptCount val="233"/>
                <c:pt idx="0">
                  <c:v>44394</c:v>
                </c:pt>
                <c:pt idx="1">
                  <c:v>44394</c:v>
                </c:pt>
                <c:pt idx="2">
                  <c:v>44394</c:v>
                </c:pt>
                <c:pt idx="3">
                  <c:v>44395</c:v>
                </c:pt>
                <c:pt idx="4">
                  <c:v>44395</c:v>
                </c:pt>
                <c:pt idx="5">
                  <c:v>44396</c:v>
                </c:pt>
                <c:pt idx="6">
                  <c:v>44396</c:v>
                </c:pt>
                <c:pt idx="7">
                  <c:v>44440</c:v>
                </c:pt>
                <c:pt idx="8">
                  <c:v>44440</c:v>
                </c:pt>
                <c:pt idx="9">
                  <c:v>44448</c:v>
                </c:pt>
                <c:pt idx="10">
                  <c:v>44454</c:v>
                </c:pt>
                <c:pt idx="11">
                  <c:v>44448</c:v>
                </c:pt>
                <c:pt idx="12">
                  <c:v>44386</c:v>
                </c:pt>
                <c:pt idx="13">
                  <c:v>44346</c:v>
                </c:pt>
                <c:pt idx="14">
                  <c:v>44346</c:v>
                </c:pt>
                <c:pt idx="15">
                  <c:v>44344</c:v>
                </c:pt>
                <c:pt idx="16">
                  <c:v>44344</c:v>
                </c:pt>
                <c:pt idx="17">
                  <c:v>44345</c:v>
                </c:pt>
                <c:pt idx="18">
                  <c:v>45077</c:v>
                </c:pt>
                <c:pt idx="19">
                  <c:v>45077</c:v>
                </c:pt>
                <c:pt idx="20">
                  <c:v>44359</c:v>
                </c:pt>
                <c:pt idx="21">
                  <c:v>44369</c:v>
                </c:pt>
                <c:pt idx="22">
                  <c:v>44369</c:v>
                </c:pt>
                <c:pt idx="23">
                  <c:v>44377</c:v>
                </c:pt>
                <c:pt idx="24">
                  <c:v>44378</c:v>
                </c:pt>
                <c:pt idx="25">
                  <c:v>44379</c:v>
                </c:pt>
                <c:pt idx="26">
                  <c:v>44379</c:v>
                </c:pt>
                <c:pt idx="27">
                  <c:v>44380</c:v>
                </c:pt>
                <c:pt idx="28">
                  <c:v>44386</c:v>
                </c:pt>
                <c:pt idx="29">
                  <c:v>44378</c:v>
                </c:pt>
                <c:pt idx="30">
                  <c:v>44380</c:v>
                </c:pt>
                <c:pt idx="31">
                  <c:v>44381</c:v>
                </c:pt>
                <c:pt idx="32">
                  <c:v>44381</c:v>
                </c:pt>
                <c:pt idx="33">
                  <c:v>44383</c:v>
                </c:pt>
                <c:pt idx="34">
                  <c:v>44384</c:v>
                </c:pt>
                <c:pt idx="35">
                  <c:v>44385</c:v>
                </c:pt>
                <c:pt idx="36">
                  <c:v>44385</c:v>
                </c:pt>
                <c:pt idx="37">
                  <c:v>44385</c:v>
                </c:pt>
                <c:pt idx="38">
                  <c:v>44386</c:v>
                </c:pt>
                <c:pt idx="39">
                  <c:v>44386</c:v>
                </c:pt>
                <c:pt idx="40">
                  <c:v>44386</c:v>
                </c:pt>
                <c:pt idx="41">
                  <c:v>44386</c:v>
                </c:pt>
                <c:pt idx="42">
                  <c:v>44387</c:v>
                </c:pt>
                <c:pt idx="43">
                  <c:v>44387</c:v>
                </c:pt>
                <c:pt idx="44">
                  <c:v>44388</c:v>
                </c:pt>
                <c:pt idx="45">
                  <c:v>44388</c:v>
                </c:pt>
                <c:pt idx="46">
                  <c:v>44389</c:v>
                </c:pt>
                <c:pt idx="47">
                  <c:v>44389</c:v>
                </c:pt>
                <c:pt idx="48">
                  <c:v>44389</c:v>
                </c:pt>
                <c:pt idx="49">
                  <c:v>44390</c:v>
                </c:pt>
                <c:pt idx="50">
                  <c:v>44390</c:v>
                </c:pt>
                <c:pt idx="51">
                  <c:v>44758</c:v>
                </c:pt>
                <c:pt idx="52">
                  <c:v>44799</c:v>
                </c:pt>
                <c:pt idx="53">
                  <c:v>44809</c:v>
                </c:pt>
                <c:pt idx="54">
                  <c:v>44627</c:v>
                </c:pt>
                <c:pt idx="55">
                  <c:v>44644</c:v>
                </c:pt>
                <c:pt idx="56">
                  <c:v>44646</c:v>
                </c:pt>
                <c:pt idx="57">
                  <c:v>44651</c:v>
                </c:pt>
                <c:pt idx="58">
                  <c:v>44659</c:v>
                </c:pt>
                <c:pt idx="59">
                  <c:v>44660</c:v>
                </c:pt>
                <c:pt idx="60">
                  <c:v>44661</c:v>
                </c:pt>
                <c:pt idx="61">
                  <c:v>44670</c:v>
                </c:pt>
                <c:pt idx="62">
                  <c:v>44685</c:v>
                </c:pt>
                <c:pt idx="63">
                  <c:v>44686</c:v>
                </c:pt>
                <c:pt idx="64">
                  <c:v>44700</c:v>
                </c:pt>
                <c:pt idx="65">
                  <c:v>44709</c:v>
                </c:pt>
                <c:pt idx="66">
                  <c:v>44721</c:v>
                </c:pt>
                <c:pt idx="67">
                  <c:v>44739</c:v>
                </c:pt>
                <c:pt idx="68">
                  <c:v>44747</c:v>
                </c:pt>
                <c:pt idx="69">
                  <c:v>44760</c:v>
                </c:pt>
                <c:pt idx="70">
                  <c:v>44795</c:v>
                </c:pt>
                <c:pt idx="71">
                  <c:v>44796</c:v>
                </c:pt>
                <c:pt idx="72">
                  <c:v>45182</c:v>
                </c:pt>
                <c:pt idx="73">
                  <c:v>45188</c:v>
                </c:pt>
                <c:pt idx="74">
                  <c:v>44902</c:v>
                </c:pt>
                <c:pt idx="75">
                  <c:v>44902</c:v>
                </c:pt>
                <c:pt idx="76">
                  <c:v>44930</c:v>
                </c:pt>
                <c:pt idx="77">
                  <c:v>44930</c:v>
                </c:pt>
                <c:pt idx="78">
                  <c:v>44946</c:v>
                </c:pt>
                <c:pt idx="79">
                  <c:v>44946</c:v>
                </c:pt>
                <c:pt idx="80">
                  <c:v>44952</c:v>
                </c:pt>
                <c:pt idx="81">
                  <c:v>44952</c:v>
                </c:pt>
                <c:pt idx="82">
                  <c:v>44858</c:v>
                </c:pt>
                <c:pt idx="83">
                  <c:v>44862</c:v>
                </c:pt>
                <c:pt idx="84">
                  <c:v>44877</c:v>
                </c:pt>
                <c:pt idx="85">
                  <c:v>44892</c:v>
                </c:pt>
                <c:pt idx="86">
                  <c:v>44895</c:v>
                </c:pt>
                <c:pt idx="87">
                  <c:v>44898</c:v>
                </c:pt>
                <c:pt idx="88">
                  <c:v>45008</c:v>
                </c:pt>
                <c:pt idx="89">
                  <c:v>45010</c:v>
                </c:pt>
                <c:pt idx="90">
                  <c:v>45013</c:v>
                </c:pt>
                <c:pt idx="91">
                  <c:v>45013</c:v>
                </c:pt>
                <c:pt idx="92">
                  <c:v>45017</c:v>
                </c:pt>
                <c:pt idx="93">
                  <c:v>45031</c:v>
                </c:pt>
                <c:pt idx="94">
                  <c:v>45033</c:v>
                </c:pt>
                <c:pt idx="95">
                  <c:v>45039</c:v>
                </c:pt>
                <c:pt idx="96">
                  <c:v>45039</c:v>
                </c:pt>
                <c:pt idx="97">
                  <c:v>45045</c:v>
                </c:pt>
                <c:pt idx="98">
                  <c:v>45045</c:v>
                </c:pt>
                <c:pt idx="99">
                  <c:v>45047</c:v>
                </c:pt>
                <c:pt idx="100">
                  <c:v>45048</c:v>
                </c:pt>
                <c:pt idx="101">
                  <c:v>45066</c:v>
                </c:pt>
                <c:pt idx="102">
                  <c:v>45066</c:v>
                </c:pt>
                <c:pt idx="103">
                  <c:v>45070</c:v>
                </c:pt>
                <c:pt idx="104">
                  <c:v>45070</c:v>
                </c:pt>
                <c:pt idx="105">
                  <c:v>45091</c:v>
                </c:pt>
                <c:pt idx="106">
                  <c:v>45091</c:v>
                </c:pt>
                <c:pt idx="107">
                  <c:v>45093</c:v>
                </c:pt>
                <c:pt idx="108">
                  <c:v>45093</c:v>
                </c:pt>
                <c:pt idx="109">
                  <c:v>45177</c:v>
                </c:pt>
                <c:pt idx="110">
                  <c:v>45177</c:v>
                </c:pt>
                <c:pt idx="111">
                  <c:v>45188</c:v>
                </c:pt>
                <c:pt idx="112">
                  <c:v>45178</c:v>
                </c:pt>
                <c:pt idx="113">
                  <c:v>45192</c:v>
                </c:pt>
                <c:pt idx="114">
                  <c:v>45194</c:v>
                </c:pt>
                <c:pt idx="115">
                  <c:v>45179</c:v>
                </c:pt>
                <c:pt idx="116">
                  <c:v>45179</c:v>
                </c:pt>
                <c:pt idx="117">
                  <c:v>45180</c:v>
                </c:pt>
                <c:pt idx="118">
                  <c:v>45180</c:v>
                </c:pt>
                <c:pt idx="119">
                  <c:v>45177</c:v>
                </c:pt>
                <c:pt idx="120">
                  <c:v>45194</c:v>
                </c:pt>
                <c:pt idx="121">
                  <c:v>45194</c:v>
                </c:pt>
                <c:pt idx="122">
                  <c:v>44549</c:v>
                </c:pt>
                <c:pt idx="123">
                  <c:v>44551</c:v>
                </c:pt>
                <c:pt idx="124">
                  <c:v>44556</c:v>
                </c:pt>
                <c:pt idx="125">
                  <c:v>44562</c:v>
                </c:pt>
                <c:pt idx="126">
                  <c:v>44964</c:v>
                </c:pt>
                <c:pt idx="127">
                  <c:v>45198</c:v>
                </c:pt>
                <c:pt idx="128">
                  <c:v>45198</c:v>
                </c:pt>
                <c:pt idx="129">
                  <c:v>45206</c:v>
                </c:pt>
                <c:pt idx="130">
                  <c:v>45206</c:v>
                </c:pt>
                <c:pt idx="131">
                  <c:v>45219</c:v>
                </c:pt>
                <c:pt idx="132">
                  <c:v>45219</c:v>
                </c:pt>
                <c:pt idx="133">
                  <c:v>45220</c:v>
                </c:pt>
                <c:pt idx="134">
                  <c:v>45220</c:v>
                </c:pt>
                <c:pt idx="135">
                  <c:v>45228</c:v>
                </c:pt>
                <c:pt idx="136">
                  <c:v>45228</c:v>
                </c:pt>
                <c:pt idx="137">
                  <c:v>45229</c:v>
                </c:pt>
                <c:pt idx="138">
                  <c:v>45229</c:v>
                </c:pt>
                <c:pt idx="139">
                  <c:v>45257</c:v>
                </c:pt>
                <c:pt idx="140">
                  <c:v>45257</c:v>
                </c:pt>
                <c:pt idx="141">
                  <c:v>45264</c:v>
                </c:pt>
                <c:pt idx="142">
                  <c:v>45264</c:v>
                </c:pt>
                <c:pt idx="143">
                  <c:v>45283</c:v>
                </c:pt>
                <c:pt idx="144">
                  <c:v>45283</c:v>
                </c:pt>
                <c:pt idx="145">
                  <c:v>45304</c:v>
                </c:pt>
                <c:pt idx="146">
                  <c:v>45304</c:v>
                </c:pt>
                <c:pt idx="147">
                  <c:v>45306</c:v>
                </c:pt>
                <c:pt idx="148">
                  <c:v>45315</c:v>
                </c:pt>
                <c:pt idx="149">
                  <c:v>45315</c:v>
                </c:pt>
                <c:pt idx="150">
                  <c:v>45379</c:v>
                </c:pt>
                <c:pt idx="151">
                  <c:v>45384</c:v>
                </c:pt>
                <c:pt idx="152">
                  <c:v>45384</c:v>
                </c:pt>
                <c:pt idx="153">
                  <c:v>45385</c:v>
                </c:pt>
                <c:pt idx="154">
                  <c:v>45385</c:v>
                </c:pt>
                <c:pt idx="155">
                  <c:v>45386</c:v>
                </c:pt>
                <c:pt idx="156">
                  <c:v>45386</c:v>
                </c:pt>
                <c:pt idx="157">
                  <c:v>45469</c:v>
                </c:pt>
                <c:pt idx="158">
                  <c:v>45473</c:v>
                </c:pt>
                <c:pt idx="159">
                  <c:v>45473</c:v>
                </c:pt>
                <c:pt idx="160">
                  <c:v>45345</c:v>
                </c:pt>
                <c:pt idx="161">
                  <c:v>45345</c:v>
                </c:pt>
                <c:pt idx="162">
                  <c:v>45350</c:v>
                </c:pt>
                <c:pt idx="163">
                  <c:v>45350</c:v>
                </c:pt>
                <c:pt idx="164">
                  <c:v>45350</c:v>
                </c:pt>
                <c:pt idx="165">
                  <c:v>45353</c:v>
                </c:pt>
                <c:pt idx="166">
                  <c:v>45353</c:v>
                </c:pt>
                <c:pt idx="167">
                  <c:v>45357</c:v>
                </c:pt>
                <c:pt idx="168">
                  <c:v>45357</c:v>
                </c:pt>
                <c:pt idx="169">
                  <c:v>45358</c:v>
                </c:pt>
                <c:pt idx="170">
                  <c:v>45358</c:v>
                </c:pt>
                <c:pt idx="171">
                  <c:v>45360</c:v>
                </c:pt>
                <c:pt idx="172">
                  <c:v>45360</c:v>
                </c:pt>
                <c:pt idx="173">
                  <c:v>45393</c:v>
                </c:pt>
                <c:pt idx="174">
                  <c:v>45394</c:v>
                </c:pt>
                <c:pt idx="175">
                  <c:v>45394</c:v>
                </c:pt>
                <c:pt idx="176">
                  <c:v>45394</c:v>
                </c:pt>
                <c:pt idx="177">
                  <c:v>45394</c:v>
                </c:pt>
                <c:pt idx="178">
                  <c:v>45450</c:v>
                </c:pt>
                <c:pt idx="179">
                  <c:v>45450</c:v>
                </c:pt>
                <c:pt idx="180">
                  <c:v>45450</c:v>
                </c:pt>
                <c:pt idx="181">
                  <c:v>45450</c:v>
                </c:pt>
                <c:pt idx="182">
                  <c:v>45457</c:v>
                </c:pt>
                <c:pt idx="183">
                  <c:v>45457</c:v>
                </c:pt>
                <c:pt idx="184">
                  <c:v>45462</c:v>
                </c:pt>
                <c:pt idx="185">
                  <c:v>45462</c:v>
                </c:pt>
                <c:pt idx="186">
                  <c:v>45463</c:v>
                </c:pt>
                <c:pt idx="187">
                  <c:v>45463</c:v>
                </c:pt>
                <c:pt idx="188">
                  <c:v>45464</c:v>
                </c:pt>
                <c:pt idx="189">
                  <c:v>45464</c:v>
                </c:pt>
                <c:pt idx="190">
                  <c:v>45465</c:v>
                </c:pt>
                <c:pt idx="191">
                  <c:v>45465</c:v>
                </c:pt>
                <c:pt idx="192">
                  <c:v>45466</c:v>
                </c:pt>
                <c:pt idx="193">
                  <c:v>45469</c:v>
                </c:pt>
                <c:pt idx="194">
                  <c:v>45469</c:v>
                </c:pt>
                <c:pt idx="195">
                  <c:v>45473</c:v>
                </c:pt>
                <c:pt idx="196">
                  <c:v>45473</c:v>
                </c:pt>
                <c:pt idx="197">
                  <c:v>45479</c:v>
                </c:pt>
                <c:pt idx="198">
                  <c:v>45479</c:v>
                </c:pt>
                <c:pt idx="199">
                  <c:v>45479</c:v>
                </c:pt>
                <c:pt idx="200">
                  <c:v>45479</c:v>
                </c:pt>
                <c:pt idx="201">
                  <c:v>45479</c:v>
                </c:pt>
                <c:pt idx="202">
                  <c:v>45479</c:v>
                </c:pt>
                <c:pt idx="203">
                  <c:v>45479</c:v>
                </c:pt>
                <c:pt idx="204">
                  <c:v>45479</c:v>
                </c:pt>
                <c:pt idx="205">
                  <c:v>45486</c:v>
                </c:pt>
                <c:pt idx="206">
                  <c:v>45486</c:v>
                </c:pt>
                <c:pt idx="207">
                  <c:v>45486</c:v>
                </c:pt>
                <c:pt idx="208">
                  <c:v>45486</c:v>
                </c:pt>
                <c:pt idx="209">
                  <c:v>45486</c:v>
                </c:pt>
                <c:pt idx="210">
                  <c:v>45502</c:v>
                </c:pt>
                <c:pt idx="211">
                  <c:v>45502</c:v>
                </c:pt>
                <c:pt idx="212">
                  <c:v>45504</c:v>
                </c:pt>
                <c:pt idx="213">
                  <c:v>45504</c:v>
                </c:pt>
                <c:pt idx="214">
                  <c:v>45504</c:v>
                </c:pt>
                <c:pt idx="215">
                  <c:v>45504</c:v>
                </c:pt>
                <c:pt idx="216">
                  <c:v>45508</c:v>
                </c:pt>
                <c:pt idx="217">
                  <c:v>45508</c:v>
                </c:pt>
                <c:pt idx="218">
                  <c:v>45508</c:v>
                </c:pt>
                <c:pt idx="219">
                  <c:v>45508</c:v>
                </c:pt>
                <c:pt idx="220">
                  <c:v>45510</c:v>
                </c:pt>
                <c:pt idx="221">
                  <c:v>45510</c:v>
                </c:pt>
                <c:pt idx="222">
                  <c:v>45510</c:v>
                </c:pt>
                <c:pt idx="223">
                  <c:v>45510</c:v>
                </c:pt>
                <c:pt idx="224">
                  <c:v>45512</c:v>
                </c:pt>
                <c:pt idx="225">
                  <c:v>45512</c:v>
                </c:pt>
                <c:pt idx="226">
                  <c:v>45561</c:v>
                </c:pt>
                <c:pt idx="227">
                  <c:v>45561</c:v>
                </c:pt>
                <c:pt idx="228">
                  <c:v>45561</c:v>
                </c:pt>
                <c:pt idx="229">
                  <c:v>45573</c:v>
                </c:pt>
                <c:pt idx="230">
                  <c:v>45573</c:v>
                </c:pt>
                <c:pt idx="231">
                  <c:v>45561</c:v>
                </c:pt>
                <c:pt idx="232">
                  <c:v>45561</c:v>
                </c:pt>
              </c:numCache>
            </c:numRef>
          </c:xVal>
          <c:yVal>
            <c:numRef>
              <c:f>'Mill Site'!$B$52:$B$284</c:f>
              <c:numCache>
                <c:formatCode>General</c:formatCode>
                <c:ptCount val="233"/>
                <c:pt idx="0">
                  <c:v>-4.4304360000000003</c:v>
                </c:pt>
                <c:pt idx="1">
                  <c:v>-4.974011</c:v>
                </c:pt>
                <c:pt idx="2">
                  <c:v>-4.9304309999999996</c:v>
                </c:pt>
                <c:pt idx="3">
                  <c:v>-5.1072749999999996</c:v>
                </c:pt>
                <c:pt idx="4">
                  <c:v>-5.1132929999999996</c:v>
                </c:pt>
                <c:pt idx="5">
                  <c:v>-6.1882849999999996</c:v>
                </c:pt>
                <c:pt idx="6">
                  <c:v>-6.0417569999999996</c:v>
                </c:pt>
                <c:pt idx="7">
                  <c:v>-10.089555000000001</c:v>
                </c:pt>
                <c:pt idx="8">
                  <c:v>-11.907382999999999</c:v>
                </c:pt>
                <c:pt idx="9">
                  <c:v>-3.2027570000000001</c:v>
                </c:pt>
                <c:pt idx="10">
                  <c:v>-4.1539010000000003</c:v>
                </c:pt>
                <c:pt idx="11">
                  <c:v>-4.1835769999999997</c:v>
                </c:pt>
                <c:pt idx="12">
                  <c:v>-8.3445420000000006</c:v>
                </c:pt>
                <c:pt idx="13">
                  <c:v>-7.6725950000000003</c:v>
                </c:pt>
                <c:pt idx="14">
                  <c:v>-7.8759300000000003</c:v>
                </c:pt>
                <c:pt idx="15">
                  <c:v>-11.953396</c:v>
                </c:pt>
                <c:pt idx="16">
                  <c:v>-11.273369000000001</c:v>
                </c:pt>
                <c:pt idx="17">
                  <c:v>-12.980399999999999</c:v>
                </c:pt>
                <c:pt idx="18">
                  <c:v>-5.7654500000000004</c:v>
                </c:pt>
                <c:pt idx="19">
                  <c:v>-5.7692699999999997</c:v>
                </c:pt>
                <c:pt idx="20">
                  <c:v>-1.56192</c:v>
                </c:pt>
                <c:pt idx="21">
                  <c:v>-9.2076399999999996</c:v>
                </c:pt>
                <c:pt idx="22">
                  <c:v>-8.9837399999999992</c:v>
                </c:pt>
                <c:pt idx="23">
                  <c:v>-3.8637899999999998</c:v>
                </c:pt>
                <c:pt idx="24">
                  <c:v>-11.0626</c:v>
                </c:pt>
                <c:pt idx="25">
                  <c:v>-11.416480999999999</c:v>
                </c:pt>
                <c:pt idx="26">
                  <c:v>-11.474299999999999</c:v>
                </c:pt>
                <c:pt idx="27">
                  <c:v>-5.7106399999999997</c:v>
                </c:pt>
                <c:pt idx="28">
                  <c:v>-7.2681699999999996</c:v>
                </c:pt>
                <c:pt idx="29">
                  <c:v>-11.102957</c:v>
                </c:pt>
                <c:pt idx="30">
                  <c:v>-5.8606400000000001</c:v>
                </c:pt>
                <c:pt idx="31">
                  <c:v>-10.705655</c:v>
                </c:pt>
                <c:pt idx="32">
                  <c:v>-10.536673</c:v>
                </c:pt>
                <c:pt idx="33">
                  <c:v>-4.6210079999999998</c:v>
                </c:pt>
                <c:pt idx="34">
                  <c:v>-4.9998199999999997</c:v>
                </c:pt>
                <c:pt idx="35">
                  <c:v>-6.0919699999999999</c:v>
                </c:pt>
                <c:pt idx="36">
                  <c:v>-6.2347229999999998</c:v>
                </c:pt>
                <c:pt idx="37">
                  <c:v>-6.2127939999999997</c:v>
                </c:pt>
                <c:pt idx="38">
                  <c:v>-11.849831999999999</c:v>
                </c:pt>
                <c:pt idx="39">
                  <c:v>-11.776306</c:v>
                </c:pt>
                <c:pt idx="40">
                  <c:v>-9.7291709999999991</c:v>
                </c:pt>
                <c:pt idx="41">
                  <c:v>-9.9381409999999999</c:v>
                </c:pt>
                <c:pt idx="42">
                  <c:v>-7.3969589999999998</c:v>
                </c:pt>
                <c:pt idx="43">
                  <c:v>-7.4059889999999999</c:v>
                </c:pt>
                <c:pt idx="44">
                  <c:v>-5.6864980000000003</c:v>
                </c:pt>
                <c:pt idx="45">
                  <c:v>-5.7355159999999996</c:v>
                </c:pt>
                <c:pt idx="46">
                  <c:v>-6.6539529999999996</c:v>
                </c:pt>
                <c:pt idx="47">
                  <c:v>-6.7171609999999999</c:v>
                </c:pt>
                <c:pt idx="48">
                  <c:v>-7.3414919999999997</c:v>
                </c:pt>
                <c:pt idx="49">
                  <c:v>-6.0888200000000001</c:v>
                </c:pt>
                <c:pt idx="50">
                  <c:v>-5.9573799999999997</c:v>
                </c:pt>
                <c:pt idx="51">
                  <c:v>-8.0763839999999991</c:v>
                </c:pt>
                <c:pt idx="52">
                  <c:v>-4.4830170000000003</c:v>
                </c:pt>
                <c:pt idx="53">
                  <c:v>-8.6201670000000004</c:v>
                </c:pt>
                <c:pt idx="54">
                  <c:v>-3.7366899999999998</c:v>
                </c:pt>
                <c:pt idx="55">
                  <c:v>-5.3604279999999997</c:v>
                </c:pt>
                <c:pt idx="56">
                  <c:v>-12.17886</c:v>
                </c:pt>
                <c:pt idx="57">
                  <c:v>-6.1329719999999996</c:v>
                </c:pt>
                <c:pt idx="58">
                  <c:v>-9.2854159999999997</c:v>
                </c:pt>
                <c:pt idx="59">
                  <c:v>-11.830468</c:v>
                </c:pt>
                <c:pt idx="60">
                  <c:v>-6.9379650000000002</c:v>
                </c:pt>
                <c:pt idx="61">
                  <c:v>-9.073461</c:v>
                </c:pt>
                <c:pt idx="62">
                  <c:v>-10.950443999999999</c:v>
                </c:pt>
                <c:pt idx="63">
                  <c:v>-4.3506660000000004</c:v>
                </c:pt>
                <c:pt idx="64">
                  <c:v>-3.963759</c:v>
                </c:pt>
                <c:pt idx="65">
                  <c:v>-8.8400479999999995</c:v>
                </c:pt>
                <c:pt idx="66">
                  <c:v>-5.7168890000000001</c:v>
                </c:pt>
                <c:pt idx="67">
                  <c:v>-3.333059</c:v>
                </c:pt>
                <c:pt idx="68">
                  <c:v>-11.138325999999999</c:v>
                </c:pt>
                <c:pt idx="69">
                  <c:v>-3.0990820000000001</c:v>
                </c:pt>
                <c:pt idx="70">
                  <c:v>-5.058929</c:v>
                </c:pt>
                <c:pt idx="71">
                  <c:v>-8.6031010000000006</c:v>
                </c:pt>
                <c:pt idx="72">
                  <c:v>-7.200628</c:v>
                </c:pt>
                <c:pt idx="73">
                  <c:v>-4.4091209999999998</c:v>
                </c:pt>
                <c:pt idx="74">
                  <c:v>-5.3483210000000003</c:v>
                </c:pt>
                <c:pt idx="75">
                  <c:v>-5.3252410000000001</c:v>
                </c:pt>
                <c:pt idx="76">
                  <c:v>-8.3487760000000009</c:v>
                </c:pt>
                <c:pt idx="77">
                  <c:v>-8.352195</c:v>
                </c:pt>
                <c:pt idx="78">
                  <c:v>-7.8230550000000001</c:v>
                </c:pt>
                <c:pt idx="79">
                  <c:v>-8.0320610000000006</c:v>
                </c:pt>
                <c:pt idx="80">
                  <c:v>-14.036816</c:v>
                </c:pt>
                <c:pt idx="81">
                  <c:v>-13.898334</c:v>
                </c:pt>
                <c:pt idx="82">
                  <c:v>-4.7402959999999998</c:v>
                </c:pt>
                <c:pt idx="83">
                  <c:v>-7.4471809999999996</c:v>
                </c:pt>
                <c:pt idx="84">
                  <c:v>-4.1806390000000002</c:v>
                </c:pt>
                <c:pt idx="85">
                  <c:v>-10.083952999999999</c:v>
                </c:pt>
                <c:pt idx="86">
                  <c:v>-9.2763939999999998</c:v>
                </c:pt>
                <c:pt idx="87">
                  <c:v>-4.9218400000000004</c:v>
                </c:pt>
                <c:pt idx="88">
                  <c:v>-3.7292369999999999</c:v>
                </c:pt>
                <c:pt idx="89">
                  <c:v>-3.6235279999999999</c:v>
                </c:pt>
                <c:pt idx="90">
                  <c:v>-3.972734</c:v>
                </c:pt>
                <c:pt idx="91">
                  <c:v>-3.6235279999999999</c:v>
                </c:pt>
                <c:pt idx="92">
                  <c:v>-2.1453880000000001</c:v>
                </c:pt>
                <c:pt idx="93">
                  <c:v>-4.0173410000000001</c:v>
                </c:pt>
                <c:pt idx="94">
                  <c:v>-3.132854</c:v>
                </c:pt>
                <c:pt idx="95">
                  <c:v>-5.0037859999999998</c:v>
                </c:pt>
                <c:pt idx="96">
                  <c:v>-4.9489840000000003</c:v>
                </c:pt>
                <c:pt idx="97">
                  <c:v>-7.0850070000000001</c:v>
                </c:pt>
                <c:pt idx="98">
                  <c:v>-7.3560489999999996</c:v>
                </c:pt>
                <c:pt idx="99">
                  <c:v>-11.171132999999999</c:v>
                </c:pt>
                <c:pt idx="100">
                  <c:v>-16.974039999999999</c:v>
                </c:pt>
                <c:pt idx="101">
                  <c:v>-3.4502120000000001</c:v>
                </c:pt>
                <c:pt idx="102">
                  <c:v>-3.403527</c:v>
                </c:pt>
                <c:pt idx="103">
                  <c:v>-5.8014799999999997</c:v>
                </c:pt>
                <c:pt idx="104">
                  <c:v>-5.7975539999999999</c:v>
                </c:pt>
                <c:pt idx="105">
                  <c:v>-7.0269259999999996</c:v>
                </c:pt>
                <c:pt idx="106">
                  <c:v>-6.8383690000000001</c:v>
                </c:pt>
                <c:pt idx="107">
                  <c:v>-10.217622</c:v>
                </c:pt>
                <c:pt idx="108">
                  <c:v>-10.361205</c:v>
                </c:pt>
                <c:pt idx="109">
                  <c:v>-3.5169679999999999</c:v>
                </c:pt>
                <c:pt idx="110">
                  <c:v>-3.722966</c:v>
                </c:pt>
                <c:pt idx="111">
                  <c:v>-1.6159730000000001</c:v>
                </c:pt>
                <c:pt idx="112">
                  <c:v>-1.608792</c:v>
                </c:pt>
                <c:pt idx="113">
                  <c:v>-5.3406549999999999</c:v>
                </c:pt>
                <c:pt idx="114">
                  <c:v>-9.8117929999999998</c:v>
                </c:pt>
                <c:pt idx="115">
                  <c:v>-4.4281779999999999</c:v>
                </c:pt>
                <c:pt idx="116">
                  <c:v>-4.4205740000000002</c:v>
                </c:pt>
                <c:pt idx="117">
                  <c:v>-5.2924959999999999</c:v>
                </c:pt>
                <c:pt idx="118">
                  <c:v>-5.0580400000000001</c:v>
                </c:pt>
                <c:pt idx="119">
                  <c:v>-7.2898079999999998</c:v>
                </c:pt>
                <c:pt idx="120">
                  <c:v>-7.9576900000000004</c:v>
                </c:pt>
                <c:pt idx="121">
                  <c:v>-8.3492949999999997</c:v>
                </c:pt>
                <c:pt idx="122">
                  <c:v>-8.0704829999999994</c:v>
                </c:pt>
                <c:pt idx="123">
                  <c:v>-5.9020820000000001</c:v>
                </c:pt>
                <c:pt idx="124">
                  <c:v>-9.5114359999999998</c:v>
                </c:pt>
                <c:pt idx="125">
                  <c:v>-7.1922230000000003</c:v>
                </c:pt>
                <c:pt idx="126">
                  <c:v>-5.3165750000000003</c:v>
                </c:pt>
                <c:pt idx="127">
                  <c:v>-9.1624210000000001</c:v>
                </c:pt>
                <c:pt idx="128">
                  <c:v>-9.7247859999999999</c:v>
                </c:pt>
                <c:pt idx="129">
                  <c:v>-8.2878170000000004</c:v>
                </c:pt>
                <c:pt idx="130">
                  <c:v>-8.286581</c:v>
                </c:pt>
                <c:pt idx="131">
                  <c:v>-7.3079890000000001</c:v>
                </c:pt>
                <c:pt idx="132">
                  <c:v>-6.6901919999999997</c:v>
                </c:pt>
                <c:pt idx="133">
                  <c:v>-14.758546000000001</c:v>
                </c:pt>
                <c:pt idx="134">
                  <c:v>-14.601710000000001</c:v>
                </c:pt>
                <c:pt idx="135">
                  <c:v>-6.8471120000000001</c:v>
                </c:pt>
                <c:pt idx="136">
                  <c:v>-6.6765999999999996</c:v>
                </c:pt>
                <c:pt idx="137">
                  <c:v>-3.9619970000000002</c:v>
                </c:pt>
                <c:pt idx="138">
                  <c:v>-3.9891800000000002</c:v>
                </c:pt>
                <c:pt idx="139">
                  <c:v>-8.9105570000000007</c:v>
                </c:pt>
                <c:pt idx="140">
                  <c:v>-8.9476250000000004</c:v>
                </c:pt>
                <c:pt idx="141">
                  <c:v>-12.653176</c:v>
                </c:pt>
                <c:pt idx="142">
                  <c:v>-12.732253999999999</c:v>
                </c:pt>
                <c:pt idx="143">
                  <c:v>-9.7754740000000009</c:v>
                </c:pt>
                <c:pt idx="144">
                  <c:v>-9.7470549999999996</c:v>
                </c:pt>
                <c:pt idx="145">
                  <c:v>-6.8940650000000003</c:v>
                </c:pt>
                <c:pt idx="146">
                  <c:v>-6.8149870000000004</c:v>
                </c:pt>
                <c:pt idx="147">
                  <c:v>-7.8281749999999999</c:v>
                </c:pt>
                <c:pt idx="148">
                  <c:v>-11.615275</c:v>
                </c:pt>
                <c:pt idx="149">
                  <c:v>-11.816034999999999</c:v>
                </c:pt>
                <c:pt idx="150">
                  <c:v>-7.1244430000000003</c:v>
                </c:pt>
                <c:pt idx="151">
                  <c:v>-7.6163550000000004</c:v>
                </c:pt>
                <c:pt idx="152">
                  <c:v>-7.6060540000000003</c:v>
                </c:pt>
                <c:pt idx="153">
                  <c:v>-8.1507629999999995</c:v>
                </c:pt>
                <c:pt idx="154">
                  <c:v>-8.0683489999999995</c:v>
                </c:pt>
                <c:pt idx="155">
                  <c:v>-6.9621890000000004</c:v>
                </c:pt>
                <c:pt idx="156">
                  <c:v>-7.0330139999999997</c:v>
                </c:pt>
                <c:pt idx="157">
                  <c:v>-3.2784460000000002</c:v>
                </c:pt>
                <c:pt idx="158">
                  <c:v>-5.0154370000000004</c:v>
                </c:pt>
                <c:pt idx="159">
                  <c:v>-3.9325899999999998</c:v>
                </c:pt>
                <c:pt idx="160">
                  <c:v>-8.0163159999999998</c:v>
                </c:pt>
                <c:pt idx="161">
                  <c:v>-10.081388</c:v>
                </c:pt>
                <c:pt idx="162">
                  <c:v>-6.8792879999999998</c:v>
                </c:pt>
                <c:pt idx="163">
                  <c:v>-5.8612520000000004</c:v>
                </c:pt>
                <c:pt idx="164">
                  <c:v>-4.8053489999999996</c:v>
                </c:pt>
                <c:pt idx="165">
                  <c:v>-13.816174</c:v>
                </c:pt>
                <c:pt idx="166">
                  <c:v>-13.620161</c:v>
                </c:pt>
                <c:pt idx="167">
                  <c:v>-7.8103109999999996</c:v>
                </c:pt>
                <c:pt idx="168">
                  <c:v>-7.5409319999999997</c:v>
                </c:pt>
                <c:pt idx="169">
                  <c:v>-10.642557</c:v>
                </c:pt>
                <c:pt idx="170">
                  <c:v>-10.46472</c:v>
                </c:pt>
                <c:pt idx="171">
                  <c:v>-8.9791469999999993</c:v>
                </c:pt>
                <c:pt idx="172">
                  <c:v>-8.3752309999999994</c:v>
                </c:pt>
                <c:pt idx="173">
                  <c:v>-2.430183</c:v>
                </c:pt>
                <c:pt idx="174">
                  <c:v>-2.2552940000000001</c:v>
                </c:pt>
                <c:pt idx="175">
                  <c:v>-2.3865479999999999</c:v>
                </c:pt>
                <c:pt idx="176">
                  <c:v>-3.8154520000000001</c:v>
                </c:pt>
                <c:pt idx="177">
                  <c:v>-3.8053349999999999</c:v>
                </c:pt>
                <c:pt idx="178">
                  <c:v>-9.64269</c:v>
                </c:pt>
                <c:pt idx="179">
                  <c:v>-9.6848279999999995</c:v>
                </c:pt>
                <c:pt idx="180">
                  <c:v>-9.689235</c:v>
                </c:pt>
                <c:pt idx="181">
                  <c:v>-9.7223760000000006</c:v>
                </c:pt>
                <c:pt idx="182">
                  <c:v>-3.8007749999999998</c:v>
                </c:pt>
                <c:pt idx="183">
                  <c:v>-3.843547</c:v>
                </c:pt>
                <c:pt idx="184">
                  <c:v>-2.284945</c:v>
                </c:pt>
                <c:pt idx="185">
                  <c:v>-2.4780489999999999</c:v>
                </c:pt>
                <c:pt idx="186">
                  <c:v>-3.7382200000000001</c:v>
                </c:pt>
                <c:pt idx="187">
                  <c:v>-3.8642289999999999</c:v>
                </c:pt>
                <c:pt idx="188">
                  <c:v>-4.3052460000000004</c:v>
                </c:pt>
                <c:pt idx="189">
                  <c:v>-4.6100029999999999</c:v>
                </c:pt>
                <c:pt idx="190">
                  <c:v>-5.0425899999999997</c:v>
                </c:pt>
                <c:pt idx="191">
                  <c:v>-5.013198</c:v>
                </c:pt>
                <c:pt idx="192">
                  <c:v>-2.7551009999999998</c:v>
                </c:pt>
                <c:pt idx="193">
                  <c:v>-3.9872350000000001</c:v>
                </c:pt>
                <c:pt idx="194">
                  <c:v>-3.9825919999999999</c:v>
                </c:pt>
                <c:pt idx="195">
                  <c:v>-5.2994260000000004</c:v>
                </c:pt>
                <c:pt idx="196">
                  <c:v>-5.3050160000000002</c:v>
                </c:pt>
                <c:pt idx="197">
                  <c:v>-4.6658840000000001</c:v>
                </c:pt>
                <c:pt idx="198">
                  <c:v>-4.666887</c:v>
                </c:pt>
                <c:pt idx="199">
                  <c:v>-4.7054749999999999</c:v>
                </c:pt>
                <c:pt idx="200">
                  <c:v>-4.6396389999999998</c:v>
                </c:pt>
                <c:pt idx="201">
                  <c:v>-4.5513000000000003</c:v>
                </c:pt>
                <c:pt idx="202">
                  <c:v>-4.5028639999999998</c:v>
                </c:pt>
                <c:pt idx="203">
                  <c:v>-4.5774869999999996</c:v>
                </c:pt>
                <c:pt idx="204">
                  <c:v>-4.470974</c:v>
                </c:pt>
                <c:pt idx="205">
                  <c:v>-3.8008519999999999</c:v>
                </c:pt>
                <c:pt idx="206">
                  <c:v>-4.7348330000000001</c:v>
                </c:pt>
                <c:pt idx="207">
                  <c:v>-4.6803569999999999</c:v>
                </c:pt>
                <c:pt idx="208">
                  <c:v>-4.9746779999999999</c:v>
                </c:pt>
                <c:pt idx="209">
                  <c:v>-4.9496640000000003</c:v>
                </c:pt>
                <c:pt idx="210">
                  <c:v>-5.702197</c:v>
                </c:pt>
                <c:pt idx="211">
                  <c:v>-5.7304550000000001</c:v>
                </c:pt>
                <c:pt idx="212">
                  <c:v>-5.5910260000000003</c:v>
                </c:pt>
                <c:pt idx="213">
                  <c:v>-5.5476729999999996</c:v>
                </c:pt>
                <c:pt idx="214">
                  <c:v>-5.5672240000000004</c:v>
                </c:pt>
                <c:pt idx="215">
                  <c:v>-5.4945399999999998</c:v>
                </c:pt>
                <c:pt idx="216">
                  <c:v>-4.0663619999999998</c:v>
                </c:pt>
                <c:pt idx="217">
                  <c:v>-4.0610809999999997</c:v>
                </c:pt>
                <c:pt idx="218">
                  <c:v>-4.0413329999999998</c:v>
                </c:pt>
                <c:pt idx="219">
                  <c:v>-4.0633229999999996</c:v>
                </c:pt>
                <c:pt idx="220">
                  <c:v>-9.4840999999999998</c:v>
                </c:pt>
                <c:pt idx="221">
                  <c:v>-9.3201239999999999</c:v>
                </c:pt>
                <c:pt idx="222">
                  <c:v>-9.4110309999999995</c:v>
                </c:pt>
                <c:pt idx="223">
                  <c:v>-9.8258489999999998</c:v>
                </c:pt>
                <c:pt idx="224">
                  <c:v>-7.2151490000000003</c:v>
                </c:pt>
                <c:pt idx="225">
                  <c:v>-7.3019920000000003</c:v>
                </c:pt>
                <c:pt idx="226">
                  <c:v>-4.0670570000000001</c:v>
                </c:pt>
                <c:pt idx="227">
                  <c:v>-4.0200849999999999</c:v>
                </c:pt>
                <c:pt idx="228">
                  <c:v>-3.9801700000000002</c:v>
                </c:pt>
                <c:pt idx="229">
                  <c:v>-6.2784769999999996</c:v>
                </c:pt>
                <c:pt idx="230">
                  <c:v>-6.1978549999999997</c:v>
                </c:pt>
                <c:pt idx="231">
                  <c:v>-2.7686320000000002</c:v>
                </c:pt>
                <c:pt idx="232">
                  <c:v>-2.5966170000000002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87-4B92-935A-35A22C9B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5400"/>
          <c:min val="443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150"/>
      </c:valAx>
      <c:valAx>
        <c:axId val="1554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1" i="0" u="none" strike="noStrike" baseline="0">
                    <a:effectLst/>
                  </a:rPr>
                  <a:t>δ</a:t>
                </a:r>
                <a:r>
                  <a:rPr lang="el-GR" sz="900" b="1" i="0" u="none" strike="noStrike" baseline="30000">
                    <a:effectLst/>
                  </a:rPr>
                  <a:t>18</a:t>
                </a:r>
                <a:r>
                  <a:rPr lang="en-US" sz="900" b="1" i="0" u="none" strike="noStrike" baseline="0">
                    <a:effectLst/>
                  </a:rPr>
                  <a:t>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At val="44250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δ</a:t>
            </a:r>
            <a:r>
              <a:rPr lang="el-GR" sz="1600" b="0" i="0" u="none" strike="noStrike" baseline="30000">
                <a:effectLst/>
              </a:rPr>
              <a:t>18</a:t>
            </a:r>
            <a:r>
              <a:rPr lang="en-US" sz="1600" b="0" i="0" u="none" strike="noStrike" baseline="0">
                <a:effectLst/>
              </a:rPr>
              <a:t>O</a:t>
            </a:r>
            <a:r>
              <a:rPr lang="en-US"/>
              <a:t> Neversink</a:t>
            </a:r>
            <a:r>
              <a:rPr lang="en-US" baseline="0"/>
              <a:t> Reservoir</a:t>
            </a:r>
            <a:r>
              <a:rPr lang="en-US"/>
              <a:t>, Claryville NY (2020-2022) </a:t>
            </a:r>
          </a:p>
        </c:rich>
      </c:tx>
      <c:layout>
        <c:manualLayout>
          <c:xMode val="edge"/>
          <c:yMode val="edge"/>
          <c:x val="0.10845783715481717"/>
          <c:y val="1.9669256417239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3649928783789"/>
          <c:y val="0.13593807639957764"/>
          <c:w val="0.82231917188531323"/>
          <c:h val="0.66639644029792522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'Neversink Rerservoir'!$A$41:$A$79</c:f>
              <c:numCache>
                <c:formatCode>m/d/yyyy</c:formatCode>
                <c:ptCount val="39"/>
                <c:pt idx="0">
                  <c:v>44075</c:v>
                </c:pt>
                <c:pt idx="1">
                  <c:v>44096</c:v>
                </c:pt>
                <c:pt idx="2">
                  <c:v>44112</c:v>
                </c:pt>
                <c:pt idx="3">
                  <c:v>44127</c:v>
                </c:pt>
                <c:pt idx="4">
                  <c:v>44139</c:v>
                </c:pt>
                <c:pt idx="5">
                  <c:v>44173</c:v>
                </c:pt>
                <c:pt idx="6">
                  <c:v>44201</c:v>
                </c:pt>
                <c:pt idx="7">
                  <c:v>44231</c:v>
                </c:pt>
                <c:pt idx="8">
                  <c:v>44257</c:v>
                </c:pt>
                <c:pt idx="9">
                  <c:v>44266</c:v>
                </c:pt>
                <c:pt idx="10">
                  <c:v>44300</c:v>
                </c:pt>
                <c:pt idx="11">
                  <c:v>44313</c:v>
                </c:pt>
                <c:pt idx="12">
                  <c:v>44328</c:v>
                </c:pt>
                <c:pt idx="13">
                  <c:v>44349</c:v>
                </c:pt>
                <c:pt idx="14">
                  <c:v>44384</c:v>
                </c:pt>
                <c:pt idx="15">
                  <c:v>44412</c:v>
                </c:pt>
                <c:pt idx="16">
                  <c:v>44440</c:v>
                </c:pt>
                <c:pt idx="17">
                  <c:v>44475</c:v>
                </c:pt>
                <c:pt idx="18">
                  <c:v>44496</c:v>
                </c:pt>
                <c:pt idx="19">
                  <c:v>44517</c:v>
                </c:pt>
                <c:pt idx="20">
                  <c:v>44538</c:v>
                </c:pt>
                <c:pt idx="21">
                  <c:v>44559</c:v>
                </c:pt>
                <c:pt idx="22">
                  <c:v>44580</c:v>
                </c:pt>
                <c:pt idx="23">
                  <c:v>44601</c:v>
                </c:pt>
                <c:pt idx="24">
                  <c:v>44622</c:v>
                </c:pt>
                <c:pt idx="25">
                  <c:v>44643</c:v>
                </c:pt>
                <c:pt idx="26">
                  <c:v>44664</c:v>
                </c:pt>
                <c:pt idx="27">
                  <c:v>44671</c:v>
                </c:pt>
                <c:pt idx="28">
                  <c:v>44686</c:v>
                </c:pt>
                <c:pt idx="29">
                  <c:v>44728</c:v>
                </c:pt>
                <c:pt idx="30">
                  <c:v>44756</c:v>
                </c:pt>
                <c:pt idx="31">
                  <c:v>44784</c:v>
                </c:pt>
                <c:pt idx="32">
                  <c:v>44805</c:v>
                </c:pt>
                <c:pt idx="33">
                  <c:v>44834</c:v>
                </c:pt>
                <c:pt idx="34">
                  <c:v>44848</c:v>
                </c:pt>
                <c:pt idx="35">
                  <c:v>44862</c:v>
                </c:pt>
                <c:pt idx="36">
                  <c:v>44873</c:v>
                </c:pt>
                <c:pt idx="37">
                  <c:v>44897</c:v>
                </c:pt>
                <c:pt idx="38">
                  <c:v>44944</c:v>
                </c:pt>
              </c:numCache>
            </c:numRef>
          </c:xVal>
          <c:yVal>
            <c:numRef>
              <c:f>'Neversink Rerservoir'!$B$41:$B$79</c:f>
              <c:numCache>
                <c:formatCode>General</c:formatCode>
                <c:ptCount val="39"/>
                <c:pt idx="0">
                  <c:v>-9</c:v>
                </c:pt>
                <c:pt idx="1">
                  <c:v>-9.0500000000000007</c:v>
                </c:pt>
                <c:pt idx="2">
                  <c:v>-8.9</c:v>
                </c:pt>
                <c:pt idx="3">
                  <c:v>-9.0399999999999991</c:v>
                </c:pt>
                <c:pt idx="4">
                  <c:v>-8.99</c:v>
                </c:pt>
                <c:pt idx="5">
                  <c:v>-8.7799999999999994</c:v>
                </c:pt>
                <c:pt idx="6">
                  <c:v>-9.01</c:v>
                </c:pt>
                <c:pt idx="7">
                  <c:v>-9.25</c:v>
                </c:pt>
                <c:pt idx="8">
                  <c:v>-9.42</c:v>
                </c:pt>
                <c:pt idx="9">
                  <c:v>-9.43</c:v>
                </c:pt>
                <c:pt idx="10">
                  <c:v>-9.6300000000000008</c:v>
                </c:pt>
                <c:pt idx="11">
                  <c:v>-9.4600000000000009</c:v>
                </c:pt>
                <c:pt idx="12">
                  <c:v>-9.6</c:v>
                </c:pt>
                <c:pt idx="13">
                  <c:v>-9.5399999999999991</c:v>
                </c:pt>
                <c:pt idx="14">
                  <c:v>-8.4499999999999993</c:v>
                </c:pt>
                <c:pt idx="15">
                  <c:v>-9.2200000000000006</c:v>
                </c:pt>
                <c:pt idx="16">
                  <c:v>-9.0399999999999991</c:v>
                </c:pt>
                <c:pt idx="17">
                  <c:v>-8.5299999999999994</c:v>
                </c:pt>
                <c:pt idx="18">
                  <c:v>-9.99</c:v>
                </c:pt>
                <c:pt idx="27">
                  <c:v>-9.7100000000000009</c:v>
                </c:pt>
                <c:pt idx="28">
                  <c:v>-9.3800000000000008</c:v>
                </c:pt>
                <c:pt idx="29" formatCode="0.00">
                  <c:v>-8.85</c:v>
                </c:pt>
                <c:pt idx="30" formatCode="0.00">
                  <c:v>-9.18</c:v>
                </c:pt>
                <c:pt idx="31" formatCode="0.00">
                  <c:v>-8.92</c:v>
                </c:pt>
                <c:pt idx="32" formatCode="0.00">
                  <c:v>-8.6999999999999993</c:v>
                </c:pt>
                <c:pt idx="33">
                  <c:v>-8.74</c:v>
                </c:pt>
                <c:pt idx="34">
                  <c:v>-7.37</c:v>
                </c:pt>
                <c:pt idx="35">
                  <c:v>-8.2899999999999991</c:v>
                </c:pt>
                <c:pt idx="36">
                  <c:v>-8.34</c:v>
                </c:pt>
                <c:pt idx="37">
                  <c:v>-8.4</c:v>
                </c:pt>
                <c:pt idx="38">
                  <c:v>-8.64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7-4B57-B481-08C14C65E712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'Neversink Rerservoir'!$A$42:$A$78</c:f>
              <c:numCache>
                <c:formatCode>m/d/yyyy</c:formatCode>
                <c:ptCount val="37"/>
                <c:pt idx="0">
                  <c:v>44096</c:v>
                </c:pt>
                <c:pt idx="1">
                  <c:v>44112</c:v>
                </c:pt>
                <c:pt idx="2">
                  <c:v>44127</c:v>
                </c:pt>
                <c:pt idx="3">
                  <c:v>44139</c:v>
                </c:pt>
                <c:pt idx="4">
                  <c:v>44173</c:v>
                </c:pt>
                <c:pt idx="5">
                  <c:v>44201</c:v>
                </c:pt>
                <c:pt idx="6">
                  <c:v>44231</c:v>
                </c:pt>
                <c:pt idx="7">
                  <c:v>44257</c:v>
                </c:pt>
                <c:pt idx="8">
                  <c:v>44266</c:v>
                </c:pt>
                <c:pt idx="9">
                  <c:v>44300</c:v>
                </c:pt>
                <c:pt idx="10">
                  <c:v>44313</c:v>
                </c:pt>
                <c:pt idx="11">
                  <c:v>44328</c:v>
                </c:pt>
                <c:pt idx="12">
                  <c:v>44349</c:v>
                </c:pt>
                <c:pt idx="13">
                  <c:v>44384</c:v>
                </c:pt>
                <c:pt idx="14">
                  <c:v>44412</c:v>
                </c:pt>
                <c:pt idx="15">
                  <c:v>44440</c:v>
                </c:pt>
                <c:pt idx="16">
                  <c:v>44475</c:v>
                </c:pt>
                <c:pt idx="17">
                  <c:v>44496</c:v>
                </c:pt>
                <c:pt idx="18">
                  <c:v>44517</c:v>
                </c:pt>
                <c:pt idx="19">
                  <c:v>44538</c:v>
                </c:pt>
                <c:pt idx="20">
                  <c:v>44559</c:v>
                </c:pt>
                <c:pt idx="21">
                  <c:v>44580</c:v>
                </c:pt>
                <c:pt idx="22">
                  <c:v>44601</c:v>
                </c:pt>
                <c:pt idx="23">
                  <c:v>44622</c:v>
                </c:pt>
                <c:pt idx="24">
                  <c:v>44643</c:v>
                </c:pt>
                <c:pt idx="25">
                  <c:v>44664</c:v>
                </c:pt>
                <c:pt idx="26">
                  <c:v>44671</c:v>
                </c:pt>
                <c:pt idx="27">
                  <c:v>44686</c:v>
                </c:pt>
                <c:pt idx="28">
                  <c:v>44728</c:v>
                </c:pt>
                <c:pt idx="29">
                  <c:v>44756</c:v>
                </c:pt>
                <c:pt idx="30">
                  <c:v>44784</c:v>
                </c:pt>
                <c:pt idx="31">
                  <c:v>44805</c:v>
                </c:pt>
                <c:pt idx="32">
                  <c:v>44834</c:v>
                </c:pt>
                <c:pt idx="33">
                  <c:v>44848</c:v>
                </c:pt>
                <c:pt idx="34">
                  <c:v>44862</c:v>
                </c:pt>
                <c:pt idx="35">
                  <c:v>44873</c:v>
                </c:pt>
                <c:pt idx="36">
                  <c:v>44897</c:v>
                </c:pt>
              </c:numCache>
            </c:numRef>
          </c:xVal>
          <c:yVal>
            <c:numRef>
              <c:f>'Neversink Rerservoir'!$F$42:$F$78</c:f>
              <c:numCache>
                <c:formatCode>#,##0.00</c:formatCode>
                <c:ptCount val="37"/>
                <c:pt idx="0">
                  <c:v>-8.7035758285295053</c:v>
                </c:pt>
                <c:pt idx="1">
                  <c:v>-8.6680379053437733</c:v>
                </c:pt>
                <c:pt idx="2">
                  <c:v>-8.6617295011358397</c:v>
                </c:pt>
                <c:pt idx="3">
                  <c:v>-8.6758704675230334</c:v>
                </c:pt>
                <c:pt idx="4">
                  <c:v>-8.8005232850369524</c:v>
                </c:pt>
                <c:pt idx="5">
                  <c:v>-8.971638793155984</c:v>
                </c:pt>
                <c:pt idx="6">
                  <c:v>-9.1768704891670563</c:v>
                </c:pt>
                <c:pt idx="7">
                  <c:v>-9.3324804396028576</c:v>
                </c:pt>
                <c:pt idx="8">
                  <c:v>-9.3752642104830635</c:v>
                </c:pt>
                <c:pt idx="9">
                  <c:v>-9.4630326366904267</c:v>
                </c:pt>
                <c:pt idx="10">
                  <c:v>-9.4615523755015367</c:v>
                </c:pt>
                <c:pt idx="11">
                  <c:v>-9.4351904173425947</c:v>
                </c:pt>
                <c:pt idx="12">
                  <c:v>-9.3575135509150904</c:v>
                </c:pt>
                <c:pt idx="13">
                  <c:v>-9.1506453997202684</c:v>
                </c:pt>
                <c:pt idx="14">
                  <c:v>-8.9587786754523133</c:v>
                </c:pt>
                <c:pt idx="15">
                  <c:v>-8.7906206912462252</c:v>
                </c:pt>
                <c:pt idx="16">
                  <c:v>-8.6708865170902349</c:v>
                </c:pt>
                <c:pt idx="17">
                  <c:v>-8.6645630784966912</c:v>
                </c:pt>
                <c:pt idx="18">
                  <c:v>-8.7097211050531396</c:v>
                </c:pt>
                <c:pt idx="19">
                  <c:v>-8.8005232850369524</c:v>
                </c:pt>
                <c:pt idx="20">
                  <c:v>-8.9252321562497468</c:v>
                </c:pt>
                <c:pt idx="21">
                  <c:v>-9.067727338520875</c:v>
                </c:pt>
                <c:pt idx="22">
                  <c:v>-9.2095893201639747</c:v>
                </c:pt>
                <c:pt idx="23">
                  <c:v>-9.3324804396028593</c:v>
                </c:pt>
                <c:pt idx="24">
                  <c:v>-9.4205152867164514</c:v>
                </c:pt>
                <c:pt idx="25">
                  <c:v>-9.4623141161030428</c:v>
                </c:pt>
                <c:pt idx="26">
                  <c:v>-9.4648484012530574</c:v>
                </c:pt>
                <c:pt idx="27">
                  <c:v>-9.4507115056334747</c:v>
                </c:pt>
                <c:pt idx="28">
                  <c:v>-9.2837252211453514</c:v>
                </c:pt>
                <c:pt idx="29">
                  <c:v>-9.1028481316861569</c:v>
                </c:pt>
                <c:pt idx="30">
                  <c:v>-8.9128522950795563</c:v>
                </c:pt>
                <c:pt idx="31">
                  <c:v>-8.7906206912462252</c:v>
                </c:pt>
                <c:pt idx="32">
                  <c:v>-8.6822032762373276</c:v>
                </c:pt>
                <c:pt idx="33">
                  <c:v>-8.6623102323928034</c:v>
                </c:pt>
                <c:pt idx="34">
                  <c:v>-8.6655671222311774</c:v>
                </c:pt>
                <c:pt idx="35">
                  <c:v>-8.6842906890689822</c:v>
                </c:pt>
                <c:pt idx="36">
                  <c:v>-8.770508866621908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7-4B57-B481-08C14C65E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4950"/>
          <c:min val="4405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  <a:alpha val="97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200"/>
      </c:valAx>
      <c:valAx>
        <c:axId val="155447296"/>
        <c:scaling>
          <c:orientation val="minMax"/>
          <c:max val="-8"/>
          <c:min val="-10.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  <a:alpha val="9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  <c:majorUnit val="0.5"/>
      </c:valAx>
      <c:spPr>
        <a:noFill/>
        <a:ln>
          <a:solidFill>
            <a:schemeClr val="tx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u="none" strike="noStrike" baseline="0">
                <a:effectLst/>
              </a:rPr>
              <a:t>δ</a:t>
            </a:r>
            <a:r>
              <a:rPr lang="el-GR" sz="1800" b="0" i="0" u="none" strike="noStrike" baseline="30000">
                <a:effectLst/>
              </a:rPr>
              <a:t>18</a:t>
            </a:r>
            <a:r>
              <a:rPr lang="en-US" sz="1800" b="0" i="0" u="none" strike="noStrike" baseline="0">
                <a:effectLst/>
              </a:rPr>
              <a:t>O</a:t>
            </a:r>
            <a:r>
              <a:rPr lang="en-US" sz="1800"/>
              <a:t> Mill Site, Amherst MA (2021-2024)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22601151519086"/>
          <c:y val="0.11069197424300314"/>
          <c:w val="0.80784983412016931"/>
          <c:h val="0.69030393621012964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  (2)'!$A$3:$A$38</c:f>
              <c:numCache>
                <c:formatCode>m/d/yyyy</c:formatCode>
                <c:ptCount val="36"/>
                <c:pt idx="0">
                  <c:v>44343</c:v>
                </c:pt>
                <c:pt idx="1">
                  <c:v>44399</c:v>
                </c:pt>
                <c:pt idx="2">
                  <c:v>44520</c:v>
                </c:pt>
                <c:pt idx="3">
                  <c:v>44534</c:v>
                </c:pt>
                <c:pt idx="4">
                  <c:v>44604</c:v>
                </c:pt>
                <c:pt idx="5">
                  <c:v>44625</c:v>
                </c:pt>
                <c:pt idx="6">
                  <c:v>44653</c:v>
                </c:pt>
                <c:pt idx="7">
                  <c:v>44708</c:v>
                </c:pt>
                <c:pt idx="8">
                  <c:v>44741</c:v>
                </c:pt>
                <c:pt idx="9">
                  <c:v>44763</c:v>
                </c:pt>
                <c:pt idx="10">
                  <c:v>44816</c:v>
                </c:pt>
                <c:pt idx="11">
                  <c:v>44851</c:v>
                </c:pt>
                <c:pt idx="12">
                  <c:v>44876</c:v>
                </c:pt>
                <c:pt idx="13">
                  <c:v>44907</c:v>
                </c:pt>
                <c:pt idx="14">
                  <c:v>44956</c:v>
                </c:pt>
                <c:pt idx="15">
                  <c:v>44975</c:v>
                </c:pt>
                <c:pt idx="16">
                  <c:v>44996</c:v>
                </c:pt>
                <c:pt idx="17">
                  <c:v>45038</c:v>
                </c:pt>
                <c:pt idx="18">
                  <c:v>45067</c:v>
                </c:pt>
                <c:pt idx="19">
                  <c:v>45091</c:v>
                </c:pt>
                <c:pt idx="20">
                  <c:v>45135</c:v>
                </c:pt>
                <c:pt idx="21">
                  <c:v>45167</c:v>
                </c:pt>
                <c:pt idx="22">
                  <c:v>45191</c:v>
                </c:pt>
                <c:pt idx="23">
                  <c:v>45220</c:v>
                </c:pt>
                <c:pt idx="24">
                  <c:v>45249</c:v>
                </c:pt>
                <c:pt idx="25">
                  <c:v>45266</c:v>
                </c:pt>
                <c:pt idx="26">
                  <c:v>45317</c:v>
                </c:pt>
                <c:pt idx="27">
                  <c:v>45346</c:v>
                </c:pt>
                <c:pt idx="28">
                  <c:v>45367</c:v>
                </c:pt>
                <c:pt idx="29">
                  <c:v>45403</c:v>
                </c:pt>
                <c:pt idx="30">
                  <c:v>45416</c:v>
                </c:pt>
                <c:pt idx="31">
                  <c:v>45447</c:v>
                </c:pt>
                <c:pt idx="32">
                  <c:v>45475</c:v>
                </c:pt>
                <c:pt idx="33">
                  <c:v>45511</c:v>
                </c:pt>
                <c:pt idx="34">
                  <c:v>45530</c:v>
                </c:pt>
                <c:pt idx="35">
                  <c:v>45612</c:v>
                </c:pt>
              </c:numCache>
            </c:numRef>
          </c:xVal>
          <c:yVal>
            <c:numRef>
              <c:f>'Mill Site  (2)'!$B$3:$B$38</c:f>
              <c:numCache>
                <c:formatCode>General</c:formatCode>
                <c:ptCount val="36"/>
                <c:pt idx="0">
                  <c:v>-8.4088130000000003</c:v>
                </c:pt>
                <c:pt idx="1">
                  <c:v>-8.1005090000000006</c:v>
                </c:pt>
                <c:pt idx="2">
                  <c:v>-7.7238540000000002</c:v>
                </c:pt>
                <c:pt idx="3">
                  <c:v>-8.6121160000000003</c:v>
                </c:pt>
                <c:pt idx="4">
                  <c:v>-8.5503459999999993</c:v>
                </c:pt>
                <c:pt idx="5">
                  <c:v>-8.1843470000000007</c:v>
                </c:pt>
                <c:pt idx="6">
                  <c:v>-7.8905279999999998</c:v>
                </c:pt>
                <c:pt idx="7">
                  <c:v>-8.1917559999999998</c:v>
                </c:pt>
                <c:pt idx="8">
                  <c:v>-7.4314260000000001</c:v>
                </c:pt>
                <c:pt idx="9">
                  <c:v>-5.1203320000000003</c:v>
                </c:pt>
                <c:pt idx="10">
                  <c:v>-7.6594470000000001</c:v>
                </c:pt>
                <c:pt idx="11">
                  <c:v>-7.9638390000000001</c:v>
                </c:pt>
                <c:pt idx="12">
                  <c:v>-7.9076829999999996</c:v>
                </c:pt>
                <c:pt idx="13">
                  <c:v>-7.6897010000000003</c:v>
                </c:pt>
                <c:pt idx="14">
                  <c:v>-8.7955450000000006</c:v>
                </c:pt>
                <c:pt idx="15">
                  <c:v>-8.0756990000000002</c:v>
                </c:pt>
                <c:pt idx="16">
                  <c:v>-8.3563759999999991</c:v>
                </c:pt>
                <c:pt idx="17">
                  <c:v>-8.5850670000000004</c:v>
                </c:pt>
                <c:pt idx="18">
                  <c:v>-7.0122369999999998</c:v>
                </c:pt>
                <c:pt idx="19">
                  <c:v>-8.1306820000000002</c:v>
                </c:pt>
                <c:pt idx="20">
                  <c:v>-7.6985299999999999</c:v>
                </c:pt>
                <c:pt idx="21">
                  <c:v>-7.9564339999999998</c:v>
                </c:pt>
                <c:pt idx="22">
                  <c:v>-7.4000570000000003</c:v>
                </c:pt>
                <c:pt idx="23">
                  <c:v>-8.2534919999999996</c:v>
                </c:pt>
                <c:pt idx="24">
                  <c:v>-7.3094299999999999</c:v>
                </c:pt>
                <c:pt idx="25">
                  <c:v>-7.642334</c:v>
                </c:pt>
                <c:pt idx="26">
                  <c:v>-10.656753999999999</c:v>
                </c:pt>
                <c:pt idx="27">
                  <c:v>-9.1022800000000004</c:v>
                </c:pt>
                <c:pt idx="28">
                  <c:v>-8.7919619999999998</c:v>
                </c:pt>
                <c:pt idx="29">
                  <c:v>-8.6529779999999992</c:v>
                </c:pt>
                <c:pt idx="30">
                  <c:v>-8.9092439999999993</c:v>
                </c:pt>
                <c:pt idx="31">
                  <c:v>-8.4521029999999993</c:v>
                </c:pt>
                <c:pt idx="32">
                  <c:v>-7.4342750000000004</c:v>
                </c:pt>
                <c:pt idx="33">
                  <c:v>-7.7709570000000001</c:v>
                </c:pt>
                <c:pt idx="34">
                  <c:v>-8.1278860000000002</c:v>
                </c:pt>
                <c:pt idx="35">
                  <c:v>-7.1132330000000001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4-44AE-B5BB-B1F6BEE37782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'Mill Site  (2)'!$A$3:$A$38</c:f>
              <c:numCache>
                <c:formatCode>m/d/yyyy</c:formatCode>
                <c:ptCount val="36"/>
                <c:pt idx="0">
                  <c:v>44343</c:v>
                </c:pt>
                <c:pt idx="1">
                  <c:v>44399</c:v>
                </c:pt>
                <c:pt idx="2">
                  <c:v>44520</c:v>
                </c:pt>
                <c:pt idx="3">
                  <c:v>44534</c:v>
                </c:pt>
                <c:pt idx="4">
                  <c:v>44604</c:v>
                </c:pt>
                <c:pt idx="5">
                  <c:v>44625</c:v>
                </c:pt>
                <c:pt idx="6">
                  <c:v>44653</c:v>
                </c:pt>
                <c:pt idx="7">
                  <c:v>44708</c:v>
                </c:pt>
                <c:pt idx="8">
                  <c:v>44741</c:v>
                </c:pt>
                <c:pt idx="9">
                  <c:v>44763</c:v>
                </c:pt>
                <c:pt idx="10">
                  <c:v>44816</c:v>
                </c:pt>
                <c:pt idx="11">
                  <c:v>44851</c:v>
                </c:pt>
                <c:pt idx="12">
                  <c:v>44876</c:v>
                </c:pt>
                <c:pt idx="13">
                  <c:v>44907</c:v>
                </c:pt>
                <c:pt idx="14">
                  <c:v>44956</c:v>
                </c:pt>
                <c:pt idx="15">
                  <c:v>44975</c:v>
                </c:pt>
                <c:pt idx="16">
                  <c:v>44996</c:v>
                </c:pt>
                <c:pt idx="17">
                  <c:v>45038</c:v>
                </c:pt>
                <c:pt idx="18">
                  <c:v>45067</c:v>
                </c:pt>
                <c:pt idx="19">
                  <c:v>45091</c:v>
                </c:pt>
                <c:pt idx="20">
                  <c:v>45135</c:v>
                </c:pt>
                <c:pt idx="21">
                  <c:v>45167</c:v>
                </c:pt>
                <c:pt idx="22">
                  <c:v>45191</c:v>
                </c:pt>
                <c:pt idx="23">
                  <c:v>45220</c:v>
                </c:pt>
                <c:pt idx="24">
                  <c:v>45249</c:v>
                </c:pt>
                <c:pt idx="25">
                  <c:v>45266</c:v>
                </c:pt>
                <c:pt idx="26">
                  <c:v>45317</c:v>
                </c:pt>
                <c:pt idx="27">
                  <c:v>45346</c:v>
                </c:pt>
                <c:pt idx="28">
                  <c:v>45367</c:v>
                </c:pt>
                <c:pt idx="29">
                  <c:v>45403</c:v>
                </c:pt>
                <c:pt idx="30">
                  <c:v>45416</c:v>
                </c:pt>
                <c:pt idx="31">
                  <c:v>45447</c:v>
                </c:pt>
                <c:pt idx="32">
                  <c:v>45475</c:v>
                </c:pt>
                <c:pt idx="33">
                  <c:v>45511</c:v>
                </c:pt>
                <c:pt idx="34">
                  <c:v>45530</c:v>
                </c:pt>
                <c:pt idx="35">
                  <c:v>45612</c:v>
                </c:pt>
              </c:numCache>
            </c:numRef>
          </c:xVal>
          <c:yVal>
            <c:numRef>
              <c:f>'Mill Site  (2)'!$F$3:$F$38</c:f>
              <c:numCache>
                <c:formatCode>#,##0.00</c:formatCode>
                <c:ptCount val="36"/>
                <c:pt idx="1">
                  <c:v>-7.418522958819505</c:v>
                </c:pt>
                <c:pt idx="2">
                  <c:v>-8.0204843518219278</c:v>
                </c:pt>
                <c:pt idx="3">
                  <c:v>-8.180886138352621</c:v>
                </c:pt>
                <c:pt idx="4">
                  <c:v>-8.6796808300802439</c:v>
                </c:pt>
                <c:pt idx="5">
                  <c:v>-8.6625174622828922</c:v>
                </c:pt>
                <c:pt idx="6">
                  <c:v>-8.5104810289745654</c:v>
                </c:pt>
                <c:pt idx="7">
                  <c:v>-7.9366680352916754</c:v>
                </c:pt>
                <c:pt idx="8">
                  <c:v>-7.5881524903431607</c:v>
                </c:pt>
                <c:pt idx="9">
                  <c:v>-7.4241381608959456</c:v>
                </c:pt>
                <c:pt idx="10">
                  <c:v>-7.3896590113928005</c:v>
                </c:pt>
                <c:pt idx="11">
                  <c:v>-7.6468580673504274</c:v>
                </c:pt>
                <c:pt idx="12">
                  <c:v>-7.9164701082143099</c:v>
                </c:pt>
                <c:pt idx="13">
                  <c:v>-8.2686967845897783</c:v>
                </c:pt>
                <c:pt idx="14">
                  <c:v>-8.6466175960792455</c:v>
                </c:pt>
                <c:pt idx="15">
                  <c:v>-8.6837210714654489</c:v>
                </c:pt>
                <c:pt idx="16">
                  <c:v>-8.6417516607458253</c:v>
                </c:pt>
                <c:pt idx="17">
                  <c:v>-8.3289460565790918</c:v>
                </c:pt>
                <c:pt idx="18">
                  <c:v>-8.0060678773266361</c:v>
                </c:pt>
                <c:pt idx="19">
                  <c:v>-7.7360913946174623</c:v>
                </c:pt>
                <c:pt idx="20">
                  <c:v>-7.3885692896768989</c:v>
                </c:pt>
                <c:pt idx="21">
                  <c:v>-7.3453060821642104</c:v>
                </c:pt>
                <c:pt idx="22">
                  <c:v>-7.4435393236854086</c:v>
                </c:pt>
                <c:pt idx="23">
                  <c:v>-7.6867167248310713</c:v>
                </c:pt>
                <c:pt idx="24">
                  <c:v>-8.0088934283308291</c:v>
                </c:pt>
                <c:pt idx="25">
                  <c:v>-8.2032077205016805</c:v>
                </c:pt>
                <c:pt idx="26">
                  <c:v>-8.6299406858094301</c:v>
                </c:pt>
                <c:pt idx="27">
                  <c:v>-8.6805845848128431</c:v>
                </c:pt>
                <c:pt idx="28">
                  <c:v>-8.6142564562668156</c:v>
                </c:pt>
                <c:pt idx="29">
                  <c:v>-8.3289460565790918</c:v>
                </c:pt>
                <c:pt idx="30">
                  <c:v>-8.1893514891734682</c:v>
                </c:pt>
                <c:pt idx="31">
                  <c:v>-7.8342704099170675</c:v>
                </c:pt>
                <c:pt idx="32">
                  <c:v>-7.5530639043870007</c:v>
                </c:pt>
                <c:pt idx="33">
                  <c:v>-7.3510487862373726</c:v>
                </c:pt>
                <c:pt idx="34">
                  <c:v>-7.3420755891629801</c:v>
                </c:pt>
                <c:pt idx="35">
                  <c:v>-7.9857163360029597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4-44AE-B5BB-B1F6BEE37782}"/>
            </c:ext>
          </c:extLst>
        </c:ser>
        <c:ser>
          <c:idx val="2"/>
          <c:order val="2"/>
          <c:tx>
            <c:v>Precipitation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solidFill>
                <a:sysClr val="window" lastClr="FFFFFF"/>
              </a:solidFill>
              <a:ln w="12700">
                <a:solidFill>
                  <a:srgbClr val="1F497D">
                    <a:lumMod val="75000"/>
                  </a:srgb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'Mill Site  (2)'!$A$49:$A$300</c:f>
              <c:numCache>
                <c:formatCode>m/d/yyyy</c:formatCode>
                <c:ptCount val="252"/>
                <c:pt idx="0">
                  <c:v>44394</c:v>
                </c:pt>
                <c:pt idx="1">
                  <c:v>44394</c:v>
                </c:pt>
                <c:pt idx="2">
                  <c:v>44394</c:v>
                </c:pt>
                <c:pt idx="3">
                  <c:v>44395</c:v>
                </c:pt>
                <c:pt idx="4">
                  <c:v>44395</c:v>
                </c:pt>
                <c:pt idx="5">
                  <c:v>44396</c:v>
                </c:pt>
                <c:pt idx="6">
                  <c:v>44396</c:v>
                </c:pt>
                <c:pt idx="7">
                  <c:v>44402</c:v>
                </c:pt>
                <c:pt idx="8">
                  <c:v>44402</c:v>
                </c:pt>
                <c:pt idx="9">
                  <c:v>44405</c:v>
                </c:pt>
                <c:pt idx="10">
                  <c:v>44405</c:v>
                </c:pt>
                <c:pt idx="11">
                  <c:v>44407</c:v>
                </c:pt>
                <c:pt idx="12">
                  <c:v>44407</c:v>
                </c:pt>
                <c:pt idx="13">
                  <c:v>44420</c:v>
                </c:pt>
                <c:pt idx="14">
                  <c:v>44420</c:v>
                </c:pt>
                <c:pt idx="15">
                  <c:v>44431</c:v>
                </c:pt>
                <c:pt idx="16">
                  <c:v>44431</c:v>
                </c:pt>
                <c:pt idx="17">
                  <c:v>44440</c:v>
                </c:pt>
                <c:pt idx="18">
                  <c:v>44440</c:v>
                </c:pt>
                <c:pt idx="19">
                  <c:v>44448</c:v>
                </c:pt>
                <c:pt idx="20">
                  <c:v>44454</c:v>
                </c:pt>
                <c:pt idx="21">
                  <c:v>44448</c:v>
                </c:pt>
                <c:pt idx="22">
                  <c:v>44386</c:v>
                </c:pt>
                <c:pt idx="23">
                  <c:v>44346</c:v>
                </c:pt>
                <c:pt idx="24">
                  <c:v>44346</c:v>
                </c:pt>
                <c:pt idx="25">
                  <c:v>44344</c:v>
                </c:pt>
                <c:pt idx="26">
                  <c:v>44344</c:v>
                </c:pt>
                <c:pt idx="27">
                  <c:v>44345</c:v>
                </c:pt>
                <c:pt idx="28">
                  <c:v>45077</c:v>
                </c:pt>
                <c:pt idx="29">
                  <c:v>45077</c:v>
                </c:pt>
                <c:pt idx="30">
                  <c:v>44351</c:v>
                </c:pt>
                <c:pt idx="31">
                  <c:v>44355</c:v>
                </c:pt>
                <c:pt idx="32">
                  <c:v>44355</c:v>
                </c:pt>
                <c:pt idx="33">
                  <c:v>44359</c:v>
                </c:pt>
                <c:pt idx="34">
                  <c:v>44369</c:v>
                </c:pt>
                <c:pt idx="35">
                  <c:v>44369</c:v>
                </c:pt>
                <c:pt idx="36">
                  <c:v>44372</c:v>
                </c:pt>
                <c:pt idx="37">
                  <c:v>44377</c:v>
                </c:pt>
                <c:pt idx="38">
                  <c:v>44377</c:v>
                </c:pt>
                <c:pt idx="39">
                  <c:v>44378</c:v>
                </c:pt>
                <c:pt idx="40">
                  <c:v>44379</c:v>
                </c:pt>
                <c:pt idx="41">
                  <c:v>44379</c:v>
                </c:pt>
                <c:pt idx="42">
                  <c:v>44380</c:v>
                </c:pt>
                <c:pt idx="43">
                  <c:v>44386</c:v>
                </c:pt>
                <c:pt idx="44">
                  <c:v>44378</c:v>
                </c:pt>
                <c:pt idx="45">
                  <c:v>44380</c:v>
                </c:pt>
                <c:pt idx="46">
                  <c:v>44381</c:v>
                </c:pt>
                <c:pt idx="47">
                  <c:v>44381</c:v>
                </c:pt>
                <c:pt idx="48">
                  <c:v>44383</c:v>
                </c:pt>
                <c:pt idx="49">
                  <c:v>44384</c:v>
                </c:pt>
                <c:pt idx="50">
                  <c:v>44385</c:v>
                </c:pt>
                <c:pt idx="51">
                  <c:v>44385</c:v>
                </c:pt>
                <c:pt idx="52">
                  <c:v>44385</c:v>
                </c:pt>
                <c:pt idx="53">
                  <c:v>44386</c:v>
                </c:pt>
                <c:pt idx="54">
                  <c:v>44386</c:v>
                </c:pt>
                <c:pt idx="55">
                  <c:v>44386</c:v>
                </c:pt>
                <c:pt idx="56">
                  <c:v>44386</c:v>
                </c:pt>
                <c:pt idx="57">
                  <c:v>44387</c:v>
                </c:pt>
                <c:pt idx="58">
                  <c:v>44387</c:v>
                </c:pt>
                <c:pt idx="59">
                  <c:v>44388</c:v>
                </c:pt>
                <c:pt idx="60">
                  <c:v>44388</c:v>
                </c:pt>
                <c:pt idx="61">
                  <c:v>44389</c:v>
                </c:pt>
                <c:pt idx="62">
                  <c:v>44389</c:v>
                </c:pt>
                <c:pt idx="63">
                  <c:v>44389</c:v>
                </c:pt>
                <c:pt idx="64">
                  <c:v>44390</c:v>
                </c:pt>
                <c:pt idx="65">
                  <c:v>44390</c:v>
                </c:pt>
                <c:pt idx="66">
                  <c:v>44758</c:v>
                </c:pt>
                <c:pt idx="67">
                  <c:v>44799</c:v>
                </c:pt>
                <c:pt idx="68">
                  <c:v>44809</c:v>
                </c:pt>
                <c:pt idx="69">
                  <c:v>44617</c:v>
                </c:pt>
                <c:pt idx="70">
                  <c:v>44617</c:v>
                </c:pt>
                <c:pt idx="71">
                  <c:v>44627</c:v>
                </c:pt>
                <c:pt idx="72">
                  <c:v>44644</c:v>
                </c:pt>
                <c:pt idx="73">
                  <c:v>44646</c:v>
                </c:pt>
                <c:pt idx="74">
                  <c:v>44651</c:v>
                </c:pt>
                <c:pt idx="75">
                  <c:v>44659</c:v>
                </c:pt>
                <c:pt idx="76">
                  <c:v>44660</c:v>
                </c:pt>
                <c:pt idx="77">
                  <c:v>44661</c:v>
                </c:pt>
                <c:pt idx="78">
                  <c:v>44670</c:v>
                </c:pt>
                <c:pt idx="79">
                  <c:v>44685</c:v>
                </c:pt>
                <c:pt idx="80">
                  <c:v>44686</c:v>
                </c:pt>
                <c:pt idx="81">
                  <c:v>44332</c:v>
                </c:pt>
                <c:pt idx="82">
                  <c:v>44700</c:v>
                </c:pt>
                <c:pt idx="83">
                  <c:v>44709</c:v>
                </c:pt>
                <c:pt idx="84">
                  <c:v>44721</c:v>
                </c:pt>
                <c:pt idx="85">
                  <c:v>44739</c:v>
                </c:pt>
                <c:pt idx="86">
                  <c:v>44747</c:v>
                </c:pt>
                <c:pt idx="87">
                  <c:v>44760</c:v>
                </c:pt>
                <c:pt idx="88">
                  <c:v>44795</c:v>
                </c:pt>
                <c:pt idx="89">
                  <c:v>44796</c:v>
                </c:pt>
                <c:pt idx="90">
                  <c:v>45182</c:v>
                </c:pt>
                <c:pt idx="91">
                  <c:v>45188</c:v>
                </c:pt>
                <c:pt idx="92">
                  <c:v>44902</c:v>
                </c:pt>
                <c:pt idx="93">
                  <c:v>44902</c:v>
                </c:pt>
                <c:pt idx="94">
                  <c:v>44930</c:v>
                </c:pt>
                <c:pt idx="95">
                  <c:v>44930</c:v>
                </c:pt>
                <c:pt idx="96">
                  <c:v>44946</c:v>
                </c:pt>
                <c:pt idx="97">
                  <c:v>44946</c:v>
                </c:pt>
                <c:pt idx="98">
                  <c:v>44952</c:v>
                </c:pt>
                <c:pt idx="99">
                  <c:v>44952</c:v>
                </c:pt>
                <c:pt idx="100">
                  <c:v>44858</c:v>
                </c:pt>
                <c:pt idx="101">
                  <c:v>44862</c:v>
                </c:pt>
                <c:pt idx="102">
                  <c:v>44877</c:v>
                </c:pt>
                <c:pt idx="103">
                  <c:v>44892</c:v>
                </c:pt>
                <c:pt idx="104">
                  <c:v>44895</c:v>
                </c:pt>
                <c:pt idx="105">
                  <c:v>44898</c:v>
                </c:pt>
                <c:pt idx="106">
                  <c:v>44989</c:v>
                </c:pt>
                <c:pt idx="107">
                  <c:v>45000</c:v>
                </c:pt>
                <c:pt idx="108">
                  <c:v>45000</c:v>
                </c:pt>
                <c:pt idx="109">
                  <c:v>45008</c:v>
                </c:pt>
                <c:pt idx="110">
                  <c:v>45010</c:v>
                </c:pt>
                <c:pt idx="111">
                  <c:v>45013</c:v>
                </c:pt>
                <c:pt idx="112">
                  <c:v>45013</c:v>
                </c:pt>
                <c:pt idx="113">
                  <c:v>44989</c:v>
                </c:pt>
                <c:pt idx="114">
                  <c:v>45017</c:v>
                </c:pt>
                <c:pt idx="115">
                  <c:v>45017</c:v>
                </c:pt>
                <c:pt idx="116">
                  <c:v>45031</c:v>
                </c:pt>
                <c:pt idx="117">
                  <c:v>45033</c:v>
                </c:pt>
                <c:pt idx="118">
                  <c:v>45039</c:v>
                </c:pt>
                <c:pt idx="119">
                  <c:v>45039</c:v>
                </c:pt>
                <c:pt idx="120">
                  <c:v>45045</c:v>
                </c:pt>
                <c:pt idx="121">
                  <c:v>45045</c:v>
                </c:pt>
                <c:pt idx="122">
                  <c:v>45047</c:v>
                </c:pt>
                <c:pt idx="123">
                  <c:v>45048</c:v>
                </c:pt>
                <c:pt idx="124">
                  <c:v>45066</c:v>
                </c:pt>
                <c:pt idx="125">
                  <c:v>45066</c:v>
                </c:pt>
                <c:pt idx="126">
                  <c:v>45070</c:v>
                </c:pt>
                <c:pt idx="127">
                  <c:v>45070</c:v>
                </c:pt>
                <c:pt idx="128">
                  <c:v>45091</c:v>
                </c:pt>
                <c:pt idx="129">
                  <c:v>45091</c:v>
                </c:pt>
                <c:pt idx="130">
                  <c:v>45093</c:v>
                </c:pt>
                <c:pt idx="131">
                  <c:v>45093</c:v>
                </c:pt>
                <c:pt idx="132">
                  <c:v>45142</c:v>
                </c:pt>
                <c:pt idx="133">
                  <c:v>45142</c:v>
                </c:pt>
                <c:pt idx="134">
                  <c:v>45177</c:v>
                </c:pt>
                <c:pt idx="135">
                  <c:v>45177</c:v>
                </c:pt>
                <c:pt idx="136">
                  <c:v>45188</c:v>
                </c:pt>
                <c:pt idx="137">
                  <c:v>45178</c:v>
                </c:pt>
                <c:pt idx="138">
                  <c:v>45192</c:v>
                </c:pt>
                <c:pt idx="139">
                  <c:v>45194</c:v>
                </c:pt>
                <c:pt idx="140">
                  <c:v>45179</c:v>
                </c:pt>
                <c:pt idx="141">
                  <c:v>45179</c:v>
                </c:pt>
                <c:pt idx="142">
                  <c:v>45180</c:v>
                </c:pt>
                <c:pt idx="143">
                  <c:v>45180</c:v>
                </c:pt>
                <c:pt idx="144">
                  <c:v>45177</c:v>
                </c:pt>
                <c:pt idx="145">
                  <c:v>45194</c:v>
                </c:pt>
                <c:pt idx="146">
                  <c:v>45194</c:v>
                </c:pt>
                <c:pt idx="147">
                  <c:v>44224</c:v>
                </c:pt>
                <c:pt idx="148">
                  <c:v>44532</c:v>
                </c:pt>
                <c:pt idx="149">
                  <c:v>44536</c:v>
                </c:pt>
                <c:pt idx="150">
                  <c:v>44541</c:v>
                </c:pt>
                <c:pt idx="151">
                  <c:v>44545</c:v>
                </c:pt>
                <c:pt idx="152">
                  <c:v>44549</c:v>
                </c:pt>
                <c:pt idx="153">
                  <c:v>44551</c:v>
                </c:pt>
                <c:pt idx="154">
                  <c:v>44556</c:v>
                </c:pt>
                <c:pt idx="155">
                  <c:v>44562</c:v>
                </c:pt>
                <c:pt idx="156">
                  <c:v>44594</c:v>
                </c:pt>
                <c:pt idx="157">
                  <c:v>44596</c:v>
                </c:pt>
                <c:pt idx="158">
                  <c:v>44596</c:v>
                </c:pt>
                <c:pt idx="159">
                  <c:v>44596</c:v>
                </c:pt>
                <c:pt idx="160">
                  <c:v>44964</c:v>
                </c:pt>
                <c:pt idx="161">
                  <c:v>44615</c:v>
                </c:pt>
                <c:pt idx="162">
                  <c:v>45198</c:v>
                </c:pt>
                <c:pt idx="163">
                  <c:v>45198</c:v>
                </c:pt>
                <c:pt idx="164">
                  <c:v>45206</c:v>
                </c:pt>
                <c:pt idx="165">
                  <c:v>45206</c:v>
                </c:pt>
                <c:pt idx="166">
                  <c:v>45219</c:v>
                </c:pt>
                <c:pt idx="167">
                  <c:v>45219</c:v>
                </c:pt>
                <c:pt idx="168">
                  <c:v>45220</c:v>
                </c:pt>
                <c:pt idx="169">
                  <c:v>45220</c:v>
                </c:pt>
                <c:pt idx="170">
                  <c:v>45228</c:v>
                </c:pt>
                <c:pt idx="171">
                  <c:v>45228</c:v>
                </c:pt>
                <c:pt idx="172">
                  <c:v>45229</c:v>
                </c:pt>
                <c:pt idx="173">
                  <c:v>45229</c:v>
                </c:pt>
                <c:pt idx="174">
                  <c:v>45257</c:v>
                </c:pt>
                <c:pt idx="175">
                  <c:v>45257</c:v>
                </c:pt>
                <c:pt idx="176">
                  <c:v>45264</c:v>
                </c:pt>
                <c:pt idx="177">
                  <c:v>45264</c:v>
                </c:pt>
                <c:pt idx="178">
                  <c:v>45283</c:v>
                </c:pt>
                <c:pt idx="179">
                  <c:v>45283</c:v>
                </c:pt>
                <c:pt idx="180">
                  <c:v>45304</c:v>
                </c:pt>
                <c:pt idx="181">
                  <c:v>45304</c:v>
                </c:pt>
                <c:pt idx="182">
                  <c:v>45306</c:v>
                </c:pt>
                <c:pt idx="183">
                  <c:v>45315</c:v>
                </c:pt>
                <c:pt idx="184">
                  <c:v>45315</c:v>
                </c:pt>
                <c:pt idx="185">
                  <c:v>44205</c:v>
                </c:pt>
                <c:pt idx="186">
                  <c:v>44539</c:v>
                </c:pt>
                <c:pt idx="187">
                  <c:v>44554</c:v>
                </c:pt>
                <c:pt idx="188">
                  <c:v>44629</c:v>
                </c:pt>
                <c:pt idx="189">
                  <c:v>44907</c:v>
                </c:pt>
                <c:pt idx="190">
                  <c:v>44907</c:v>
                </c:pt>
                <c:pt idx="191">
                  <c:v>44978</c:v>
                </c:pt>
                <c:pt idx="192">
                  <c:v>44979</c:v>
                </c:pt>
                <c:pt idx="193">
                  <c:v>44982</c:v>
                </c:pt>
                <c:pt idx="194">
                  <c:v>44985</c:v>
                </c:pt>
                <c:pt idx="195">
                  <c:v>45300</c:v>
                </c:pt>
                <c:pt idx="196">
                  <c:v>45379</c:v>
                </c:pt>
                <c:pt idx="197">
                  <c:v>45384</c:v>
                </c:pt>
                <c:pt idx="198">
                  <c:v>45384</c:v>
                </c:pt>
                <c:pt idx="199">
                  <c:v>45385</c:v>
                </c:pt>
                <c:pt idx="200">
                  <c:v>45385</c:v>
                </c:pt>
                <c:pt idx="201">
                  <c:v>45386</c:v>
                </c:pt>
                <c:pt idx="202">
                  <c:v>45386</c:v>
                </c:pt>
                <c:pt idx="203">
                  <c:v>45345</c:v>
                </c:pt>
                <c:pt idx="204">
                  <c:v>45345</c:v>
                </c:pt>
                <c:pt idx="205">
                  <c:v>45350</c:v>
                </c:pt>
                <c:pt idx="206">
                  <c:v>45350</c:v>
                </c:pt>
                <c:pt idx="207">
                  <c:v>45350</c:v>
                </c:pt>
                <c:pt idx="208">
                  <c:v>45353</c:v>
                </c:pt>
                <c:pt idx="209">
                  <c:v>45353</c:v>
                </c:pt>
                <c:pt idx="210">
                  <c:v>45357</c:v>
                </c:pt>
                <c:pt idx="211">
                  <c:v>45357</c:v>
                </c:pt>
                <c:pt idx="212">
                  <c:v>45358</c:v>
                </c:pt>
                <c:pt idx="213">
                  <c:v>45358</c:v>
                </c:pt>
                <c:pt idx="214">
                  <c:v>45360</c:v>
                </c:pt>
                <c:pt idx="215">
                  <c:v>45360</c:v>
                </c:pt>
                <c:pt idx="216">
                  <c:v>45393</c:v>
                </c:pt>
                <c:pt idx="217">
                  <c:v>45394</c:v>
                </c:pt>
                <c:pt idx="218">
                  <c:v>45394</c:v>
                </c:pt>
                <c:pt idx="219">
                  <c:v>45394</c:v>
                </c:pt>
                <c:pt idx="220">
                  <c:v>45394</c:v>
                </c:pt>
                <c:pt idx="221">
                  <c:v>45420</c:v>
                </c:pt>
                <c:pt idx="222">
                  <c:v>45420</c:v>
                </c:pt>
                <c:pt idx="223">
                  <c:v>45428</c:v>
                </c:pt>
                <c:pt idx="224">
                  <c:v>45428</c:v>
                </c:pt>
                <c:pt idx="225">
                  <c:v>45437</c:v>
                </c:pt>
                <c:pt idx="226">
                  <c:v>45437</c:v>
                </c:pt>
                <c:pt idx="227">
                  <c:v>45450</c:v>
                </c:pt>
                <c:pt idx="228">
                  <c:v>45450</c:v>
                </c:pt>
                <c:pt idx="229">
                  <c:v>45450</c:v>
                </c:pt>
                <c:pt idx="230">
                  <c:v>45450</c:v>
                </c:pt>
                <c:pt idx="231">
                  <c:v>45457</c:v>
                </c:pt>
                <c:pt idx="232">
                  <c:v>45457</c:v>
                </c:pt>
                <c:pt idx="233">
                  <c:v>45462</c:v>
                </c:pt>
                <c:pt idx="234">
                  <c:v>45462</c:v>
                </c:pt>
                <c:pt idx="235">
                  <c:v>45463</c:v>
                </c:pt>
                <c:pt idx="236">
                  <c:v>45463</c:v>
                </c:pt>
                <c:pt idx="237">
                  <c:v>45464</c:v>
                </c:pt>
                <c:pt idx="238">
                  <c:v>45464</c:v>
                </c:pt>
                <c:pt idx="239">
                  <c:v>45465</c:v>
                </c:pt>
                <c:pt idx="240">
                  <c:v>45465</c:v>
                </c:pt>
                <c:pt idx="241">
                  <c:v>45466</c:v>
                </c:pt>
                <c:pt idx="242">
                  <c:v>45469</c:v>
                </c:pt>
                <c:pt idx="243">
                  <c:v>45469</c:v>
                </c:pt>
                <c:pt idx="244">
                  <c:v>45473</c:v>
                </c:pt>
                <c:pt idx="245">
                  <c:v>45473</c:v>
                </c:pt>
                <c:pt idx="246">
                  <c:v>45479</c:v>
                </c:pt>
                <c:pt idx="247">
                  <c:v>45479</c:v>
                </c:pt>
                <c:pt idx="248">
                  <c:v>45479</c:v>
                </c:pt>
                <c:pt idx="249">
                  <c:v>45479</c:v>
                </c:pt>
                <c:pt idx="250">
                  <c:v>45561</c:v>
                </c:pt>
                <c:pt idx="251">
                  <c:v>45561</c:v>
                </c:pt>
              </c:numCache>
            </c:numRef>
          </c:xVal>
          <c:yVal>
            <c:numRef>
              <c:f>'Mill Site  (2)'!$B$49:$B$300</c:f>
              <c:numCache>
                <c:formatCode>General</c:formatCode>
                <c:ptCount val="252"/>
                <c:pt idx="0">
                  <c:v>-4.4304360000000003</c:v>
                </c:pt>
                <c:pt idx="1">
                  <c:v>-4.974011</c:v>
                </c:pt>
                <c:pt idx="2">
                  <c:v>-4.9304309999999996</c:v>
                </c:pt>
                <c:pt idx="3">
                  <c:v>-5.1072749999999996</c:v>
                </c:pt>
                <c:pt idx="4">
                  <c:v>-5.1132929999999996</c:v>
                </c:pt>
                <c:pt idx="5">
                  <c:v>-6.1882849999999996</c:v>
                </c:pt>
                <c:pt idx="6">
                  <c:v>-6.0417569999999996</c:v>
                </c:pt>
                <c:pt idx="7" formatCode="0.00E+00">
                  <c:v>-2.73</c:v>
                </c:pt>
                <c:pt idx="8" formatCode="0.00E+00">
                  <c:v>-2.97</c:v>
                </c:pt>
                <c:pt idx="9" formatCode="0.00E+00">
                  <c:v>-7.69</c:v>
                </c:pt>
                <c:pt idx="10" formatCode="0.00E+00">
                  <c:v>-7.59</c:v>
                </c:pt>
                <c:pt idx="11" formatCode="0.00E+00">
                  <c:v>-5.98</c:v>
                </c:pt>
                <c:pt idx="12" formatCode="0.00E+00">
                  <c:v>-5.84</c:v>
                </c:pt>
                <c:pt idx="13" formatCode="0.00E+00">
                  <c:v>-2.5</c:v>
                </c:pt>
                <c:pt idx="14" formatCode="0.00E+00">
                  <c:v>-2.6</c:v>
                </c:pt>
                <c:pt idx="15" formatCode="0.00E+00">
                  <c:v>-4.6100000000000003</c:v>
                </c:pt>
                <c:pt idx="16" formatCode="0.00E+00">
                  <c:v>-6.38</c:v>
                </c:pt>
                <c:pt idx="17">
                  <c:v>-10.089555000000001</c:v>
                </c:pt>
                <c:pt idx="18">
                  <c:v>-11.907382999999999</c:v>
                </c:pt>
                <c:pt idx="19">
                  <c:v>-3.2027570000000001</c:v>
                </c:pt>
                <c:pt idx="20">
                  <c:v>-4.1539010000000003</c:v>
                </c:pt>
                <c:pt idx="21">
                  <c:v>-4.1835769999999997</c:v>
                </c:pt>
                <c:pt idx="22">
                  <c:v>-8.3445420000000006</c:v>
                </c:pt>
                <c:pt idx="23">
                  <c:v>-7.6725950000000003</c:v>
                </c:pt>
                <c:pt idx="24">
                  <c:v>-7.8759300000000003</c:v>
                </c:pt>
                <c:pt idx="25">
                  <c:v>-11.953396</c:v>
                </c:pt>
                <c:pt idx="26">
                  <c:v>-11.273369000000001</c:v>
                </c:pt>
                <c:pt idx="27">
                  <c:v>-12.980399999999999</c:v>
                </c:pt>
                <c:pt idx="28">
                  <c:v>-5.7654500000000004</c:v>
                </c:pt>
                <c:pt idx="29">
                  <c:v>-5.7692699999999997</c:v>
                </c:pt>
                <c:pt idx="30">
                  <c:v>-1.018583</c:v>
                </c:pt>
                <c:pt idx="31">
                  <c:v>-2.1687660000000002</c:v>
                </c:pt>
                <c:pt idx="32">
                  <c:v>-2.1596280000000001</c:v>
                </c:pt>
                <c:pt idx="33">
                  <c:v>-1.56192</c:v>
                </c:pt>
                <c:pt idx="34">
                  <c:v>-9.2076399999999996</c:v>
                </c:pt>
                <c:pt idx="35">
                  <c:v>-8.9837399999999992</c:v>
                </c:pt>
                <c:pt idx="36">
                  <c:v>-2.2288209999999999</c:v>
                </c:pt>
                <c:pt idx="37">
                  <c:v>-3.8637899999999998</c:v>
                </c:pt>
                <c:pt idx="38">
                  <c:v>-3.5121709999999999</c:v>
                </c:pt>
                <c:pt idx="39">
                  <c:v>-11.0626</c:v>
                </c:pt>
                <c:pt idx="40">
                  <c:v>-11.416480999999999</c:v>
                </c:pt>
                <c:pt idx="41">
                  <c:v>-11.474299999999999</c:v>
                </c:pt>
                <c:pt idx="42">
                  <c:v>-5.7106399999999997</c:v>
                </c:pt>
                <c:pt idx="43">
                  <c:v>-7.2681699999999996</c:v>
                </c:pt>
                <c:pt idx="44">
                  <c:v>-11.102957</c:v>
                </c:pt>
                <c:pt idx="45">
                  <c:v>-5.8606400000000001</c:v>
                </c:pt>
                <c:pt idx="46">
                  <c:v>-10.705655</c:v>
                </c:pt>
                <c:pt idx="47">
                  <c:v>-10.536673</c:v>
                </c:pt>
                <c:pt idx="48">
                  <c:v>-4.6210079999999998</c:v>
                </c:pt>
                <c:pt idx="49">
                  <c:v>-4.9998199999999997</c:v>
                </c:pt>
                <c:pt idx="50">
                  <c:v>-6.0919699999999999</c:v>
                </c:pt>
                <c:pt idx="51">
                  <c:v>-6.2347229999999998</c:v>
                </c:pt>
                <c:pt idx="52">
                  <c:v>-6.2127939999999997</c:v>
                </c:pt>
                <c:pt idx="53">
                  <c:v>-11.849831999999999</c:v>
                </c:pt>
                <c:pt idx="54">
                  <c:v>-11.776306</c:v>
                </c:pt>
                <c:pt idx="55">
                  <c:v>-9.7291709999999991</c:v>
                </c:pt>
                <c:pt idx="56">
                  <c:v>-9.9381409999999999</c:v>
                </c:pt>
                <c:pt idx="57">
                  <c:v>-7.3969589999999998</c:v>
                </c:pt>
                <c:pt idx="58">
                  <c:v>-7.4059889999999999</c:v>
                </c:pt>
                <c:pt idx="59">
                  <c:v>-5.6864980000000003</c:v>
                </c:pt>
                <c:pt idx="60">
                  <c:v>-5.7355159999999996</c:v>
                </c:pt>
                <c:pt idx="61">
                  <c:v>-6.6539529999999996</c:v>
                </c:pt>
                <c:pt idx="62">
                  <c:v>-6.7171609999999999</c:v>
                </c:pt>
                <c:pt idx="63">
                  <c:v>-7.3414919999999997</c:v>
                </c:pt>
                <c:pt idx="64">
                  <c:v>-6.0888200000000001</c:v>
                </c:pt>
                <c:pt idx="65">
                  <c:v>-5.9573799999999997</c:v>
                </c:pt>
                <c:pt idx="66">
                  <c:v>-8.0763839999999991</c:v>
                </c:pt>
                <c:pt idx="67">
                  <c:v>-4.4830170000000003</c:v>
                </c:pt>
                <c:pt idx="68">
                  <c:v>-8.6201670000000004</c:v>
                </c:pt>
                <c:pt idx="69">
                  <c:v>-11.746286</c:v>
                </c:pt>
                <c:pt idx="70">
                  <c:v>-13.501953</c:v>
                </c:pt>
                <c:pt idx="71">
                  <c:v>-3.7366899999999998</c:v>
                </c:pt>
                <c:pt idx="72">
                  <c:v>-5.3604279999999997</c:v>
                </c:pt>
                <c:pt idx="73">
                  <c:v>-12.17886</c:v>
                </c:pt>
                <c:pt idx="74">
                  <c:v>-6.1329719999999996</c:v>
                </c:pt>
                <c:pt idx="75">
                  <c:v>-9.2854159999999997</c:v>
                </c:pt>
                <c:pt idx="76">
                  <c:v>-11.830468</c:v>
                </c:pt>
                <c:pt idx="77">
                  <c:v>-6.9379650000000002</c:v>
                </c:pt>
                <c:pt idx="78">
                  <c:v>-9.073461</c:v>
                </c:pt>
                <c:pt idx="79">
                  <c:v>-10.950443999999999</c:v>
                </c:pt>
                <c:pt idx="80">
                  <c:v>-4.3506660000000004</c:v>
                </c:pt>
                <c:pt idx="81">
                  <c:v>-6.1469259999999997</c:v>
                </c:pt>
                <c:pt idx="82">
                  <c:v>-3.963759</c:v>
                </c:pt>
                <c:pt idx="83">
                  <c:v>-8.8400479999999995</c:v>
                </c:pt>
                <c:pt idx="84">
                  <c:v>-5.7168890000000001</c:v>
                </c:pt>
                <c:pt idx="85">
                  <c:v>-3.333059</c:v>
                </c:pt>
                <c:pt idx="86">
                  <c:v>-11.138325999999999</c:v>
                </c:pt>
                <c:pt idx="87">
                  <c:v>-3.0990820000000001</c:v>
                </c:pt>
                <c:pt idx="88">
                  <c:v>-5.058929</c:v>
                </c:pt>
                <c:pt idx="89">
                  <c:v>-8.6031010000000006</c:v>
                </c:pt>
                <c:pt idx="90">
                  <c:v>-7.200628</c:v>
                </c:pt>
                <c:pt idx="91">
                  <c:v>-4.4091209999999998</c:v>
                </c:pt>
                <c:pt idx="92">
                  <c:v>-5.3483210000000003</c:v>
                </c:pt>
                <c:pt idx="93">
                  <c:v>-5.3252410000000001</c:v>
                </c:pt>
                <c:pt idx="94">
                  <c:v>-8.3487760000000009</c:v>
                </c:pt>
                <c:pt idx="95">
                  <c:v>-8.352195</c:v>
                </c:pt>
                <c:pt idx="96">
                  <c:v>-7.8230550000000001</c:v>
                </c:pt>
                <c:pt idx="97">
                  <c:v>-8.0320610000000006</c:v>
                </c:pt>
                <c:pt idx="98">
                  <c:v>-14.036816</c:v>
                </c:pt>
                <c:pt idx="99">
                  <c:v>-13.898334</c:v>
                </c:pt>
                <c:pt idx="100">
                  <c:v>-4.7402959999999998</c:v>
                </c:pt>
                <c:pt idx="101">
                  <c:v>-7.4471809999999996</c:v>
                </c:pt>
                <c:pt idx="102">
                  <c:v>-4.1806390000000002</c:v>
                </c:pt>
                <c:pt idx="103">
                  <c:v>-10.083952999999999</c:v>
                </c:pt>
                <c:pt idx="104">
                  <c:v>-9.2763939999999998</c:v>
                </c:pt>
                <c:pt idx="105">
                  <c:v>-4.9218400000000004</c:v>
                </c:pt>
                <c:pt idx="106">
                  <c:v>-5.2655779999999996</c:v>
                </c:pt>
                <c:pt idx="107">
                  <c:v>-11.900105999999999</c:v>
                </c:pt>
                <c:pt idx="108">
                  <c:v>-11.983445</c:v>
                </c:pt>
                <c:pt idx="109">
                  <c:v>-3.7292369999999999</c:v>
                </c:pt>
                <c:pt idx="110">
                  <c:v>-3.6235279999999999</c:v>
                </c:pt>
                <c:pt idx="111">
                  <c:v>-3.972734</c:v>
                </c:pt>
                <c:pt idx="112">
                  <c:v>-3.6235279999999999</c:v>
                </c:pt>
                <c:pt idx="113">
                  <c:v>-5.4179909999999998</c:v>
                </c:pt>
                <c:pt idx="114">
                  <c:v>-1.8940619999999999</c:v>
                </c:pt>
                <c:pt idx="115">
                  <c:v>-2.1453880000000001</c:v>
                </c:pt>
                <c:pt idx="116">
                  <c:v>-4.0173410000000001</c:v>
                </c:pt>
                <c:pt idx="117">
                  <c:v>-3.132854</c:v>
                </c:pt>
                <c:pt idx="118">
                  <c:v>-5.0037859999999998</c:v>
                </c:pt>
                <c:pt idx="119">
                  <c:v>-4.9489840000000003</c:v>
                </c:pt>
                <c:pt idx="120">
                  <c:v>-7.0850070000000001</c:v>
                </c:pt>
                <c:pt idx="121">
                  <c:v>-7.3560489999999996</c:v>
                </c:pt>
                <c:pt idx="122">
                  <c:v>-11.171132999999999</c:v>
                </c:pt>
                <c:pt idx="123">
                  <c:v>-16.974039999999999</c:v>
                </c:pt>
                <c:pt idx="124">
                  <c:v>-3.4502120000000001</c:v>
                </c:pt>
                <c:pt idx="125">
                  <c:v>-3.403527</c:v>
                </c:pt>
                <c:pt idx="126">
                  <c:v>-5.8014799999999997</c:v>
                </c:pt>
                <c:pt idx="127">
                  <c:v>-5.7975539999999999</c:v>
                </c:pt>
                <c:pt idx="128">
                  <c:v>-7.0269259999999996</c:v>
                </c:pt>
                <c:pt idx="129">
                  <c:v>-6.8383690000000001</c:v>
                </c:pt>
                <c:pt idx="130">
                  <c:v>-10.217622</c:v>
                </c:pt>
                <c:pt idx="131">
                  <c:v>-10.361205</c:v>
                </c:pt>
                <c:pt idx="132">
                  <c:v>-0.46061400000000002</c:v>
                </c:pt>
                <c:pt idx="133">
                  <c:v>-0.58436699999999997</c:v>
                </c:pt>
                <c:pt idx="134">
                  <c:v>-3.5169679999999999</c:v>
                </c:pt>
                <c:pt idx="135">
                  <c:v>-3.722966</c:v>
                </c:pt>
                <c:pt idx="136">
                  <c:v>-1.6159730000000001</c:v>
                </c:pt>
                <c:pt idx="137">
                  <c:v>-1.608792</c:v>
                </c:pt>
                <c:pt idx="138">
                  <c:v>-5.3406549999999999</c:v>
                </c:pt>
                <c:pt idx="139">
                  <c:v>-9.8117929999999998</c:v>
                </c:pt>
                <c:pt idx="140">
                  <c:v>-4.4281779999999999</c:v>
                </c:pt>
                <c:pt idx="141">
                  <c:v>-4.4205740000000002</c:v>
                </c:pt>
                <c:pt idx="142">
                  <c:v>-5.2924959999999999</c:v>
                </c:pt>
                <c:pt idx="143">
                  <c:v>-5.0580400000000001</c:v>
                </c:pt>
                <c:pt idx="144">
                  <c:v>-7.2898079999999998</c:v>
                </c:pt>
                <c:pt idx="145">
                  <c:v>-7.9576900000000004</c:v>
                </c:pt>
                <c:pt idx="146">
                  <c:v>-8.3492949999999997</c:v>
                </c:pt>
                <c:pt idx="147">
                  <c:v>-14.782260000000001</c:v>
                </c:pt>
                <c:pt idx="148">
                  <c:v>-9.2478320000000007</c:v>
                </c:pt>
                <c:pt idx="149">
                  <c:v>-4.9034259999999996</c:v>
                </c:pt>
                <c:pt idx="150">
                  <c:v>-5.2696839999999998</c:v>
                </c:pt>
                <c:pt idx="151">
                  <c:v>-4.3267910000000001</c:v>
                </c:pt>
                <c:pt idx="152">
                  <c:v>-8.0704829999999994</c:v>
                </c:pt>
                <c:pt idx="153">
                  <c:v>-5.9020820000000001</c:v>
                </c:pt>
                <c:pt idx="154">
                  <c:v>-9.5114359999999998</c:v>
                </c:pt>
                <c:pt idx="155">
                  <c:v>-7.1922230000000003</c:v>
                </c:pt>
                <c:pt idx="156">
                  <c:v>-31.518612999999998</c:v>
                </c:pt>
                <c:pt idx="157">
                  <c:v>-7.811947</c:v>
                </c:pt>
                <c:pt idx="158">
                  <c:v>-6.8859519999999996</c:v>
                </c:pt>
                <c:pt idx="159">
                  <c:v>-3.5334430000000001</c:v>
                </c:pt>
                <c:pt idx="160">
                  <c:v>-5.3165750000000003</c:v>
                </c:pt>
                <c:pt idx="161">
                  <c:v>-4.2722959999999999</c:v>
                </c:pt>
                <c:pt idx="162">
                  <c:v>-9.1624210000000001</c:v>
                </c:pt>
                <c:pt idx="163">
                  <c:v>-9.7247859999999999</c:v>
                </c:pt>
                <c:pt idx="164">
                  <c:v>-8.2878170000000004</c:v>
                </c:pt>
                <c:pt idx="165">
                  <c:v>-8.286581</c:v>
                </c:pt>
                <c:pt idx="166">
                  <c:v>-7.3079890000000001</c:v>
                </c:pt>
                <c:pt idx="167">
                  <c:v>-6.6901919999999997</c:v>
                </c:pt>
                <c:pt idx="168">
                  <c:v>-14.758546000000001</c:v>
                </c:pt>
                <c:pt idx="169">
                  <c:v>-14.601710000000001</c:v>
                </c:pt>
                <c:pt idx="170">
                  <c:v>-6.8471120000000001</c:v>
                </c:pt>
                <c:pt idx="171">
                  <c:v>-6.6765999999999996</c:v>
                </c:pt>
                <c:pt idx="172">
                  <c:v>-3.9619970000000002</c:v>
                </c:pt>
                <c:pt idx="173">
                  <c:v>-3.9891800000000002</c:v>
                </c:pt>
                <c:pt idx="174">
                  <c:v>-8.9105570000000007</c:v>
                </c:pt>
                <c:pt idx="175">
                  <c:v>-8.9476250000000004</c:v>
                </c:pt>
                <c:pt idx="176">
                  <c:v>-12.653176</c:v>
                </c:pt>
                <c:pt idx="177">
                  <c:v>-12.732253999999999</c:v>
                </c:pt>
                <c:pt idx="178">
                  <c:v>-9.7754740000000009</c:v>
                </c:pt>
                <c:pt idx="179">
                  <c:v>-9.7470549999999996</c:v>
                </c:pt>
                <c:pt idx="180">
                  <c:v>-6.8940650000000003</c:v>
                </c:pt>
                <c:pt idx="181">
                  <c:v>-6.8149870000000004</c:v>
                </c:pt>
                <c:pt idx="182">
                  <c:v>-7.8281749999999999</c:v>
                </c:pt>
                <c:pt idx="183">
                  <c:v>-11.615275</c:v>
                </c:pt>
                <c:pt idx="184">
                  <c:v>-11.816034999999999</c:v>
                </c:pt>
                <c:pt idx="185">
                  <c:v>-17.069281</c:v>
                </c:pt>
                <c:pt idx="186">
                  <c:v>-19.511517999999999</c:v>
                </c:pt>
                <c:pt idx="187">
                  <c:v>-14.368252999999999</c:v>
                </c:pt>
                <c:pt idx="188">
                  <c:v>-14.181015</c:v>
                </c:pt>
                <c:pt idx="189">
                  <c:v>-19.700469999999999</c:v>
                </c:pt>
                <c:pt idx="190">
                  <c:v>-18.917669</c:v>
                </c:pt>
                <c:pt idx="191">
                  <c:v>-22.267389000000001</c:v>
                </c:pt>
                <c:pt idx="192">
                  <c:v>-7.3466079999999998</c:v>
                </c:pt>
                <c:pt idx="193">
                  <c:v>-6.8982520000000003</c:v>
                </c:pt>
                <c:pt idx="194">
                  <c:v>-10.935411</c:v>
                </c:pt>
                <c:pt idx="195">
                  <c:v>-16.223362000000002</c:v>
                </c:pt>
                <c:pt idx="196">
                  <c:v>-7.1244430000000003</c:v>
                </c:pt>
                <c:pt idx="197">
                  <c:v>-7.6163550000000004</c:v>
                </c:pt>
                <c:pt idx="198">
                  <c:v>-7.6060540000000003</c:v>
                </c:pt>
                <c:pt idx="199">
                  <c:v>-8.1507629999999995</c:v>
                </c:pt>
                <c:pt idx="200">
                  <c:v>-8.0683489999999995</c:v>
                </c:pt>
                <c:pt idx="201">
                  <c:v>-6.9621890000000004</c:v>
                </c:pt>
                <c:pt idx="202">
                  <c:v>-7.0330139999999997</c:v>
                </c:pt>
                <c:pt idx="203">
                  <c:v>-8.0163159999999998</c:v>
                </c:pt>
                <c:pt idx="204">
                  <c:v>-10.081388</c:v>
                </c:pt>
                <c:pt idx="205">
                  <c:v>-6.8792879999999998</c:v>
                </c:pt>
                <c:pt idx="206">
                  <c:v>-5.8612520000000004</c:v>
                </c:pt>
                <c:pt idx="207">
                  <c:v>-4.8053489999999996</c:v>
                </c:pt>
                <c:pt idx="208">
                  <c:v>-13.816174</c:v>
                </c:pt>
                <c:pt idx="209">
                  <c:v>-13.620161</c:v>
                </c:pt>
                <c:pt idx="210">
                  <c:v>-7.8103109999999996</c:v>
                </c:pt>
                <c:pt idx="211">
                  <c:v>-7.5409319999999997</c:v>
                </c:pt>
                <c:pt idx="212">
                  <c:v>-10.642557</c:v>
                </c:pt>
                <c:pt idx="213">
                  <c:v>-10.46472</c:v>
                </c:pt>
                <c:pt idx="214">
                  <c:v>-8.9791469999999993</c:v>
                </c:pt>
                <c:pt idx="215">
                  <c:v>-8.3752309999999994</c:v>
                </c:pt>
                <c:pt idx="216">
                  <c:v>-2.430183</c:v>
                </c:pt>
                <c:pt idx="217">
                  <c:v>-2.2552940000000001</c:v>
                </c:pt>
                <c:pt idx="218">
                  <c:v>-2.3865479999999999</c:v>
                </c:pt>
                <c:pt idx="219">
                  <c:v>-3.8154520000000001</c:v>
                </c:pt>
                <c:pt idx="220">
                  <c:v>-3.8053349999999999</c:v>
                </c:pt>
                <c:pt idx="221">
                  <c:v>-4.8187300000000004</c:v>
                </c:pt>
                <c:pt idx="222">
                  <c:v>-4.7907200000000003</c:v>
                </c:pt>
                <c:pt idx="223">
                  <c:v>-9.0969669999999994</c:v>
                </c:pt>
                <c:pt idx="224">
                  <c:v>-9.1325199999999995</c:v>
                </c:pt>
                <c:pt idx="225">
                  <c:v>-2.7995109999999999</c:v>
                </c:pt>
                <c:pt idx="226">
                  <c:v>-2.114433</c:v>
                </c:pt>
                <c:pt idx="227">
                  <c:v>-9.64269</c:v>
                </c:pt>
                <c:pt idx="228">
                  <c:v>-9.6848279999999995</c:v>
                </c:pt>
                <c:pt idx="229">
                  <c:v>-9.689235</c:v>
                </c:pt>
                <c:pt idx="230">
                  <c:v>-9.7223760000000006</c:v>
                </c:pt>
                <c:pt idx="231">
                  <c:v>-3.8007749999999998</c:v>
                </c:pt>
                <c:pt idx="232">
                  <c:v>-3.843547</c:v>
                </c:pt>
                <c:pt idx="233">
                  <c:v>-2.284945</c:v>
                </c:pt>
                <c:pt idx="234">
                  <c:v>-2.4780489999999999</c:v>
                </c:pt>
                <c:pt idx="235">
                  <c:v>-3.7382200000000001</c:v>
                </c:pt>
                <c:pt idx="236">
                  <c:v>-3.8642289999999999</c:v>
                </c:pt>
                <c:pt idx="237">
                  <c:v>-4.3052460000000004</c:v>
                </c:pt>
                <c:pt idx="238">
                  <c:v>-4.6100029999999999</c:v>
                </c:pt>
                <c:pt idx="239">
                  <c:v>-5.0425899999999997</c:v>
                </c:pt>
                <c:pt idx="240">
                  <c:v>-5.013198</c:v>
                </c:pt>
                <c:pt idx="241">
                  <c:v>-2.7551009999999998</c:v>
                </c:pt>
                <c:pt idx="242">
                  <c:v>-3.9872350000000001</c:v>
                </c:pt>
                <c:pt idx="243">
                  <c:v>-3.9825919999999999</c:v>
                </c:pt>
                <c:pt idx="244">
                  <c:v>-5.2994260000000004</c:v>
                </c:pt>
                <c:pt idx="245">
                  <c:v>-5.3050160000000002</c:v>
                </c:pt>
                <c:pt idx="246">
                  <c:v>-4.5513000000000003</c:v>
                </c:pt>
                <c:pt idx="247">
                  <c:v>-4.5028639999999998</c:v>
                </c:pt>
                <c:pt idx="248">
                  <c:v>-4.5774869999999996</c:v>
                </c:pt>
                <c:pt idx="249">
                  <c:v>-4.470974</c:v>
                </c:pt>
                <c:pt idx="250">
                  <c:v>-2.7686320000000002</c:v>
                </c:pt>
                <c:pt idx="251">
                  <c:v>-2.5966170000000002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4-44AE-B5BB-B1F6BEE3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5650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layout>
            <c:manualLayout>
              <c:xMode val="edge"/>
              <c:yMode val="edge"/>
              <c:x val="0.490031485679854"/>
              <c:y val="0.8810790646485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  <c:majorUnit val="300"/>
      </c:valAx>
      <c:valAx>
        <c:axId val="155447296"/>
        <c:scaling>
          <c:orientation val="minMax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At val="44250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layout>
        <c:manualLayout>
          <c:xMode val="edge"/>
          <c:yMode val="edge"/>
          <c:x val="0.10401438760074672"/>
          <c:y val="0.93291591322285194"/>
          <c:w val="0.79197122479850657"/>
          <c:h val="6.70840867771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u="none" strike="noStrike" baseline="0">
                <a:effectLst/>
              </a:rPr>
              <a:t>δ</a:t>
            </a:r>
            <a:r>
              <a:rPr lang="el-GR" sz="1800" b="0" i="0" u="none" strike="noStrike" baseline="30000">
                <a:effectLst/>
              </a:rPr>
              <a:t>18</a:t>
            </a:r>
            <a:r>
              <a:rPr lang="en-US" sz="1800" b="0" i="0" u="none" strike="noStrike" baseline="0">
                <a:effectLst/>
              </a:rPr>
              <a:t>O</a:t>
            </a:r>
            <a:r>
              <a:rPr lang="en-US" sz="1800"/>
              <a:t> Sleepers</a:t>
            </a:r>
            <a:r>
              <a:rPr lang="en-US" sz="1800" baseline="0"/>
              <a:t> River</a:t>
            </a:r>
            <a:r>
              <a:rPr lang="en-US" sz="1800"/>
              <a:t>, Danville, VT</a:t>
            </a:r>
            <a:r>
              <a:rPr lang="en-US" sz="1800" baseline="0"/>
              <a:t> </a:t>
            </a:r>
            <a:r>
              <a:rPr lang="en-US" sz="1800"/>
              <a:t>(2008-2011)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8866006736047"/>
          <c:y val="0.13593807639957764"/>
          <c:w val="0.8091003358255725"/>
          <c:h val="0.6763147703984187"/>
        </c:manualLayout>
      </c:layout>
      <c:scatterChart>
        <c:scatterStyle val="lineMarker"/>
        <c:varyColors val="0"/>
        <c:ser>
          <c:idx val="0"/>
          <c:order val="0"/>
          <c:tx>
            <c:v>Observed Stream 18O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Sleepers!$B$2:$B$91</c:f>
              <c:numCache>
                <c:formatCode>General</c:formatCode>
                <c:ptCount val="90"/>
                <c:pt idx="0">
                  <c:v>-11.38</c:v>
                </c:pt>
                <c:pt idx="1">
                  <c:v>-13.18</c:v>
                </c:pt>
                <c:pt idx="2">
                  <c:v>-12.55</c:v>
                </c:pt>
                <c:pt idx="3">
                  <c:v>-10.87</c:v>
                </c:pt>
                <c:pt idx="4">
                  <c:v>-12.57</c:v>
                </c:pt>
                <c:pt idx="5">
                  <c:v>-12.02</c:v>
                </c:pt>
                <c:pt idx="6">
                  <c:v>-12.85</c:v>
                </c:pt>
                <c:pt idx="7">
                  <c:v>-12.25</c:v>
                </c:pt>
                <c:pt idx="8">
                  <c:v>-11.99</c:v>
                </c:pt>
                <c:pt idx="9">
                  <c:v>-11.34</c:v>
                </c:pt>
                <c:pt idx="10">
                  <c:v>-11.74</c:v>
                </c:pt>
                <c:pt idx="11">
                  <c:v>-11.53</c:v>
                </c:pt>
                <c:pt idx="12">
                  <c:v>-11.55</c:v>
                </c:pt>
                <c:pt idx="13">
                  <c:v>-11.72</c:v>
                </c:pt>
                <c:pt idx="14">
                  <c:v>-11.67</c:v>
                </c:pt>
                <c:pt idx="15">
                  <c:v>-13.11</c:v>
                </c:pt>
                <c:pt idx="16">
                  <c:v>-12.49</c:v>
                </c:pt>
                <c:pt idx="17">
                  <c:v>-12.62</c:v>
                </c:pt>
                <c:pt idx="18">
                  <c:v>-12.61</c:v>
                </c:pt>
                <c:pt idx="19">
                  <c:v>-11.91</c:v>
                </c:pt>
                <c:pt idx="20">
                  <c:v>-11.5</c:v>
                </c:pt>
                <c:pt idx="21">
                  <c:v>-11.47</c:v>
                </c:pt>
                <c:pt idx="22">
                  <c:v>-12.12</c:v>
                </c:pt>
                <c:pt idx="23">
                  <c:v>-11.71</c:v>
                </c:pt>
                <c:pt idx="24">
                  <c:v>-12.03</c:v>
                </c:pt>
                <c:pt idx="25">
                  <c:v>-12.85</c:v>
                </c:pt>
                <c:pt idx="26">
                  <c:v>-12.23</c:v>
                </c:pt>
                <c:pt idx="27">
                  <c:v>-13.07</c:v>
                </c:pt>
                <c:pt idx="28">
                  <c:v>-12</c:v>
                </c:pt>
                <c:pt idx="29">
                  <c:v>-12.63</c:v>
                </c:pt>
                <c:pt idx="30">
                  <c:v>-12.15</c:v>
                </c:pt>
                <c:pt idx="31">
                  <c:v>-12.15</c:v>
                </c:pt>
                <c:pt idx="32">
                  <c:v>-12.08</c:v>
                </c:pt>
                <c:pt idx="33">
                  <c:v>-11.44</c:v>
                </c:pt>
                <c:pt idx="34">
                  <c:v>-11.71</c:v>
                </c:pt>
                <c:pt idx="35">
                  <c:v>-11.42</c:v>
                </c:pt>
                <c:pt idx="36">
                  <c:v>-11.37</c:v>
                </c:pt>
                <c:pt idx="37">
                  <c:v>-11.54</c:v>
                </c:pt>
                <c:pt idx="38">
                  <c:v>-13.16</c:v>
                </c:pt>
                <c:pt idx="39">
                  <c:v>-12.61</c:v>
                </c:pt>
                <c:pt idx="40">
                  <c:v>-13.09</c:v>
                </c:pt>
                <c:pt idx="41">
                  <c:v>-12.08</c:v>
                </c:pt>
                <c:pt idx="42">
                  <c:v>-12.4</c:v>
                </c:pt>
                <c:pt idx="43">
                  <c:v>-11.66</c:v>
                </c:pt>
                <c:pt idx="44">
                  <c:v>-12.09</c:v>
                </c:pt>
                <c:pt idx="45">
                  <c:v>-11.82</c:v>
                </c:pt>
                <c:pt idx="46">
                  <c:v>-10.89</c:v>
                </c:pt>
                <c:pt idx="47">
                  <c:v>-11.55</c:v>
                </c:pt>
                <c:pt idx="48">
                  <c:v>-11.73</c:v>
                </c:pt>
                <c:pt idx="49">
                  <c:v>-11.94</c:v>
                </c:pt>
                <c:pt idx="50">
                  <c:v>-11.91</c:v>
                </c:pt>
                <c:pt idx="51">
                  <c:v>-12.06</c:v>
                </c:pt>
                <c:pt idx="52">
                  <c:v>-12.27</c:v>
                </c:pt>
                <c:pt idx="53">
                  <c:v>-12.06</c:v>
                </c:pt>
                <c:pt idx="54">
                  <c:v>-11.72</c:v>
                </c:pt>
                <c:pt idx="55">
                  <c:v>-11.2</c:v>
                </c:pt>
                <c:pt idx="56">
                  <c:v>-10.67</c:v>
                </c:pt>
                <c:pt idx="57">
                  <c:v>-11.12</c:v>
                </c:pt>
                <c:pt idx="58">
                  <c:v>-11.02</c:v>
                </c:pt>
                <c:pt idx="59">
                  <c:v>-10.85</c:v>
                </c:pt>
                <c:pt idx="60">
                  <c:v>-11.36</c:v>
                </c:pt>
                <c:pt idx="61">
                  <c:v>-11.38</c:v>
                </c:pt>
                <c:pt idx="62">
                  <c:v>-11.42</c:v>
                </c:pt>
                <c:pt idx="63">
                  <c:v>-12.69</c:v>
                </c:pt>
                <c:pt idx="64">
                  <c:v>-11.99</c:v>
                </c:pt>
                <c:pt idx="65">
                  <c:v>-11.86</c:v>
                </c:pt>
                <c:pt idx="66">
                  <c:v>-11.93</c:v>
                </c:pt>
                <c:pt idx="67">
                  <c:v>-11.89</c:v>
                </c:pt>
                <c:pt idx="68">
                  <c:v>-11.95</c:v>
                </c:pt>
                <c:pt idx="69">
                  <c:v>-11.31</c:v>
                </c:pt>
                <c:pt idx="70">
                  <c:v>-11.55</c:v>
                </c:pt>
                <c:pt idx="71">
                  <c:v>-11.81</c:v>
                </c:pt>
                <c:pt idx="72">
                  <c:v>-11.99</c:v>
                </c:pt>
                <c:pt idx="73">
                  <c:v>-11.91</c:v>
                </c:pt>
                <c:pt idx="74">
                  <c:v>-12.17</c:v>
                </c:pt>
                <c:pt idx="75">
                  <c:v>-12.48</c:v>
                </c:pt>
                <c:pt idx="76">
                  <c:v>-12.43</c:v>
                </c:pt>
                <c:pt idx="77">
                  <c:v>-12.2</c:v>
                </c:pt>
                <c:pt idx="78">
                  <c:v>-11.91</c:v>
                </c:pt>
                <c:pt idx="79">
                  <c:v>-12.12</c:v>
                </c:pt>
                <c:pt idx="80">
                  <c:v>-11.36</c:v>
                </c:pt>
                <c:pt idx="81">
                  <c:v>-11.86</c:v>
                </c:pt>
                <c:pt idx="82">
                  <c:v>-11.98</c:v>
                </c:pt>
                <c:pt idx="83">
                  <c:v>-12.07</c:v>
                </c:pt>
                <c:pt idx="84">
                  <c:v>-12.22</c:v>
                </c:pt>
                <c:pt idx="85">
                  <c:v>-12.24</c:v>
                </c:pt>
                <c:pt idx="86">
                  <c:v>-12.56</c:v>
                </c:pt>
                <c:pt idx="87">
                  <c:v>-13.79</c:v>
                </c:pt>
                <c:pt idx="88">
                  <c:v>-12.81</c:v>
                </c:pt>
                <c:pt idx="89">
                  <c:v>-12.04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8-4402-9897-0C89E22252B0}"/>
            </c:ext>
          </c:extLst>
        </c:ser>
        <c:ser>
          <c:idx val="1"/>
          <c:order val="1"/>
          <c:tx>
            <c:v>Fitted Sine Wave Curve</c:v>
          </c:tx>
          <c:spPr>
            <a:ln w="5080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Sleepers!$A$2:$A$91</c:f>
              <c:numCache>
                <c:formatCode>m/d/yyyy\ h:mm</c:formatCode>
                <c:ptCount val="90"/>
                <c:pt idx="0">
                  <c:v>37530.416666666664</c:v>
                </c:pt>
                <c:pt idx="1">
                  <c:v>37747.5625</c:v>
                </c:pt>
                <c:pt idx="2">
                  <c:v>37804.579861111109</c:v>
                </c:pt>
                <c:pt idx="3">
                  <c:v>37839.586805555555</c:v>
                </c:pt>
                <c:pt idx="4">
                  <c:v>37957.5625</c:v>
                </c:pt>
                <c:pt idx="5">
                  <c:v>38064.527777777781</c:v>
                </c:pt>
                <c:pt idx="6">
                  <c:v>38111.552083333336</c:v>
                </c:pt>
                <c:pt idx="7">
                  <c:v>38139.5</c:v>
                </c:pt>
                <c:pt idx="8">
                  <c:v>38176.378472222219</c:v>
                </c:pt>
                <c:pt idx="9">
                  <c:v>38202.541666666664</c:v>
                </c:pt>
                <c:pt idx="10">
                  <c:v>38265.520833333336</c:v>
                </c:pt>
                <c:pt idx="11">
                  <c:v>38293.447916666664</c:v>
                </c:pt>
                <c:pt idx="12">
                  <c:v>38328.520833333336</c:v>
                </c:pt>
                <c:pt idx="13">
                  <c:v>38356.576388888891</c:v>
                </c:pt>
                <c:pt idx="14">
                  <c:v>38384.614583333336</c:v>
                </c:pt>
                <c:pt idx="15">
                  <c:v>38447.552083333336</c:v>
                </c:pt>
                <c:pt idx="16">
                  <c:v>38475.520833333336</c:v>
                </c:pt>
                <c:pt idx="17">
                  <c:v>38503.552083333336</c:v>
                </c:pt>
                <c:pt idx="18">
                  <c:v>38538.4375</c:v>
                </c:pt>
                <c:pt idx="19">
                  <c:v>38566.552083333336</c:v>
                </c:pt>
                <c:pt idx="20">
                  <c:v>38602.5625</c:v>
                </c:pt>
                <c:pt idx="21">
                  <c:v>38629.53125</c:v>
                </c:pt>
                <c:pt idx="22">
                  <c:v>38657.59375</c:v>
                </c:pt>
                <c:pt idx="23">
                  <c:v>38691.489583333336</c:v>
                </c:pt>
                <c:pt idx="24">
                  <c:v>38720.59375</c:v>
                </c:pt>
                <c:pt idx="25">
                  <c:v>38755.447916666664</c:v>
                </c:pt>
                <c:pt idx="26">
                  <c:v>38784.572916666664</c:v>
                </c:pt>
                <c:pt idx="27">
                  <c:v>38811.611111111109</c:v>
                </c:pt>
                <c:pt idx="28">
                  <c:v>38839.447916666664</c:v>
                </c:pt>
                <c:pt idx="29">
                  <c:v>38874.427083333336</c:v>
                </c:pt>
                <c:pt idx="30">
                  <c:v>38903.472222222219</c:v>
                </c:pt>
                <c:pt idx="31">
                  <c:v>38930.4375</c:v>
                </c:pt>
                <c:pt idx="32">
                  <c:v>38965.416666666664</c:v>
                </c:pt>
                <c:pt idx="33">
                  <c:v>38993.4375</c:v>
                </c:pt>
                <c:pt idx="34">
                  <c:v>39028.534722222219</c:v>
                </c:pt>
                <c:pt idx="35">
                  <c:v>39056.552083333336</c:v>
                </c:pt>
                <c:pt idx="36">
                  <c:v>39085.541666666664</c:v>
                </c:pt>
                <c:pt idx="37">
                  <c:v>39119.565972222219</c:v>
                </c:pt>
                <c:pt idx="38">
                  <c:v>39156.395833333336</c:v>
                </c:pt>
                <c:pt idx="39">
                  <c:v>39175.520833333336</c:v>
                </c:pt>
                <c:pt idx="40">
                  <c:v>39203.541666666664</c:v>
                </c:pt>
                <c:pt idx="41">
                  <c:v>39238.40625</c:v>
                </c:pt>
                <c:pt idx="42">
                  <c:v>39266.625</c:v>
                </c:pt>
                <c:pt idx="43">
                  <c:v>39301.40625</c:v>
                </c:pt>
                <c:pt idx="44">
                  <c:v>39329.46875</c:v>
                </c:pt>
                <c:pt idx="45">
                  <c:v>39357.4375</c:v>
                </c:pt>
                <c:pt idx="46">
                  <c:v>39386.447916666664</c:v>
                </c:pt>
                <c:pt idx="47">
                  <c:v>39420.604166666664</c:v>
                </c:pt>
                <c:pt idx="48">
                  <c:v>39449.447916666664</c:v>
                </c:pt>
                <c:pt idx="49">
                  <c:v>39485.53125</c:v>
                </c:pt>
                <c:pt idx="50">
                  <c:v>39510.4375</c:v>
                </c:pt>
                <c:pt idx="51">
                  <c:v>39539.395833333336</c:v>
                </c:pt>
                <c:pt idx="52">
                  <c:v>39574.4375</c:v>
                </c:pt>
                <c:pt idx="53">
                  <c:v>39602.416666666664</c:v>
                </c:pt>
                <c:pt idx="54">
                  <c:v>39630.458333333336</c:v>
                </c:pt>
                <c:pt idx="55">
                  <c:v>39665.375</c:v>
                </c:pt>
                <c:pt idx="56">
                  <c:v>39693.625</c:v>
                </c:pt>
                <c:pt idx="57">
                  <c:v>39728.666666666664</c:v>
                </c:pt>
                <c:pt idx="58">
                  <c:v>39755.704861111109</c:v>
                </c:pt>
                <c:pt idx="59">
                  <c:v>39784.572916666664</c:v>
                </c:pt>
                <c:pt idx="60">
                  <c:v>39819.635416666664</c:v>
                </c:pt>
                <c:pt idx="61">
                  <c:v>39846.614583333336</c:v>
                </c:pt>
                <c:pt idx="62">
                  <c:v>39876.458333333336</c:v>
                </c:pt>
                <c:pt idx="63">
                  <c:v>39910.631944444445</c:v>
                </c:pt>
                <c:pt idx="64">
                  <c:v>39938.416666666664</c:v>
                </c:pt>
                <c:pt idx="65">
                  <c:v>39966.416666666664</c:v>
                </c:pt>
                <c:pt idx="66">
                  <c:v>40001.680555555555</c:v>
                </c:pt>
                <c:pt idx="67">
                  <c:v>40029.684027777781</c:v>
                </c:pt>
                <c:pt idx="68">
                  <c:v>40057.479166666664</c:v>
                </c:pt>
                <c:pt idx="69">
                  <c:v>40092.614583333336</c:v>
                </c:pt>
                <c:pt idx="70">
                  <c:v>40121.510416666664</c:v>
                </c:pt>
                <c:pt idx="71">
                  <c:v>40148.510416666664</c:v>
                </c:pt>
                <c:pt idx="72">
                  <c:v>40183.614583333336</c:v>
                </c:pt>
                <c:pt idx="73">
                  <c:v>40211.583333333336</c:v>
                </c:pt>
                <c:pt idx="74">
                  <c:v>40239.5625</c:v>
                </c:pt>
                <c:pt idx="75">
                  <c:v>40274.489583333336</c:v>
                </c:pt>
                <c:pt idx="76">
                  <c:v>40302.4375</c:v>
                </c:pt>
                <c:pt idx="77">
                  <c:v>40330.694444444445</c:v>
                </c:pt>
                <c:pt idx="78">
                  <c:v>40393.395833333336</c:v>
                </c:pt>
                <c:pt idx="79">
                  <c:v>40428.53125</c:v>
                </c:pt>
                <c:pt idx="80">
                  <c:v>40456.590277777781</c:v>
                </c:pt>
                <c:pt idx="81">
                  <c:v>40484.510416666664</c:v>
                </c:pt>
                <c:pt idx="82">
                  <c:v>40519.604166666664</c:v>
                </c:pt>
                <c:pt idx="83">
                  <c:v>40547.631944444445</c:v>
                </c:pt>
                <c:pt idx="84">
                  <c:v>40575.572916666664</c:v>
                </c:pt>
                <c:pt idx="85">
                  <c:v>40603.677083333336</c:v>
                </c:pt>
                <c:pt idx="86">
                  <c:v>40638.506944444445</c:v>
                </c:pt>
                <c:pt idx="87">
                  <c:v>40644.584722222222</c:v>
                </c:pt>
                <c:pt idx="88">
                  <c:v>40665.513888888891</c:v>
                </c:pt>
                <c:pt idx="89">
                  <c:v>40701.554166666669</c:v>
                </c:pt>
              </c:numCache>
            </c:numRef>
          </c:xVal>
          <c:yVal>
            <c:numRef>
              <c:f>Sleepers!$F$2:$F$91</c:f>
              <c:numCache>
                <c:formatCode>#,##0.00</c:formatCode>
                <c:ptCount val="90"/>
                <c:pt idx="1">
                  <c:v>-12.490854431474862</c:v>
                </c:pt>
                <c:pt idx="2">
                  <c:v>-12.157077076177503</c:v>
                </c:pt>
                <c:pt idx="3">
                  <c:v>-11.838561918180281</c:v>
                </c:pt>
                <c:pt idx="4">
                  <c:v>-11.556636533877164</c:v>
                </c:pt>
                <c:pt idx="5">
                  <c:v>-12.411347916639084</c:v>
                </c:pt>
                <c:pt idx="6">
                  <c:v>-12.492891625918164</c:v>
                </c:pt>
                <c:pt idx="7">
                  <c:v>-12.381133036845259</c:v>
                </c:pt>
                <c:pt idx="8">
                  <c:v>-12.097051073698795</c:v>
                </c:pt>
                <c:pt idx="9">
                  <c:v>-11.857014088404432</c:v>
                </c:pt>
                <c:pt idx="10">
                  <c:v>-11.450588810904694</c:v>
                </c:pt>
                <c:pt idx="11">
                  <c:v>-11.440394749321655</c:v>
                </c:pt>
                <c:pt idx="12">
                  <c:v>-11.594326409444539</c:v>
                </c:pt>
                <c:pt idx="13">
                  <c:v>-11.816811474929501</c:v>
                </c:pt>
                <c:pt idx="14">
                  <c:v>-12.073543124026102</c:v>
                </c:pt>
                <c:pt idx="15">
                  <c:v>-12.482623259996567</c:v>
                </c:pt>
                <c:pt idx="16">
                  <c:v>-12.494806836391996</c:v>
                </c:pt>
                <c:pt idx="17">
                  <c:v>-12.38667530261521</c:v>
                </c:pt>
                <c:pt idx="18">
                  <c:v>-12.123284192880933</c:v>
                </c:pt>
                <c:pt idx="19">
                  <c:v>-11.865993006055778</c:v>
                </c:pt>
                <c:pt idx="20">
                  <c:v>-11.578099521891994</c:v>
                </c:pt>
                <c:pt idx="21">
                  <c:v>-11.453196297797703</c:v>
                </c:pt>
                <c:pt idx="22">
                  <c:v>-11.438877202713925</c:v>
                </c:pt>
                <c:pt idx="23">
                  <c:v>-11.58101646798802</c:v>
                </c:pt>
                <c:pt idx="24">
                  <c:v>-11.808102974968941</c:v>
                </c:pt>
                <c:pt idx="25">
                  <c:v>-12.125835198203227</c:v>
                </c:pt>
                <c:pt idx="26">
                  <c:v>-12.353189055987672</c:v>
                </c:pt>
                <c:pt idx="27">
                  <c:v>-12.480080066253516</c:v>
                </c:pt>
                <c:pt idx="28">
                  <c:v>-12.496622948402571</c:v>
                </c:pt>
                <c:pt idx="29">
                  <c:v>-12.350584675249234</c:v>
                </c:pt>
                <c:pt idx="30">
                  <c:v>-12.122976676484541</c:v>
                </c:pt>
                <c:pt idx="31">
                  <c:v>-11.876141143144695</c:v>
                </c:pt>
                <c:pt idx="32">
                  <c:v>-11.592063888498455</c:v>
                </c:pt>
                <c:pt idx="33">
                  <c:v>-11.456251760361114</c:v>
                </c:pt>
                <c:pt idx="34">
                  <c:v>-11.451778128726602</c:v>
                </c:pt>
                <c:pt idx="35">
                  <c:v>-11.581419046456428</c:v>
                </c:pt>
                <c:pt idx="36">
                  <c:v>-11.807642642255958</c:v>
                </c:pt>
                <c:pt idx="37">
                  <c:v>-12.118018863526894</c:v>
                </c:pt>
                <c:pt idx="38">
                  <c:v>-12.394379713848176</c:v>
                </c:pt>
                <c:pt idx="39">
                  <c:v>-12.476965103471429</c:v>
                </c:pt>
                <c:pt idx="40">
                  <c:v>-12.498016282430193</c:v>
                </c:pt>
                <c:pt idx="41">
                  <c:v>-12.357147865860465</c:v>
                </c:pt>
                <c:pt idx="42">
                  <c:v>-12.139256530512103</c:v>
                </c:pt>
                <c:pt idx="43">
                  <c:v>-11.822279379287728</c:v>
                </c:pt>
                <c:pt idx="44">
                  <c:v>-11.598396755992308</c:v>
                </c:pt>
                <c:pt idx="45">
                  <c:v>-11.459203860145706</c:v>
                </c:pt>
                <c:pt idx="46">
                  <c:v>-11.437020914624632</c:v>
                </c:pt>
                <c:pt idx="47">
                  <c:v>-11.57536151721937</c:v>
                </c:pt>
                <c:pt idx="48">
                  <c:v>-11.798005854730119</c:v>
                </c:pt>
                <c:pt idx="49">
                  <c:v>-12.126571887102834</c:v>
                </c:pt>
                <c:pt idx="50">
                  <c:v>-12.325595079859811</c:v>
                </c:pt>
                <c:pt idx="51">
                  <c:v>-12.473562728999882</c:v>
                </c:pt>
                <c:pt idx="52">
                  <c:v>-12.48665483571825</c:v>
                </c:pt>
                <c:pt idx="53">
                  <c:v>-12.363395224397214</c:v>
                </c:pt>
                <c:pt idx="54">
                  <c:v>-12.149449955540209</c:v>
                </c:pt>
                <c:pt idx="55">
                  <c:v>-11.831491790570697</c:v>
                </c:pt>
                <c:pt idx="56">
                  <c:v>-11.60411636353583</c:v>
                </c:pt>
                <c:pt idx="57">
                  <c:v>-11.443298907709647</c:v>
                </c:pt>
                <c:pt idx="58">
                  <c:v>-11.44495165543929</c:v>
                </c:pt>
                <c:pt idx="59">
                  <c:v>-11.568890006886118</c:v>
                </c:pt>
                <c:pt idx="60">
                  <c:v>-11.8441858829416</c:v>
                </c:pt>
                <c:pt idx="61">
                  <c:v>-12.091619359819665</c:v>
                </c:pt>
                <c:pt idx="62">
                  <c:v>-12.332581009089736</c:v>
                </c:pt>
                <c:pt idx="63">
                  <c:v>-12.489998348133934</c:v>
                </c:pt>
                <c:pt idx="64">
                  <c:v>-12.489008677385991</c:v>
                </c:pt>
                <c:pt idx="65">
                  <c:v>-12.369591552648052</c:v>
                </c:pt>
                <c:pt idx="66">
                  <c:v>-12.094336537659213</c:v>
                </c:pt>
                <c:pt idx="67">
                  <c:v>-11.837688525057832</c:v>
                </c:pt>
                <c:pt idx="68">
                  <c:v>-11.612006141919338</c:v>
                </c:pt>
                <c:pt idx="69">
                  <c:v>-11.445566935551941</c:v>
                </c:pt>
                <c:pt idx="70">
                  <c:v>-11.446769389279751</c:v>
                </c:pt>
                <c:pt idx="71">
                  <c:v>-11.562353698836652</c:v>
                </c:pt>
                <c:pt idx="72">
                  <c:v>-11.8350090322428</c:v>
                </c:pt>
                <c:pt idx="73">
                  <c:v>-12.091337996983322</c:v>
                </c:pt>
                <c:pt idx="74">
                  <c:v>-12.319518976110565</c:v>
                </c:pt>
                <c:pt idx="75">
                  <c:v>-12.487433214384815</c:v>
                </c:pt>
                <c:pt idx="76">
                  <c:v>-12.491115055148779</c:v>
                </c:pt>
                <c:pt idx="77">
                  <c:v>-12.373992630293214</c:v>
                </c:pt>
                <c:pt idx="78">
                  <c:v>-11.84928948288003</c:v>
                </c:pt>
                <c:pt idx="79">
                  <c:v>-11.571968039225265</c:v>
                </c:pt>
                <c:pt idx="80">
                  <c:v>-11.44793946750392</c:v>
                </c:pt>
                <c:pt idx="81">
                  <c:v>-11.442441344531108</c:v>
                </c:pt>
                <c:pt idx="82">
                  <c:v>-11.60161250003512</c:v>
                </c:pt>
                <c:pt idx="83">
                  <c:v>-11.826214061758773</c:v>
                </c:pt>
                <c:pt idx="84">
                  <c:v>-12.082221700823176</c:v>
                </c:pt>
                <c:pt idx="85">
                  <c:v>-12.313289182206084</c:v>
                </c:pt>
                <c:pt idx="86">
                  <c:v>-12.485065750617938</c:v>
                </c:pt>
                <c:pt idx="87">
                  <c:v>-12.497308627568129</c:v>
                </c:pt>
                <c:pt idx="88">
                  <c:v>-12.494819170510617</c:v>
                </c:pt>
                <c:pt idx="89">
                  <c:v>-12.336531195632896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8-4402-9897-0C89E2225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7312"/>
        <c:axId val="155447296"/>
      </c:scatterChart>
      <c:valAx>
        <c:axId val="155437312"/>
        <c:scaling>
          <c:orientation val="minMax"/>
          <c:max val="40700"/>
          <c:min val="395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7296"/>
        <c:crossesAt val="-25"/>
        <c:crossBetween val="midCat"/>
      </c:valAx>
      <c:valAx>
        <c:axId val="155447296"/>
        <c:scaling>
          <c:orientation val="minMax"/>
          <c:max val="-10.5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u="none" strike="noStrike" baseline="0">
                    <a:effectLst/>
                  </a:rPr>
                  <a:t>δ</a:t>
                </a:r>
                <a:r>
                  <a:rPr lang="el-GR" sz="1600" b="1" i="0" u="none" strike="noStrike" baseline="30000">
                    <a:effectLst/>
                  </a:rPr>
                  <a:t>18</a:t>
                </a:r>
                <a:r>
                  <a:rPr lang="en-US" sz="1600" b="1" i="0" u="none" strike="noStrike" baseline="0">
                    <a:effectLst/>
                  </a:rPr>
                  <a:t>O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7312"/>
        <c:crosses val="autoZero"/>
        <c:crossBetween val="midCat"/>
      </c:valAx>
      <c:spPr>
        <a:noFill/>
        <a:ln>
          <a:solidFill>
            <a:srgbClr val="4F81BD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4F81BD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569912</xdr:colOff>
      <xdr:row>0</xdr:row>
      <xdr:rowOff>152400</xdr:rowOff>
    </xdr:from>
    <xdr:to>
      <xdr:col>19</xdr:col>
      <xdr:colOff>569912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620712</xdr:colOff>
      <xdr:row>1</xdr:row>
      <xdr:rowOff>173037</xdr:rowOff>
    </xdr:from>
    <xdr:to>
      <xdr:col>27</xdr:col>
      <xdr:colOff>334962</xdr:colOff>
      <xdr:row>22</xdr:row>
      <xdr:rowOff>96837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6B666-D8DD-8413-9B64-E2F504AFC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1287" y="363537"/>
          <a:ext cx="474345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400050</xdr:colOff>
      <xdr:row>22</xdr:row>
      <xdr:rowOff>133349</xdr:rowOff>
    </xdr:from>
    <xdr:to>
      <xdr:col>24</xdr:col>
      <xdr:colOff>342900</xdr:colOff>
      <xdr:row>42</xdr:row>
      <xdr:rowOff>88899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03114-8E3B-4B5E-B72E-7ADFFC3BA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436563</xdr:colOff>
      <xdr:row>22</xdr:row>
      <xdr:rowOff>132292</xdr:rowOff>
    </xdr:from>
    <xdr:to>
      <xdr:col>33</xdr:col>
      <xdr:colOff>343958</xdr:colOff>
      <xdr:row>42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C5C71-08ED-4E98-912D-D3CC3879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404872</xdr:colOff>
      <xdr:row>14</xdr:row>
      <xdr:rowOff>125282</xdr:rowOff>
    </xdr:from>
    <xdr:to>
      <xdr:col>29</xdr:col>
      <xdr:colOff>452528</xdr:colOff>
      <xdr:row>34</xdr:row>
      <xdr:rowOff>182471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1F660-C4AD-4D81-891E-563A4261C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440139</xdr:colOff>
      <xdr:row>4</xdr:row>
      <xdr:rowOff>188428</xdr:rowOff>
    </xdr:from>
    <xdr:to>
      <xdr:col>21</xdr:col>
      <xdr:colOff>118403</xdr:colOff>
      <xdr:row>28</xdr:row>
      <xdr:rowOff>89885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E6FD3-2059-4017-A86B-8512F64DD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448235</xdr:colOff>
      <xdr:row>52</xdr:row>
      <xdr:rowOff>21897</xdr:rowOff>
    </xdr:from>
    <xdr:to>
      <xdr:col>28</xdr:col>
      <xdr:colOff>459828</xdr:colOff>
      <xdr:row>70</xdr:row>
      <xdr:rowOff>180646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00DEB-DFDA-45D3-B937-3BA478F3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145710</xdr:colOff>
      <xdr:row>32</xdr:row>
      <xdr:rowOff>27371</xdr:rowOff>
    </xdr:from>
    <xdr:to>
      <xdr:col>17</xdr:col>
      <xdr:colOff>558362</xdr:colOff>
      <xdr:row>54</xdr:row>
      <xdr:rowOff>6742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FD197-A206-46F0-ABCC-8B199DF1D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404872</xdr:colOff>
      <xdr:row>13</xdr:row>
      <xdr:rowOff>125282</xdr:rowOff>
    </xdr:from>
    <xdr:to>
      <xdr:col>29</xdr:col>
      <xdr:colOff>452528</xdr:colOff>
      <xdr:row>33</xdr:row>
      <xdr:rowOff>182471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2071C-9DC5-44EC-B4BB-C7D2FC01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440139</xdr:colOff>
      <xdr:row>4</xdr:row>
      <xdr:rowOff>188428</xdr:rowOff>
    </xdr:from>
    <xdr:to>
      <xdr:col>21</xdr:col>
      <xdr:colOff>118403</xdr:colOff>
      <xdr:row>27</xdr:row>
      <xdr:rowOff>89885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1AD9F-5596-4795-A497-C661A365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448235</xdr:colOff>
      <xdr:row>49</xdr:row>
      <xdr:rowOff>21897</xdr:rowOff>
    </xdr:from>
    <xdr:to>
      <xdr:col>28</xdr:col>
      <xdr:colOff>459828</xdr:colOff>
      <xdr:row>67</xdr:row>
      <xdr:rowOff>180646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CD562-EDDD-41D3-A643-BE790A780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145710</xdr:colOff>
      <xdr:row>31</xdr:row>
      <xdr:rowOff>27371</xdr:rowOff>
    </xdr:from>
    <xdr:to>
      <xdr:col>17</xdr:col>
      <xdr:colOff>558362</xdr:colOff>
      <xdr:row>51</xdr:row>
      <xdr:rowOff>6742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64023A-FC8F-43CB-AF01-C36FBB917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404872</xdr:colOff>
      <xdr:row>14</xdr:row>
      <xdr:rowOff>125282</xdr:rowOff>
    </xdr:from>
    <xdr:to>
      <xdr:col>29</xdr:col>
      <xdr:colOff>452528</xdr:colOff>
      <xdr:row>34</xdr:row>
      <xdr:rowOff>182471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5E202-8EEE-4630-BB29-089BD18B1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440139</xdr:colOff>
      <xdr:row>4</xdr:row>
      <xdr:rowOff>188428</xdr:rowOff>
    </xdr:from>
    <xdr:to>
      <xdr:col>21</xdr:col>
      <xdr:colOff>118403</xdr:colOff>
      <xdr:row>28</xdr:row>
      <xdr:rowOff>89885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411C1-4563-413F-B5F2-EEA56CCF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448235</xdr:colOff>
      <xdr:row>52</xdr:row>
      <xdr:rowOff>21897</xdr:rowOff>
    </xdr:from>
    <xdr:to>
      <xdr:col>28</xdr:col>
      <xdr:colOff>459828</xdr:colOff>
      <xdr:row>70</xdr:row>
      <xdr:rowOff>180646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5C14A-8121-45CF-BCA5-2134DA4D1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145710</xdr:colOff>
      <xdr:row>32</xdr:row>
      <xdr:rowOff>27371</xdr:rowOff>
    </xdr:from>
    <xdr:to>
      <xdr:col>17</xdr:col>
      <xdr:colOff>558362</xdr:colOff>
      <xdr:row>54</xdr:row>
      <xdr:rowOff>6742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CA6FB-C300-4355-8681-8789A5B10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95252</xdr:rowOff>
    </xdr:from>
    <xdr:to>
      <xdr:col>17</xdr:col>
      <xdr:colOff>521918</xdr:colOff>
      <xdr:row>33</xdr:row>
      <xdr:rowOff>43494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85971-AE90-4F28-8990-50A92DA7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330548</xdr:colOff>
      <xdr:row>34</xdr:row>
      <xdr:rowOff>147877</xdr:rowOff>
    </xdr:from>
    <xdr:to>
      <xdr:col>17</xdr:col>
      <xdr:colOff>604816</xdr:colOff>
      <xdr:row>63</xdr:row>
      <xdr:rowOff>96119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AD8D6-5255-47CE-A517-2D9968A5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ul Vera" id="{9AB01226-7734-4494-87C0-7E74409B7E64}" userId="1e32914169f9e226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1" dT="2024-12-04T16:37:59.08" personId="{9AB01226-7734-4494-87C0-7E74409B7E64}" id="{E36F1CAA-270D-4588-89AD-5E9F13F65F3A}">
    <text>Change to 2H. Recalculate d-excess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8" dT="2024-12-04T16:37:59.08" personId="{9AB01226-7734-4494-87C0-7E74409B7E64}" id="{51D27156-FD2B-4D40-88D4-CEFB840A294A}">
    <text>Change to 2H. Recalculate d-excess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1" dT="2024-12-04T16:37:59.08" personId="{9AB01226-7734-4494-87C0-7E74409B7E64}" id="{FB9AA892-9E46-4C06-8599-967594041AFF}">
    <text>Change to 2H. Recalculate d-excess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M79"/>
  <sheetViews>
    <sheetView zoomScale="93" workbookViewId="0">
      <selection activeCell="G21" sqref="G21"/>
    </sheetView>
  </sheetViews>
  <sheetFormatPr defaultColWidth="8.81640625" defaultRowHeight="14.5" x14ac:dyDescent="0.35"/>
  <cols>
    <col min="1" max="1" width="10.7265625" bestFit="1" customWidth="1"/>
    <col min="5" max="5" width="10.453125" bestFit="1" customWidth="1"/>
    <col min="6" max="6" width="9" bestFit="1" customWidth="1"/>
    <col min="10" max="10" width="12.453125" customWidth="1"/>
  </cols>
  <sheetData>
    <row r="1" spans="1:9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6" t="s">
        <v>14</v>
      </c>
      <c r="I1" s="2">
        <v>-9.0628288352140913</v>
      </c>
    </row>
    <row r="2" spans="1:9" ht="15" thickBot="1" x14ac:dyDescent="0.4">
      <c r="A2" s="15">
        <v>44075</v>
      </c>
      <c r="B2" s="10">
        <v>-9</v>
      </c>
      <c r="C2" s="2">
        <v>-56.6</v>
      </c>
      <c r="D2" s="2">
        <f t="shared" ref="D2:D21" si="0">C2-8*B2</f>
        <v>15.399999999999999</v>
      </c>
      <c r="E2" s="16">
        <v>0</v>
      </c>
      <c r="F2" s="7"/>
      <c r="G2" s="2"/>
      <c r="H2" s="6" t="s">
        <v>13</v>
      </c>
      <c r="I2" s="2">
        <v>-0.40203205146080834</v>
      </c>
    </row>
    <row r="3" spans="1:9" ht="15" thickBot="1" x14ac:dyDescent="0.4">
      <c r="A3" s="15">
        <v>44096</v>
      </c>
      <c r="B3" s="10">
        <v>-9.0500000000000007</v>
      </c>
      <c r="C3" s="2">
        <v>-57.3</v>
      </c>
      <c r="D3" s="2">
        <f t="shared" si="0"/>
        <v>15.100000000000009</v>
      </c>
      <c r="E3" s="16">
        <v>21</v>
      </c>
      <c r="F3" s="7">
        <f>$I$1+$I$2*COS((2*PI()/365)*(A3-$A$2)-$I$3)</f>
        <v>-8.7035758285295053</v>
      </c>
      <c r="G3" s="2">
        <f>(F3-B3)^2</f>
        <v>0.12000970657901922</v>
      </c>
      <c r="H3" s="6" t="s">
        <v>15</v>
      </c>
      <c r="I3" s="2">
        <v>3.9686005500915877</v>
      </c>
    </row>
    <row r="4" spans="1:9" ht="15" thickBot="1" x14ac:dyDescent="0.4">
      <c r="A4" s="15">
        <v>44112</v>
      </c>
      <c r="B4" s="10">
        <v>-8.9</v>
      </c>
      <c r="C4" s="2">
        <v>-55.3</v>
      </c>
      <c r="D4" s="2">
        <f t="shared" si="0"/>
        <v>15.900000000000006</v>
      </c>
      <c r="E4" s="16">
        <v>37</v>
      </c>
      <c r="F4" s="7">
        <f t="shared" ref="F4:F32" si="1">$I$1+$I$2*COS((2*PI()/365)*(A4-$A$2)-$I$3)</f>
        <v>-8.6680379053437733</v>
      </c>
      <c r="G4" s="2">
        <f>(F4-B4)^2</f>
        <v>5.3806413357304454E-2</v>
      </c>
      <c r="H4" s="39" t="s">
        <v>16</v>
      </c>
      <c r="I4" s="41">
        <v>1.7214E-2</v>
      </c>
    </row>
    <row r="5" spans="1:9" ht="15" thickBot="1" x14ac:dyDescent="0.4">
      <c r="A5" s="15">
        <v>44127</v>
      </c>
      <c r="B5" s="10">
        <v>-9.0399999999999991</v>
      </c>
      <c r="C5" s="2">
        <v>-55</v>
      </c>
      <c r="D5" s="2">
        <f t="shared" si="0"/>
        <v>17.319999999999993</v>
      </c>
      <c r="E5" s="16">
        <v>52</v>
      </c>
      <c r="F5" s="7">
        <f t="shared" si="1"/>
        <v>-8.6617295011358397</v>
      </c>
      <c r="G5" s="2">
        <f t="shared" ref="G5:G21" si="2">(F5-B5)^2</f>
        <v>0.14308857031094002</v>
      </c>
      <c r="H5" s="35" t="s">
        <v>26</v>
      </c>
      <c r="I5" s="31">
        <f>STDEV(B2:B32)/STDEV(B48:B299)</f>
        <v>0.87891553506041786</v>
      </c>
    </row>
    <row r="6" spans="1:9" ht="15" thickBot="1" x14ac:dyDescent="0.4">
      <c r="A6" s="15">
        <v>44139</v>
      </c>
      <c r="B6" s="11">
        <v>-8.99</v>
      </c>
      <c r="C6" s="2">
        <v>-56.1</v>
      </c>
      <c r="D6" s="2">
        <f t="shared" si="0"/>
        <v>15.82</v>
      </c>
      <c r="E6" s="16">
        <v>64</v>
      </c>
      <c r="F6" s="7">
        <f t="shared" si="1"/>
        <v>-8.6758704675230334</v>
      </c>
      <c r="G6" s="2">
        <f t="shared" si="2"/>
        <v>9.8677363174197771E-2</v>
      </c>
      <c r="H6" s="36" t="s">
        <v>27</v>
      </c>
      <c r="I6" s="32">
        <f>STDEV(F2:F32)/STDEV(F48:F299)</f>
        <v>1.0236057555333904</v>
      </c>
    </row>
    <row r="7" spans="1:9" ht="15" thickBot="1" x14ac:dyDescent="0.4">
      <c r="A7" s="15">
        <v>44173</v>
      </c>
      <c r="B7" s="11">
        <v>-8.7799999999999994</v>
      </c>
      <c r="C7" s="2">
        <v>-54.3</v>
      </c>
      <c r="D7" s="2">
        <f t="shared" si="0"/>
        <v>15.939999999999998</v>
      </c>
      <c r="E7" s="16">
        <v>98</v>
      </c>
      <c r="F7" s="7">
        <f t="shared" si="1"/>
        <v>-8.8005232850369524</v>
      </c>
      <c r="G7" s="2">
        <f t="shared" si="2"/>
        <v>4.2120522870801885E-4</v>
      </c>
      <c r="H7" s="37" t="s">
        <v>32</v>
      </c>
      <c r="I7" s="33" t="e">
        <f>I2/I48</f>
        <v>#DIV/0!</v>
      </c>
    </row>
    <row r="8" spans="1:9" ht="15" thickBot="1" x14ac:dyDescent="0.4">
      <c r="A8" s="15">
        <v>44201</v>
      </c>
      <c r="B8" s="10">
        <v>-9.01</v>
      </c>
      <c r="C8" s="2">
        <v>-57.2</v>
      </c>
      <c r="D8" s="2">
        <f t="shared" si="0"/>
        <v>14.879999999999995</v>
      </c>
      <c r="E8" s="16">
        <v>126</v>
      </c>
      <c r="F8" s="7">
        <f t="shared" si="1"/>
        <v>-8.971638793155984</v>
      </c>
      <c r="G8" s="2">
        <f t="shared" si="2"/>
        <v>1.4715821905293633E-3</v>
      </c>
      <c r="H8" s="38" t="s">
        <v>29</v>
      </c>
      <c r="I8" s="32">
        <f>($I$5^-1)*(((I5^-2)-1)^0.5)</f>
        <v>0.61745251012690083</v>
      </c>
    </row>
    <row r="9" spans="1:9" ht="15" thickBot="1" x14ac:dyDescent="0.4">
      <c r="A9" s="15">
        <v>44231</v>
      </c>
      <c r="B9" s="10">
        <v>-9.25</v>
      </c>
      <c r="C9" s="2">
        <v>-57.3</v>
      </c>
      <c r="D9" s="2">
        <f t="shared" si="0"/>
        <v>16.700000000000003</v>
      </c>
      <c r="E9" s="16">
        <v>156</v>
      </c>
      <c r="F9" s="7">
        <f t="shared" si="1"/>
        <v>-9.1768704891670563</v>
      </c>
      <c r="G9" s="2">
        <f t="shared" si="2"/>
        <v>5.3479253546656336E-3</v>
      </c>
      <c r="H9" s="38" t="s">
        <v>28</v>
      </c>
      <c r="I9" s="32" t="e">
        <f>($I$5^-1)*(((I6^-2)-1)^0.5)</f>
        <v>#NUM!</v>
      </c>
    </row>
    <row r="10" spans="1:9" ht="15" thickBot="1" x14ac:dyDescent="0.4">
      <c r="A10" s="15">
        <v>44257</v>
      </c>
      <c r="B10" s="10">
        <v>-9.42</v>
      </c>
      <c r="C10" s="2">
        <v>-58.3</v>
      </c>
      <c r="D10" s="2">
        <f t="shared" si="0"/>
        <v>17.060000000000002</v>
      </c>
      <c r="E10" s="16">
        <v>182</v>
      </c>
      <c r="F10" s="7">
        <f t="shared" si="1"/>
        <v>-9.3324804396028576</v>
      </c>
      <c r="G10" s="2">
        <f t="shared" si="2"/>
        <v>7.6596734521090512E-3</v>
      </c>
      <c r="H10" s="37" t="s">
        <v>33</v>
      </c>
      <c r="I10" s="33" t="e">
        <f>($I$5^-1)*(((I7^-2)-1)^0.5)</f>
        <v>#DIV/0!</v>
      </c>
    </row>
    <row r="11" spans="1:9" ht="15" thickBot="1" x14ac:dyDescent="0.4">
      <c r="A11" s="15">
        <v>44266</v>
      </c>
      <c r="B11" s="11">
        <v>-9.43</v>
      </c>
      <c r="C11" s="2">
        <v>-57.6</v>
      </c>
      <c r="D11" s="2">
        <f t="shared" si="0"/>
        <v>17.839999999999996</v>
      </c>
      <c r="E11" s="16">
        <v>191</v>
      </c>
      <c r="F11" s="7">
        <f t="shared" si="1"/>
        <v>-9.3752642104830635</v>
      </c>
      <c r="G11" s="2">
        <f t="shared" si="2"/>
        <v>2.9960066540423483E-3</v>
      </c>
    </row>
    <row r="12" spans="1:9" ht="15" thickBot="1" x14ac:dyDescent="0.4">
      <c r="A12" s="15">
        <v>44300</v>
      </c>
      <c r="B12" s="10">
        <v>-9.6300000000000008</v>
      </c>
      <c r="C12" s="2">
        <v>-61.2</v>
      </c>
      <c r="D12" s="2">
        <f t="shared" si="0"/>
        <v>15.840000000000003</v>
      </c>
      <c r="E12" s="16">
        <v>225</v>
      </c>
      <c r="F12" s="7">
        <f t="shared" si="1"/>
        <v>-9.4630326366904267</v>
      </c>
      <c r="G12" s="2">
        <f t="shared" si="2"/>
        <v>2.7878100410551301E-2</v>
      </c>
    </row>
    <row r="13" spans="1:9" ht="15" thickBot="1" x14ac:dyDescent="0.4">
      <c r="A13" s="15">
        <v>44313</v>
      </c>
      <c r="B13" s="11">
        <v>-9.4600000000000009</v>
      </c>
      <c r="C13" s="2">
        <v>-59.8</v>
      </c>
      <c r="D13" s="2">
        <f t="shared" si="0"/>
        <v>15.88000000000001</v>
      </c>
      <c r="E13" s="16">
        <v>238</v>
      </c>
      <c r="F13" s="7">
        <f t="shared" si="1"/>
        <v>-9.4615523755015367</v>
      </c>
      <c r="G13" s="2">
        <f t="shared" si="2"/>
        <v>2.4098696977687227E-6</v>
      </c>
    </row>
    <row r="14" spans="1:9" ht="15" thickBot="1" x14ac:dyDescent="0.4">
      <c r="A14" s="15">
        <v>44328</v>
      </c>
      <c r="B14" s="11">
        <v>-9.6</v>
      </c>
      <c r="C14" s="2">
        <v>-60.6</v>
      </c>
      <c r="D14" s="2">
        <f t="shared" si="0"/>
        <v>16.199999999999996</v>
      </c>
      <c r="E14" s="16">
        <v>253</v>
      </c>
      <c r="F14" s="7">
        <f t="shared" si="1"/>
        <v>-9.4351904173425947</v>
      </c>
      <c r="G14" s="2">
        <f t="shared" si="2"/>
        <v>2.7162198535708001E-2</v>
      </c>
    </row>
    <row r="15" spans="1:9" ht="15" thickBot="1" x14ac:dyDescent="0.4">
      <c r="A15" s="15">
        <v>44349</v>
      </c>
      <c r="B15" s="10">
        <v>-9.5399999999999991</v>
      </c>
      <c r="C15" s="2">
        <v>-59.7</v>
      </c>
      <c r="D15" s="2">
        <f t="shared" si="0"/>
        <v>16.61999999999999</v>
      </c>
      <c r="E15" s="16">
        <v>274</v>
      </c>
      <c r="F15" s="7">
        <f t="shared" si="1"/>
        <v>-9.3575135509150904</v>
      </c>
      <c r="G15" s="2">
        <f t="shared" si="2"/>
        <v>3.330130409961899E-2</v>
      </c>
    </row>
    <row r="16" spans="1:9" ht="15" thickBot="1" x14ac:dyDescent="0.4">
      <c r="A16" s="15">
        <v>44384</v>
      </c>
      <c r="B16" s="10">
        <v>-8.4499999999999993</v>
      </c>
      <c r="C16" s="2">
        <v>-57.7</v>
      </c>
      <c r="D16" s="2">
        <f t="shared" si="0"/>
        <v>9.8999999999999915</v>
      </c>
      <c r="E16" s="16">
        <v>309</v>
      </c>
      <c r="F16" s="7">
        <f t="shared" si="1"/>
        <v>-9.1506453997202684</v>
      </c>
      <c r="G16" s="2">
        <f t="shared" si="2"/>
        <v>0.49090397614917564</v>
      </c>
    </row>
    <row r="17" spans="1:13" ht="15" thickBot="1" x14ac:dyDescent="0.4">
      <c r="A17" s="15">
        <v>44412</v>
      </c>
      <c r="B17" s="10">
        <v>-9.2200000000000006</v>
      </c>
      <c r="C17" s="2">
        <v>-58</v>
      </c>
      <c r="D17" s="2">
        <f t="shared" si="0"/>
        <v>15.760000000000005</v>
      </c>
      <c r="E17" s="16">
        <v>337</v>
      </c>
      <c r="F17" s="7">
        <f t="shared" si="1"/>
        <v>-8.9587786754523133</v>
      </c>
      <c r="G17" s="2">
        <f t="shared" si="2"/>
        <v>6.8236580398448182E-2</v>
      </c>
    </row>
    <row r="18" spans="1:13" ht="15" thickBot="1" x14ac:dyDescent="0.4">
      <c r="A18" s="15">
        <v>44440</v>
      </c>
      <c r="B18" s="10">
        <v>-9.0399999999999991</v>
      </c>
      <c r="C18" s="2">
        <v>-57.1</v>
      </c>
      <c r="D18" s="2">
        <f t="shared" si="0"/>
        <v>15.219999999999992</v>
      </c>
      <c r="E18" s="16">
        <v>365</v>
      </c>
      <c r="F18" s="7">
        <f t="shared" si="1"/>
        <v>-8.7906206912462252</v>
      </c>
      <c r="G18" s="2">
        <f t="shared" si="2"/>
        <v>6.2190039634510093E-2</v>
      </c>
    </row>
    <row r="19" spans="1:13" ht="15" thickBot="1" x14ac:dyDescent="0.4">
      <c r="A19" s="15">
        <v>44475</v>
      </c>
      <c r="B19" s="10">
        <v>-8.5299999999999994</v>
      </c>
      <c r="C19" s="2">
        <v>-53.4</v>
      </c>
      <c r="D19" s="2">
        <f t="shared" si="0"/>
        <v>14.839999999999996</v>
      </c>
      <c r="E19" s="16">
        <v>400</v>
      </c>
      <c r="F19" s="7">
        <f t="shared" si="1"/>
        <v>-8.6708865170902349</v>
      </c>
      <c r="G19" s="2">
        <f t="shared" si="2"/>
        <v>1.9849010697817245E-2</v>
      </c>
    </row>
    <row r="20" spans="1:13" ht="15" thickBot="1" x14ac:dyDescent="0.4">
      <c r="A20" s="15">
        <v>44496</v>
      </c>
      <c r="B20" s="10">
        <v>-9.99</v>
      </c>
      <c r="C20" s="2">
        <v>-65.5</v>
      </c>
      <c r="D20" s="2">
        <f t="shared" si="0"/>
        <v>14.420000000000002</v>
      </c>
      <c r="E20" s="16">
        <v>421</v>
      </c>
      <c r="F20" s="7">
        <f t="shared" si="1"/>
        <v>-8.6645630784966912</v>
      </c>
      <c r="G20" s="2">
        <f t="shared" si="2"/>
        <v>1.7567830328841691</v>
      </c>
    </row>
    <row r="21" spans="1:13" ht="15" thickBot="1" x14ac:dyDescent="0.4">
      <c r="A21" s="15">
        <v>44671</v>
      </c>
      <c r="B21" s="10">
        <v>-9.7100000000000009</v>
      </c>
      <c r="C21" s="2">
        <v>-60.5</v>
      </c>
      <c r="D21" s="2">
        <f t="shared" si="0"/>
        <v>17.180000000000007</v>
      </c>
      <c r="E21" s="16">
        <v>596</v>
      </c>
      <c r="F21" s="7">
        <f t="shared" si="1"/>
        <v>-9.4648484012530574</v>
      </c>
      <c r="G21" s="2">
        <f t="shared" si="2"/>
        <v>6.0099306368182379E-2</v>
      </c>
    </row>
    <row r="22" spans="1:13" ht="15" thickBot="1" x14ac:dyDescent="0.4">
      <c r="A22" s="15">
        <v>44686</v>
      </c>
      <c r="B22" s="10">
        <v>-9.3800000000000008</v>
      </c>
      <c r="C22" s="2">
        <v>-57.9</v>
      </c>
      <c r="D22" s="2">
        <f>C22-8*B22</f>
        <v>17.140000000000008</v>
      </c>
      <c r="E22" s="16">
        <v>611</v>
      </c>
      <c r="F22" s="7">
        <f t="shared" si="1"/>
        <v>-9.4507115056334747</v>
      </c>
      <c r="G22" s="2">
        <f>(F22-B22)^2</f>
        <v>5.0001170289528177E-3</v>
      </c>
    </row>
    <row r="23" spans="1:13" x14ac:dyDescent="0.35">
      <c r="A23" s="15">
        <v>44728</v>
      </c>
      <c r="B23" s="12">
        <v>-8.85</v>
      </c>
      <c r="C23" s="2">
        <v>-56.9</v>
      </c>
      <c r="D23" s="2">
        <f t="shared" ref="D23:D32" si="3">C23-8*B23</f>
        <v>13.899999999999999</v>
      </c>
      <c r="E23" s="16">
        <v>653</v>
      </c>
      <c r="F23" s="7">
        <f t="shared" si="1"/>
        <v>-9.2837252211453514</v>
      </c>
      <c r="G23" s="2">
        <f t="shared" ref="G23:G32" si="4">(F23-B23)^2</f>
        <v>0.18811756745758426</v>
      </c>
    </row>
    <row r="24" spans="1:13" x14ac:dyDescent="0.35">
      <c r="A24" s="15">
        <v>44756</v>
      </c>
      <c r="B24" s="12">
        <v>-9.18</v>
      </c>
      <c r="C24" s="2">
        <v>-57.1</v>
      </c>
      <c r="D24" s="2">
        <f t="shared" si="3"/>
        <v>16.339999999999996</v>
      </c>
      <c r="E24" s="16">
        <v>681</v>
      </c>
      <c r="F24" s="7">
        <f t="shared" si="1"/>
        <v>-9.1028481316861569</v>
      </c>
      <c r="G24" s="2">
        <f t="shared" si="4"/>
        <v>5.9524107843165405E-3</v>
      </c>
    </row>
    <row r="25" spans="1:13" x14ac:dyDescent="0.35">
      <c r="A25" s="15">
        <v>44784</v>
      </c>
      <c r="B25" s="12">
        <v>-8.92</v>
      </c>
      <c r="C25" s="2">
        <v>-54.9</v>
      </c>
      <c r="D25" s="2">
        <f t="shared" si="3"/>
        <v>16.46</v>
      </c>
      <c r="E25" s="16">
        <v>709</v>
      </c>
      <c r="F25" s="7">
        <f t="shared" si="1"/>
        <v>-8.9128522950795563</v>
      </c>
      <c r="G25" s="2">
        <f t="shared" si="4"/>
        <v>5.1089685629733467E-5</v>
      </c>
    </row>
    <row r="26" spans="1:13" x14ac:dyDescent="0.35">
      <c r="A26" s="15">
        <v>44805</v>
      </c>
      <c r="B26" s="12">
        <v>-8.6999999999999993</v>
      </c>
      <c r="C26" s="2">
        <v>-54.9</v>
      </c>
      <c r="D26" s="2">
        <f t="shared" si="3"/>
        <v>14.699999999999996</v>
      </c>
      <c r="E26" s="16">
        <v>730</v>
      </c>
      <c r="F26" s="7">
        <f t="shared" si="1"/>
        <v>-8.7906206912462252</v>
      </c>
      <c r="G26" s="2">
        <f t="shared" si="4"/>
        <v>8.2121096819438143E-3</v>
      </c>
    </row>
    <row r="27" spans="1:13" x14ac:dyDescent="0.35">
      <c r="A27" s="15">
        <v>44834</v>
      </c>
      <c r="B27" s="13">
        <v>-8.74</v>
      </c>
      <c r="C27" s="14">
        <v>-54.5</v>
      </c>
      <c r="D27" s="2">
        <f t="shared" si="3"/>
        <v>15.420000000000002</v>
      </c>
      <c r="E27" s="16">
        <v>759</v>
      </c>
      <c r="F27" s="7">
        <f t="shared" si="1"/>
        <v>-8.6822032762373276</v>
      </c>
      <c r="G27" s="2">
        <f t="shared" si="4"/>
        <v>3.3404612776986886E-3</v>
      </c>
    </row>
    <row r="28" spans="1:13" x14ac:dyDescent="0.35">
      <c r="A28" s="15">
        <v>44848</v>
      </c>
      <c r="B28" s="13">
        <v>-7.37</v>
      </c>
      <c r="C28" s="14">
        <v>-43.3</v>
      </c>
      <c r="D28" s="2">
        <f t="shared" si="3"/>
        <v>15.660000000000004</v>
      </c>
      <c r="E28" s="16">
        <v>773</v>
      </c>
      <c r="F28" s="7">
        <f t="shared" si="1"/>
        <v>-8.6623102323928034</v>
      </c>
      <c r="G28" s="2">
        <f t="shared" si="4"/>
        <v>1.6700657367471412</v>
      </c>
    </row>
    <row r="29" spans="1:13" x14ac:dyDescent="0.35">
      <c r="A29" s="15">
        <v>44862</v>
      </c>
      <c r="B29" s="13">
        <v>-8.2899999999999991</v>
      </c>
      <c r="C29" s="14">
        <v>-51.2</v>
      </c>
      <c r="D29" s="2">
        <f t="shared" si="3"/>
        <v>15.11999999999999</v>
      </c>
      <c r="E29" s="16">
        <v>787</v>
      </c>
      <c r="F29" s="7">
        <f t="shared" si="1"/>
        <v>-8.6655671222311774</v>
      </c>
      <c r="G29" s="2">
        <f t="shared" si="4"/>
        <v>0.14105066330100879</v>
      </c>
      <c r="J29" s="42" t="s">
        <v>19</v>
      </c>
      <c r="K29" s="42"/>
      <c r="L29" s="42"/>
      <c r="M29" s="42"/>
    </row>
    <row r="30" spans="1:13" x14ac:dyDescent="0.35">
      <c r="A30" s="15">
        <v>44873</v>
      </c>
      <c r="B30" s="13">
        <v>-8.34</v>
      </c>
      <c r="C30" s="14">
        <v>-51.4</v>
      </c>
      <c r="D30" s="2">
        <f t="shared" si="3"/>
        <v>15.32</v>
      </c>
      <c r="E30" s="16">
        <v>798</v>
      </c>
      <c r="F30" s="7">
        <f t="shared" si="1"/>
        <v>-8.6842906890689822</v>
      </c>
      <c r="G30" s="2">
        <f t="shared" si="4"/>
        <v>0.11853607857959465</v>
      </c>
      <c r="J30" s="22"/>
      <c r="K30" s="21" t="s">
        <v>1</v>
      </c>
      <c r="L30" s="21" t="s">
        <v>2</v>
      </c>
      <c r="M30" s="21" t="s">
        <v>3</v>
      </c>
    </row>
    <row r="31" spans="1:13" x14ac:dyDescent="0.35">
      <c r="A31" s="15">
        <v>44897</v>
      </c>
      <c r="B31" s="13">
        <v>-8.4</v>
      </c>
      <c r="C31" s="14">
        <v>-49</v>
      </c>
      <c r="D31" s="2">
        <f t="shared" si="3"/>
        <v>18.200000000000003</v>
      </c>
      <c r="E31" s="16">
        <v>822</v>
      </c>
      <c r="F31" s="7">
        <f t="shared" si="1"/>
        <v>-8.770508866621908</v>
      </c>
      <c r="G31" s="2">
        <f t="shared" si="4"/>
        <v>0.13727682024545054</v>
      </c>
      <c r="J31" s="20" t="s">
        <v>4</v>
      </c>
      <c r="K31" s="20">
        <v>-8.9951612903225779</v>
      </c>
      <c r="L31" s="20">
        <v>-56.245161290322599</v>
      </c>
      <c r="M31" s="20">
        <v>15.71612903225806</v>
      </c>
    </row>
    <row r="32" spans="1:13" x14ac:dyDescent="0.35">
      <c r="A32" s="15">
        <v>44944</v>
      </c>
      <c r="B32" s="13">
        <v>-8.64</v>
      </c>
      <c r="C32" s="14">
        <v>-54</v>
      </c>
      <c r="D32" s="2">
        <f t="shared" si="3"/>
        <v>15.120000000000005</v>
      </c>
      <c r="E32" s="16">
        <v>869</v>
      </c>
      <c r="F32" s="7">
        <f t="shared" si="1"/>
        <v>-9.0608068055766466</v>
      </c>
      <c r="G32" s="2">
        <f t="shared" si="4"/>
        <v>0.1770783676196212</v>
      </c>
      <c r="J32" s="20" t="s">
        <v>5</v>
      </c>
      <c r="K32" s="20">
        <v>-7.37</v>
      </c>
      <c r="L32" s="20">
        <v>-43.3</v>
      </c>
      <c r="M32" s="20">
        <v>18.200000000000003</v>
      </c>
    </row>
    <row r="33" spans="1:13" x14ac:dyDescent="0.35">
      <c r="A33" s="4" t="s">
        <v>4</v>
      </c>
      <c r="B33" s="3">
        <f>AVERAGE(B1:B32)</f>
        <v>-8.9951612903225779</v>
      </c>
      <c r="C33" s="3">
        <f>AVERAGE(C1:C32)</f>
        <v>-56.245161290322599</v>
      </c>
      <c r="D33" s="3">
        <f>AVERAGE(D1:D32)</f>
        <v>15.71612903225806</v>
      </c>
      <c r="E33" s="2"/>
      <c r="F33" s="7"/>
      <c r="G33" s="2">
        <f>SUM(G3:G32)</f>
        <v>5.4345658277583366</v>
      </c>
      <c r="J33" s="20" t="s">
        <v>6</v>
      </c>
      <c r="K33" s="20">
        <v>-9.99</v>
      </c>
      <c r="L33" s="20">
        <v>-65.5</v>
      </c>
      <c r="M33" s="20">
        <v>9.8999999999999915</v>
      </c>
    </row>
    <row r="34" spans="1:13" x14ac:dyDescent="0.35">
      <c r="A34" s="4" t="s">
        <v>5</v>
      </c>
      <c r="B34" s="3">
        <f>MAX(B1:B32)</f>
        <v>-7.37</v>
      </c>
      <c r="C34" s="3">
        <f>MAX(C1:C32)</f>
        <v>-43.3</v>
      </c>
      <c r="D34" s="3">
        <f>MAX(D1:D32)</f>
        <v>18.200000000000003</v>
      </c>
      <c r="E34" s="2"/>
      <c r="F34" s="7"/>
      <c r="G34" s="2"/>
      <c r="J34" s="20" t="s">
        <v>7</v>
      </c>
      <c r="K34" s="20">
        <v>0.52449894164330424</v>
      </c>
      <c r="L34" s="20">
        <v>4.0250746336498686</v>
      </c>
      <c r="M34" s="20">
        <v>1.475564699630519</v>
      </c>
    </row>
    <row r="35" spans="1:13" x14ac:dyDescent="0.35">
      <c r="A35" s="4" t="s">
        <v>6</v>
      </c>
      <c r="B35" s="3">
        <f>MIN(B1:B32)</f>
        <v>-9.99</v>
      </c>
      <c r="C35" s="3">
        <f>MIN(C1:C32)</f>
        <v>-65.5</v>
      </c>
      <c r="D35" s="3">
        <f>MIN(D1:D32)</f>
        <v>9.8999999999999915</v>
      </c>
      <c r="E35" s="2"/>
      <c r="F35" s="7"/>
      <c r="G35" s="2"/>
      <c r="J35" s="20"/>
      <c r="K35" s="20"/>
      <c r="L35" s="20"/>
      <c r="M35" s="20"/>
    </row>
    <row r="36" spans="1:13" x14ac:dyDescent="0.35">
      <c r="A36" s="4" t="s">
        <v>7</v>
      </c>
      <c r="B36" s="3">
        <f>STDEV(B1:B32)</f>
        <v>0.52449894164330424</v>
      </c>
      <c r="C36" s="3">
        <f>STDEV(C1:C32)</f>
        <v>4.0250746336498686</v>
      </c>
      <c r="D36" s="3">
        <f>STDEV(D1:D32)</f>
        <v>1.475564699630519</v>
      </c>
      <c r="E36" s="2"/>
      <c r="F36" s="7"/>
      <c r="G36" s="2"/>
      <c r="J36" s="20" t="s">
        <v>17</v>
      </c>
      <c r="K36" s="20">
        <v>31</v>
      </c>
      <c r="L36" s="20">
        <v>31</v>
      </c>
      <c r="M36" s="20">
        <v>31</v>
      </c>
    </row>
    <row r="37" spans="1:13" x14ac:dyDescent="0.35">
      <c r="A37" s="4" t="s">
        <v>8</v>
      </c>
      <c r="B37" s="5">
        <f>COUNT(B1:B32)</f>
        <v>31</v>
      </c>
      <c r="C37" s="5">
        <f>COUNT(C1:C32)</f>
        <v>31</v>
      </c>
      <c r="D37" s="5">
        <f>COUNT(D1:D32)</f>
        <v>31</v>
      </c>
      <c r="E37" s="2"/>
      <c r="F37" s="7"/>
      <c r="G37" s="2"/>
    </row>
    <row r="40" spans="1:13" ht="15" thickBot="1" x14ac:dyDescent="0.4">
      <c r="A40" s="1" t="s">
        <v>0</v>
      </c>
      <c r="B40" s="1" t="s">
        <v>1</v>
      </c>
      <c r="C40" s="1" t="s">
        <v>2</v>
      </c>
      <c r="D40" s="1" t="s">
        <v>3</v>
      </c>
      <c r="E40" s="1" t="s">
        <v>9</v>
      </c>
      <c r="F40" s="1" t="s">
        <v>10</v>
      </c>
      <c r="H40" s="39" t="s">
        <v>14</v>
      </c>
      <c r="I40" s="40">
        <v>-7.6597370517555454</v>
      </c>
    </row>
    <row r="41" spans="1:13" ht="15" thickBot="1" x14ac:dyDescent="0.4">
      <c r="A41" s="15">
        <v>44075</v>
      </c>
      <c r="B41" s="10">
        <v>-9</v>
      </c>
      <c r="C41" s="2">
        <v>-56.6</v>
      </c>
      <c r="D41" s="2">
        <f t="shared" ref="D41:D68" si="5">C41-8*B41</f>
        <v>15.399999999999999</v>
      </c>
      <c r="E41" s="16">
        <v>0</v>
      </c>
      <c r="F41" s="7"/>
      <c r="H41" s="39" t="s">
        <v>13</v>
      </c>
      <c r="I41" s="40">
        <v>-2.0298669713471598</v>
      </c>
    </row>
    <row r="42" spans="1:13" ht="15" thickBot="1" x14ac:dyDescent="0.4">
      <c r="A42" s="15">
        <v>44096</v>
      </c>
      <c r="B42" s="10">
        <v>-9.0500000000000007</v>
      </c>
      <c r="C42" s="2">
        <v>-57.3</v>
      </c>
      <c r="D42" s="2">
        <f t="shared" si="5"/>
        <v>15.100000000000009</v>
      </c>
      <c r="E42" s="16">
        <f>A42-$A$41</f>
        <v>21</v>
      </c>
      <c r="F42" s="7">
        <f>$I$1+$I$2*COS((2*PI()/365)*(A42-$A$41)-$I$3)</f>
        <v>-8.7035758285295053</v>
      </c>
      <c r="H42" s="39" t="s">
        <v>12</v>
      </c>
      <c r="I42" s="40">
        <v>9.4846620846593837</v>
      </c>
    </row>
    <row r="43" spans="1:13" ht="15" thickBot="1" x14ac:dyDescent="0.4">
      <c r="A43" s="15">
        <v>44112</v>
      </c>
      <c r="B43" s="10">
        <v>-8.9</v>
      </c>
      <c r="C43" s="2">
        <v>-55.3</v>
      </c>
      <c r="D43" s="2">
        <f t="shared" si="5"/>
        <v>15.900000000000006</v>
      </c>
      <c r="E43" s="16">
        <f t="shared" ref="E43:E68" si="6">A43-$A$41</f>
        <v>37</v>
      </c>
      <c r="F43" s="7">
        <f t="shared" ref="F43:F79" si="7">$I$1+$I$2*COS((2*PI()/365)*(A43-$A$41)-$I$3)</f>
        <v>-8.6680379053437733</v>
      </c>
    </row>
    <row r="44" spans="1:13" ht="15" thickBot="1" x14ac:dyDescent="0.4">
      <c r="A44" s="15">
        <v>44127</v>
      </c>
      <c r="B44" s="10">
        <v>-9.0399999999999991</v>
      </c>
      <c r="C44" s="2">
        <v>-55</v>
      </c>
      <c r="D44" s="2">
        <f t="shared" si="5"/>
        <v>17.319999999999993</v>
      </c>
      <c r="E44" s="16">
        <f t="shared" si="6"/>
        <v>52</v>
      </c>
      <c r="F44" s="7">
        <f t="shared" si="7"/>
        <v>-8.6617295011358397</v>
      </c>
    </row>
    <row r="45" spans="1:13" ht="15" thickBot="1" x14ac:dyDescent="0.4">
      <c r="A45" s="15">
        <v>44139</v>
      </c>
      <c r="B45" s="11">
        <v>-8.99</v>
      </c>
      <c r="C45" s="2">
        <v>-56.1</v>
      </c>
      <c r="D45" s="2">
        <f t="shared" si="5"/>
        <v>15.82</v>
      </c>
      <c r="E45" s="16">
        <f t="shared" si="6"/>
        <v>64</v>
      </c>
      <c r="F45" s="7">
        <f t="shared" si="7"/>
        <v>-8.6758704675230334</v>
      </c>
    </row>
    <row r="46" spans="1:13" ht="15" thickBot="1" x14ac:dyDescent="0.4">
      <c r="A46" s="15">
        <v>44173</v>
      </c>
      <c r="B46" s="11">
        <v>-8.7799999999999994</v>
      </c>
      <c r="C46" s="2">
        <v>-54.3</v>
      </c>
      <c r="D46" s="2">
        <f t="shared" si="5"/>
        <v>15.939999999999998</v>
      </c>
      <c r="E46" s="16">
        <f t="shared" si="6"/>
        <v>98</v>
      </c>
      <c r="F46" s="7">
        <f t="shared" si="7"/>
        <v>-8.8005232850369524</v>
      </c>
    </row>
    <row r="47" spans="1:13" ht="15" thickBot="1" x14ac:dyDescent="0.4">
      <c r="A47" s="15">
        <v>44201</v>
      </c>
      <c r="B47" s="10">
        <v>-9.01</v>
      </c>
      <c r="C47" s="2">
        <v>-57.2</v>
      </c>
      <c r="D47" s="2">
        <f t="shared" si="5"/>
        <v>14.879999999999995</v>
      </c>
      <c r="E47" s="16">
        <f t="shared" si="6"/>
        <v>126</v>
      </c>
      <c r="F47" s="7">
        <f t="shared" si="7"/>
        <v>-8.971638793155984</v>
      </c>
    </row>
    <row r="48" spans="1:13" ht="15" thickBot="1" x14ac:dyDescent="0.4">
      <c r="A48" s="15">
        <v>44231</v>
      </c>
      <c r="B48" s="10">
        <v>-9.25</v>
      </c>
      <c r="C48" s="2">
        <v>-57.3</v>
      </c>
      <c r="D48" s="2">
        <f t="shared" si="5"/>
        <v>16.700000000000003</v>
      </c>
      <c r="E48" s="16">
        <f t="shared" si="6"/>
        <v>156</v>
      </c>
      <c r="F48" s="7">
        <f t="shared" si="7"/>
        <v>-9.1768704891670563</v>
      </c>
    </row>
    <row r="49" spans="1:6" ht="15" thickBot="1" x14ac:dyDescent="0.4">
      <c r="A49" s="15">
        <v>44257</v>
      </c>
      <c r="B49" s="10">
        <v>-9.42</v>
      </c>
      <c r="C49" s="2">
        <v>-58.3</v>
      </c>
      <c r="D49" s="2">
        <f t="shared" si="5"/>
        <v>17.060000000000002</v>
      </c>
      <c r="E49" s="16">
        <f t="shared" si="6"/>
        <v>182</v>
      </c>
      <c r="F49" s="7">
        <f t="shared" si="7"/>
        <v>-9.3324804396028576</v>
      </c>
    </row>
    <row r="50" spans="1:6" ht="15" thickBot="1" x14ac:dyDescent="0.4">
      <c r="A50" s="15">
        <v>44266</v>
      </c>
      <c r="B50" s="11">
        <v>-9.43</v>
      </c>
      <c r="C50" s="2">
        <v>-57.6</v>
      </c>
      <c r="D50" s="2">
        <f t="shared" si="5"/>
        <v>17.839999999999996</v>
      </c>
      <c r="E50" s="16">
        <f t="shared" si="6"/>
        <v>191</v>
      </c>
      <c r="F50" s="7">
        <f t="shared" si="7"/>
        <v>-9.3752642104830635</v>
      </c>
    </row>
    <row r="51" spans="1:6" ht="15" thickBot="1" x14ac:dyDescent="0.4">
      <c r="A51" s="15">
        <v>44300</v>
      </c>
      <c r="B51" s="10">
        <v>-9.6300000000000008</v>
      </c>
      <c r="C51" s="2">
        <v>-61.2</v>
      </c>
      <c r="D51" s="2">
        <f t="shared" si="5"/>
        <v>15.840000000000003</v>
      </c>
      <c r="E51" s="16">
        <f t="shared" si="6"/>
        <v>225</v>
      </c>
      <c r="F51" s="7">
        <f t="shared" si="7"/>
        <v>-9.4630326366904267</v>
      </c>
    </row>
    <row r="52" spans="1:6" ht="15" thickBot="1" x14ac:dyDescent="0.4">
      <c r="A52" s="15">
        <v>44313</v>
      </c>
      <c r="B52" s="11">
        <v>-9.4600000000000009</v>
      </c>
      <c r="C52" s="2">
        <v>-59.8</v>
      </c>
      <c r="D52" s="2">
        <f t="shared" si="5"/>
        <v>15.88000000000001</v>
      </c>
      <c r="E52" s="16">
        <f t="shared" si="6"/>
        <v>238</v>
      </c>
      <c r="F52" s="7">
        <f t="shared" si="7"/>
        <v>-9.4615523755015367</v>
      </c>
    </row>
    <row r="53" spans="1:6" ht="15" thickBot="1" x14ac:dyDescent="0.4">
      <c r="A53" s="15">
        <v>44328</v>
      </c>
      <c r="B53" s="11">
        <v>-9.6</v>
      </c>
      <c r="C53" s="2">
        <v>-60.6</v>
      </c>
      <c r="D53" s="2">
        <f t="shared" si="5"/>
        <v>16.199999999999996</v>
      </c>
      <c r="E53" s="16">
        <f t="shared" si="6"/>
        <v>253</v>
      </c>
      <c r="F53" s="7">
        <f t="shared" si="7"/>
        <v>-9.4351904173425947</v>
      </c>
    </row>
    <row r="54" spans="1:6" ht="15" thickBot="1" x14ac:dyDescent="0.4">
      <c r="A54" s="15">
        <v>44349</v>
      </c>
      <c r="B54" s="10">
        <v>-9.5399999999999991</v>
      </c>
      <c r="C54" s="2">
        <v>-59.7</v>
      </c>
      <c r="D54" s="2">
        <f t="shared" si="5"/>
        <v>16.61999999999999</v>
      </c>
      <c r="E54" s="16">
        <f t="shared" si="6"/>
        <v>274</v>
      </c>
      <c r="F54" s="7">
        <f t="shared" si="7"/>
        <v>-9.3575135509150904</v>
      </c>
    </row>
    <row r="55" spans="1:6" ht="15" thickBot="1" x14ac:dyDescent="0.4">
      <c r="A55" s="15">
        <v>44384</v>
      </c>
      <c r="B55" s="10">
        <v>-8.4499999999999993</v>
      </c>
      <c r="C55" s="2">
        <v>-57.7</v>
      </c>
      <c r="D55" s="2">
        <f t="shared" si="5"/>
        <v>9.8999999999999915</v>
      </c>
      <c r="E55" s="16">
        <f t="shared" si="6"/>
        <v>309</v>
      </c>
      <c r="F55" s="7">
        <f t="shared" si="7"/>
        <v>-9.1506453997202684</v>
      </c>
    </row>
    <row r="56" spans="1:6" ht="15" thickBot="1" x14ac:dyDescent="0.4">
      <c r="A56" s="15">
        <v>44412</v>
      </c>
      <c r="B56" s="10">
        <v>-9.2200000000000006</v>
      </c>
      <c r="C56" s="2">
        <v>-58</v>
      </c>
      <c r="D56" s="2">
        <f t="shared" si="5"/>
        <v>15.760000000000005</v>
      </c>
      <c r="E56" s="16">
        <f t="shared" si="6"/>
        <v>337</v>
      </c>
      <c r="F56" s="7">
        <f t="shared" si="7"/>
        <v>-8.9587786754523133</v>
      </c>
    </row>
    <row r="57" spans="1:6" ht="15" thickBot="1" x14ac:dyDescent="0.4">
      <c r="A57" s="15">
        <v>44440</v>
      </c>
      <c r="B57" s="10">
        <v>-9.0399999999999991</v>
      </c>
      <c r="C57" s="2">
        <v>-57.1</v>
      </c>
      <c r="D57" s="2">
        <f t="shared" si="5"/>
        <v>15.219999999999992</v>
      </c>
      <c r="E57" s="16">
        <f t="shared" si="6"/>
        <v>365</v>
      </c>
      <c r="F57" s="7">
        <f t="shared" si="7"/>
        <v>-8.7906206912462252</v>
      </c>
    </row>
    <row r="58" spans="1:6" ht="15" thickBot="1" x14ac:dyDescent="0.4">
      <c r="A58" s="15">
        <v>44475</v>
      </c>
      <c r="B58" s="10">
        <v>-8.5299999999999994</v>
      </c>
      <c r="C58" s="2">
        <v>-53.4</v>
      </c>
      <c r="D58" s="2">
        <f t="shared" si="5"/>
        <v>14.839999999999996</v>
      </c>
      <c r="E58" s="16">
        <f t="shared" si="6"/>
        <v>400</v>
      </c>
      <c r="F58" s="7">
        <f t="shared" si="7"/>
        <v>-8.6708865170902349</v>
      </c>
    </row>
    <row r="59" spans="1:6" ht="15" thickBot="1" x14ac:dyDescent="0.4">
      <c r="A59" s="15">
        <v>44496</v>
      </c>
      <c r="B59" s="10">
        <v>-9.99</v>
      </c>
      <c r="C59" s="2">
        <v>-65.5</v>
      </c>
      <c r="D59" s="2">
        <f t="shared" si="5"/>
        <v>14.420000000000002</v>
      </c>
      <c r="E59" s="16">
        <f t="shared" si="6"/>
        <v>421</v>
      </c>
      <c r="F59" s="7">
        <f t="shared" si="7"/>
        <v>-8.6645630784966912</v>
      </c>
    </row>
    <row r="60" spans="1:6" ht="15" thickBot="1" x14ac:dyDescent="0.4">
      <c r="A60" s="15">
        <v>44517</v>
      </c>
      <c r="B60" s="10"/>
      <c r="C60" s="2"/>
      <c r="D60" s="2"/>
      <c r="E60" s="16">
        <f>A60-$A$41</f>
        <v>442</v>
      </c>
      <c r="F60" s="7">
        <f>$I$1+$I$2*COS((2*PI()/365)*(A60-$A$41)-$I$3)</f>
        <v>-8.7097211050531396</v>
      </c>
    </row>
    <row r="61" spans="1:6" ht="15" thickBot="1" x14ac:dyDescent="0.4">
      <c r="A61" s="15">
        <v>44538</v>
      </c>
      <c r="B61" s="10"/>
      <c r="C61" s="2"/>
      <c r="D61" s="2"/>
      <c r="E61" s="16">
        <f t="shared" si="6"/>
        <v>463</v>
      </c>
      <c r="F61" s="7">
        <f t="shared" si="7"/>
        <v>-8.8005232850369524</v>
      </c>
    </row>
    <row r="62" spans="1:6" ht="15" thickBot="1" x14ac:dyDescent="0.4">
      <c r="A62" s="15">
        <v>44559</v>
      </c>
      <c r="B62" s="10"/>
      <c r="C62" s="2"/>
      <c r="D62" s="2"/>
      <c r="E62" s="16">
        <f t="shared" si="6"/>
        <v>484</v>
      </c>
      <c r="F62" s="7">
        <f t="shared" si="7"/>
        <v>-8.9252321562497468</v>
      </c>
    </row>
    <row r="63" spans="1:6" ht="15" thickBot="1" x14ac:dyDescent="0.4">
      <c r="A63" s="15">
        <v>44580</v>
      </c>
      <c r="B63" s="10"/>
      <c r="C63" s="2"/>
      <c r="D63" s="2"/>
      <c r="E63" s="16">
        <f t="shared" si="6"/>
        <v>505</v>
      </c>
      <c r="F63" s="7">
        <f t="shared" si="7"/>
        <v>-9.067727338520875</v>
      </c>
    </row>
    <row r="64" spans="1:6" ht="15" thickBot="1" x14ac:dyDescent="0.4">
      <c r="A64" s="15">
        <v>44601</v>
      </c>
      <c r="B64" s="10"/>
      <c r="C64" s="2"/>
      <c r="D64" s="2"/>
      <c r="E64" s="16">
        <f t="shared" si="6"/>
        <v>526</v>
      </c>
      <c r="F64" s="7">
        <f t="shared" si="7"/>
        <v>-9.2095893201639747</v>
      </c>
    </row>
    <row r="65" spans="1:6" ht="15" thickBot="1" x14ac:dyDescent="0.4">
      <c r="A65" s="15">
        <v>44622</v>
      </c>
      <c r="B65" s="10"/>
      <c r="C65" s="2"/>
      <c r="D65" s="2"/>
      <c r="E65" s="16">
        <f t="shared" si="6"/>
        <v>547</v>
      </c>
      <c r="F65" s="7">
        <f t="shared" si="7"/>
        <v>-9.3324804396028593</v>
      </c>
    </row>
    <row r="66" spans="1:6" ht="15" thickBot="1" x14ac:dyDescent="0.4">
      <c r="A66" s="15">
        <v>44643</v>
      </c>
      <c r="B66" s="10"/>
      <c r="C66" s="2"/>
      <c r="D66" s="2"/>
      <c r="E66" s="16">
        <f t="shared" si="6"/>
        <v>568</v>
      </c>
      <c r="F66" s="7">
        <f t="shared" si="7"/>
        <v>-9.4205152867164514</v>
      </c>
    </row>
    <row r="67" spans="1:6" ht="15" thickBot="1" x14ac:dyDescent="0.4">
      <c r="A67" s="15">
        <v>44664</v>
      </c>
      <c r="B67" s="10"/>
      <c r="C67" s="2"/>
      <c r="D67" s="2"/>
      <c r="E67" s="16">
        <f t="shared" si="6"/>
        <v>589</v>
      </c>
      <c r="F67" s="7">
        <f t="shared" si="7"/>
        <v>-9.4623141161030428</v>
      </c>
    </row>
    <row r="68" spans="1:6" ht="15" thickBot="1" x14ac:dyDescent="0.4">
      <c r="A68" s="15">
        <v>44671</v>
      </c>
      <c r="B68" s="10">
        <v>-9.7100000000000009</v>
      </c>
      <c r="C68" s="2">
        <v>-60.5</v>
      </c>
      <c r="D68" s="2">
        <f t="shared" si="5"/>
        <v>17.180000000000007</v>
      </c>
      <c r="E68" s="16">
        <f t="shared" si="6"/>
        <v>596</v>
      </c>
      <c r="F68" s="7">
        <f t="shared" si="7"/>
        <v>-9.4648484012530574</v>
      </c>
    </row>
    <row r="69" spans="1:6" ht="15" thickBot="1" x14ac:dyDescent="0.4">
      <c r="A69" s="15">
        <v>44686</v>
      </c>
      <c r="B69" s="10">
        <v>-9.3800000000000008</v>
      </c>
      <c r="C69" s="2">
        <v>-57.9</v>
      </c>
      <c r="D69" s="2">
        <f>C69-8*B69</f>
        <v>17.140000000000008</v>
      </c>
      <c r="E69" s="16">
        <v>611</v>
      </c>
      <c r="F69" s="7">
        <f>$I$1+$I$2*COS((2*PI()/365)*(A69-$A$41)-$I$3)</f>
        <v>-9.4507115056334747</v>
      </c>
    </row>
    <row r="70" spans="1:6" x14ac:dyDescent="0.35">
      <c r="A70" s="15">
        <v>44728</v>
      </c>
      <c r="B70" s="12">
        <v>-8.85</v>
      </c>
      <c r="C70" s="2">
        <v>-56.9</v>
      </c>
      <c r="D70" s="2">
        <f t="shared" ref="D70:D79" si="8">C70-8*B70</f>
        <v>13.899999999999999</v>
      </c>
      <c r="E70" s="16">
        <v>653</v>
      </c>
      <c r="F70" s="7">
        <f t="shared" si="7"/>
        <v>-9.2837252211453514</v>
      </c>
    </row>
    <row r="71" spans="1:6" x14ac:dyDescent="0.35">
      <c r="A71" s="15">
        <v>44756</v>
      </c>
      <c r="B71" s="12">
        <v>-9.18</v>
      </c>
      <c r="C71" s="2">
        <v>-57.1</v>
      </c>
      <c r="D71" s="2">
        <f t="shared" si="8"/>
        <v>16.339999999999996</v>
      </c>
      <c r="E71" s="16">
        <v>681</v>
      </c>
      <c r="F71" s="7">
        <f t="shared" si="7"/>
        <v>-9.1028481316861569</v>
      </c>
    </row>
    <row r="72" spans="1:6" x14ac:dyDescent="0.35">
      <c r="A72" s="15">
        <v>44784</v>
      </c>
      <c r="B72" s="12">
        <v>-8.92</v>
      </c>
      <c r="C72" s="2">
        <v>-54.9</v>
      </c>
      <c r="D72" s="2">
        <f t="shared" si="8"/>
        <v>16.46</v>
      </c>
      <c r="E72" s="16">
        <v>709</v>
      </c>
      <c r="F72" s="7">
        <f t="shared" si="7"/>
        <v>-8.9128522950795563</v>
      </c>
    </row>
    <row r="73" spans="1:6" x14ac:dyDescent="0.35">
      <c r="A73" s="15">
        <v>44805</v>
      </c>
      <c r="B73" s="12">
        <v>-8.6999999999999993</v>
      </c>
      <c r="C73" s="2">
        <v>-54.9</v>
      </c>
      <c r="D73" s="2">
        <f t="shared" si="8"/>
        <v>14.699999999999996</v>
      </c>
      <c r="E73" s="16">
        <v>730</v>
      </c>
      <c r="F73" s="7">
        <f t="shared" si="7"/>
        <v>-8.7906206912462252</v>
      </c>
    </row>
    <row r="74" spans="1:6" x14ac:dyDescent="0.35">
      <c r="A74" s="15">
        <v>44834</v>
      </c>
      <c r="B74" s="13">
        <v>-8.74</v>
      </c>
      <c r="C74" s="14">
        <v>-54.5</v>
      </c>
      <c r="D74" s="2">
        <f t="shared" si="8"/>
        <v>15.420000000000002</v>
      </c>
      <c r="E74" s="16">
        <v>759</v>
      </c>
      <c r="F74" s="7">
        <f>$I$1+$I$2*COS((2*PI()/365)*(A74-$A$41)-$I$3)</f>
        <v>-8.6822032762373276</v>
      </c>
    </row>
    <row r="75" spans="1:6" x14ac:dyDescent="0.35">
      <c r="A75" s="15">
        <v>44848</v>
      </c>
      <c r="B75" s="13">
        <v>-7.37</v>
      </c>
      <c r="C75" s="14">
        <v>-43.3</v>
      </c>
      <c r="D75" s="2">
        <f t="shared" si="8"/>
        <v>15.660000000000004</v>
      </c>
      <c r="E75" s="16">
        <v>773</v>
      </c>
      <c r="F75" s="7">
        <f t="shared" si="7"/>
        <v>-8.6623102323928034</v>
      </c>
    </row>
    <row r="76" spans="1:6" x14ac:dyDescent="0.35">
      <c r="A76" s="15">
        <v>44862</v>
      </c>
      <c r="B76" s="13">
        <v>-8.2899999999999991</v>
      </c>
      <c r="C76" s="14">
        <v>-51.2</v>
      </c>
      <c r="D76" s="2">
        <f t="shared" si="8"/>
        <v>15.11999999999999</v>
      </c>
      <c r="E76" s="16">
        <v>787</v>
      </c>
      <c r="F76" s="7">
        <f t="shared" si="7"/>
        <v>-8.6655671222311774</v>
      </c>
    </row>
    <row r="77" spans="1:6" x14ac:dyDescent="0.35">
      <c r="A77" s="15">
        <v>44873</v>
      </c>
      <c r="B77" s="13">
        <v>-8.34</v>
      </c>
      <c r="C77" s="14">
        <v>-51.4</v>
      </c>
      <c r="D77" s="2">
        <f t="shared" si="8"/>
        <v>15.32</v>
      </c>
      <c r="E77" s="16">
        <v>798</v>
      </c>
      <c r="F77" s="7">
        <f>$I$1+$I$2*COS((2*PI()/365)*(A77-$A$41)-$I$3)</f>
        <v>-8.6842906890689822</v>
      </c>
    </row>
    <row r="78" spans="1:6" x14ac:dyDescent="0.35">
      <c r="A78" s="15">
        <v>44897</v>
      </c>
      <c r="B78" s="13">
        <v>-8.4</v>
      </c>
      <c r="C78" s="14">
        <v>-49</v>
      </c>
      <c r="D78" s="2">
        <f t="shared" si="8"/>
        <v>18.200000000000003</v>
      </c>
      <c r="E78" s="16">
        <v>822</v>
      </c>
      <c r="F78" s="7">
        <f t="shared" si="7"/>
        <v>-8.770508866621908</v>
      </c>
    </row>
    <row r="79" spans="1:6" x14ac:dyDescent="0.35">
      <c r="A79" s="15">
        <v>44944</v>
      </c>
      <c r="B79" s="13">
        <v>-8.64</v>
      </c>
      <c r="C79" s="14">
        <v>-54</v>
      </c>
      <c r="D79" s="2">
        <f t="shared" si="8"/>
        <v>15.120000000000005</v>
      </c>
      <c r="E79" s="16">
        <v>869</v>
      </c>
      <c r="F79" s="7">
        <f t="shared" si="7"/>
        <v>-9.0608068055766466</v>
      </c>
    </row>
  </sheetData>
  <mergeCells count="1">
    <mergeCell ref="J29:M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513C-AC3E-45CF-B2D6-905682E151D5}">
  <dimension ref="A1:O289"/>
  <sheetViews>
    <sheetView zoomScale="126" zoomScaleNormal="85" workbookViewId="0">
      <selection activeCell="H15" sqref="H15"/>
    </sheetView>
  </sheetViews>
  <sheetFormatPr defaultColWidth="8.81640625" defaultRowHeight="14.5" x14ac:dyDescent="0.35"/>
  <cols>
    <col min="1" max="1" width="10.90625" bestFit="1" customWidth="1"/>
    <col min="2" max="2" width="11.81640625" customWidth="1"/>
    <col min="3" max="3" width="10.7265625" bestFit="1" customWidth="1"/>
    <col min="4" max="4" width="8.90625" bestFit="1" customWidth="1"/>
    <col min="5" max="5" width="10.54296875" bestFit="1" customWidth="1"/>
    <col min="6" max="6" width="9.26953125" bestFit="1" customWidth="1"/>
    <col min="7" max="7" width="8.90625" bestFit="1" customWidth="1"/>
    <col min="8" max="8" width="16.6328125" customWidth="1"/>
    <col min="9" max="9" width="8.90625" bestFit="1" customWidth="1"/>
    <col min="12" max="12" width="13.54296875" customWidth="1"/>
    <col min="13" max="15" width="8.90625" bestFit="1" customWidth="1"/>
  </cols>
  <sheetData>
    <row r="1" spans="1:10" x14ac:dyDescent="0.35">
      <c r="A1" t="s">
        <v>23</v>
      </c>
    </row>
    <row r="2" spans="1:10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10</v>
      </c>
      <c r="G2" s="1" t="s">
        <v>11</v>
      </c>
      <c r="H2" s="39" t="s">
        <v>14</v>
      </c>
      <c r="I2" s="40">
        <v>-8.0516962807712478</v>
      </c>
    </row>
    <row r="3" spans="1:10" ht="15" thickBot="1" x14ac:dyDescent="0.4">
      <c r="A3" s="17">
        <v>44343</v>
      </c>
      <c r="B3" s="8">
        <v>-8.4088130000000003</v>
      </c>
      <c r="C3" s="8">
        <v>-53.908256000000002</v>
      </c>
      <c r="D3" s="2">
        <f t="shared" ref="D3:D19" si="0">C3-8*B3</f>
        <v>13.362248000000001</v>
      </c>
      <c r="E3" s="16">
        <v>0</v>
      </c>
      <c r="F3" s="7"/>
      <c r="G3" s="2"/>
      <c r="H3" s="39" t="s">
        <v>13</v>
      </c>
      <c r="I3" s="40">
        <v>-0.68019820584003454</v>
      </c>
    </row>
    <row r="4" spans="1:10" ht="15" thickBot="1" x14ac:dyDescent="0.4">
      <c r="A4" s="17">
        <v>44399</v>
      </c>
      <c r="B4" s="8">
        <v>-8.1005090000000006</v>
      </c>
      <c r="C4" s="8">
        <v>-62.488954</v>
      </c>
      <c r="D4" s="2">
        <f t="shared" si="0"/>
        <v>2.3151180000000053</v>
      </c>
      <c r="E4" s="16">
        <f>A4-$A$3</f>
        <v>56</v>
      </c>
      <c r="F4" s="7">
        <f>$I$2+$I$3*COS((2*PI()/365)*E4+$I$4)</f>
        <v>-7.4589581473317992</v>
      </c>
      <c r="G4" s="2">
        <f>(F4-B4)^2</f>
        <v>0.41158749655929633</v>
      </c>
      <c r="H4" s="39" t="s">
        <v>12</v>
      </c>
      <c r="I4" s="40">
        <v>7.948075221602771</v>
      </c>
    </row>
    <row r="5" spans="1:10" ht="15" thickBot="1" x14ac:dyDescent="0.4">
      <c r="A5" s="17">
        <v>44432</v>
      </c>
      <c r="B5" s="8">
        <v>-7.6695169999999999</v>
      </c>
      <c r="C5" s="8">
        <v>-57.156140999999998</v>
      </c>
      <c r="D5" s="2">
        <f t="shared" si="0"/>
        <v>4.1999950000000013</v>
      </c>
      <c r="E5" s="16">
        <f t="shared" ref="E5:E19" si="1">A5-$A$3</f>
        <v>89</v>
      </c>
      <c r="F5" s="7">
        <f>$I$2+$I$3*COS((2*PI()/365)*E5+$I$4)</f>
        <v>-7.3725401816460234</v>
      </c>
      <c r="G5" s="2">
        <f>(F5-B5)^2</f>
        <v>8.8195230639650748E-2</v>
      </c>
      <c r="H5" s="39" t="s">
        <v>16</v>
      </c>
      <c r="I5" s="41">
        <v>1.7214E-2</v>
      </c>
    </row>
    <row r="6" spans="1:10" ht="15" thickBot="1" x14ac:dyDescent="0.4">
      <c r="A6" s="17">
        <v>44464</v>
      </c>
      <c r="B6" s="18"/>
      <c r="C6" s="18"/>
      <c r="D6" s="2"/>
      <c r="E6" s="16">
        <f t="shared" si="1"/>
        <v>121</v>
      </c>
      <c r="F6" s="7">
        <f t="shared" ref="F6:F19" si="2">$I$2+$I$3*COS((2*PI()/365)*E6+$I$4)</f>
        <v>-7.4927027657036884</v>
      </c>
      <c r="G6" s="2"/>
      <c r="H6" s="35" t="s">
        <v>26</v>
      </c>
      <c r="I6" s="31">
        <f>STDEV(B3:B41)/STDEV(B52:B284)</f>
        <v>0.29681447320644838</v>
      </c>
      <c r="J6" s="34" t="s">
        <v>30</v>
      </c>
    </row>
    <row r="7" spans="1:10" ht="15" thickBot="1" x14ac:dyDescent="0.4">
      <c r="A7" s="17">
        <v>44496</v>
      </c>
      <c r="B7" s="18"/>
      <c r="C7" s="18"/>
      <c r="D7" s="2"/>
      <c r="E7" s="16">
        <f t="shared" si="1"/>
        <v>153</v>
      </c>
      <c r="F7" s="7">
        <f t="shared" si="2"/>
        <v>-7.7782407626355257</v>
      </c>
      <c r="G7" s="2"/>
      <c r="H7" s="36" t="s">
        <v>27</v>
      </c>
      <c r="I7" s="32">
        <f>STDEV(F3:F41)/STDEV(F52:F284)</f>
        <v>0.65612853987697906</v>
      </c>
    </row>
    <row r="8" spans="1:10" ht="15" thickBot="1" x14ac:dyDescent="0.4">
      <c r="A8" s="17">
        <v>44528</v>
      </c>
      <c r="B8" s="18"/>
      <c r="C8" s="18"/>
      <c r="D8" s="2"/>
      <c r="E8" s="16">
        <f t="shared" si="1"/>
        <v>185</v>
      </c>
      <c r="F8" s="7">
        <f t="shared" si="2"/>
        <v>-8.1446791957896867</v>
      </c>
      <c r="G8" s="2"/>
      <c r="H8" s="37" t="s">
        <v>32</v>
      </c>
      <c r="I8" s="33">
        <f>I3/I52</f>
        <v>0.62506220850966232</v>
      </c>
    </row>
    <row r="9" spans="1:10" ht="15" thickBot="1" x14ac:dyDescent="0.4">
      <c r="A9" s="17">
        <v>44534</v>
      </c>
      <c r="B9" s="9">
        <v>-8.6121160000000003</v>
      </c>
      <c r="C9" s="9">
        <v>-55.503397</v>
      </c>
      <c r="D9" s="2">
        <f t="shared" si="0"/>
        <v>13.393531000000003</v>
      </c>
      <c r="E9" s="16">
        <f t="shared" si="1"/>
        <v>191</v>
      </c>
      <c r="F9" s="7">
        <f t="shared" si="2"/>
        <v>-8.2136549232111129</v>
      </c>
      <c r="G9" s="2">
        <f t="shared" ref="G9:G19" si="3">(F9-B9)^2</f>
        <v>0.15877122971575963</v>
      </c>
      <c r="H9" s="38" t="s">
        <v>29</v>
      </c>
      <c r="I9" s="32">
        <f>($I$5^-1)*(((I6^-2)-1)^0.5)</f>
        <v>186.89901535161425</v>
      </c>
      <c r="J9" s="34" t="s">
        <v>31</v>
      </c>
    </row>
    <row r="10" spans="1:10" ht="15" thickBot="1" x14ac:dyDescent="0.4">
      <c r="A10" s="17">
        <v>44565</v>
      </c>
      <c r="B10" s="9"/>
      <c r="C10" s="9"/>
      <c r="D10" s="2"/>
      <c r="E10" s="16">
        <f t="shared" si="1"/>
        <v>222</v>
      </c>
      <c r="F10" s="7">
        <f t="shared" si="2"/>
        <v>-8.5271823388292898</v>
      </c>
      <c r="G10" s="2"/>
      <c r="H10" s="38" t="s">
        <v>28</v>
      </c>
      <c r="I10" s="32">
        <f>($I$5^-1)*(((I7^-2)-1)^0.5)</f>
        <v>66.815059512771612</v>
      </c>
    </row>
    <row r="11" spans="1:10" ht="15" thickBot="1" x14ac:dyDescent="0.4">
      <c r="A11" s="17">
        <v>44604</v>
      </c>
      <c r="B11" s="9">
        <v>-8.5503459999999993</v>
      </c>
      <c r="C11" s="9">
        <v>-32.421447000000001</v>
      </c>
      <c r="D11" s="2">
        <f t="shared" si="0"/>
        <v>35.981320999999994</v>
      </c>
      <c r="E11" s="16">
        <f t="shared" si="1"/>
        <v>261</v>
      </c>
      <c r="F11" s="7">
        <f t="shared" si="2"/>
        <v>-8.7265544381678932</v>
      </c>
      <c r="G11" s="2">
        <f t="shared" si="3"/>
        <v>3.1049413681568484E-2</v>
      </c>
      <c r="H11" s="37" t="s">
        <v>33</v>
      </c>
      <c r="I11" s="33">
        <f>($I$5^-1)*(((I8^-2)-1)^0.5)</f>
        <v>72.54534712205421</v>
      </c>
    </row>
    <row r="12" spans="1:10" ht="15" thickBot="1" x14ac:dyDescent="0.4">
      <c r="A12" s="17">
        <v>44625</v>
      </c>
      <c r="B12" s="8">
        <v>-8.1843470000000007</v>
      </c>
      <c r="C12" s="8">
        <v>-19.345662000000001</v>
      </c>
      <c r="D12" s="2">
        <f t="shared" si="0"/>
        <v>46.129114000000001</v>
      </c>
      <c r="E12" s="16">
        <f t="shared" si="1"/>
        <v>282</v>
      </c>
      <c r="F12" s="7">
        <f t="shared" si="2"/>
        <v>-8.7130224566396315</v>
      </c>
      <c r="G12" s="2">
        <f t="shared" si="3"/>
        <v>0.27949773845312215</v>
      </c>
    </row>
    <row r="13" spans="1:10" ht="15" thickBot="1" x14ac:dyDescent="0.4">
      <c r="A13" s="17">
        <v>44708</v>
      </c>
      <c r="B13" s="8">
        <v>-8.1917559999999998</v>
      </c>
      <c r="C13" s="8">
        <v>-25.118393000000001</v>
      </c>
      <c r="D13" s="2">
        <f t="shared" si="0"/>
        <v>40.415655000000001</v>
      </c>
      <c r="E13" s="16">
        <f t="shared" si="1"/>
        <v>365</v>
      </c>
      <c r="F13" s="7">
        <f t="shared" si="2"/>
        <v>-7.9877883912995786</v>
      </c>
      <c r="G13" s="2">
        <f t="shared" si="3"/>
        <v>4.1602785398968133E-2</v>
      </c>
    </row>
    <row r="14" spans="1:10" ht="15" thickBot="1" x14ac:dyDescent="0.4">
      <c r="A14" s="17">
        <v>44741</v>
      </c>
      <c r="B14" s="8">
        <v>-6.6063809999999998</v>
      </c>
      <c r="C14" s="8">
        <v>-52.596608000000003</v>
      </c>
      <c r="D14" s="2">
        <f t="shared" si="0"/>
        <v>0.25443999999999534</v>
      </c>
      <c r="E14" s="16">
        <f t="shared" si="1"/>
        <v>398</v>
      </c>
      <c r="F14" s="7">
        <f t="shared" si="2"/>
        <v>-7.6334943076086663</v>
      </c>
      <c r="G14" s="2">
        <f t="shared" si="3"/>
        <v>1.0549617466668151</v>
      </c>
    </row>
    <row r="15" spans="1:10" ht="15" thickBot="1" x14ac:dyDescent="0.4">
      <c r="A15" s="17">
        <v>44763</v>
      </c>
      <c r="B15" s="9">
        <v>-5.1203320000000003</v>
      </c>
      <c r="C15" s="9">
        <v>-42.31982</v>
      </c>
      <c r="D15" s="2">
        <f t="shared" si="0"/>
        <v>-1.3571639999999974</v>
      </c>
      <c r="E15" s="16">
        <f t="shared" si="1"/>
        <v>420</v>
      </c>
      <c r="F15" s="7">
        <f t="shared" si="2"/>
        <v>-7.4647894306929787</v>
      </c>
      <c r="G15" s="2">
        <f>(F15-B15)^2</f>
        <v>5.4964806443315215</v>
      </c>
    </row>
    <row r="16" spans="1:10" ht="15" thickBot="1" x14ac:dyDescent="0.4">
      <c r="A16" s="17">
        <v>44816</v>
      </c>
      <c r="B16" s="8">
        <v>-7.6594470000000001</v>
      </c>
      <c r="C16" s="8">
        <v>-16.485669999999999</v>
      </c>
      <c r="D16" s="2">
        <f t="shared" si="0"/>
        <v>44.789906000000002</v>
      </c>
      <c r="E16" s="16">
        <f t="shared" si="1"/>
        <v>473</v>
      </c>
      <c r="F16" s="7">
        <f t="shared" si="2"/>
        <v>-7.4206356056409151</v>
      </c>
      <c r="G16" s="2">
        <f t="shared" si="3"/>
        <v>5.7030882075730441E-2</v>
      </c>
    </row>
    <row r="17" spans="1:7" ht="15" thickBot="1" x14ac:dyDescent="0.4">
      <c r="A17" s="17">
        <v>44851</v>
      </c>
      <c r="B17" s="9">
        <v>-7.9638390000000001</v>
      </c>
      <c r="C17" s="9">
        <v>-51.247199000000002</v>
      </c>
      <c r="D17" s="2">
        <f t="shared" si="0"/>
        <v>12.463512999999999</v>
      </c>
      <c r="E17" s="16">
        <f t="shared" si="1"/>
        <v>508</v>
      </c>
      <c r="F17" s="7">
        <f t="shared" si="2"/>
        <v>-7.6755994077577565</v>
      </c>
      <c r="G17" s="2">
        <f t="shared" si="3"/>
        <v>8.308206253597486E-2</v>
      </c>
    </row>
    <row r="18" spans="1:7" ht="15" thickBot="1" x14ac:dyDescent="0.4">
      <c r="A18" s="17">
        <v>44876</v>
      </c>
      <c r="B18" s="9">
        <v>-7.9076829999999996</v>
      </c>
      <c r="C18" s="9">
        <v>-35.337032000000001</v>
      </c>
      <c r="D18" s="2">
        <f t="shared" si="0"/>
        <v>27.924431999999996</v>
      </c>
      <c r="E18" s="16">
        <f t="shared" si="1"/>
        <v>533</v>
      </c>
      <c r="F18" s="7">
        <f t="shared" si="2"/>
        <v>-7.9463428701335665</v>
      </c>
      <c r="G18" s="2">
        <f t="shared" si="3"/>
        <v>1.4945855587442638E-3</v>
      </c>
    </row>
    <row r="19" spans="1:7" ht="15" thickBot="1" x14ac:dyDescent="0.4">
      <c r="A19" s="17">
        <v>44907</v>
      </c>
      <c r="B19" s="8">
        <v>-7.6897010000000003</v>
      </c>
      <c r="C19" s="8">
        <v>-37.880871999999997</v>
      </c>
      <c r="D19" s="2">
        <f t="shared" si="0"/>
        <v>23.636736000000006</v>
      </c>
      <c r="E19" s="16">
        <f t="shared" si="1"/>
        <v>564</v>
      </c>
      <c r="F19" s="7">
        <f t="shared" si="2"/>
        <v>-8.3028127745772551</v>
      </c>
      <c r="G19" s="2">
        <f t="shared" si="3"/>
        <v>0.37590604812527045</v>
      </c>
    </row>
    <row r="20" spans="1:7" ht="15" thickBot="1" x14ac:dyDescent="0.4">
      <c r="A20" s="17">
        <v>44956</v>
      </c>
      <c r="B20" s="8">
        <v>-8.7955450000000006</v>
      </c>
      <c r="C20" s="8">
        <v>-50.668045999999997</v>
      </c>
      <c r="D20" s="2">
        <f t="shared" ref="D20:D25" si="4">C20-8*B20</f>
        <v>19.696314000000008</v>
      </c>
      <c r="E20" s="16">
        <f t="shared" ref="E20:E33" si="5">A20-$A$3</f>
        <v>613</v>
      </c>
      <c r="F20" s="7">
        <f t="shared" ref="F20:F33" si="6">$I$2+$I$3*COS((2*PI()/365)*E20+$I$4)</f>
        <v>-8.6908487646769608</v>
      </c>
      <c r="G20" s="2">
        <f t="shared" ref="G20:G25" si="7">(F20-B20)^2</f>
        <v>1.0961301690817335E-2</v>
      </c>
    </row>
    <row r="21" spans="1:7" ht="15" thickBot="1" x14ac:dyDescent="0.4">
      <c r="A21" s="17">
        <v>44975</v>
      </c>
      <c r="B21" s="8">
        <v>-8.0756990000000002</v>
      </c>
      <c r="C21" s="8">
        <v>-45.238185999999999</v>
      </c>
      <c r="D21" s="2">
        <f t="shared" si="4"/>
        <v>19.367406000000003</v>
      </c>
      <c r="E21" s="16">
        <f t="shared" si="5"/>
        <v>632</v>
      </c>
      <c r="F21" s="7">
        <f t="shared" si="6"/>
        <v>-8.7317283509198358</v>
      </c>
      <c r="G21" s="2">
        <f t="shared" si="7"/>
        <v>0.43037450926830079</v>
      </c>
    </row>
    <row r="22" spans="1:7" ht="15" thickBot="1" x14ac:dyDescent="0.4">
      <c r="A22" s="17">
        <v>44996</v>
      </c>
      <c r="B22" s="8">
        <v>-8.3563759999999991</v>
      </c>
      <c r="C22" s="8">
        <v>-50.524459999999998</v>
      </c>
      <c r="D22" s="2">
        <f t="shared" si="4"/>
        <v>16.326547999999995</v>
      </c>
      <c r="E22" s="16">
        <f t="shared" si="5"/>
        <v>653</v>
      </c>
      <c r="F22" s="7">
        <f t="shared" si="6"/>
        <v>-8.6930931993006304</v>
      </c>
      <c r="G22" s="2">
        <f t="shared" si="7"/>
        <v>0.11337847230486103</v>
      </c>
    </row>
    <row r="23" spans="1:7" ht="15" thickBot="1" x14ac:dyDescent="0.4">
      <c r="A23" s="17">
        <v>45038</v>
      </c>
      <c r="B23" s="8">
        <v>-8.5850670000000004</v>
      </c>
      <c r="C23" s="8">
        <v>-52.629164000000003</v>
      </c>
      <c r="D23" s="2">
        <f t="shared" si="4"/>
        <v>16.051372000000001</v>
      </c>
      <c r="E23" s="16">
        <f t="shared" si="5"/>
        <v>695</v>
      </c>
      <c r="F23" s="7">
        <f t="shared" si="6"/>
        <v>-8.3828054797856826</v>
      </c>
      <c r="G23" s="2">
        <f t="shared" si="7"/>
        <v>4.0909722559406919E-2</v>
      </c>
    </row>
    <row r="24" spans="1:7" ht="15" thickBot="1" x14ac:dyDescent="0.4">
      <c r="A24" s="17">
        <v>45067</v>
      </c>
      <c r="B24" s="8">
        <v>-7.0122369999999998</v>
      </c>
      <c r="C24" s="8">
        <v>-41.739668999999999</v>
      </c>
      <c r="D24" s="2">
        <f t="shared" si="4"/>
        <v>14.358226999999999</v>
      </c>
      <c r="E24" s="16">
        <f t="shared" si="5"/>
        <v>724</v>
      </c>
      <c r="F24" s="7">
        <f t="shared" si="6"/>
        <v>-8.0579483367761018</v>
      </c>
      <c r="G24" s="2">
        <f t="shared" si="7"/>
        <v>1.0935121998620621</v>
      </c>
    </row>
    <row r="25" spans="1:7" ht="15" thickBot="1" x14ac:dyDescent="0.4">
      <c r="A25" s="17">
        <v>45091</v>
      </c>
      <c r="B25" s="9">
        <v>-8.1306820000000002</v>
      </c>
      <c r="C25" s="9">
        <v>-48.743129000000003</v>
      </c>
      <c r="D25" s="2">
        <f t="shared" si="4"/>
        <v>16.302326999999998</v>
      </c>
      <c r="E25" s="16">
        <f t="shared" si="5"/>
        <v>748</v>
      </c>
      <c r="F25" s="7">
        <f t="shared" si="6"/>
        <v>-7.7843424418487492</v>
      </c>
      <c r="G25" s="2">
        <f t="shared" si="7"/>
        <v>0.11995108954040373</v>
      </c>
    </row>
    <row r="26" spans="1:7" ht="15" thickBot="1" x14ac:dyDescent="0.4">
      <c r="A26" s="17">
        <v>45135</v>
      </c>
      <c r="B26" s="8">
        <v>-7.6985299999999999</v>
      </c>
      <c r="C26" s="8">
        <v>-47.046509999999998</v>
      </c>
      <c r="D26" s="2">
        <f>C26-8*B26</f>
        <v>14.541730000000001</v>
      </c>
      <c r="E26" s="16">
        <f t="shared" si="5"/>
        <v>792</v>
      </c>
      <c r="F26" s="7">
        <f t="shared" si="6"/>
        <v>-7.427715717410261</v>
      </c>
      <c r="G26" s="2">
        <f>(F26-B26)^2</f>
        <v>7.3340375654594919E-2</v>
      </c>
    </row>
    <row r="27" spans="1:7" ht="15" thickBot="1" x14ac:dyDescent="0.4">
      <c r="A27" s="17">
        <v>45167</v>
      </c>
      <c r="B27" s="8">
        <v>-7.9564339999999998</v>
      </c>
      <c r="C27" s="8">
        <v>-48.93826</v>
      </c>
      <c r="D27" s="2">
        <f t="shared" ref="D27:D33" si="8">C27-8*B27</f>
        <v>14.713211999999999</v>
      </c>
      <c r="E27" s="16">
        <f t="shared" si="5"/>
        <v>824</v>
      </c>
      <c r="F27" s="7">
        <f t="shared" si="6"/>
        <v>-7.3782898112120758</v>
      </c>
      <c r="G27" s="2">
        <f t="shared" ref="G27:G33" si="9">(F27-B27)^2</f>
        <v>0.33425070302924664</v>
      </c>
    </row>
    <row r="28" spans="1:7" ht="15" thickBot="1" x14ac:dyDescent="0.4">
      <c r="A28" s="17">
        <v>45191</v>
      </c>
      <c r="B28" s="8">
        <v>-7.4000570000000003</v>
      </c>
      <c r="C28" s="8">
        <v>-44.592601999999999</v>
      </c>
      <c r="D28" s="2">
        <f t="shared" si="8"/>
        <v>14.607854000000003</v>
      </c>
      <c r="E28" s="16">
        <f t="shared" si="5"/>
        <v>848</v>
      </c>
      <c r="F28" s="7">
        <f t="shared" si="6"/>
        <v>-7.4734427483231372</v>
      </c>
      <c r="G28" s="2">
        <f t="shared" si="9"/>
        <v>5.3854680569467789E-3</v>
      </c>
    </row>
    <row r="29" spans="1:7" ht="15" thickBot="1" x14ac:dyDescent="0.4">
      <c r="A29" s="17">
        <v>45220</v>
      </c>
      <c r="B29" s="8">
        <v>-8.2534919999999996</v>
      </c>
      <c r="C29" s="8">
        <v>-50.814888000000003</v>
      </c>
      <c r="D29" s="2">
        <f t="shared" si="8"/>
        <v>15.213047999999993</v>
      </c>
      <c r="E29" s="16">
        <f t="shared" si="5"/>
        <v>877</v>
      </c>
      <c r="F29" s="7">
        <f t="shared" si="6"/>
        <v>-7.7154853392430098</v>
      </c>
      <c r="G29" s="2">
        <f t="shared" si="9"/>
        <v>0.28945116701888668</v>
      </c>
    </row>
    <row r="30" spans="1:7" ht="15" thickBot="1" x14ac:dyDescent="0.4">
      <c r="A30" s="17">
        <v>45249</v>
      </c>
      <c r="B30" s="8">
        <v>-7.3094299999999999</v>
      </c>
      <c r="C30" s="8">
        <v>-49.441811000000001</v>
      </c>
      <c r="D30" s="2">
        <f t="shared" si="8"/>
        <v>9.0336289999999977</v>
      </c>
      <c r="E30" s="16">
        <f t="shared" si="5"/>
        <v>906</v>
      </c>
      <c r="F30" s="7">
        <f t="shared" si="6"/>
        <v>-8.0395902398163646</v>
      </c>
      <c r="G30" s="2">
        <f t="shared" si="9"/>
        <v>0.53313397580869115</v>
      </c>
    </row>
    <row r="31" spans="1:7" ht="15" thickBot="1" x14ac:dyDescent="0.4">
      <c r="A31" s="17">
        <v>45266</v>
      </c>
      <c r="B31" s="8">
        <v>-7.642334</v>
      </c>
      <c r="C31" s="8">
        <v>-46.469844000000002</v>
      </c>
      <c r="D31" s="2">
        <f t="shared" si="8"/>
        <v>14.668827999999998</v>
      </c>
      <c r="E31" s="16">
        <f t="shared" si="5"/>
        <v>923</v>
      </c>
      <c r="F31" s="7">
        <f t="shared" si="6"/>
        <v>-8.236299078301947</v>
      </c>
      <c r="G31" s="2">
        <f t="shared" si="9"/>
        <v>0.35279451424223801</v>
      </c>
    </row>
    <row r="32" spans="1:7" ht="15" thickBot="1" x14ac:dyDescent="0.4">
      <c r="A32" s="17">
        <v>45317</v>
      </c>
      <c r="B32" s="8">
        <v>-10.656753999999999</v>
      </c>
      <c r="C32" s="8">
        <v>-75.455153999999993</v>
      </c>
      <c r="D32" s="2">
        <f t="shared" si="8"/>
        <v>9.798878000000002</v>
      </c>
      <c r="E32" s="16">
        <f t="shared" si="5"/>
        <v>974</v>
      </c>
      <c r="F32" s="7">
        <f t="shared" si="6"/>
        <v>-8.6733231915430018</v>
      </c>
      <c r="G32" s="2">
        <f t="shared" si="9"/>
        <v>3.933997771936379</v>
      </c>
    </row>
    <row r="33" spans="1:15" ht="15" thickBot="1" x14ac:dyDescent="0.4">
      <c r="A33" s="17">
        <v>45346</v>
      </c>
      <c r="B33" s="8">
        <v>-9.1022800000000004</v>
      </c>
      <c r="C33" s="8">
        <v>-74.089652999999998</v>
      </c>
      <c r="D33" s="2">
        <f t="shared" si="8"/>
        <v>-1.2714129999999955</v>
      </c>
      <c r="E33" s="16">
        <f t="shared" si="5"/>
        <v>1003</v>
      </c>
      <c r="F33" s="7">
        <f t="shared" si="6"/>
        <v>-8.729654236936252</v>
      </c>
      <c r="G33" s="2">
        <f t="shared" si="9"/>
        <v>0.13884995929884075</v>
      </c>
    </row>
    <row r="34" spans="1:15" ht="15" thickBot="1" x14ac:dyDescent="0.4">
      <c r="A34" s="17">
        <v>45367</v>
      </c>
      <c r="B34" s="8">
        <v>-8.7919619999999998</v>
      </c>
      <c r="C34" s="8">
        <v>-53.838901</v>
      </c>
      <c r="D34" s="2">
        <f t="shared" ref="D34:D41" si="10">C34-8*B34</f>
        <v>16.496794999999999</v>
      </c>
      <c r="E34" s="16">
        <f t="shared" ref="E34:E41" si="11">A34-$A$3</f>
        <v>1024</v>
      </c>
      <c r="F34" s="7">
        <f t="shared" ref="F34:F41" si="12">$I$2+$I$3*COS((2*PI()/365)*E34+$I$4)</f>
        <v>-8.6663277025875534</v>
      </c>
      <c r="G34" s="2">
        <f t="shared" ref="G34:G41" si="13">(F34-B34)^2</f>
        <v>1.5783976686319055E-2</v>
      </c>
    </row>
    <row r="35" spans="1:15" ht="15" thickBot="1" x14ac:dyDescent="0.4">
      <c r="A35" s="17">
        <v>45403</v>
      </c>
      <c r="B35" s="8">
        <v>-8.6529779999999992</v>
      </c>
      <c r="C35" s="8">
        <v>-60.706380000000003</v>
      </c>
      <c r="D35" s="2">
        <f t="shared" si="10"/>
        <v>8.5174439999999905</v>
      </c>
      <c r="E35" s="16">
        <f t="shared" si="11"/>
        <v>1060</v>
      </c>
      <c r="F35" s="7">
        <f t="shared" si="12"/>
        <v>-8.3828054797856844</v>
      </c>
      <c r="G35" s="2">
        <f t="shared" si="13"/>
        <v>7.2993190678954351E-2</v>
      </c>
    </row>
    <row r="36" spans="1:15" ht="15" thickBot="1" x14ac:dyDescent="0.4">
      <c r="A36" s="17">
        <v>45416</v>
      </c>
      <c r="B36" s="8">
        <v>-8.9092439999999993</v>
      </c>
      <c r="C36" s="8">
        <v>-61.341408999999999</v>
      </c>
      <c r="D36" s="2">
        <f t="shared" si="10"/>
        <v>9.9325429999999955</v>
      </c>
      <c r="E36" s="16">
        <f t="shared" si="11"/>
        <v>1073</v>
      </c>
      <c r="F36" s="7">
        <f t="shared" si="12"/>
        <v>-8.2426903275100987</v>
      </c>
      <c r="G36" s="2">
        <f t="shared" si="13"/>
        <v>0.44429379830977367</v>
      </c>
    </row>
    <row r="37" spans="1:15" ht="15" thickBot="1" x14ac:dyDescent="0.4">
      <c r="A37" s="17">
        <v>45447</v>
      </c>
      <c r="B37" s="8">
        <v>-8.4521029999999993</v>
      </c>
      <c r="C37" s="8">
        <v>-54.817396000000002</v>
      </c>
      <c r="D37" s="2">
        <f t="shared" si="10"/>
        <v>12.799427999999992</v>
      </c>
      <c r="E37" s="16">
        <f t="shared" si="11"/>
        <v>1104</v>
      </c>
      <c r="F37" s="7">
        <f t="shared" si="12"/>
        <v>-7.8840575514655571</v>
      </c>
      <c r="G37" s="2">
        <f t="shared" si="13"/>
        <v>0.32267563160069557</v>
      </c>
    </row>
    <row r="38" spans="1:15" ht="15" thickBot="1" x14ac:dyDescent="0.4">
      <c r="A38" s="17">
        <v>45475</v>
      </c>
      <c r="B38" s="8">
        <v>-7.4342750000000004</v>
      </c>
      <c r="C38" s="8">
        <v>-47.348582</v>
      </c>
      <c r="D38" s="2">
        <f t="shared" si="10"/>
        <v>12.125618000000003</v>
      </c>
      <c r="E38" s="16">
        <f t="shared" si="11"/>
        <v>1132</v>
      </c>
      <c r="F38" s="7">
        <f t="shared" si="12"/>
        <v>-7.5975763781810963</v>
      </c>
      <c r="G38" s="2">
        <f t="shared" si="13"/>
        <v>2.6667340115845307E-2</v>
      </c>
    </row>
    <row r="39" spans="1:15" ht="15" thickBot="1" x14ac:dyDescent="0.4">
      <c r="A39" s="17">
        <v>45511</v>
      </c>
      <c r="B39" s="9">
        <v>-7.7709570000000001</v>
      </c>
      <c r="C39" s="9">
        <v>-48.144105000000003</v>
      </c>
      <c r="D39" s="2">
        <f t="shared" si="10"/>
        <v>14.023550999999998</v>
      </c>
      <c r="E39" s="16">
        <f t="shared" si="11"/>
        <v>1168</v>
      </c>
      <c r="F39" s="7">
        <f t="shared" si="12"/>
        <v>-7.3879023372471879</v>
      </c>
      <c r="G39" s="2">
        <f t="shared" si="13"/>
        <v>0.14673087465667067</v>
      </c>
    </row>
    <row r="40" spans="1:15" ht="15" thickBot="1" x14ac:dyDescent="0.4">
      <c r="A40" s="17">
        <v>45530</v>
      </c>
      <c r="B40" s="8">
        <v>-8.1278860000000002</v>
      </c>
      <c r="C40" s="8">
        <v>-50.211775000000003</v>
      </c>
      <c r="D40" s="2">
        <f t="shared" si="10"/>
        <v>14.811312999999998</v>
      </c>
      <c r="E40" s="16">
        <f t="shared" si="11"/>
        <v>1187</v>
      </c>
      <c r="F40" s="7">
        <f t="shared" si="12"/>
        <v>-7.375388464155459</v>
      </c>
      <c r="G40" s="2">
        <f t="shared" si="13"/>
        <v>0.56625254145210646</v>
      </c>
    </row>
    <row r="41" spans="1:15" ht="15" thickBot="1" x14ac:dyDescent="0.4">
      <c r="A41" s="17">
        <v>45612</v>
      </c>
      <c r="B41" s="8">
        <v>-7.1132330000000001</v>
      </c>
      <c r="C41" s="8">
        <v>-51.478178</v>
      </c>
      <c r="D41" s="2">
        <f t="shared" si="10"/>
        <v>5.4276860000000013</v>
      </c>
      <c r="E41" s="16">
        <f t="shared" si="11"/>
        <v>1269</v>
      </c>
      <c r="F41" s="7">
        <f t="shared" si="12"/>
        <v>-8.0161876039315629</v>
      </c>
      <c r="G41" s="2">
        <f t="shared" si="13"/>
        <v>0.81532701676120545</v>
      </c>
    </row>
    <row r="42" spans="1:15" x14ac:dyDescent="0.35">
      <c r="A42" s="4" t="s">
        <v>4</v>
      </c>
      <c r="B42" s="3">
        <f>AVERAGE(B2:B41)</f>
        <v>-8.0254954857142877</v>
      </c>
      <c r="C42" s="3">
        <f>AVERAGE(C2:C41)</f>
        <v>-48.459644371428588</v>
      </c>
      <c r="D42" s="3">
        <f>AVERAGE(D2:D41)</f>
        <v>15.744319514285719</v>
      </c>
      <c r="E42" s="2"/>
      <c r="F42" s="7"/>
      <c r="G42" s="2">
        <f>SUM(G4:G41)</f>
        <v>17.960675464275667</v>
      </c>
      <c r="L42" s="42" t="s">
        <v>18</v>
      </c>
      <c r="M42" s="42"/>
      <c r="N42" s="42"/>
      <c r="O42" s="42"/>
    </row>
    <row r="43" spans="1:15" x14ac:dyDescent="0.35">
      <c r="A43" s="4" t="s">
        <v>5</v>
      </c>
      <c r="B43" s="3">
        <f>MAX(B2:B41)</f>
        <v>-5.1203320000000003</v>
      </c>
      <c r="C43" s="3">
        <f>MAX(C2:C41)</f>
        <v>-16.485669999999999</v>
      </c>
      <c r="D43" s="3">
        <f>MAX(D2:D41)</f>
        <v>46.129114000000001</v>
      </c>
      <c r="E43" s="2"/>
      <c r="F43" s="7"/>
      <c r="G43" s="2"/>
      <c r="L43" s="22"/>
      <c r="M43" s="21" t="s">
        <v>1</v>
      </c>
      <c r="N43" s="21" t="s">
        <v>2</v>
      </c>
      <c r="O43" s="21" t="s">
        <v>3</v>
      </c>
    </row>
    <row r="44" spans="1:15" x14ac:dyDescent="0.35">
      <c r="A44" s="4" t="s">
        <v>6</v>
      </c>
      <c r="B44" s="3">
        <f>MIN(B2:B41)</f>
        <v>-10.656753999999999</v>
      </c>
      <c r="C44" s="3">
        <f>MIN(C2:C41)</f>
        <v>-75.455153999999993</v>
      </c>
      <c r="D44" s="3">
        <f>MIN(D2:D41)</f>
        <v>-1.3571639999999974</v>
      </c>
      <c r="E44" s="2"/>
      <c r="F44" s="7"/>
      <c r="G44" s="2"/>
      <c r="L44" s="20" t="s">
        <v>4</v>
      </c>
      <c r="M44" s="20">
        <v>-7.9866557037037058</v>
      </c>
      <c r="N44" s="20">
        <v>-46.970401000000003</v>
      </c>
      <c r="O44" s="20">
        <v>16.922844629629633</v>
      </c>
    </row>
    <row r="45" spans="1:15" x14ac:dyDescent="0.35">
      <c r="A45" s="4" t="s">
        <v>7</v>
      </c>
      <c r="B45" s="3">
        <f>STDEV(B3:B41)</f>
        <v>0.87824230550878357</v>
      </c>
      <c r="C45" s="3">
        <f>STDEV(C2:C41)</f>
        <v>12.443623404243517</v>
      </c>
      <c r="D45" s="3">
        <f>STDEV(D2:D41)</f>
        <v>11.490257425053846</v>
      </c>
      <c r="E45" s="2"/>
      <c r="F45" s="7"/>
      <c r="G45" s="2"/>
      <c r="L45" s="20" t="s">
        <v>5</v>
      </c>
      <c r="M45" s="20">
        <v>-5.1203320000000003</v>
      </c>
      <c r="N45" s="20">
        <v>-16.485669999999999</v>
      </c>
      <c r="O45" s="20">
        <v>46.129114000000001</v>
      </c>
    </row>
    <row r="46" spans="1:15" x14ac:dyDescent="0.35">
      <c r="A46" s="4" t="s">
        <v>8</v>
      </c>
      <c r="B46" s="5">
        <f>COUNT(B2:B41)</f>
        <v>35</v>
      </c>
      <c r="C46" s="5">
        <f>COUNT(C2:C41)</f>
        <v>35</v>
      </c>
      <c r="D46" s="5">
        <f>COUNT(D2:D41)</f>
        <v>35</v>
      </c>
      <c r="E46" s="2"/>
      <c r="F46" s="7"/>
      <c r="G46" s="2"/>
      <c r="L46" s="20" t="s">
        <v>6</v>
      </c>
      <c r="M46" s="20">
        <v>-10.656753999999999</v>
      </c>
      <c r="N46" s="20">
        <v>-75.455153999999993</v>
      </c>
      <c r="O46" s="20">
        <v>-1.3571639999999974</v>
      </c>
    </row>
    <row r="47" spans="1:15" x14ac:dyDescent="0.35">
      <c r="L47" s="20" t="s">
        <v>7</v>
      </c>
      <c r="M47" s="20">
        <v>0.9401829923274404</v>
      </c>
      <c r="N47" s="20">
        <v>13.595829092522651</v>
      </c>
      <c r="O47" s="20">
        <v>12.759281840204743</v>
      </c>
    </row>
    <row r="48" spans="1:15" x14ac:dyDescent="0.35">
      <c r="L48" s="20"/>
      <c r="M48" s="20"/>
      <c r="N48" s="20"/>
      <c r="O48" s="20"/>
    </row>
    <row r="49" spans="1:15" x14ac:dyDescent="0.35">
      <c r="L49" s="20" t="s">
        <v>17</v>
      </c>
      <c r="M49" s="20">
        <v>27</v>
      </c>
      <c r="N49" s="20">
        <v>27</v>
      </c>
      <c r="O49" s="20">
        <v>27</v>
      </c>
    </row>
    <row r="50" spans="1:15" x14ac:dyDescent="0.35">
      <c r="A50" t="s">
        <v>24</v>
      </c>
      <c r="D50" t="s">
        <v>25</v>
      </c>
    </row>
    <row r="51" spans="1:15" ht="15" thickBot="1" x14ac:dyDescent="0.4">
      <c r="A51" s="1" t="s">
        <v>0</v>
      </c>
      <c r="B51" s="1" t="s">
        <v>1</v>
      </c>
      <c r="C51" s="1" t="s">
        <v>2</v>
      </c>
      <c r="D51" s="1" t="s">
        <v>3</v>
      </c>
      <c r="E51" s="1" t="s">
        <v>9</v>
      </c>
      <c r="F51" s="1" t="s">
        <v>10</v>
      </c>
      <c r="G51" s="1" t="s">
        <v>11</v>
      </c>
      <c r="H51" s="39" t="s">
        <v>14</v>
      </c>
      <c r="I51" s="40">
        <v>-7.1737940024930094</v>
      </c>
    </row>
    <row r="52" spans="1:15" ht="15" thickBot="1" x14ac:dyDescent="0.4">
      <c r="A52" s="17">
        <v>44394</v>
      </c>
      <c r="B52" s="8">
        <v>-4.4304360000000003</v>
      </c>
      <c r="C52" s="8">
        <v>-31.581935999999999</v>
      </c>
      <c r="D52" s="2">
        <f>C52-8*B52</f>
        <v>3.8615520000000032</v>
      </c>
      <c r="E52" s="16">
        <v>0</v>
      </c>
      <c r="F52" s="7"/>
      <c r="G52" s="2"/>
      <c r="H52" s="39" t="s">
        <v>13</v>
      </c>
      <c r="I52" s="40">
        <v>-1.0882088159862251</v>
      </c>
    </row>
    <row r="53" spans="1:15" ht="15" thickBot="1" x14ac:dyDescent="0.4">
      <c r="A53" s="17">
        <v>44394</v>
      </c>
      <c r="B53" s="8">
        <v>-4.974011</v>
      </c>
      <c r="C53" s="8">
        <v>-24.331174000000001</v>
      </c>
      <c r="D53" s="2">
        <f t="shared" ref="D53:D58" si="14">C53-8*B53</f>
        <v>15.460913999999999</v>
      </c>
      <c r="E53" s="16">
        <f>A53-$A$52</f>
        <v>0</v>
      </c>
      <c r="F53" s="7">
        <f>$I$51+$I$52*COS((2*PI()/365)*E53+$I$53)</f>
        <v>-6.090208722328712</v>
      </c>
      <c r="G53" s="2">
        <f>(F53-B53)^2</f>
        <v>1.2458973553318047</v>
      </c>
      <c r="H53" s="39" t="s">
        <v>12</v>
      </c>
      <c r="I53" s="40">
        <v>9.3325633199853026</v>
      </c>
    </row>
    <row r="54" spans="1:15" ht="15" thickBot="1" x14ac:dyDescent="0.4">
      <c r="A54" s="17">
        <v>44394</v>
      </c>
      <c r="B54" s="8">
        <v>-4.9304309999999996</v>
      </c>
      <c r="C54" s="8">
        <v>-23.467877000000001</v>
      </c>
      <c r="D54" s="2">
        <f>C54-8*B54</f>
        <v>15.975570999999995</v>
      </c>
      <c r="E54" s="16">
        <f t="shared" ref="E54:E117" si="15">A54-$A$52</f>
        <v>0</v>
      </c>
      <c r="F54" s="7">
        <f t="shared" ref="F54:F117" si="16">$I$51+$I$52*COS((2*PI()/365)*E54+$I$53)</f>
        <v>-6.090208722328712</v>
      </c>
      <c r="G54" s="2">
        <f>(F54-B54)^2</f>
        <v>1.345084365209976</v>
      </c>
    </row>
    <row r="55" spans="1:15" ht="15" thickBot="1" x14ac:dyDescent="0.4">
      <c r="A55" s="17">
        <v>44395</v>
      </c>
      <c r="B55" s="8">
        <v>-5.1072749999999996</v>
      </c>
      <c r="C55" s="8">
        <v>-24.742629999999998</v>
      </c>
      <c r="D55" s="2">
        <f t="shared" si="14"/>
        <v>16.115569999999998</v>
      </c>
      <c r="E55" s="16">
        <f t="shared" si="15"/>
        <v>1</v>
      </c>
      <c r="F55" s="7">
        <f t="shared" si="16"/>
        <v>-6.088644374846278</v>
      </c>
      <c r="G55" s="2">
        <f t="shared" ref="G55:G58" si="17">(F55-B55)^2</f>
        <v>0.96308584988617529</v>
      </c>
    </row>
    <row r="56" spans="1:15" ht="15" thickBot="1" x14ac:dyDescent="0.4">
      <c r="A56" s="17">
        <v>44395</v>
      </c>
      <c r="B56" s="8">
        <v>-5.1132929999999996</v>
      </c>
      <c r="C56" s="8">
        <v>-24.814004000000001</v>
      </c>
      <c r="D56" s="2">
        <f t="shared" si="14"/>
        <v>16.092339999999997</v>
      </c>
      <c r="E56" s="16">
        <f t="shared" si="15"/>
        <v>1</v>
      </c>
      <c r="F56" s="7">
        <f t="shared" si="16"/>
        <v>-6.088644374846278</v>
      </c>
      <c r="G56" s="2">
        <f t="shared" si="17"/>
        <v>0.95131030441452535</v>
      </c>
    </row>
    <row r="57" spans="1:15" ht="15" thickBot="1" x14ac:dyDescent="0.4">
      <c r="A57" s="17">
        <v>44396</v>
      </c>
      <c r="B57" s="8">
        <v>-6.1882849999999996</v>
      </c>
      <c r="C57" s="8">
        <v>-34.804341999999998</v>
      </c>
      <c r="D57" s="2">
        <f t="shared" si="14"/>
        <v>14.701937999999998</v>
      </c>
      <c r="E57" s="16">
        <f t="shared" si="15"/>
        <v>2</v>
      </c>
      <c r="F57" s="7">
        <f t="shared" si="16"/>
        <v>-6.0874015806179624</v>
      </c>
      <c r="G57" s="2">
        <f t="shared" si="17"/>
        <v>1.017746430621199E-2</v>
      </c>
    </row>
    <row r="58" spans="1:15" ht="15" thickBot="1" x14ac:dyDescent="0.4">
      <c r="A58" s="17">
        <v>44396</v>
      </c>
      <c r="B58" s="9">
        <v>-6.0417569999999996</v>
      </c>
      <c r="C58" s="9">
        <v>-30.939432</v>
      </c>
      <c r="D58" s="2">
        <f t="shared" si="14"/>
        <v>17.394623999999997</v>
      </c>
      <c r="E58" s="16">
        <f t="shared" si="15"/>
        <v>2</v>
      </c>
      <c r="F58" s="7">
        <f t="shared" si="16"/>
        <v>-6.0874015806179624</v>
      </c>
      <c r="G58" s="2">
        <f t="shared" si="17"/>
        <v>2.0834277397897088E-3</v>
      </c>
    </row>
    <row r="59" spans="1:15" ht="15" thickBot="1" x14ac:dyDescent="0.4">
      <c r="A59" s="17">
        <v>44440</v>
      </c>
      <c r="B59" s="8">
        <v>-10.089555000000001</v>
      </c>
      <c r="C59" s="8">
        <v>-34.125647000000001</v>
      </c>
      <c r="D59" s="2">
        <f>C59-8*B59</f>
        <v>46.590793000000005</v>
      </c>
      <c r="E59" s="16">
        <f t="shared" si="15"/>
        <v>46</v>
      </c>
      <c r="F59" s="7">
        <f t="shared" si="16"/>
        <v>-6.3412328639127793</v>
      </c>
      <c r="G59" s="2">
        <f t="shared" ref="G59" si="18">(F59-B59)^2</f>
        <v>14.049918835881471</v>
      </c>
    </row>
    <row r="60" spans="1:15" ht="15" thickBot="1" x14ac:dyDescent="0.4">
      <c r="A60" s="17">
        <v>44440</v>
      </c>
      <c r="B60" s="9">
        <v>-11.907382999999999</v>
      </c>
      <c r="C60" s="9">
        <v>-78.358993999999996</v>
      </c>
      <c r="D60" s="2">
        <f t="shared" ref="D60:D123" si="19">C60-8*B60</f>
        <v>16.900069999999999</v>
      </c>
      <c r="E60" s="16">
        <f t="shared" si="15"/>
        <v>46</v>
      </c>
      <c r="F60" s="7">
        <f t="shared" si="16"/>
        <v>-6.3412328639127793</v>
      </c>
      <c r="G60" s="2">
        <f t="shared" ref="G60:G123" si="20">(F60-B60)^2</f>
        <v>30.98202733746378</v>
      </c>
    </row>
    <row r="61" spans="1:15" ht="15" thickBot="1" x14ac:dyDescent="0.4">
      <c r="A61" s="17">
        <v>44448</v>
      </c>
      <c r="B61" s="9">
        <v>-3.2027570000000001</v>
      </c>
      <c r="C61" s="9">
        <v>121.640629</v>
      </c>
      <c r="D61" s="2">
        <f t="shared" si="19"/>
        <v>147.262685</v>
      </c>
      <c r="E61" s="16">
        <f t="shared" si="15"/>
        <v>54</v>
      </c>
      <c r="F61" s="7">
        <f t="shared" si="16"/>
        <v>-6.445312278285332</v>
      </c>
      <c r="G61" s="2">
        <f t="shared" si="20"/>
        <v>10.514164732736067</v>
      </c>
    </row>
    <row r="62" spans="1:15" ht="15" thickBot="1" x14ac:dyDescent="0.4">
      <c r="A62" s="17">
        <v>44454</v>
      </c>
      <c r="B62" s="8">
        <v>-4.1539010000000003</v>
      </c>
      <c r="C62" s="8">
        <v>-16.643174999999999</v>
      </c>
      <c r="D62" s="2">
        <f t="shared" si="19"/>
        <v>16.588033000000003</v>
      </c>
      <c r="E62" s="16">
        <f t="shared" si="15"/>
        <v>60</v>
      </c>
      <c r="F62" s="7">
        <f t="shared" si="16"/>
        <v>-6.5325420439425077</v>
      </c>
      <c r="G62" s="2">
        <f t="shared" si="20"/>
        <v>5.6579332159279012</v>
      </c>
    </row>
    <row r="63" spans="1:15" ht="15" thickBot="1" x14ac:dyDescent="0.4">
      <c r="A63" s="17">
        <v>44448</v>
      </c>
      <c r="B63" s="8">
        <v>-4.1835769999999997</v>
      </c>
      <c r="C63" s="8">
        <v>-16.806142000000001</v>
      </c>
      <c r="D63" s="2">
        <f t="shared" si="19"/>
        <v>16.662473999999996</v>
      </c>
      <c r="E63" s="16">
        <f t="shared" si="15"/>
        <v>54</v>
      </c>
      <c r="F63" s="7">
        <f t="shared" si="16"/>
        <v>-6.445312278285332</v>
      </c>
      <c r="G63" s="2">
        <f t="shared" si="20"/>
        <v>5.11544646904043</v>
      </c>
    </row>
    <row r="64" spans="1:15" ht="15" thickBot="1" x14ac:dyDescent="0.4">
      <c r="A64" s="17">
        <v>44386</v>
      </c>
      <c r="B64" s="8">
        <v>-8.3445420000000006</v>
      </c>
      <c r="C64" s="8">
        <v>-58.628535999999997</v>
      </c>
      <c r="D64" s="2">
        <f t="shared" si="19"/>
        <v>8.1278000000000077</v>
      </c>
      <c r="E64" s="16">
        <f t="shared" si="15"/>
        <v>-8</v>
      </c>
      <c r="F64" s="7">
        <f t="shared" si="16"/>
        <v>-6.1142238603487442</v>
      </c>
      <c r="G64" s="2">
        <f t="shared" si="20"/>
        <v>4.974319004057441</v>
      </c>
    </row>
    <row r="65" spans="1:7" ht="15" thickBot="1" x14ac:dyDescent="0.4">
      <c r="A65" s="17">
        <v>44346</v>
      </c>
      <c r="B65" s="8">
        <v>-7.6725950000000003</v>
      </c>
      <c r="C65" s="8">
        <v>-49.524233000000002</v>
      </c>
      <c r="D65" s="2">
        <f t="shared" si="19"/>
        <v>11.856527</v>
      </c>
      <c r="E65" s="16">
        <f t="shared" si="15"/>
        <v>-48</v>
      </c>
      <c r="F65" s="7">
        <f t="shared" si="16"/>
        <v>-6.5132342496936682</v>
      </c>
      <c r="G65" s="2">
        <f t="shared" si="20"/>
        <v>1.3441173493508614</v>
      </c>
    </row>
    <row r="66" spans="1:7" ht="15" thickBot="1" x14ac:dyDescent="0.4">
      <c r="A66" s="17">
        <v>44346</v>
      </c>
      <c r="B66" s="8">
        <v>-7.8759300000000003</v>
      </c>
      <c r="C66" s="8">
        <v>-58.972326000000002</v>
      </c>
      <c r="D66" s="2">
        <f t="shared" si="19"/>
        <v>4.0351140000000001</v>
      </c>
      <c r="E66" s="16">
        <f t="shared" si="15"/>
        <v>-48</v>
      </c>
      <c r="F66" s="7">
        <f t="shared" si="16"/>
        <v>-6.5132342496936682</v>
      </c>
      <c r="G66" s="2">
        <f t="shared" si="20"/>
        <v>1.8569397079029375</v>
      </c>
    </row>
    <row r="67" spans="1:7" ht="15" thickBot="1" x14ac:dyDescent="0.4">
      <c r="A67" s="17">
        <v>44344</v>
      </c>
      <c r="B67" s="8">
        <v>-11.953396</v>
      </c>
      <c r="C67" s="8">
        <v>-82.411152000000001</v>
      </c>
      <c r="D67" s="2">
        <f t="shared" si="19"/>
        <v>13.216015999999996</v>
      </c>
      <c r="E67" s="16">
        <f t="shared" si="15"/>
        <v>-50</v>
      </c>
      <c r="F67" s="7">
        <f t="shared" si="16"/>
        <v>-6.5433931125972808</v>
      </c>
      <c r="G67" s="2">
        <f t="shared" si="20"/>
        <v>29.268131241705756</v>
      </c>
    </row>
    <row r="68" spans="1:7" ht="15" thickBot="1" x14ac:dyDescent="0.4">
      <c r="A68" s="17">
        <v>44344</v>
      </c>
      <c r="B68" s="8">
        <v>-11.273369000000001</v>
      </c>
      <c r="C68" s="8">
        <v>-71.890924999999996</v>
      </c>
      <c r="D68" s="2">
        <f t="shared" si="19"/>
        <v>18.296027000000009</v>
      </c>
      <c r="E68" s="16">
        <f t="shared" si="15"/>
        <v>-50</v>
      </c>
      <c r="F68" s="7">
        <f t="shared" si="16"/>
        <v>-6.5433931125972808</v>
      </c>
      <c r="G68" s="2">
        <f t="shared" si="20"/>
        <v>22.372671895411148</v>
      </c>
    </row>
    <row r="69" spans="1:7" ht="15" thickBot="1" x14ac:dyDescent="0.4">
      <c r="A69" s="17">
        <v>44345</v>
      </c>
      <c r="B69" s="8">
        <v>-12.980399999999999</v>
      </c>
      <c r="C69" s="8">
        <v>-42.086399999999998</v>
      </c>
      <c r="D69" s="2">
        <f t="shared" si="19"/>
        <v>61.756799999999998</v>
      </c>
      <c r="E69" s="16">
        <f t="shared" si="15"/>
        <v>-49</v>
      </c>
      <c r="F69" s="7">
        <f t="shared" si="16"/>
        <v>-6.5282180320991259</v>
      </c>
      <c r="G69" s="2">
        <f t="shared" si="20"/>
        <v>41.630652146905192</v>
      </c>
    </row>
    <row r="70" spans="1:7" ht="15" thickBot="1" x14ac:dyDescent="0.4">
      <c r="A70" s="17">
        <v>45077</v>
      </c>
      <c r="B70" s="8">
        <v>-5.7654500000000004</v>
      </c>
      <c r="C70" s="8">
        <v>-39.320099999999996</v>
      </c>
      <c r="D70" s="2">
        <f t="shared" si="19"/>
        <v>6.8035000000000068</v>
      </c>
      <c r="E70" s="16">
        <f t="shared" si="15"/>
        <v>683</v>
      </c>
      <c r="F70" s="7">
        <f t="shared" si="16"/>
        <v>-6.4984462053990146</v>
      </c>
      <c r="G70" s="2">
        <f t="shared" si="20"/>
        <v>0.53728343712935389</v>
      </c>
    </row>
    <row r="71" spans="1:7" ht="15" thickBot="1" x14ac:dyDescent="0.4">
      <c r="A71" s="17">
        <v>45077</v>
      </c>
      <c r="B71" s="9">
        <v>-5.7692699999999997</v>
      </c>
      <c r="C71" s="9">
        <v>-41.767800000000001</v>
      </c>
      <c r="D71" s="2">
        <f t="shared" si="19"/>
        <v>4.3863599999999963</v>
      </c>
      <c r="E71" s="16">
        <f t="shared" si="15"/>
        <v>683</v>
      </c>
      <c r="F71" s="7">
        <f t="shared" si="16"/>
        <v>-6.4984462053990146</v>
      </c>
      <c r="G71" s="2">
        <f t="shared" si="20"/>
        <v>0.53169793852010649</v>
      </c>
    </row>
    <row r="72" spans="1:7" ht="15" thickBot="1" x14ac:dyDescent="0.4">
      <c r="A72" s="17">
        <v>44359</v>
      </c>
      <c r="B72" s="8">
        <v>-1.56192</v>
      </c>
      <c r="C72" s="8">
        <v>-7.0278499999999999</v>
      </c>
      <c r="D72" s="2">
        <f t="shared" si="19"/>
        <v>5.4675099999999999</v>
      </c>
      <c r="E72" s="16">
        <f t="shared" si="15"/>
        <v>-35</v>
      </c>
      <c r="F72" s="7">
        <f t="shared" si="16"/>
        <v>-6.3377904321489158</v>
      </c>
      <c r="G72" s="2">
        <f t="shared" si="20"/>
        <v>22.808938384674274</v>
      </c>
    </row>
    <row r="73" spans="1:7" ht="15" thickBot="1" x14ac:dyDescent="0.4">
      <c r="A73" s="17">
        <v>44369</v>
      </c>
      <c r="B73" s="8">
        <v>-9.2076399999999996</v>
      </c>
      <c r="C73" s="8">
        <v>-67.480900000000005</v>
      </c>
      <c r="D73" s="2">
        <f t="shared" si="19"/>
        <v>6.1802199999999914</v>
      </c>
      <c r="E73" s="16">
        <f t="shared" si="15"/>
        <v>-25</v>
      </c>
      <c r="F73" s="7">
        <f t="shared" si="16"/>
        <v>-6.2308181514314072</v>
      </c>
      <c r="G73" s="2">
        <f t="shared" si="20"/>
        <v>8.8614683181153318</v>
      </c>
    </row>
    <row r="74" spans="1:7" ht="15" thickBot="1" x14ac:dyDescent="0.4">
      <c r="A74" s="17">
        <v>44369</v>
      </c>
      <c r="B74" s="9">
        <v>-8.9837399999999992</v>
      </c>
      <c r="C74" s="9">
        <v>-46.371000000000002</v>
      </c>
      <c r="D74" s="2">
        <f t="shared" si="19"/>
        <v>25.498919999999991</v>
      </c>
      <c r="E74" s="16">
        <f t="shared" si="15"/>
        <v>-25</v>
      </c>
      <c r="F74" s="7">
        <f t="shared" si="16"/>
        <v>-6.2308181514314072</v>
      </c>
      <c r="G74" s="2">
        <f t="shared" si="20"/>
        <v>7.578578704326314</v>
      </c>
    </row>
    <row r="75" spans="1:7" ht="15" thickBot="1" x14ac:dyDescent="0.4">
      <c r="A75" s="17">
        <v>44377</v>
      </c>
      <c r="B75" s="9">
        <v>-3.8637899999999998</v>
      </c>
      <c r="C75" s="9">
        <v>-14.291399999999999</v>
      </c>
      <c r="D75" s="2">
        <f t="shared" si="19"/>
        <v>16.618919999999999</v>
      </c>
      <c r="E75" s="16">
        <f t="shared" si="15"/>
        <v>-17</v>
      </c>
      <c r="F75" s="7">
        <f t="shared" si="16"/>
        <v>-6.1651849975416617</v>
      </c>
      <c r="G75" s="2">
        <f t="shared" si="20"/>
        <v>5.2964189347097861</v>
      </c>
    </row>
    <row r="76" spans="1:7" ht="15" thickBot="1" x14ac:dyDescent="0.4">
      <c r="A76" s="17">
        <v>44378</v>
      </c>
      <c r="B76" s="9">
        <v>-11.0626</v>
      </c>
      <c r="C76" s="9">
        <v>-64.628</v>
      </c>
      <c r="D76" s="2">
        <f t="shared" si="19"/>
        <v>23.872799999999998</v>
      </c>
      <c r="E76" s="16">
        <f t="shared" si="15"/>
        <v>-16</v>
      </c>
      <c r="F76" s="7">
        <f t="shared" si="16"/>
        <v>-6.1583020604488139</v>
      </c>
      <c r="G76" s="2">
        <f t="shared" si="20"/>
        <v>24.052138279886009</v>
      </c>
    </row>
    <row r="77" spans="1:7" ht="15" thickBot="1" x14ac:dyDescent="0.4">
      <c r="A77" s="17">
        <v>44379</v>
      </c>
      <c r="B77" s="9">
        <v>-11.416480999999999</v>
      </c>
      <c r="C77" s="9">
        <v>-56.858893000000002</v>
      </c>
      <c r="D77" s="2">
        <f t="shared" si="19"/>
        <v>34.472954999999992</v>
      </c>
      <c r="E77" s="16">
        <f t="shared" si="15"/>
        <v>-15</v>
      </c>
      <c r="F77" s="7">
        <f t="shared" si="16"/>
        <v>-6.1517200355345043</v>
      </c>
      <c r="G77" s="2">
        <f t="shared" si="20"/>
        <v>27.717708012959648</v>
      </c>
    </row>
    <row r="78" spans="1:7" ht="15" thickBot="1" x14ac:dyDescent="0.4">
      <c r="A78" s="17">
        <v>44379</v>
      </c>
      <c r="B78" s="8">
        <v>-11.474299999999999</v>
      </c>
      <c r="C78" s="8">
        <v>-82.704800000000006</v>
      </c>
      <c r="D78" s="2">
        <f t="shared" si="19"/>
        <v>9.0895999999999901</v>
      </c>
      <c r="E78" s="16">
        <f t="shared" si="15"/>
        <v>-15</v>
      </c>
      <c r="F78" s="7">
        <f t="shared" si="16"/>
        <v>-6.1517200355345043</v>
      </c>
      <c r="G78" s="2">
        <f t="shared" si="20"/>
        <v>28.329857478129512</v>
      </c>
    </row>
    <row r="79" spans="1:7" ht="15" thickBot="1" x14ac:dyDescent="0.4">
      <c r="A79" s="17">
        <v>44380</v>
      </c>
      <c r="B79" s="8">
        <v>-5.7106399999999997</v>
      </c>
      <c r="C79" s="8">
        <v>-13.6648</v>
      </c>
      <c r="D79" s="2">
        <f t="shared" si="19"/>
        <v>32.020319999999998</v>
      </c>
      <c r="E79" s="16">
        <f t="shared" si="15"/>
        <v>-14</v>
      </c>
      <c r="F79" s="7">
        <f t="shared" si="16"/>
        <v>-6.145440873194767</v>
      </c>
      <c r="G79" s="2">
        <f t="shared" si="20"/>
        <v>0.18905179933093205</v>
      </c>
    </row>
    <row r="80" spans="1:7" ht="15" thickBot="1" x14ac:dyDescent="0.4">
      <c r="A80" s="17">
        <v>44386</v>
      </c>
      <c r="B80" s="9">
        <v>-7.2681699999999996</v>
      </c>
      <c r="C80" s="9">
        <v>-63.5291</v>
      </c>
      <c r="D80" s="2">
        <f t="shared" si="19"/>
        <v>-5.3837400000000031</v>
      </c>
      <c r="E80" s="16">
        <f t="shared" si="15"/>
        <v>-8</v>
      </c>
      <c r="F80" s="7">
        <f t="shared" si="16"/>
        <v>-6.1142238603487442</v>
      </c>
      <c r="G80" s="2">
        <f t="shared" si="20"/>
        <v>1.3315916932160345</v>
      </c>
    </row>
    <row r="81" spans="1:7" ht="15" thickBot="1" x14ac:dyDescent="0.4">
      <c r="A81" s="17">
        <v>44378</v>
      </c>
      <c r="B81" s="8">
        <v>-11.102957</v>
      </c>
      <c r="C81" s="8">
        <v>-47.061005000000002</v>
      </c>
      <c r="D81" s="2">
        <f t="shared" si="19"/>
        <v>41.762650999999998</v>
      </c>
      <c r="E81" s="16">
        <f t="shared" si="15"/>
        <v>-16</v>
      </c>
      <c r="F81" s="7">
        <f t="shared" si="16"/>
        <v>-6.1583020604488139</v>
      </c>
      <c r="G81" s="2">
        <f t="shared" si="20"/>
        <v>24.449612471227944</v>
      </c>
    </row>
    <row r="82" spans="1:7" ht="15" thickBot="1" x14ac:dyDescent="0.4">
      <c r="A82" s="17">
        <v>44380</v>
      </c>
      <c r="B82" s="8">
        <v>-5.8606400000000001</v>
      </c>
      <c r="C82" s="8">
        <v>-46.101951</v>
      </c>
      <c r="D82" s="2">
        <f t="shared" si="19"/>
        <v>0.78316900000000089</v>
      </c>
      <c r="E82" s="16">
        <f t="shared" si="15"/>
        <v>-14</v>
      </c>
      <c r="F82" s="7">
        <f t="shared" si="16"/>
        <v>-6.145440873194767</v>
      </c>
      <c r="G82" s="2">
        <f t="shared" si="20"/>
        <v>8.111153737250168E-2</v>
      </c>
    </row>
    <row r="83" spans="1:7" ht="15" thickBot="1" x14ac:dyDescent="0.4">
      <c r="A83" s="17">
        <v>44381</v>
      </c>
      <c r="B83" s="8">
        <v>-10.705655</v>
      </c>
      <c r="C83" s="8">
        <v>-55.837899999999998</v>
      </c>
      <c r="D83" s="2">
        <f t="shared" si="19"/>
        <v>29.807340000000003</v>
      </c>
      <c r="E83" s="16">
        <f t="shared" si="15"/>
        <v>-13</v>
      </c>
      <c r="F83" s="7">
        <f t="shared" si="16"/>
        <v>-6.1394664340809193</v>
      </c>
      <c r="G83" s="2">
        <f t="shared" si="20"/>
        <v>20.850078019530152</v>
      </c>
    </row>
    <row r="84" spans="1:7" ht="15" thickBot="1" x14ac:dyDescent="0.4">
      <c r="A84" s="17">
        <v>44381</v>
      </c>
      <c r="B84" s="8">
        <v>-10.536673</v>
      </c>
      <c r="C84" s="8">
        <v>-56.687488000000002</v>
      </c>
      <c r="D84" s="2">
        <f t="shared" si="19"/>
        <v>27.605896000000001</v>
      </c>
      <c r="E84" s="16">
        <f t="shared" si="15"/>
        <v>-13</v>
      </c>
      <c r="F84" s="7">
        <f t="shared" si="16"/>
        <v>-6.1394664340809193</v>
      </c>
      <c r="G84" s="2">
        <f t="shared" si="20"/>
        <v>19.335425583361879</v>
      </c>
    </row>
    <row r="85" spans="1:7" ht="15" thickBot="1" x14ac:dyDescent="0.4">
      <c r="A85" s="17">
        <v>44383</v>
      </c>
      <c r="B85" s="8">
        <v>-4.6210079999999998</v>
      </c>
      <c r="C85" s="8">
        <v>-21.393651999999999</v>
      </c>
      <c r="D85" s="2">
        <f t="shared" si="19"/>
        <v>15.574411999999999</v>
      </c>
      <c r="E85" s="16">
        <f t="shared" si="15"/>
        <v>-11</v>
      </c>
      <c r="F85" s="7">
        <f t="shared" si="16"/>
        <v>-6.1284387161312228</v>
      </c>
      <c r="G85" s="2">
        <f t="shared" si="20"/>
        <v>2.272347363935892</v>
      </c>
    </row>
    <row r="86" spans="1:7" ht="15" thickBot="1" x14ac:dyDescent="0.4">
      <c r="A86" s="17">
        <v>44384</v>
      </c>
      <c r="B86" s="8">
        <v>-4.9998199999999997</v>
      </c>
      <c r="C86" s="8">
        <v>-36.163952999999999</v>
      </c>
      <c r="D86" s="2">
        <f t="shared" si="19"/>
        <v>3.8346069999999983</v>
      </c>
      <c r="E86" s="16">
        <f t="shared" si="15"/>
        <v>-10</v>
      </c>
      <c r="F86" s="7">
        <f t="shared" si="16"/>
        <v>-6.1233887050461995</v>
      </c>
      <c r="G86" s="2">
        <f t="shared" si="20"/>
        <v>1.2624066349591943</v>
      </c>
    </row>
    <row r="87" spans="1:7" ht="15" thickBot="1" x14ac:dyDescent="0.4">
      <c r="A87" s="17">
        <v>44385</v>
      </c>
      <c r="B87" s="8">
        <v>-6.0919699999999999</v>
      </c>
      <c r="C87" s="8">
        <v>-17.754038999999999</v>
      </c>
      <c r="D87" s="2">
        <f t="shared" si="19"/>
        <v>30.981721</v>
      </c>
      <c r="E87" s="16">
        <f t="shared" si="15"/>
        <v>-9</v>
      </c>
      <c r="F87" s="7">
        <f t="shared" si="16"/>
        <v>-6.118649951720414</v>
      </c>
      <c r="G87" s="2">
        <f t="shared" si="20"/>
        <v>7.1181982380363006E-4</v>
      </c>
    </row>
    <row r="88" spans="1:7" ht="15" thickBot="1" x14ac:dyDescent="0.4">
      <c r="A88" s="17">
        <v>44385</v>
      </c>
      <c r="B88" s="8">
        <v>-6.2347229999999998</v>
      </c>
      <c r="C88" s="8">
        <v>-39.725141000000001</v>
      </c>
      <c r="D88" s="2">
        <f t="shared" si="19"/>
        <v>10.152642999999998</v>
      </c>
      <c r="E88" s="16">
        <f t="shared" si="15"/>
        <v>-9</v>
      </c>
      <c r="F88" s="7">
        <f t="shared" si="16"/>
        <v>-6.118649951720414</v>
      </c>
      <c r="G88" s="2">
        <f t="shared" si="20"/>
        <v>1.3472952536915045E-2</v>
      </c>
    </row>
    <row r="89" spans="1:7" ht="15" thickBot="1" x14ac:dyDescent="0.4">
      <c r="A89" s="17">
        <v>44385</v>
      </c>
      <c r="B89" s="8">
        <v>-6.2127939999999997</v>
      </c>
      <c r="C89" s="8">
        <v>-46.146064000000003</v>
      </c>
      <c r="D89" s="2">
        <f t="shared" si="19"/>
        <v>3.556287999999995</v>
      </c>
      <c r="E89" s="16">
        <f t="shared" si="15"/>
        <v>-9</v>
      </c>
      <c r="F89" s="7">
        <f t="shared" si="16"/>
        <v>-6.118649951720414</v>
      </c>
      <c r="G89" s="2">
        <f t="shared" si="20"/>
        <v>8.8631018264689575E-3</v>
      </c>
    </row>
    <row r="90" spans="1:7" ht="15" thickBot="1" x14ac:dyDescent="0.4">
      <c r="A90" s="17">
        <v>44386</v>
      </c>
      <c r="B90" s="8">
        <v>-11.849831999999999</v>
      </c>
      <c r="C90" s="8">
        <v>-87.217097999999993</v>
      </c>
      <c r="D90" s="2">
        <f t="shared" si="19"/>
        <v>7.5815580000000011</v>
      </c>
      <c r="E90" s="16">
        <f t="shared" si="15"/>
        <v>-8</v>
      </c>
      <c r="F90" s="7">
        <f t="shared" si="16"/>
        <v>-6.1142238603487442</v>
      </c>
      <c r="G90" s="2">
        <f t="shared" si="20"/>
        <v>32.897200731633731</v>
      </c>
    </row>
    <row r="91" spans="1:7" ht="15" thickBot="1" x14ac:dyDescent="0.4">
      <c r="A91" s="17">
        <v>44386</v>
      </c>
      <c r="B91" s="8">
        <v>-11.776306</v>
      </c>
      <c r="C91" s="8">
        <v>-71.548738999999998</v>
      </c>
      <c r="D91" s="2">
        <f t="shared" si="19"/>
        <v>22.661709000000002</v>
      </c>
      <c r="E91" s="16">
        <f t="shared" si="15"/>
        <v>-8</v>
      </c>
      <c r="F91" s="7">
        <f t="shared" si="16"/>
        <v>-6.1142238603487442</v>
      </c>
      <c r="G91" s="2">
        <f t="shared" si="20"/>
        <v>32.059174156157745</v>
      </c>
    </row>
    <row r="92" spans="1:7" ht="15" thickBot="1" x14ac:dyDescent="0.4">
      <c r="A92" s="17">
        <v>44386</v>
      </c>
      <c r="B92" s="8">
        <v>-9.7291709999999991</v>
      </c>
      <c r="C92" s="8">
        <v>-54.320079</v>
      </c>
      <c r="D92" s="2">
        <f t="shared" si="19"/>
        <v>23.513288999999993</v>
      </c>
      <c r="E92" s="16">
        <f t="shared" si="15"/>
        <v>-8</v>
      </c>
      <c r="F92" s="7">
        <f t="shared" si="16"/>
        <v>-6.1142238603487442</v>
      </c>
      <c r="G92" s="2">
        <f t="shared" si="20"/>
        <v>13.067842822472789</v>
      </c>
    </row>
    <row r="93" spans="1:7" ht="15" thickBot="1" x14ac:dyDescent="0.4">
      <c r="A93" s="17">
        <v>44386</v>
      </c>
      <c r="B93" s="8">
        <v>-9.9381409999999999</v>
      </c>
      <c r="C93" s="8">
        <v>-76.023779000000005</v>
      </c>
      <c r="D93" s="2">
        <f t="shared" si="19"/>
        <v>3.4813489999999945</v>
      </c>
      <c r="E93" s="16">
        <f t="shared" si="15"/>
        <v>-8</v>
      </c>
      <c r="F93" s="7">
        <f t="shared" si="16"/>
        <v>-6.1142238603487442</v>
      </c>
      <c r="G93" s="2">
        <f t="shared" si="20"/>
        <v>14.62234229091864</v>
      </c>
    </row>
    <row r="94" spans="1:7" ht="15" thickBot="1" x14ac:dyDescent="0.4">
      <c r="A94" s="17">
        <v>44387</v>
      </c>
      <c r="B94" s="8">
        <v>-7.3969589999999998</v>
      </c>
      <c r="C94" s="8">
        <v>-42.835940000000001</v>
      </c>
      <c r="D94" s="2">
        <f t="shared" si="19"/>
        <v>16.339731999999998</v>
      </c>
      <c r="E94" s="16">
        <f t="shared" si="15"/>
        <v>-7</v>
      </c>
      <c r="F94" s="7">
        <f t="shared" si="16"/>
        <v>-6.1101117424775895</v>
      </c>
      <c r="G94" s="2">
        <f t="shared" si="20"/>
        <v>1.6559758641929487</v>
      </c>
    </row>
    <row r="95" spans="1:7" ht="15" thickBot="1" x14ac:dyDescent="0.4">
      <c r="A95" s="17">
        <v>44387</v>
      </c>
      <c r="B95" s="8">
        <v>-7.4059889999999999</v>
      </c>
      <c r="C95" s="8">
        <v>-45.129826999999999</v>
      </c>
      <c r="D95" s="2">
        <f t="shared" si="19"/>
        <v>14.118085000000001</v>
      </c>
      <c r="E95" s="16">
        <f t="shared" si="15"/>
        <v>-7</v>
      </c>
      <c r="F95" s="7">
        <f t="shared" si="16"/>
        <v>-6.1101117424775895</v>
      </c>
      <c r="G95" s="2">
        <f t="shared" si="20"/>
        <v>1.6792978665638036</v>
      </c>
    </row>
    <row r="96" spans="1:7" ht="15" thickBot="1" x14ac:dyDescent="0.4">
      <c r="A96" s="17">
        <v>44388</v>
      </c>
      <c r="B96" s="8">
        <v>-5.6864980000000003</v>
      </c>
      <c r="C96" s="8">
        <v>-15.904007999999999</v>
      </c>
      <c r="D96" s="2">
        <f t="shared" si="19"/>
        <v>29.587976000000005</v>
      </c>
      <c r="E96" s="16">
        <f t="shared" si="15"/>
        <v>-6</v>
      </c>
      <c r="F96" s="7">
        <f t="shared" si="16"/>
        <v>-6.1063148166162211</v>
      </c>
      <c r="G96" s="2">
        <f t="shared" si="20"/>
        <v>0.17624615951377759</v>
      </c>
    </row>
    <row r="97" spans="1:7" ht="15" thickBot="1" x14ac:dyDescent="0.4">
      <c r="A97" s="17">
        <v>44388</v>
      </c>
      <c r="B97" s="8">
        <v>-5.7355159999999996</v>
      </c>
      <c r="C97" s="8">
        <v>-29.0138</v>
      </c>
      <c r="D97" s="2">
        <f t="shared" si="19"/>
        <v>16.870327999999997</v>
      </c>
      <c r="E97" s="16">
        <f t="shared" si="15"/>
        <v>-6</v>
      </c>
      <c r="F97" s="7">
        <f t="shared" si="16"/>
        <v>-6.1063148166162211</v>
      </c>
      <c r="G97" s="2">
        <f t="shared" si="20"/>
        <v>0.13749176240399025</v>
      </c>
    </row>
    <row r="98" spans="1:7" ht="15" thickBot="1" x14ac:dyDescent="0.4">
      <c r="A98" s="17">
        <v>44389</v>
      </c>
      <c r="B98" s="8">
        <v>-6.6539529999999996</v>
      </c>
      <c r="C98" s="8">
        <v>-28.265509999999999</v>
      </c>
      <c r="D98" s="2">
        <f t="shared" si="19"/>
        <v>24.966113999999997</v>
      </c>
      <c r="E98" s="16">
        <f t="shared" si="15"/>
        <v>-5</v>
      </c>
      <c r="F98" s="7">
        <f t="shared" si="16"/>
        <v>-6.1028342078757145</v>
      </c>
      <c r="G98" s="2">
        <f t="shared" si="20"/>
        <v>0.30373192303253094</v>
      </c>
    </row>
    <row r="99" spans="1:7" ht="15" thickBot="1" x14ac:dyDescent="0.4">
      <c r="A99" s="17">
        <v>44389</v>
      </c>
      <c r="B99" s="8">
        <v>-6.7171609999999999</v>
      </c>
      <c r="C99" s="8">
        <v>-40.533884</v>
      </c>
      <c r="D99" s="2">
        <f t="shared" si="19"/>
        <v>13.203403999999999</v>
      </c>
      <c r="E99" s="16">
        <f t="shared" si="15"/>
        <v>-5</v>
      </c>
      <c r="F99" s="7">
        <f t="shared" si="16"/>
        <v>-6.1028342078757145</v>
      </c>
      <c r="G99" s="2">
        <f t="shared" si="20"/>
        <v>0.37739740752171502</v>
      </c>
    </row>
    <row r="100" spans="1:7" ht="15" thickBot="1" x14ac:dyDescent="0.4">
      <c r="A100" s="17">
        <v>44389</v>
      </c>
      <c r="B100" s="9">
        <v>-7.3414919999999997</v>
      </c>
      <c r="C100" s="9">
        <v>-35.174945000000001</v>
      </c>
      <c r="D100" s="2">
        <f t="shared" si="19"/>
        <v>23.556990999999996</v>
      </c>
      <c r="E100" s="16">
        <f t="shared" si="15"/>
        <v>-5</v>
      </c>
      <c r="F100" s="7">
        <f t="shared" si="16"/>
        <v>-6.1028342078757145</v>
      </c>
      <c r="G100" s="2">
        <f t="shared" si="20"/>
        <v>1.5342731259902089</v>
      </c>
    </row>
    <row r="101" spans="1:7" ht="15" thickBot="1" x14ac:dyDescent="0.4">
      <c r="A101" s="17">
        <v>44390</v>
      </c>
      <c r="B101" s="8">
        <v>-6.0888200000000001</v>
      </c>
      <c r="C101" s="8">
        <v>-36.825800000000001</v>
      </c>
      <c r="D101" s="2">
        <f t="shared" si="19"/>
        <v>11.88476</v>
      </c>
      <c r="E101" s="16">
        <f t="shared" si="15"/>
        <v>-4</v>
      </c>
      <c r="F101" s="7">
        <f t="shared" si="16"/>
        <v>-6.0996709476355591</v>
      </c>
      <c r="G101" s="2">
        <f t="shared" si="20"/>
        <v>1.1774306458964212E-4</v>
      </c>
    </row>
    <row r="102" spans="1:7" ht="15" thickBot="1" x14ac:dyDescent="0.4">
      <c r="A102" s="17">
        <v>44390</v>
      </c>
      <c r="B102" s="8">
        <v>-5.9573799999999997</v>
      </c>
      <c r="C102" s="8">
        <v>-37.530900000000003</v>
      </c>
      <c r="D102" s="2">
        <f t="shared" si="19"/>
        <v>10.128139999999995</v>
      </c>
      <c r="E102" s="16">
        <f t="shared" si="15"/>
        <v>-4</v>
      </c>
      <c r="F102" s="7">
        <f t="shared" si="16"/>
        <v>-6.0996709476355591</v>
      </c>
      <c r="G102" s="2">
        <f t="shared" si="20"/>
        <v>2.0246713779025503E-2</v>
      </c>
    </row>
    <row r="103" spans="1:7" ht="15" thickBot="1" x14ac:dyDescent="0.4">
      <c r="A103" s="17">
        <v>44758</v>
      </c>
      <c r="B103" s="8">
        <v>-8.0763839999999991</v>
      </c>
      <c r="C103" s="8">
        <v>-56.898797000000002</v>
      </c>
      <c r="D103" s="2">
        <f t="shared" si="19"/>
        <v>7.7122749999999911</v>
      </c>
      <c r="E103" s="16">
        <f t="shared" si="15"/>
        <v>364</v>
      </c>
      <c r="F103" s="7">
        <f t="shared" si="16"/>
        <v>-6.0920941595153444</v>
      </c>
      <c r="G103" s="2">
        <f t="shared" si="20"/>
        <v>3.9374061710506165</v>
      </c>
    </row>
    <row r="104" spans="1:7" ht="15" thickBot="1" x14ac:dyDescent="0.4">
      <c r="A104" s="17">
        <v>44799</v>
      </c>
      <c r="B104" s="8">
        <v>-4.4830170000000003</v>
      </c>
      <c r="C104" s="8">
        <v>-1.9156930000000001</v>
      </c>
      <c r="D104" s="2">
        <f t="shared" si="19"/>
        <v>33.948443000000005</v>
      </c>
      <c r="E104" s="16">
        <f t="shared" si="15"/>
        <v>405</v>
      </c>
      <c r="F104" s="7">
        <f t="shared" si="16"/>
        <v>-6.2734219669187059</v>
      </c>
      <c r="G104" s="2">
        <f t="shared" si="20"/>
        <v>3.2055499455671717</v>
      </c>
    </row>
    <row r="105" spans="1:7" ht="15" thickBot="1" x14ac:dyDescent="0.4">
      <c r="A105" s="17">
        <v>44809</v>
      </c>
      <c r="B105" s="8">
        <v>-8.6201670000000004</v>
      </c>
      <c r="C105" s="8">
        <v>-30.223956999999999</v>
      </c>
      <c r="D105" s="2">
        <f t="shared" si="19"/>
        <v>38.737379000000004</v>
      </c>
      <c r="E105" s="16">
        <f t="shared" si="15"/>
        <v>415</v>
      </c>
      <c r="F105" s="7">
        <f t="shared" si="16"/>
        <v>-6.39141858021262</v>
      </c>
      <c r="G105" s="2">
        <f t="shared" si="20"/>
        <v>4.9673195187047448</v>
      </c>
    </row>
    <row r="106" spans="1:7" ht="15" thickBot="1" x14ac:dyDescent="0.4">
      <c r="A106" s="17">
        <v>44627</v>
      </c>
      <c r="B106" s="8">
        <v>-3.7366899999999998</v>
      </c>
      <c r="C106" s="8">
        <v>-22.417978999999999</v>
      </c>
      <c r="D106" s="2">
        <f t="shared" si="19"/>
        <v>7.4755409999999998</v>
      </c>
      <c r="E106" s="16">
        <f t="shared" si="15"/>
        <v>233</v>
      </c>
      <c r="F106" s="7">
        <f t="shared" si="16"/>
        <v>-7.9496304187438165</v>
      </c>
      <c r="G106" s="2">
        <f t="shared" si="20"/>
        <v>17.74886697188532</v>
      </c>
    </row>
    <row r="107" spans="1:7" ht="15" thickBot="1" x14ac:dyDescent="0.4">
      <c r="A107" s="17">
        <v>44644</v>
      </c>
      <c r="B107" s="8">
        <v>-5.3604279999999997</v>
      </c>
      <c r="C107" s="8">
        <v>-24.548387999999999</v>
      </c>
      <c r="D107" s="2">
        <f t="shared" si="19"/>
        <v>18.335035999999999</v>
      </c>
      <c r="E107" s="16">
        <f t="shared" si="15"/>
        <v>250</v>
      </c>
      <c r="F107" s="7">
        <f t="shared" si="16"/>
        <v>-7.6965135030995935</v>
      </c>
      <c r="G107" s="2">
        <f t="shared" si="20"/>
        <v>5.4572954777920817</v>
      </c>
    </row>
    <row r="108" spans="1:7" ht="15" thickBot="1" x14ac:dyDescent="0.4">
      <c r="A108" s="17">
        <v>44646</v>
      </c>
      <c r="B108" s="8">
        <v>-12.17886</v>
      </c>
      <c r="C108" s="8">
        <v>-77.733510999999993</v>
      </c>
      <c r="D108" s="2">
        <f t="shared" si="19"/>
        <v>19.697369000000009</v>
      </c>
      <c r="E108" s="16">
        <f t="shared" si="15"/>
        <v>252</v>
      </c>
      <c r="F108" s="7">
        <f t="shared" si="16"/>
        <v>-7.6633502500145321</v>
      </c>
      <c r="G108" s="2">
        <f t="shared" si="20"/>
        <v>20.389828302213825</v>
      </c>
    </row>
    <row r="109" spans="1:7" ht="15" thickBot="1" x14ac:dyDescent="0.4">
      <c r="A109" s="17">
        <v>44651</v>
      </c>
      <c r="B109" s="9">
        <v>-6.1329719999999996</v>
      </c>
      <c r="C109" s="9">
        <v>-23.025957999999999</v>
      </c>
      <c r="D109" s="2">
        <f t="shared" si="19"/>
        <v>26.037817999999998</v>
      </c>
      <c r="E109" s="16">
        <f t="shared" si="15"/>
        <v>257</v>
      </c>
      <c r="F109" s="7">
        <f t="shared" si="16"/>
        <v>-7.5779913093921625</v>
      </c>
      <c r="G109" s="2">
        <f t="shared" si="20"/>
        <v>2.0880808045162031</v>
      </c>
    </row>
    <row r="110" spans="1:7" ht="15" thickBot="1" x14ac:dyDescent="0.4">
      <c r="A110" s="17">
        <v>44659</v>
      </c>
      <c r="B110" s="9">
        <v>-9.2854159999999997</v>
      </c>
      <c r="C110" s="9">
        <v>-103.924993</v>
      </c>
      <c r="D110" s="2">
        <f t="shared" si="19"/>
        <v>-29.641665000000003</v>
      </c>
      <c r="E110" s="16">
        <f t="shared" si="15"/>
        <v>265</v>
      </c>
      <c r="F110" s="7">
        <f t="shared" si="16"/>
        <v>-7.4354638684091636</v>
      </c>
      <c r="G110" s="2">
        <f t="shared" si="20"/>
        <v>3.4223228891774782</v>
      </c>
    </row>
    <row r="111" spans="1:7" ht="15" thickBot="1" x14ac:dyDescent="0.4">
      <c r="A111" s="17">
        <v>44660</v>
      </c>
      <c r="B111" s="8">
        <v>-11.830468</v>
      </c>
      <c r="C111" s="8">
        <v>-347.25849199999999</v>
      </c>
      <c r="D111" s="2">
        <f t="shared" si="19"/>
        <v>-252.61474799999999</v>
      </c>
      <c r="E111" s="16">
        <f t="shared" si="15"/>
        <v>266</v>
      </c>
      <c r="F111" s="7">
        <f t="shared" si="16"/>
        <v>-7.4172429764133447</v>
      </c>
      <c r="G111" s="2">
        <f t="shared" si="20"/>
        <v>19.476555108811432</v>
      </c>
    </row>
    <row r="112" spans="1:7" ht="15" thickBot="1" x14ac:dyDescent="0.4">
      <c r="A112" s="17">
        <v>44661</v>
      </c>
      <c r="B112" s="9">
        <v>-6.9379650000000002</v>
      </c>
      <c r="C112" s="9">
        <v>-145.266245</v>
      </c>
      <c r="D112" s="2">
        <f t="shared" si="19"/>
        <v>-89.762524999999997</v>
      </c>
      <c r="E112" s="16">
        <f t="shared" si="15"/>
        <v>267</v>
      </c>
      <c r="F112" s="7">
        <f t="shared" si="16"/>
        <v>-7.3989499452324941</v>
      </c>
      <c r="G112" s="2">
        <f t="shared" si="20"/>
        <v>0.21250711973100539</v>
      </c>
    </row>
    <row r="113" spans="1:7" ht="15" thickBot="1" x14ac:dyDescent="0.4">
      <c r="A113" s="17">
        <v>44670</v>
      </c>
      <c r="B113" s="9">
        <v>-9.073461</v>
      </c>
      <c r="C113" s="9">
        <v>-18.533214000000001</v>
      </c>
      <c r="D113" s="2">
        <f t="shared" si="19"/>
        <v>54.054473999999999</v>
      </c>
      <c r="E113" s="16">
        <f t="shared" si="15"/>
        <v>276</v>
      </c>
      <c r="F113" s="7">
        <f t="shared" si="16"/>
        <v>-7.2319665805974562</v>
      </c>
      <c r="G113" s="2">
        <f t="shared" si="20"/>
        <v>3.3911016966907117</v>
      </c>
    </row>
    <row r="114" spans="1:7" ht="15" thickBot="1" x14ac:dyDescent="0.4">
      <c r="A114" s="17">
        <v>44685</v>
      </c>
      <c r="B114" s="9">
        <v>-10.950443999999999</v>
      </c>
      <c r="C114" s="9">
        <v>-119.56066</v>
      </c>
      <c r="D114" s="2">
        <f t="shared" si="19"/>
        <v>-31.957108000000005</v>
      </c>
      <c r="E114" s="16">
        <f t="shared" si="15"/>
        <v>291</v>
      </c>
      <c r="F114" s="7">
        <f t="shared" si="16"/>
        <v>-6.9525576510227936</v>
      </c>
      <c r="G114" s="2">
        <f t="shared" si="20"/>
        <v>15.983095259338292</v>
      </c>
    </row>
    <row r="115" spans="1:7" ht="15" thickBot="1" x14ac:dyDescent="0.4">
      <c r="A115" s="17">
        <v>44686</v>
      </c>
      <c r="B115" s="8">
        <v>-4.3506660000000004</v>
      </c>
      <c r="C115" s="8">
        <v>-8.0683670000000003</v>
      </c>
      <c r="D115" s="2">
        <f t="shared" si="19"/>
        <v>26.736961000000001</v>
      </c>
      <c r="E115" s="16">
        <f t="shared" si="15"/>
        <v>292</v>
      </c>
      <c r="F115" s="7">
        <f t="shared" si="16"/>
        <v>-6.934249900260097</v>
      </c>
      <c r="G115" s="2">
        <f t="shared" si="20"/>
        <v>6.6749057696831731</v>
      </c>
    </row>
    <row r="116" spans="1:7" ht="15" thickBot="1" x14ac:dyDescent="0.4">
      <c r="A116" s="17">
        <v>44700</v>
      </c>
      <c r="B116" s="8">
        <v>-3.963759</v>
      </c>
      <c r="C116" s="8">
        <v>-6.9634039999999997</v>
      </c>
      <c r="D116" s="2">
        <f t="shared" si="19"/>
        <v>24.746668</v>
      </c>
      <c r="E116" s="16">
        <f t="shared" si="15"/>
        <v>306</v>
      </c>
      <c r="F116" s="7">
        <f t="shared" si="16"/>
        <v>-6.6878176589705873</v>
      </c>
      <c r="G116" s="2">
        <f t="shared" si="20"/>
        <v>7.420495577512634</v>
      </c>
    </row>
    <row r="117" spans="1:7" ht="15" thickBot="1" x14ac:dyDescent="0.4">
      <c r="A117" s="17">
        <v>44709</v>
      </c>
      <c r="B117" s="8">
        <v>-8.8400479999999995</v>
      </c>
      <c r="C117" s="8">
        <v>-53.297311999999998</v>
      </c>
      <c r="D117" s="2">
        <f t="shared" si="19"/>
        <v>17.423071999999998</v>
      </c>
      <c r="E117" s="16">
        <f t="shared" si="15"/>
        <v>315</v>
      </c>
      <c r="F117" s="7">
        <f t="shared" si="16"/>
        <v>-6.5433931125972808</v>
      </c>
      <c r="G117" s="2">
        <f t="shared" si="20"/>
        <v>5.2746236718307937</v>
      </c>
    </row>
    <row r="118" spans="1:7" ht="15" thickBot="1" x14ac:dyDescent="0.4">
      <c r="A118" s="17">
        <v>44721</v>
      </c>
      <c r="B118" s="9">
        <v>-5.7168890000000001</v>
      </c>
      <c r="C118" s="9">
        <v>-38.666074999999999</v>
      </c>
      <c r="D118" s="2">
        <f t="shared" si="19"/>
        <v>7.0690370000000016</v>
      </c>
      <c r="E118" s="16">
        <f t="shared" ref="E118:E181" si="21">A118-$A$52</f>
        <v>327</v>
      </c>
      <c r="F118" s="7">
        <f t="shared" ref="F118:F181" si="22">$I$51+$I$52*COS((2*PI()/365)*E118+$I$53)</f>
        <v>-6.3748649021473849</v>
      </c>
      <c r="G118" s="2">
        <f t="shared" si="20"/>
        <v>0.43293228780666487</v>
      </c>
    </row>
    <row r="119" spans="1:7" ht="15" thickBot="1" x14ac:dyDescent="0.4">
      <c r="A119" s="17">
        <v>44739</v>
      </c>
      <c r="B119" s="9">
        <v>-3.333059</v>
      </c>
      <c r="C119" s="9">
        <v>-16.317912</v>
      </c>
      <c r="D119" s="2">
        <f t="shared" si="19"/>
        <v>10.34656</v>
      </c>
      <c r="E119" s="16">
        <f t="shared" si="21"/>
        <v>345</v>
      </c>
      <c r="F119" s="7">
        <f t="shared" si="22"/>
        <v>-6.1876184440819522</v>
      </c>
      <c r="G119" s="2">
        <f t="shared" si="20"/>
        <v>8.1485096197974638</v>
      </c>
    </row>
    <row r="120" spans="1:7" ht="15" thickBot="1" x14ac:dyDescent="0.4">
      <c r="A120" s="17">
        <v>44747</v>
      </c>
      <c r="B120" s="9">
        <v>-11.138325999999999</v>
      </c>
      <c r="C120" s="9">
        <v>-104.778097</v>
      </c>
      <c r="D120" s="2">
        <f t="shared" si="19"/>
        <v>-15.671489000000008</v>
      </c>
      <c r="E120" s="16">
        <f t="shared" si="21"/>
        <v>353</v>
      </c>
      <c r="F120" s="7">
        <f t="shared" si="22"/>
        <v>-6.1337984885482095</v>
      </c>
      <c r="G120" s="2">
        <f t="shared" si="20"/>
        <v>25.045295612877844</v>
      </c>
    </row>
    <row r="121" spans="1:7" ht="15" thickBot="1" x14ac:dyDescent="0.4">
      <c r="A121" s="17">
        <v>44760</v>
      </c>
      <c r="B121" s="8">
        <v>-3.0990820000000001</v>
      </c>
      <c r="C121" s="8">
        <v>-9.7884170000000008</v>
      </c>
      <c r="D121" s="2">
        <f t="shared" si="19"/>
        <v>15.004239</v>
      </c>
      <c r="E121" s="16">
        <f t="shared" si="21"/>
        <v>366</v>
      </c>
      <c r="F121" s="7">
        <f t="shared" si="22"/>
        <v>-6.088644374846278</v>
      </c>
      <c r="G121" s="2">
        <f t="shared" si="20"/>
        <v>8.9374831930965168</v>
      </c>
    </row>
    <row r="122" spans="1:7" ht="15" thickBot="1" x14ac:dyDescent="0.4">
      <c r="A122" s="17">
        <v>44795</v>
      </c>
      <c r="B122" s="9">
        <v>-5.058929</v>
      </c>
      <c r="C122" s="9">
        <v>-21.982444999999998</v>
      </c>
      <c r="D122" s="2">
        <f t="shared" si="19"/>
        <v>18.488987000000002</v>
      </c>
      <c r="E122" s="16">
        <f t="shared" si="21"/>
        <v>401</v>
      </c>
      <c r="F122" s="7">
        <f t="shared" si="22"/>
        <v>-6.2335056026787994</v>
      </c>
      <c r="G122" s="2">
        <f t="shared" si="20"/>
        <v>1.3796301955604702</v>
      </c>
    </row>
    <row r="123" spans="1:7" ht="15" thickBot="1" x14ac:dyDescent="0.4">
      <c r="A123" s="17">
        <v>44796</v>
      </c>
      <c r="B123" s="9">
        <v>-8.6031010000000006</v>
      </c>
      <c r="C123" s="9">
        <v>-161.05506</v>
      </c>
      <c r="D123" s="2">
        <f t="shared" si="19"/>
        <v>-92.230251999999993</v>
      </c>
      <c r="E123" s="16">
        <f t="shared" si="21"/>
        <v>402</v>
      </c>
      <c r="F123" s="7">
        <f t="shared" si="22"/>
        <v>-6.243073942321665</v>
      </c>
      <c r="G123" s="2">
        <f t="shared" si="20"/>
        <v>5.5697277129738616</v>
      </c>
    </row>
    <row r="124" spans="1:7" ht="15" thickBot="1" x14ac:dyDescent="0.4">
      <c r="A124" s="17">
        <v>45182</v>
      </c>
      <c r="B124" s="8">
        <v>-7.200628</v>
      </c>
      <c r="C124" s="8">
        <v>-43.574005</v>
      </c>
      <c r="D124" s="2">
        <f t="shared" ref="D124:D187" si="23">C124-8*B124</f>
        <v>14.031019000000001</v>
      </c>
      <c r="E124" s="16">
        <f t="shared" si="21"/>
        <v>788</v>
      </c>
      <c r="F124" s="7">
        <f t="shared" si="22"/>
        <v>-6.5026585349102524</v>
      </c>
      <c r="G124" s="2">
        <f t="shared" ref="G124:G187" si="24">(F124-B124)^2</f>
        <v>0.48716137419766847</v>
      </c>
    </row>
    <row r="125" spans="1:7" ht="15" thickBot="1" x14ac:dyDescent="0.4">
      <c r="A125" s="17">
        <v>45188</v>
      </c>
      <c r="B125" s="8">
        <v>-4.4091209999999998</v>
      </c>
      <c r="C125" s="8">
        <v>-17.672263000000001</v>
      </c>
      <c r="D125" s="2">
        <f t="shared" si="23"/>
        <v>17.600704999999998</v>
      </c>
      <c r="E125" s="16">
        <f t="shared" si="21"/>
        <v>794</v>
      </c>
      <c r="F125" s="7">
        <f t="shared" si="22"/>
        <v>-6.5945527759703557</v>
      </c>
      <c r="G125" s="2">
        <f t="shared" si="24"/>
        <v>4.776112047420944</v>
      </c>
    </row>
    <row r="126" spans="1:7" ht="15" thickBot="1" x14ac:dyDescent="0.4">
      <c r="A126" s="17">
        <v>44902</v>
      </c>
      <c r="B126" s="8">
        <v>-5.3483210000000003</v>
      </c>
      <c r="C126" s="8">
        <v>-17.089638999999998</v>
      </c>
      <c r="D126" s="2">
        <f t="shared" si="23"/>
        <v>25.696929000000004</v>
      </c>
      <c r="E126" s="16">
        <f t="shared" si="21"/>
        <v>508</v>
      </c>
      <c r="F126" s="7">
        <f t="shared" si="22"/>
        <v>-7.9533806249379317</v>
      </c>
      <c r="G126" s="2">
        <f t="shared" si="24"/>
        <v>6.7863356494817557</v>
      </c>
    </row>
    <row r="127" spans="1:7" ht="15" thickBot="1" x14ac:dyDescent="0.4">
      <c r="A127" s="17">
        <v>44902</v>
      </c>
      <c r="B127" s="8">
        <v>-5.3252410000000001</v>
      </c>
      <c r="C127" s="8">
        <v>-17.082674999999998</v>
      </c>
      <c r="D127" s="2">
        <f t="shared" si="23"/>
        <v>25.519253000000003</v>
      </c>
      <c r="E127" s="16">
        <f t="shared" si="21"/>
        <v>508</v>
      </c>
      <c r="F127" s="7">
        <f t="shared" si="22"/>
        <v>-7.9533806249379317</v>
      </c>
      <c r="G127" s="2">
        <f t="shared" si="24"/>
        <v>6.9071178881688917</v>
      </c>
    </row>
    <row r="128" spans="1:7" ht="15" thickBot="1" x14ac:dyDescent="0.4">
      <c r="A128" s="17">
        <v>44930</v>
      </c>
      <c r="B128" s="8">
        <v>-8.3487760000000009</v>
      </c>
      <c r="C128" s="8">
        <v>-53.542636999999999</v>
      </c>
      <c r="D128" s="2">
        <f t="shared" si="23"/>
        <v>13.247571000000008</v>
      </c>
      <c r="E128" s="16">
        <f t="shared" si="21"/>
        <v>536</v>
      </c>
      <c r="F128" s="7">
        <f t="shared" si="22"/>
        <v>-8.2165080256952034</v>
      </c>
      <c r="G128" s="2">
        <f t="shared" si="24"/>
        <v>1.7494817026694552E-2</v>
      </c>
    </row>
    <row r="129" spans="1:7" ht="15" thickBot="1" x14ac:dyDescent="0.4">
      <c r="A129" s="17">
        <v>44930</v>
      </c>
      <c r="B129" s="8">
        <v>-8.352195</v>
      </c>
      <c r="C129" s="8">
        <v>-54.814847999999998</v>
      </c>
      <c r="D129" s="2">
        <f t="shared" si="23"/>
        <v>12.002712000000002</v>
      </c>
      <c r="E129" s="16">
        <f t="shared" si="21"/>
        <v>536</v>
      </c>
      <c r="F129" s="7">
        <f t="shared" si="22"/>
        <v>-8.2165080256952034</v>
      </c>
      <c r="G129" s="2">
        <f t="shared" si="24"/>
        <v>1.841095499599053E-2</v>
      </c>
    </row>
    <row r="130" spans="1:7" ht="15" thickBot="1" x14ac:dyDescent="0.4">
      <c r="A130" s="17">
        <v>44946</v>
      </c>
      <c r="B130" s="8">
        <v>-7.8230550000000001</v>
      </c>
      <c r="C130" s="8">
        <v>-45.996434999999998</v>
      </c>
      <c r="D130" s="2">
        <f t="shared" si="23"/>
        <v>16.588005000000003</v>
      </c>
      <c r="E130" s="16">
        <f t="shared" si="21"/>
        <v>552</v>
      </c>
      <c r="F130" s="7">
        <f t="shared" si="22"/>
        <v>-8.2618844324764709</v>
      </c>
      <c r="G130" s="2">
        <f t="shared" si="24"/>
        <v>0.19257127080762143</v>
      </c>
    </row>
    <row r="131" spans="1:7" ht="15" thickBot="1" x14ac:dyDescent="0.4">
      <c r="A131" s="17">
        <v>44946</v>
      </c>
      <c r="B131" s="8">
        <v>-8.0320610000000006</v>
      </c>
      <c r="C131" s="8">
        <v>-44.086379000000001</v>
      </c>
      <c r="D131" s="2">
        <f t="shared" si="23"/>
        <v>20.170109000000004</v>
      </c>
      <c r="E131" s="16">
        <f t="shared" si="21"/>
        <v>552</v>
      </c>
      <c r="F131" s="7">
        <f t="shared" si="22"/>
        <v>-8.2618844324764709</v>
      </c>
      <c r="G131" s="2">
        <f t="shared" si="24"/>
        <v>5.2818810115266707E-2</v>
      </c>
    </row>
    <row r="132" spans="1:7" ht="15" thickBot="1" x14ac:dyDescent="0.4">
      <c r="A132" s="17">
        <v>44952</v>
      </c>
      <c r="B132" s="8">
        <v>-14.036816</v>
      </c>
      <c r="C132" s="8">
        <v>-93.220269999999999</v>
      </c>
      <c r="D132" s="2">
        <f t="shared" si="23"/>
        <v>19.074258</v>
      </c>
      <c r="E132" s="16">
        <f t="shared" si="21"/>
        <v>558</v>
      </c>
      <c r="F132" s="7">
        <f t="shared" si="22"/>
        <v>-8.257740716126678</v>
      </c>
      <c r="G132" s="2">
        <f t="shared" si="24"/>
        <v>33.397711136675518</v>
      </c>
    </row>
    <row r="133" spans="1:7" ht="15" thickBot="1" x14ac:dyDescent="0.4">
      <c r="A133" s="17">
        <v>44952</v>
      </c>
      <c r="B133" s="8">
        <v>-13.898334</v>
      </c>
      <c r="C133" s="8">
        <v>-90.631741000000005</v>
      </c>
      <c r="D133" s="2">
        <f t="shared" si="23"/>
        <v>20.554930999999996</v>
      </c>
      <c r="E133" s="16">
        <f t="shared" si="21"/>
        <v>558</v>
      </c>
      <c r="F133" s="7">
        <f t="shared" si="22"/>
        <v>-8.257740716126678</v>
      </c>
      <c r="G133" s="2">
        <f t="shared" si="24"/>
        <v>31.816292594076828</v>
      </c>
    </row>
    <row r="134" spans="1:7" ht="15" thickBot="1" x14ac:dyDescent="0.4">
      <c r="A134" s="17">
        <v>44858</v>
      </c>
      <c r="B134" s="8">
        <v>-4.7402959999999998</v>
      </c>
      <c r="C134" s="8">
        <v>-9.7085460000000001</v>
      </c>
      <c r="D134" s="2">
        <f t="shared" si="23"/>
        <v>28.213822</v>
      </c>
      <c r="E134" s="16">
        <f t="shared" si="21"/>
        <v>464</v>
      </c>
      <c r="F134" s="7">
        <f t="shared" si="22"/>
        <v>-7.2186105846643294</v>
      </c>
      <c r="G134" s="2">
        <f t="shared" si="24"/>
        <v>6.142043180559928</v>
      </c>
    </row>
    <row r="135" spans="1:7" ht="15" thickBot="1" x14ac:dyDescent="0.4">
      <c r="A135" s="17">
        <v>44862</v>
      </c>
      <c r="B135" s="8">
        <v>-7.4471809999999996</v>
      </c>
      <c r="C135" s="8">
        <v>-38.090350999999998</v>
      </c>
      <c r="D135" s="2">
        <f t="shared" si="23"/>
        <v>21.487096999999999</v>
      </c>
      <c r="E135" s="16">
        <f t="shared" si="21"/>
        <v>468</v>
      </c>
      <c r="F135" s="7">
        <f t="shared" si="22"/>
        <v>-7.2933122685874956</v>
      </c>
      <c r="G135" s="2">
        <f t="shared" si="24"/>
        <v>2.3675586506493297E-2</v>
      </c>
    </row>
    <row r="136" spans="1:7" ht="15" thickBot="1" x14ac:dyDescent="0.4">
      <c r="A136" s="17">
        <v>44877</v>
      </c>
      <c r="B136" s="8">
        <v>-4.1806390000000002</v>
      </c>
      <c r="C136" s="8">
        <v>-5.7561140000000002</v>
      </c>
      <c r="D136" s="2">
        <f t="shared" si="23"/>
        <v>27.688998000000002</v>
      </c>
      <c r="E136" s="16">
        <f t="shared" si="21"/>
        <v>483</v>
      </c>
      <c r="F136" s="7">
        <f t="shared" si="22"/>
        <v>-7.5655466227658792</v>
      </c>
      <c r="G136" s="2">
        <f t="shared" si="24"/>
        <v>11.457599614658553</v>
      </c>
    </row>
    <row r="137" spans="1:7" ht="15" thickBot="1" x14ac:dyDescent="0.4">
      <c r="A137" s="17">
        <v>44892</v>
      </c>
      <c r="B137" s="8">
        <v>-10.083952999999999</v>
      </c>
      <c r="C137" s="8">
        <v>-55.424272999999999</v>
      </c>
      <c r="D137" s="2">
        <f t="shared" si="23"/>
        <v>25.247350999999995</v>
      </c>
      <c r="E137" s="16">
        <f t="shared" si="21"/>
        <v>498</v>
      </c>
      <c r="F137" s="7">
        <f t="shared" si="22"/>
        <v>-7.8118060651684482</v>
      </c>
      <c r="G137" s="2">
        <f t="shared" si="24"/>
        <v>5.1626516934644124</v>
      </c>
    </row>
    <row r="138" spans="1:7" ht="15" thickBot="1" x14ac:dyDescent="0.4">
      <c r="A138" s="17">
        <v>44895</v>
      </c>
      <c r="B138" s="8">
        <v>-9.2763939999999998</v>
      </c>
      <c r="C138" s="8">
        <v>-55.463138000000001</v>
      </c>
      <c r="D138" s="2">
        <f t="shared" si="23"/>
        <v>18.748013999999998</v>
      </c>
      <c r="E138" s="16">
        <f t="shared" si="21"/>
        <v>501</v>
      </c>
      <c r="F138" s="7">
        <f t="shared" si="22"/>
        <v>-7.8564610482612656</v>
      </c>
      <c r="G138" s="2">
        <f t="shared" si="24"/>
        <v>2.0162095874334747</v>
      </c>
    </row>
    <row r="139" spans="1:7" ht="15" thickBot="1" x14ac:dyDescent="0.4">
      <c r="A139" s="17">
        <v>44898</v>
      </c>
      <c r="B139" s="8">
        <v>-4.9218400000000004</v>
      </c>
      <c r="C139" s="8">
        <v>-7.0082529999999998</v>
      </c>
      <c r="D139" s="2">
        <f t="shared" si="23"/>
        <v>32.366467</v>
      </c>
      <c r="E139" s="16">
        <f t="shared" si="21"/>
        <v>504</v>
      </c>
      <c r="F139" s="7">
        <f t="shared" si="22"/>
        <v>-7.8992957901824585</v>
      </c>
      <c r="G139" s="2">
        <f t="shared" si="24"/>
        <v>8.8652429824910453</v>
      </c>
    </row>
    <row r="140" spans="1:7" ht="15" thickBot="1" x14ac:dyDescent="0.4">
      <c r="A140" s="17">
        <v>45008</v>
      </c>
      <c r="B140" s="9">
        <v>-3.7292369999999999</v>
      </c>
      <c r="C140" s="9">
        <v>-22.260407000000001</v>
      </c>
      <c r="D140" s="2">
        <f t="shared" si="23"/>
        <v>7.5734889999999986</v>
      </c>
      <c r="E140" s="16">
        <f t="shared" si="21"/>
        <v>614</v>
      </c>
      <c r="F140" s="7">
        <f t="shared" si="22"/>
        <v>-7.7128652356729726</v>
      </c>
      <c r="G140" s="2">
        <f t="shared" si="24"/>
        <v>15.869293920050961</v>
      </c>
    </row>
    <row r="141" spans="1:7" ht="15" thickBot="1" x14ac:dyDescent="0.4">
      <c r="A141" s="17">
        <v>45010</v>
      </c>
      <c r="B141" s="8">
        <v>-3.6235279999999999</v>
      </c>
      <c r="C141" s="8">
        <v>-23.525925999999998</v>
      </c>
      <c r="D141" s="2">
        <f t="shared" si="23"/>
        <v>5.4622980000000005</v>
      </c>
      <c r="E141" s="16">
        <f t="shared" si="21"/>
        <v>616</v>
      </c>
      <c r="F141" s="7">
        <f t="shared" si="22"/>
        <v>-7.6800068774569734</v>
      </c>
      <c r="G141" s="2">
        <f t="shared" si="24"/>
        <v>16.455020883254583</v>
      </c>
    </row>
    <row r="142" spans="1:7" ht="15" thickBot="1" x14ac:dyDescent="0.4">
      <c r="A142" s="17">
        <v>45013</v>
      </c>
      <c r="B142" s="8">
        <v>-3.972734</v>
      </c>
      <c r="C142" s="8">
        <v>-30.669180000000001</v>
      </c>
      <c r="D142" s="2">
        <f t="shared" si="23"/>
        <v>1.1126919999999991</v>
      </c>
      <c r="E142" s="16">
        <f t="shared" si="21"/>
        <v>619</v>
      </c>
      <c r="F142" s="7">
        <f t="shared" si="22"/>
        <v>-7.6296067755891626</v>
      </c>
      <c r="G142" s="2">
        <f t="shared" si="24"/>
        <v>13.372718496845186</v>
      </c>
    </row>
    <row r="143" spans="1:7" ht="15" thickBot="1" x14ac:dyDescent="0.4">
      <c r="A143" s="17">
        <v>45013</v>
      </c>
      <c r="B143" s="8">
        <v>-3.6235279999999999</v>
      </c>
      <c r="C143" s="8">
        <v>-25.813731000000001</v>
      </c>
      <c r="D143" s="2">
        <f t="shared" si="23"/>
        <v>3.1744929999999982</v>
      </c>
      <c r="E143" s="16">
        <f t="shared" si="21"/>
        <v>619</v>
      </c>
      <c r="F143" s="7">
        <f t="shared" si="22"/>
        <v>-7.6296067755891626</v>
      </c>
      <c r="G143" s="2">
        <f t="shared" si="24"/>
        <v>16.048667156225967</v>
      </c>
    </row>
    <row r="144" spans="1:7" ht="15" thickBot="1" x14ac:dyDescent="0.4">
      <c r="A144" s="17">
        <v>45017</v>
      </c>
      <c r="B144" s="9">
        <v>-2.1453880000000001</v>
      </c>
      <c r="C144" s="9">
        <v>-6.2024739999999996</v>
      </c>
      <c r="D144" s="2">
        <f t="shared" si="23"/>
        <v>10.960630000000002</v>
      </c>
      <c r="E144" s="16">
        <f t="shared" si="21"/>
        <v>623</v>
      </c>
      <c r="F144" s="7">
        <f t="shared" si="22"/>
        <v>-7.560539773859543</v>
      </c>
      <c r="G144" s="2">
        <f t="shared" si="24"/>
        <v>29.323868733934159</v>
      </c>
    </row>
    <row r="145" spans="1:7" ht="15" thickBot="1" x14ac:dyDescent="0.4">
      <c r="A145" s="17">
        <v>45031</v>
      </c>
      <c r="B145" s="8">
        <v>-4.0173410000000001</v>
      </c>
      <c r="C145" s="8">
        <v>-24.733651999999999</v>
      </c>
      <c r="D145" s="2">
        <f t="shared" si="23"/>
        <v>7.4050760000000011</v>
      </c>
      <c r="E145" s="16">
        <f t="shared" si="21"/>
        <v>637</v>
      </c>
      <c r="F145" s="7">
        <f t="shared" si="22"/>
        <v>-7.3065930813143778</v>
      </c>
      <c r="G145" s="2">
        <f t="shared" si="24"/>
        <v>10.819179254430965</v>
      </c>
    </row>
    <row r="146" spans="1:7" ht="15" thickBot="1" x14ac:dyDescent="0.4">
      <c r="A146" s="17">
        <v>45033</v>
      </c>
      <c r="B146" s="8">
        <v>-3.132854</v>
      </c>
      <c r="C146" s="8">
        <v>-14.530170999999999</v>
      </c>
      <c r="D146" s="2">
        <f t="shared" si="23"/>
        <v>10.532661000000001</v>
      </c>
      <c r="E146" s="16">
        <f t="shared" si="21"/>
        <v>639</v>
      </c>
      <c r="F146" s="7">
        <f t="shared" si="22"/>
        <v>-7.2693364493392467</v>
      </c>
      <c r="G146" s="2">
        <f t="shared" si="24"/>
        <v>17.110487053691614</v>
      </c>
    </row>
    <row r="147" spans="1:7" ht="15" thickBot="1" x14ac:dyDescent="0.4">
      <c r="A147" s="17">
        <v>45039</v>
      </c>
      <c r="B147" s="8">
        <v>-5.0037859999999998</v>
      </c>
      <c r="C147" s="8">
        <v>-15.037482000000001</v>
      </c>
      <c r="D147" s="2">
        <f t="shared" si="23"/>
        <v>24.992805999999998</v>
      </c>
      <c r="E147" s="16">
        <f t="shared" si="21"/>
        <v>645</v>
      </c>
      <c r="F147" s="7">
        <f t="shared" si="22"/>
        <v>-7.1570643773812623</v>
      </c>
      <c r="G147" s="2">
        <f t="shared" si="24"/>
        <v>4.6366077704976822</v>
      </c>
    </row>
    <row r="148" spans="1:7" ht="15" thickBot="1" x14ac:dyDescent="0.4">
      <c r="A148" s="17">
        <v>45039</v>
      </c>
      <c r="B148" s="8">
        <v>-4.9489840000000003</v>
      </c>
      <c r="C148" s="8">
        <v>-14.682364</v>
      </c>
      <c r="D148" s="2">
        <f t="shared" si="23"/>
        <v>24.909508000000002</v>
      </c>
      <c r="E148" s="16">
        <f t="shared" si="21"/>
        <v>645</v>
      </c>
      <c r="F148" s="7">
        <f t="shared" si="22"/>
        <v>-7.1570643773812623</v>
      </c>
      <c r="G148" s="2">
        <f t="shared" si="24"/>
        <v>4.8756189529761764</v>
      </c>
    </row>
    <row r="149" spans="1:7" ht="15" thickBot="1" x14ac:dyDescent="0.4">
      <c r="A149" s="17">
        <v>45045</v>
      </c>
      <c r="B149" s="9">
        <v>-7.0850070000000001</v>
      </c>
      <c r="C149" s="9">
        <v>-38.098820000000003</v>
      </c>
      <c r="D149" s="2">
        <f t="shared" si="23"/>
        <v>18.581235999999997</v>
      </c>
      <c r="E149" s="16">
        <f t="shared" si="21"/>
        <v>651</v>
      </c>
      <c r="F149" s="7">
        <f t="shared" si="22"/>
        <v>-7.0449706157933525</v>
      </c>
      <c r="G149" s="2">
        <f t="shared" si="24"/>
        <v>1.6029120603422988E-3</v>
      </c>
    </row>
    <row r="150" spans="1:7" ht="15" thickBot="1" x14ac:dyDescent="0.4">
      <c r="A150" s="17">
        <v>45045</v>
      </c>
      <c r="B150" s="8">
        <v>-7.3560489999999996</v>
      </c>
      <c r="C150" s="8">
        <v>-45.985827</v>
      </c>
      <c r="D150" s="2">
        <f t="shared" si="23"/>
        <v>12.862564999999996</v>
      </c>
      <c r="E150" s="16">
        <f t="shared" si="21"/>
        <v>651</v>
      </c>
      <c r="F150" s="7">
        <f t="shared" si="22"/>
        <v>-7.0449706157933525</v>
      </c>
      <c r="G150" s="2">
        <f t="shared" si="24"/>
        <v>9.6769761120618372E-2</v>
      </c>
    </row>
    <row r="151" spans="1:7" ht="15" thickBot="1" x14ac:dyDescent="0.4">
      <c r="A151" s="17">
        <v>45047</v>
      </c>
      <c r="B151" s="8">
        <v>-11.171132999999999</v>
      </c>
      <c r="C151" s="8">
        <v>-68.969232000000005</v>
      </c>
      <c r="D151" s="2">
        <f t="shared" si="23"/>
        <v>20.399831999999989</v>
      </c>
      <c r="E151" s="16">
        <f t="shared" si="21"/>
        <v>653</v>
      </c>
      <c r="F151" s="7">
        <f t="shared" si="22"/>
        <v>-7.0078524505012663</v>
      </c>
      <c r="G151" s="2">
        <f t="shared" si="24"/>
        <v>17.332904933834474</v>
      </c>
    </row>
    <row r="152" spans="1:7" ht="15" thickBot="1" x14ac:dyDescent="0.4">
      <c r="A152" s="17">
        <v>45048</v>
      </c>
      <c r="B152" s="8">
        <v>-16.974039999999999</v>
      </c>
      <c r="C152" s="8">
        <v>-125.69238300000001</v>
      </c>
      <c r="D152" s="2">
        <f t="shared" si="23"/>
        <v>10.099936999999983</v>
      </c>
      <c r="E152" s="16">
        <f t="shared" si="21"/>
        <v>654</v>
      </c>
      <c r="F152" s="7">
        <f t="shared" si="22"/>
        <v>-6.9893643794573705</v>
      </c>
      <c r="G152" s="2">
        <f t="shared" si="24"/>
        <v>99.693747247458319</v>
      </c>
    </row>
    <row r="153" spans="1:7" ht="15" thickBot="1" x14ac:dyDescent="0.4">
      <c r="A153" s="17">
        <v>45066</v>
      </c>
      <c r="B153" s="8">
        <v>-3.4502120000000001</v>
      </c>
      <c r="C153" s="8">
        <v>-18.369641000000001</v>
      </c>
      <c r="D153" s="2">
        <f t="shared" si="23"/>
        <v>9.232054999999999</v>
      </c>
      <c r="E153" s="16">
        <f t="shared" si="21"/>
        <v>672</v>
      </c>
      <c r="F153" s="7">
        <f t="shared" si="22"/>
        <v>-6.6711296024951894</v>
      </c>
      <c r="G153" s="2">
        <f t="shared" si="24"/>
        <v>10.374310202063359</v>
      </c>
    </row>
    <row r="154" spans="1:7" ht="15" thickBot="1" x14ac:dyDescent="0.4">
      <c r="A154" s="17">
        <v>45066</v>
      </c>
      <c r="B154" s="8">
        <v>-3.403527</v>
      </c>
      <c r="C154" s="8">
        <v>-13.461657000000001</v>
      </c>
      <c r="D154" s="2">
        <f t="shared" si="23"/>
        <v>13.766558999999999</v>
      </c>
      <c r="E154" s="16">
        <f t="shared" si="21"/>
        <v>672</v>
      </c>
      <c r="F154" s="7">
        <f t="shared" si="22"/>
        <v>-6.6711296024951894</v>
      </c>
      <c r="G154" s="2">
        <f t="shared" si="24"/>
        <v>10.677226767833336</v>
      </c>
    </row>
    <row r="155" spans="1:7" ht="15" thickBot="1" x14ac:dyDescent="0.4">
      <c r="A155" s="17">
        <v>45070</v>
      </c>
      <c r="B155" s="8">
        <v>-5.8014799999999997</v>
      </c>
      <c r="C155" s="8">
        <v>-31.651838999999999</v>
      </c>
      <c r="D155" s="2">
        <f t="shared" si="23"/>
        <v>14.760000999999999</v>
      </c>
      <c r="E155" s="16">
        <f t="shared" si="21"/>
        <v>676</v>
      </c>
      <c r="F155" s="7">
        <f t="shared" si="22"/>
        <v>-6.6059156592497468</v>
      </c>
      <c r="G155" s="2">
        <f t="shared" si="24"/>
        <v>0.64711672987257507</v>
      </c>
    </row>
    <row r="156" spans="1:7" ht="15" thickBot="1" x14ac:dyDescent="0.4">
      <c r="A156" s="17">
        <v>45070</v>
      </c>
      <c r="B156" s="8">
        <v>-5.7975539999999999</v>
      </c>
      <c r="C156" s="8">
        <v>-30.95993</v>
      </c>
      <c r="D156" s="2">
        <f t="shared" si="23"/>
        <v>15.420501999999999</v>
      </c>
      <c r="E156" s="16">
        <f t="shared" si="21"/>
        <v>676</v>
      </c>
      <c r="F156" s="7">
        <f t="shared" si="22"/>
        <v>-6.6059156592497468</v>
      </c>
      <c r="G156" s="2">
        <f t="shared" si="24"/>
        <v>0.65344857214500396</v>
      </c>
    </row>
    <row r="157" spans="1:7" ht="15" thickBot="1" x14ac:dyDescent="0.4">
      <c r="A157" s="17">
        <v>45091</v>
      </c>
      <c r="B157" s="8">
        <v>-7.0269259999999996</v>
      </c>
      <c r="C157" s="8">
        <v>-49.590685999999998</v>
      </c>
      <c r="D157" s="2">
        <f t="shared" si="23"/>
        <v>6.6247219999999984</v>
      </c>
      <c r="E157" s="16">
        <f t="shared" si="21"/>
        <v>697</v>
      </c>
      <c r="F157" s="7">
        <f t="shared" si="22"/>
        <v>-6.3143066433373178</v>
      </c>
      <c r="G157" s="2">
        <f t="shared" si="24"/>
        <v>0.5078263474903344</v>
      </c>
    </row>
    <row r="158" spans="1:7" ht="15" thickBot="1" x14ac:dyDescent="0.4">
      <c r="A158" s="17">
        <v>45091</v>
      </c>
      <c r="B158" s="9">
        <v>-6.8383690000000001</v>
      </c>
      <c r="C158" s="9">
        <v>-41.784689</v>
      </c>
      <c r="D158" s="2">
        <f t="shared" si="23"/>
        <v>12.922263000000001</v>
      </c>
      <c r="E158" s="16">
        <f t="shared" si="21"/>
        <v>697</v>
      </c>
      <c r="F158" s="7">
        <f t="shared" si="22"/>
        <v>-6.3143066433373178</v>
      </c>
      <c r="G158" s="2">
        <f t="shared" si="24"/>
        <v>0.27464135367084441</v>
      </c>
    </row>
    <row r="159" spans="1:7" ht="15" thickBot="1" x14ac:dyDescent="0.4">
      <c r="A159" s="17">
        <v>45093</v>
      </c>
      <c r="B159" s="9">
        <v>-10.217622</v>
      </c>
      <c r="C159" s="9">
        <v>-75.194652000000005</v>
      </c>
      <c r="D159" s="2">
        <f t="shared" si="23"/>
        <v>6.5463239999999985</v>
      </c>
      <c r="E159" s="16">
        <f t="shared" si="21"/>
        <v>699</v>
      </c>
      <c r="F159" s="7">
        <f t="shared" si="22"/>
        <v>-6.2918415176722586</v>
      </c>
      <c r="G159" s="2">
        <f t="shared" si="24"/>
        <v>15.411752395425436</v>
      </c>
    </row>
    <row r="160" spans="1:7" ht="15" thickBot="1" x14ac:dyDescent="0.4">
      <c r="A160" s="17">
        <v>45093</v>
      </c>
      <c r="B160" s="8">
        <v>-10.361205</v>
      </c>
      <c r="C160" s="8">
        <v>-74.729763000000005</v>
      </c>
      <c r="D160" s="2">
        <f t="shared" si="23"/>
        <v>8.1598769999999945</v>
      </c>
      <c r="E160" s="16">
        <f t="shared" si="21"/>
        <v>699</v>
      </c>
      <c r="F160" s="7">
        <f t="shared" si="22"/>
        <v>-6.2918415176722586</v>
      </c>
      <c r="G160" s="2">
        <f t="shared" si="24"/>
        <v>16.559719151302563</v>
      </c>
    </row>
    <row r="161" spans="1:7" ht="15" thickBot="1" x14ac:dyDescent="0.4">
      <c r="A161" s="17">
        <v>45177</v>
      </c>
      <c r="B161" s="9">
        <v>-3.5169679999999999</v>
      </c>
      <c r="C161" s="9">
        <v>-13.991970999999999</v>
      </c>
      <c r="D161" s="2">
        <f t="shared" si="23"/>
        <v>14.143772999999999</v>
      </c>
      <c r="E161" s="16">
        <f t="shared" si="21"/>
        <v>783</v>
      </c>
      <c r="F161" s="7">
        <f t="shared" si="22"/>
        <v>-6.4315049096992016</v>
      </c>
      <c r="G161" s="2">
        <f t="shared" si="24"/>
        <v>8.4945253979989737</v>
      </c>
    </row>
    <row r="162" spans="1:7" ht="15" thickBot="1" x14ac:dyDescent="0.4">
      <c r="A162" s="17">
        <v>45177</v>
      </c>
      <c r="B162" s="9">
        <v>-3.722966</v>
      </c>
      <c r="C162" s="9">
        <v>-13.606825000000001</v>
      </c>
      <c r="D162" s="2">
        <f t="shared" si="23"/>
        <v>16.176902999999999</v>
      </c>
      <c r="E162" s="16">
        <f t="shared" si="21"/>
        <v>783</v>
      </c>
      <c r="F162" s="7">
        <f t="shared" si="22"/>
        <v>-6.4315049096992016</v>
      </c>
      <c r="G162" s="2">
        <f t="shared" si="24"/>
        <v>7.3361830253545399</v>
      </c>
    </row>
    <row r="163" spans="1:7" ht="15" thickBot="1" x14ac:dyDescent="0.4">
      <c r="A163" s="17">
        <v>45188</v>
      </c>
      <c r="B163" s="8">
        <v>-1.6159730000000001</v>
      </c>
      <c r="C163" s="8">
        <v>-2.0624310000000001</v>
      </c>
      <c r="D163" s="2">
        <f t="shared" si="23"/>
        <v>10.865353000000001</v>
      </c>
      <c r="E163" s="16">
        <f t="shared" si="21"/>
        <v>794</v>
      </c>
      <c r="F163" s="7">
        <f t="shared" si="22"/>
        <v>-6.5945527759703557</v>
      </c>
      <c r="G163" s="2">
        <f t="shared" si="24"/>
        <v>24.786256585701032</v>
      </c>
    </row>
    <row r="164" spans="1:7" ht="15" thickBot="1" x14ac:dyDescent="0.4">
      <c r="A164" s="17">
        <v>45178</v>
      </c>
      <c r="B164" s="8">
        <v>-1.608792</v>
      </c>
      <c r="C164" s="8">
        <v>-1.220904</v>
      </c>
      <c r="D164" s="2">
        <f t="shared" si="23"/>
        <v>11.649432000000001</v>
      </c>
      <c r="E164" s="16">
        <f t="shared" si="21"/>
        <v>784</v>
      </c>
      <c r="F164" s="7">
        <f t="shared" si="22"/>
        <v>-6.4453122782853338</v>
      </c>
      <c r="G164" s="2">
        <f t="shared" si="24"/>
        <v>23.39192840226524</v>
      </c>
    </row>
    <row r="165" spans="1:7" ht="15" thickBot="1" x14ac:dyDescent="0.4">
      <c r="A165" s="17">
        <v>45192</v>
      </c>
      <c r="B165" s="8">
        <v>-5.3406549999999999</v>
      </c>
      <c r="C165" s="8">
        <v>-34.859372</v>
      </c>
      <c r="D165" s="2">
        <f t="shared" si="23"/>
        <v>7.865867999999999</v>
      </c>
      <c r="E165" s="16">
        <f t="shared" si="21"/>
        <v>798</v>
      </c>
      <c r="F165" s="7">
        <f t="shared" si="22"/>
        <v>-6.659308757719602</v>
      </c>
      <c r="G165" s="2">
        <f t="shared" si="24"/>
        <v>1.738847732748027</v>
      </c>
    </row>
    <row r="166" spans="1:7" ht="15" thickBot="1" x14ac:dyDescent="0.4">
      <c r="A166" s="17">
        <v>45194</v>
      </c>
      <c r="B166" s="8">
        <v>-9.8117929999999998</v>
      </c>
      <c r="C166" s="8">
        <v>-63.492852999999997</v>
      </c>
      <c r="D166" s="2">
        <f t="shared" si="23"/>
        <v>15.001491000000001</v>
      </c>
      <c r="E166" s="16">
        <f t="shared" si="21"/>
        <v>800</v>
      </c>
      <c r="F166" s="7">
        <f t="shared" si="22"/>
        <v>-6.6926207786520804</v>
      </c>
      <c r="G166" s="2">
        <f t="shared" si="24"/>
        <v>9.7292353464285135</v>
      </c>
    </row>
    <row r="167" spans="1:7" ht="15" thickBot="1" x14ac:dyDescent="0.4">
      <c r="A167" s="17">
        <v>45179</v>
      </c>
      <c r="B167" s="8">
        <v>-4.4281779999999999</v>
      </c>
      <c r="C167" s="8">
        <v>-14.948791</v>
      </c>
      <c r="D167" s="2">
        <f t="shared" si="23"/>
        <v>20.476633</v>
      </c>
      <c r="E167" s="16">
        <f t="shared" si="21"/>
        <v>785</v>
      </c>
      <c r="F167" s="7">
        <f t="shared" si="22"/>
        <v>-6.4593355117282663</v>
      </c>
      <c r="G167" s="2">
        <f t="shared" si="24"/>
        <v>4.125600837450162</v>
      </c>
    </row>
    <row r="168" spans="1:7" ht="15" thickBot="1" x14ac:dyDescent="0.4">
      <c r="A168" s="17">
        <v>45179</v>
      </c>
      <c r="B168" s="8">
        <v>-4.4205740000000002</v>
      </c>
      <c r="C168" s="8">
        <v>-14.625002</v>
      </c>
      <c r="D168" s="2">
        <f t="shared" si="23"/>
        <v>20.73959</v>
      </c>
      <c r="E168" s="16">
        <f t="shared" si="21"/>
        <v>785</v>
      </c>
      <c r="F168" s="7">
        <f t="shared" si="22"/>
        <v>-6.4593355117282663</v>
      </c>
      <c r="G168" s="2">
        <f t="shared" si="24"/>
        <v>4.1565485017045249</v>
      </c>
    </row>
    <row r="169" spans="1:7" ht="15" thickBot="1" x14ac:dyDescent="0.4">
      <c r="A169" s="17">
        <v>45180</v>
      </c>
      <c r="B169" s="8">
        <v>-5.2924959999999999</v>
      </c>
      <c r="C169" s="8">
        <v>-21.667541</v>
      </c>
      <c r="D169" s="2">
        <f t="shared" si="23"/>
        <v>20.672426999999999</v>
      </c>
      <c r="E169" s="16">
        <f t="shared" si="21"/>
        <v>786</v>
      </c>
      <c r="F169" s="7">
        <f t="shared" si="22"/>
        <v>-6.4735704546412949</v>
      </c>
      <c r="G169" s="2">
        <f t="shared" si="24"/>
        <v>1.3949368674062324</v>
      </c>
    </row>
    <row r="170" spans="1:7" ht="15" thickBot="1" x14ac:dyDescent="0.4">
      <c r="A170" s="17">
        <v>45180</v>
      </c>
      <c r="B170" s="8">
        <v>-5.0580400000000001</v>
      </c>
      <c r="C170" s="8">
        <v>-20.785069</v>
      </c>
      <c r="D170" s="2">
        <f t="shared" si="23"/>
        <v>19.679251000000001</v>
      </c>
      <c r="E170" s="16">
        <f t="shared" si="21"/>
        <v>786</v>
      </c>
      <c r="F170" s="7">
        <f t="shared" si="22"/>
        <v>-6.4735704546412949</v>
      </c>
      <c r="G170" s="2">
        <f t="shared" si="24"/>
        <v>2.0037264680169908</v>
      </c>
    </row>
    <row r="171" spans="1:7" ht="15" thickBot="1" x14ac:dyDescent="0.4">
      <c r="A171" s="17">
        <v>45177</v>
      </c>
      <c r="B171" s="8">
        <v>-7.2898079999999998</v>
      </c>
      <c r="C171" s="8">
        <v>-42.129263000000002</v>
      </c>
      <c r="D171" s="2">
        <f t="shared" si="23"/>
        <v>16.189200999999997</v>
      </c>
      <c r="E171" s="16">
        <f t="shared" si="21"/>
        <v>783</v>
      </c>
      <c r="F171" s="7">
        <f t="shared" si="22"/>
        <v>-6.4315049096992016</v>
      </c>
      <c r="G171" s="2">
        <f t="shared" si="24"/>
        <v>0.73668419481990022</v>
      </c>
    </row>
    <row r="172" spans="1:7" ht="15" thickBot="1" x14ac:dyDescent="0.4">
      <c r="A172" s="17">
        <v>45194</v>
      </c>
      <c r="B172" s="29">
        <v>-7.9576900000000004</v>
      </c>
      <c r="C172" s="29">
        <v>-55.839910000000003</v>
      </c>
      <c r="D172" s="2">
        <f t="shared" si="23"/>
        <v>7.8216099999999997</v>
      </c>
      <c r="E172" s="16">
        <f t="shared" si="21"/>
        <v>800</v>
      </c>
      <c r="F172" s="7">
        <f t="shared" si="22"/>
        <v>-6.6926207786520804</v>
      </c>
      <c r="G172" s="2">
        <f t="shared" si="24"/>
        <v>1.6004001348018326</v>
      </c>
    </row>
    <row r="173" spans="1:7" ht="15" thickBot="1" x14ac:dyDescent="0.4">
      <c r="A173" s="17">
        <v>45194</v>
      </c>
      <c r="B173" s="29">
        <v>-8.3492949999999997</v>
      </c>
      <c r="C173" s="29">
        <v>-57.179780999999998</v>
      </c>
      <c r="D173" s="2">
        <f t="shared" si="23"/>
        <v>9.6145789999999991</v>
      </c>
      <c r="E173" s="16">
        <f t="shared" si="21"/>
        <v>800</v>
      </c>
      <c r="F173" s="7">
        <f t="shared" si="22"/>
        <v>-6.6926207786520804</v>
      </c>
      <c r="G173" s="2">
        <f t="shared" si="24"/>
        <v>2.7445694756787349</v>
      </c>
    </row>
    <row r="174" spans="1:7" ht="15" thickBot="1" x14ac:dyDescent="0.4">
      <c r="A174" s="17">
        <v>44549</v>
      </c>
      <c r="B174" s="29">
        <v>-8.0704829999999994</v>
      </c>
      <c r="C174" s="29">
        <v>-16.555343000000001</v>
      </c>
      <c r="D174" s="2">
        <f t="shared" si="23"/>
        <v>48.008520999999995</v>
      </c>
      <c r="E174" s="16">
        <f t="shared" si="21"/>
        <v>155</v>
      </c>
      <c r="F174" s="7">
        <f t="shared" si="22"/>
        <v>-8.0925299119419627</v>
      </c>
      <c r="G174" s="2">
        <f t="shared" si="24"/>
        <v>4.8606632617668343E-4</v>
      </c>
    </row>
    <row r="175" spans="1:7" ht="15" thickBot="1" x14ac:dyDescent="0.4">
      <c r="A175" s="17">
        <v>44551</v>
      </c>
      <c r="B175" s="29">
        <v>-5.9020820000000001</v>
      </c>
      <c r="C175" s="29">
        <v>-12.239955999999999</v>
      </c>
      <c r="D175" s="2">
        <f t="shared" si="23"/>
        <v>34.976700000000001</v>
      </c>
      <c r="E175" s="16">
        <f t="shared" si="21"/>
        <v>157</v>
      </c>
      <c r="F175" s="7">
        <f t="shared" si="22"/>
        <v>-8.1120601688440974</v>
      </c>
      <c r="G175" s="2">
        <f t="shared" si="24"/>
        <v>4.8840035067675096</v>
      </c>
    </row>
    <row r="176" spans="1:7" ht="15" thickBot="1" x14ac:dyDescent="0.4">
      <c r="A176" s="17">
        <v>44556</v>
      </c>
      <c r="B176" s="29">
        <v>-9.5114359999999998</v>
      </c>
      <c r="C176" s="29">
        <v>66.502116000000001</v>
      </c>
      <c r="D176" s="2">
        <f t="shared" si="23"/>
        <v>142.593604</v>
      </c>
      <c r="E176" s="16">
        <f t="shared" si="21"/>
        <v>162</v>
      </c>
      <c r="F176" s="7">
        <f t="shared" si="22"/>
        <v>-8.1559732878257911</v>
      </c>
      <c r="G176" s="2">
        <f t="shared" si="24"/>
        <v>1.8372791640946617</v>
      </c>
    </row>
    <row r="177" spans="1:7" ht="15" thickBot="1" x14ac:dyDescent="0.4">
      <c r="A177" s="17">
        <v>44562</v>
      </c>
      <c r="B177" s="29">
        <v>-7.1922230000000003</v>
      </c>
      <c r="C177" s="29">
        <v>-35.373339000000001</v>
      </c>
      <c r="D177" s="2">
        <f t="shared" si="23"/>
        <v>22.164445000000001</v>
      </c>
      <c r="E177" s="16">
        <f t="shared" si="21"/>
        <v>168</v>
      </c>
      <c r="F177" s="7">
        <f t="shared" si="22"/>
        <v>-8.1990455268438946</v>
      </c>
      <c r="G177" s="2">
        <f t="shared" si="24"/>
        <v>1.0136916005603245</v>
      </c>
    </row>
    <row r="178" spans="1:7" ht="15" thickBot="1" x14ac:dyDescent="0.4">
      <c r="A178" s="17">
        <v>44964</v>
      </c>
      <c r="B178" s="29">
        <v>-5.3165750000000003</v>
      </c>
      <c r="C178" s="29">
        <v>-3.365129</v>
      </c>
      <c r="D178" s="2">
        <f t="shared" si="23"/>
        <v>39.167470999999999</v>
      </c>
      <c r="E178" s="16">
        <f t="shared" si="21"/>
        <v>570</v>
      </c>
      <c r="F178" s="7">
        <f t="shared" si="22"/>
        <v>-8.2149613022310017</v>
      </c>
      <c r="G178" s="2">
        <f t="shared" si="24"/>
        <v>8.4006431569602977</v>
      </c>
    </row>
    <row r="179" spans="1:7" ht="15" thickBot="1" x14ac:dyDescent="0.4">
      <c r="A179" s="17">
        <v>45198</v>
      </c>
      <c r="B179" s="30">
        <v>-9.1624210000000001</v>
      </c>
      <c r="C179" s="30">
        <v>-56.539447000000003</v>
      </c>
      <c r="D179" s="2">
        <f t="shared" si="23"/>
        <v>16.759920999999999</v>
      </c>
      <c r="E179" s="16">
        <f t="shared" si="21"/>
        <v>804</v>
      </c>
      <c r="F179" s="7">
        <f t="shared" si="22"/>
        <v>-6.7609155206363649</v>
      </c>
      <c r="G179" s="2">
        <f t="shared" si="24"/>
        <v>5.7672285674135635</v>
      </c>
    </row>
    <row r="180" spans="1:7" ht="15" thickBot="1" x14ac:dyDescent="0.4">
      <c r="A180" s="17">
        <v>45198</v>
      </c>
      <c r="B180" s="9">
        <v>-9.7247859999999999</v>
      </c>
      <c r="C180" s="9">
        <v>-49.684745999999997</v>
      </c>
      <c r="D180" s="2">
        <f t="shared" si="23"/>
        <v>28.113542000000002</v>
      </c>
      <c r="E180" s="16">
        <f t="shared" si="21"/>
        <v>804</v>
      </c>
      <c r="F180" s="7">
        <f t="shared" si="22"/>
        <v>-6.7609155206363649</v>
      </c>
      <c r="G180" s="2">
        <f t="shared" si="24"/>
        <v>8.7845282184432243</v>
      </c>
    </row>
    <row r="181" spans="1:7" ht="15" thickBot="1" x14ac:dyDescent="0.4">
      <c r="A181" s="17">
        <v>45206</v>
      </c>
      <c r="B181" s="8">
        <v>-8.2878170000000004</v>
      </c>
      <c r="C181" s="8">
        <v>-57.325986999999998</v>
      </c>
      <c r="D181" s="2">
        <f t="shared" si="23"/>
        <v>8.9765490000000057</v>
      </c>
      <c r="E181" s="16">
        <f t="shared" si="21"/>
        <v>812</v>
      </c>
      <c r="F181" s="7">
        <f t="shared" si="22"/>
        <v>-6.9030424309157485</v>
      </c>
      <c r="G181" s="2">
        <f t="shared" si="24"/>
        <v>1.9176006071824756</v>
      </c>
    </row>
    <row r="182" spans="1:7" ht="15" thickBot="1" x14ac:dyDescent="0.4">
      <c r="A182" s="17">
        <v>45206</v>
      </c>
      <c r="B182" s="8">
        <v>-8.286581</v>
      </c>
      <c r="C182" s="8">
        <v>-57.633155000000002</v>
      </c>
      <c r="D182" s="2">
        <f t="shared" si="23"/>
        <v>8.6594929999999977</v>
      </c>
      <c r="E182" s="16">
        <f t="shared" ref="E182:E245" si="25">A182-$A$52</f>
        <v>812</v>
      </c>
      <c r="F182" s="7">
        <f t="shared" ref="F182:F245" si="26">$I$51+$I$52*COS((2*PI()/365)*E182+$I$53)</f>
        <v>-6.9030424309157485</v>
      </c>
      <c r="G182" s="2">
        <f t="shared" si="24"/>
        <v>1.9141789721436979</v>
      </c>
    </row>
    <row r="183" spans="1:7" ht="15" thickBot="1" x14ac:dyDescent="0.4">
      <c r="A183" s="17">
        <v>45219</v>
      </c>
      <c r="B183" s="8">
        <v>-7.3079890000000001</v>
      </c>
      <c r="C183" s="8">
        <v>-38.905728000000003</v>
      </c>
      <c r="D183" s="2">
        <f t="shared" si="23"/>
        <v>19.558183999999997</v>
      </c>
      <c r="E183" s="16">
        <f t="shared" si="25"/>
        <v>825</v>
      </c>
      <c r="F183" s="7">
        <f t="shared" si="26"/>
        <v>-7.1436964975072668</v>
      </c>
      <c r="G183" s="2">
        <f t="shared" si="24"/>
        <v>2.699202637532478E-2</v>
      </c>
    </row>
    <row r="184" spans="1:7" ht="15" thickBot="1" x14ac:dyDescent="0.4">
      <c r="A184" s="17">
        <v>45219</v>
      </c>
      <c r="B184" s="9">
        <v>-6.6901919999999997</v>
      </c>
      <c r="C184" s="9">
        <v>-37.159120000000001</v>
      </c>
      <c r="D184" s="2">
        <f t="shared" si="23"/>
        <v>16.362415999999996</v>
      </c>
      <c r="E184" s="16">
        <f t="shared" si="25"/>
        <v>825</v>
      </c>
      <c r="F184" s="7">
        <f t="shared" si="26"/>
        <v>-7.1436964975072668</v>
      </c>
      <c r="G184" s="2">
        <f t="shared" si="24"/>
        <v>0.2056663292593188</v>
      </c>
    </row>
    <row r="185" spans="1:7" ht="15" thickBot="1" x14ac:dyDescent="0.4">
      <c r="A185" s="17">
        <v>45220</v>
      </c>
      <c r="B185" s="9">
        <v>-14.758546000000001</v>
      </c>
      <c r="C185" s="9">
        <v>-116.842118</v>
      </c>
      <c r="D185" s="2">
        <f t="shared" si="23"/>
        <v>1.2262500000000074</v>
      </c>
      <c r="E185" s="16">
        <f t="shared" si="25"/>
        <v>826</v>
      </c>
      <c r="F185" s="7">
        <f t="shared" si="26"/>
        <v>-7.1624255168542801</v>
      </c>
      <c r="G185" s="2">
        <f t="shared" si="24"/>
        <v>57.701046394465976</v>
      </c>
    </row>
    <row r="186" spans="1:7" ht="15" thickBot="1" x14ac:dyDescent="0.4">
      <c r="A186" s="17">
        <v>45220</v>
      </c>
      <c r="B186" s="8">
        <v>-14.601710000000001</v>
      </c>
      <c r="C186" s="8">
        <v>-110.565668</v>
      </c>
      <c r="D186" s="2">
        <f t="shared" si="23"/>
        <v>6.2480120000000028</v>
      </c>
      <c r="E186" s="16">
        <f t="shared" si="25"/>
        <v>826</v>
      </c>
      <c r="F186" s="7">
        <f t="shared" si="26"/>
        <v>-7.1624255168542801</v>
      </c>
      <c r="G186" s="2">
        <f t="shared" si="24"/>
        <v>55.34295362117269</v>
      </c>
    </row>
    <row r="187" spans="1:7" ht="15" thickBot="1" x14ac:dyDescent="0.4">
      <c r="A187" s="17">
        <v>45228</v>
      </c>
      <c r="B187" s="8">
        <v>-6.8471120000000001</v>
      </c>
      <c r="C187" s="8">
        <v>-38.332239000000001</v>
      </c>
      <c r="D187" s="2">
        <f t="shared" si="23"/>
        <v>16.444656999999999</v>
      </c>
      <c r="E187" s="16">
        <f t="shared" si="25"/>
        <v>834</v>
      </c>
      <c r="F187" s="7">
        <f t="shared" si="26"/>
        <v>-7.3119129663336624</v>
      </c>
      <c r="G187" s="2">
        <f t="shared" si="24"/>
        <v>0.21603993830470627</v>
      </c>
    </row>
    <row r="188" spans="1:7" ht="15" thickBot="1" x14ac:dyDescent="0.4">
      <c r="A188" s="17">
        <v>45228</v>
      </c>
      <c r="B188" s="8">
        <v>-6.6765999999999996</v>
      </c>
      <c r="C188" s="8">
        <v>-37.690128000000001</v>
      </c>
      <c r="D188" s="2">
        <f t="shared" ref="D188:D251" si="27">C188-8*B188</f>
        <v>15.722671999999996</v>
      </c>
      <c r="E188" s="16">
        <f t="shared" si="25"/>
        <v>834</v>
      </c>
      <c r="F188" s="7">
        <f t="shared" si="26"/>
        <v>-7.3119129663336624</v>
      </c>
      <c r="G188" s="2">
        <f t="shared" ref="G188:G251" si="28">(F188-B188)^2</f>
        <v>0.40362256519167766</v>
      </c>
    </row>
    <row r="189" spans="1:7" ht="15" thickBot="1" x14ac:dyDescent="0.4">
      <c r="A189" s="17">
        <v>45229</v>
      </c>
      <c r="B189" s="8">
        <v>-3.9619970000000002</v>
      </c>
      <c r="C189" s="8">
        <v>-26.53079</v>
      </c>
      <c r="D189" s="2">
        <f t="shared" si="27"/>
        <v>5.1651860000000021</v>
      </c>
      <c r="E189" s="16">
        <f t="shared" si="25"/>
        <v>835</v>
      </c>
      <c r="F189" s="7">
        <f t="shared" si="26"/>
        <v>-7.3304727364499929</v>
      </c>
      <c r="G189" s="2">
        <f t="shared" si="28"/>
        <v>11.346628787052321</v>
      </c>
    </row>
    <row r="190" spans="1:7" ht="15" thickBot="1" x14ac:dyDescent="0.4">
      <c r="A190" s="17">
        <v>45229</v>
      </c>
      <c r="B190" s="8">
        <v>-3.9891800000000002</v>
      </c>
      <c r="C190" s="8">
        <v>-26.440926999999999</v>
      </c>
      <c r="D190" s="2">
        <f t="shared" si="27"/>
        <v>5.4725130000000028</v>
      </c>
      <c r="E190" s="16">
        <f t="shared" si="25"/>
        <v>835</v>
      </c>
      <c r="F190" s="7">
        <f t="shared" si="26"/>
        <v>-7.3304727364499929</v>
      </c>
      <c r="G190" s="2">
        <f t="shared" si="28"/>
        <v>11.164237150653481</v>
      </c>
    </row>
    <row r="191" spans="1:7" ht="15" thickBot="1" x14ac:dyDescent="0.4">
      <c r="A191" s="17">
        <v>45257</v>
      </c>
      <c r="B191" s="8">
        <v>-8.9105570000000007</v>
      </c>
      <c r="C191" s="8">
        <v>-55.262408999999998</v>
      </c>
      <c r="D191" s="2">
        <f t="shared" si="27"/>
        <v>16.022047000000008</v>
      </c>
      <c r="E191" s="16">
        <f t="shared" si="25"/>
        <v>863</v>
      </c>
      <c r="F191" s="7">
        <f t="shared" si="26"/>
        <v>-7.8118060651684482</v>
      </c>
      <c r="G191" s="2">
        <f t="shared" si="28"/>
        <v>1.2072536167932106</v>
      </c>
    </row>
    <row r="192" spans="1:7" ht="15" thickBot="1" x14ac:dyDescent="0.4">
      <c r="A192" s="17">
        <v>45257</v>
      </c>
      <c r="B192" s="8">
        <v>-8.9476250000000004</v>
      </c>
      <c r="C192" s="8">
        <v>-55.621859999999998</v>
      </c>
      <c r="D192" s="2">
        <f t="shared" si="27"/>
        <v>15.959140000000005</v>
      </c>
      <c r="E192" s="16">
        <f t="shared" si="25"/>
        <v>863</v>
      </c>
      <c r="F192" s="7">
        <f t="shared" si="26"/>
        <v>-7.8118060651684482</v>
      </c>
      <c r="G192" s="2">
        <f t="shared" si="28"/>
        <v>1.2900846527218817</v>
      </c>
    </row>
    <row r="193" spans="1:7" ht="15" thickBot="1" x14ac:dyDescent="0.4">
      <c r="A193" s="17">
        <v>45264</v>
      </c>
      <c r="B193" s="8">
        <v>-12.653176</v>
      </c>
      <c r="C193" s="8">
        <v>-90.472324999999998</v>
      </c>
      <c r="D193" s="2">
        <f t="shared" si="27"/>
        <v>10.753083000000004</v>
      </c>
      <c r="E193" s="16">
        <f t="shared" si="25"/>
        <v>870</v>
      </c>
      <c r="F193" s="7">
        <f t="shared" si="26"/>
        <v>-7.9131496531741901</v>
      </c>
      <c r="G193" s="2">
        <f t="shared" si="28"/>
        <v>22.467849768602836</v>
      </c>
    </row>
    <row r="194" spans="1:7" ht="15" thickBot="1" x14ac:dyDescent="0.4">
      <c r="A194" s="17">
        <v>45264</v>
      </c>
      <c r="B194" s="8">
        <v>-12.732253999999999</v>
      </c>
      <c r="C194" s="8">
        <v>-90.805633999999998</v>
      </c>
      <c r="D194" s="2">
        <f t="shared" si="27"/>
        <v>11.052397999999997</v>
      </c>
      <c r="E194" s="16">
        <f t="shared" si="25"/>
        <v>870</v>
      </c>
      <c r="F194" s="7">
        <f t="shared" si="26"/>
        <v>-7.9131496531741901</v>
      </c>
      <c r="G194" s="2">
        <f t="shared" si="28"/>
        <v>23.223766705595409</v>
      </c>
    </row>
    <row r="195" spans="1:7" ht="15" thickBot="1" x14ac:dyDescent="0.4">
      <c r="A195" s="17">
        <v>45283</v>
      </c>
      <c r="B195" s="8">
        <v>-9.7754740000000009</v>
      </c>
      <c r="C195" s="8">
        <v>-70.494985999999997</v>
      </c>
      <c r="D195" s="2">
        <f t="shared" si="27"/>
        <v>7.7088060000000098</v>
      </c>
      <c r="E195" s="16">
        <f t="shared" si="25"/>
        <v>889</v>
      </c>
      <c r="F195" s="7">
        <f t="shared" si="26"/>
        <v>-8.1304783940739522</v>
      </c>
      <c r="G195" s="2">
        <f t="shared" si="28"/>
        <v>2.7060105435160078</v>
      </c>
    </row>
    <row r="196" spans="1:7" ht="15" thickBot="1" x14ac:dyDescent="0.4">
      <c r="A196" s="17">
        <v>45283</v>
      </c>
      <c r="B196" s="8">
        <v>-9.7470549999999996</v>
      </c>
      <c r="C196" s="8">
        <v>-70.019530000000003</v>
      </c>
      <c r="D196" s="2">
        <f t="shared" si="27"/>
        <v>7.9569099999999935</v>
      </c>
      <c r="E196" s="16">
        <f t="shared" si="25"/>
        <v>889</v>
      </c>
      <c r="F196" s="7">
        <f t="shared" si="26"/>
        <v>-8.1304783940739522</v>
      </c>
      <c r="G196" s="2">
        <f t="shared" si="28"/>
        <v>2.6133199228273791</v>
      </c>
    </row>
    <row r="197" spans="1:7" ht="15" thickBot="1" x14ac:dyDescent="0.4">
      <c r="A197" s="17">
        <v>45304</v>
      </c>
      <c r="B197" s="8">
        <v>-6.8940650000000003</v>
      </c>
      <c r="C197" s="8">
        <v>-42.902175999999997</v>
      </c>
      <c r="D197" s="2">
        <f t="shared" si="27"/>
        <v>12.250344000000005</v>
      </c>
      <c r="E197" s="16">
        <f t="shared" si="25"/>
        <v>910</v>
      </c>
      <c r="F197" s="7">
        <f t="shared" si="26"/>
        <v>-8.2520648946185293</v>
      </c>
      <c r="G197" s="2">
        <f t="shared" si="28"/>
        <v>1.844163713783936</v>
      </c>
    </row>
    <row r="198" spans="1:7" ht="15" thickBot="1" x14ac:dyDescent="0.4">
      <c r="A198" s="17">
        <v>45304</v>
      </c>
      <c r="B198" s="8">
        <v>-6.8149870000000004</v>
      </c>
      <c r="C198" s="8">
        <v>-42.487172999999999</v>
      </c>
      <c r="D198" s="2">
        <f t="shared" si="27"/>
        <v>12.032723000000004</v>
      </c>
      <c r="E198" s="16">
        <f t="shared" si="25"/>
        <v>910</v>
      </c>
      <c r="F198" s="7">
        <f t="shared" si="26"/>
        <v>-8.2520648946185293</v>
      </c>
      <c r="G198" s="2">
        <f t="shared" si="28"/>
        <v>2.0651928752012241</v>
      </c>
    </row>
    <row r="199" spans="1:7" ht="15" thickBot="1" x14ac:dyDescent="0.4">
      <c r="A199" s="17">
        <v>45306</v>
      </c>
      <c r="B199" s="8">
        <v>-7.8281749999999999</v>
      </c>
      <c r="C199" s="8">
        <v>-50.393473999999998</v>
      </c>
      <c r="D199" s="2">
        <f t="shared" si="27"/>
        <v>12.231926000000001</v>
      </c>
      <c r="E199" s="16">
        <f t="shared" si="25"/>
        <v>912</v>
      </c>
      <c r="F199" s="7">
        <f t="shared" si="26"/>
        <v>-8.2564766675867087</v>
      </c>
      <c r="G199" s="2">
        <f t="shared" si="28"/>
        <v>0.18344231845755565</v>
      </c>
    </row>
    <row r="200" spans="1:7" ht="15" thickBot="1" x14ac:dyDescent="0.4">
      <c r="A200" s="17">
        <v>45315</v>
      </c>
      <c r="B200" s="8">
        <v>-11.615275</v>
      </c>
      <c r="C200" s="8">
        <v>-78.958437000000004</v>
      </c>
      <c r="D200" s="2">
        <f t="shared" si="27"/>
        <v>13.963763</v>
      </c>
      <c r="E200" s="16">
        <f t="shared" si="25"/>
        <v>921</v>
      </c>
      <c r="F200" s="7">
        <f t="shared" si="26"/>
        <v>-8.2604103569020229</v>
      </c>
      <c r="G200" s="2">
        <f t="shared" si="28"/>
        <v>11.25511677350892</v>
      </c>
    </row>
    <row r="201" spans="1:7" ht="15" thickBot="1" x14ac:dyDescent="0.4">
      <c r="A201" s="17">
        <v>45315</v>
      </c>
      <c r="B201" s="9">
        <v>-11.816034999999999</v>
      </c>
      <c r="C201" s="9">
        <v>-78.234053000000003</v>
      </c>
      <c r="D201" s="2">
        <f t="shared" si="27"/>
        <v>16.294226999999992</v>
      </c>
      <c r="E201" s="16">
        <f t="shared" si="25"/>
        <v>921</v>
      </c>
      <c r="F201" s="7">
        <f t="shared" si="26"/>
        <v>-8.2604103569020229</v>
      </c>
      <c r="G201" s="2">
        <f t="shared" si="28"/>
        <v>12.642466602605612</v>
      </c>
    </row>
    <row r="202" spans="1:7" ht="15" thickBot="1" x14ac:dyDescent="0.4">
      <c r="A202" s="17">
        <v>45379</v>
      </c>
      <c r="B202" s="8">
        <v>-7.1244430000000003</v>
      </c>
      <c r="C202" s="8">
        <v>-51.578361000000001</v>
      </c>
      <c r="D202" s="2">
        <f t="shared" si="27"/>
        <v>5.4171830000000014</v>
      </c>
      <c r="E202" s="16">
        <f t="shared" si="25"/>
        <v>985</v>
      </c>
      <c r="F202" s="7">
        <f t="shared" si="26"/>
        <v>-7.612529927525955</v>
      </c>
      <c r="G202" s="2">
        <f t="shared" si="28"/>
        <v>0.2382288488217266</v>
      </c>
    </row>
    <row r="203" spans="1:7" ht="15" thickBot="1" x14ac:dyDescent="0.4">
      <c r="A203" s="17">
        <v>45384</v>
      </c>
      <c r="B203" s="8">
        <v>-7.6163550000000004</v>
      </c>
      <c r="C203" s="8">
        <v>-66.888272000000001</v>
      </c>
      <c r="D203" s="2">
        <f t="shared" si="27"/>
        <v>-5.9574319999999972</v>
      </c>
      <c r="E203" s="16">
        <f t="shared" si="25"/>
        <v>990</v>
      </c>
      <c r="F203" s="7">
        <f t="shared" si="26"/>
        <v>-7.5252981046635625</v>
      </c>
      <c r="G203" s="2">
        <f t="shared" si="28"/>
        <v>8.2913581883110061E-3</v>
      </c>
    </row>
    <row r="204" spans="1:7" ht="15" thickBot="1" x14ac:dyDescent="0.4">
      <c r="A204" s="17">
        <v>45384</v>
      </c>
      <c r="B204" s="8">
        <v>-7.6060540000000003</v>
      </c>
      <c r="C204" s="8">
        <v>-65.855193</v>
      </c>
      <c r="D204" s="2">
        <f t="shared" si="27"/>
        <v>-5.0067609999999974</v>
      </c>
      <c r="E204" s="16">
        <f t="shared" si="25"/>
        <v>990</v>
      </c>
      <c r="F204" s="7">
        <f t="shared" si="26"/>
        <v>-7.5252981046635625</v>
      </c>
      <c r="G204" s="2">
        <f t="shared" si="28"/>
        <v>6.5215146315896946E-3</v>
      </c>
    </row>
    <row r="205" spans="1:7" ht="15" thickBot="1" x14ac:dyDescent="0.4">
      <c r="A205" s="17">
        <v>45385</v>
      </c>
      <c r="B205" s="8">
        <v>-8.1507629999999995</v>
      </c>
      <c r="C205" s="8">
        <v>-57.832662999999997</v>
      </c>
      <c r="D205" s="2">
        <f t="shared" si="27"/>
        <v>7.3734409999999997</v>
      </c>
      <c r="E205" s="16">
        <f t="shared" si="25"/>
        <v>991</v>
      </c>
      <c r="F205" s="7">
        <f t="shared" si="26"/>
        <v>-7.5075184138673583</v>
      </c>
      <c r="G205" s="2">
        <f t="shared" si="28"/>
        <v>0.41376359758895292</v>
      </c>
    </row>
    <row r="206" spans="1:7" ht="15" thickBot="1" x14ac:dyDescent="0.4">
      <c r="A206" s="17">
        <v>45385</v>
      </c>
      <c r="B206" s="8">
        <v>-8.0683489999999995</v>
      </c>
      <c r="C206" s="8">
        <v>-58.245562999999997</v>
      </c>
      <c r="D206" s="2">
        <f t="shared" si="27"/>
        <v>6.3012289999999993</v>
      </c>
      <c r="E206" s="16">
        <f t="shared" si="25"/>
        <v>991</v>
      </c>
      <c r="F206" s="7">
        <f t="shared" si="26"/>
        <v>-7.5075184138673583</v>
      </c>
      <c r="G206" s="2">
        <f t="shared" si="28"/>
        <v>0.31453094634188195</v>
      </c>
    </row>
    <row r="207" spans="1:7" ht="15" thickBot="1" x14ac:dyDescent="0.4">
      <c r="A207" s="17">
        <v>45386</v>
      </c>
      <c r="B207" s="8">
        <v>-6.9621890000000004</v>
      </c>
      <c r="C207" s="8">
        <v>-54.088372999999997</v>
      </c>
      <c r="D207" s="2">
        <f t="shared" si="27"/>
        <v>1.6091390000000061</v>
      </c>
      <c r="E207" s="16">
        <f t="shared" si="25"/>
        <v>992</v>
      </c>
      <c r="F207" s="7">
        <f t="shared" si="26"/>
        <v>-7.4896398333257084</v>
      </c>
      <c r="G207" s="2">
        <f t="shared" si="28"/>
        <v>0.27820438157598376</v>
      </c>
    </row>
    <row r="208" spans="1:7" ht="15" thickBot="1" x14ac:dyDescent="0.4">
      <c r="A208" s="17">
        <v>45386</v>
      </c>
      <c r="B208" s="8">
        <v>-7.0330139999999997</v>
      </c>
      <c r="C208" s="8">
        <v>-55.078338000000002</v>
      </c>
      <c r="D208" s="2">
        <f t="shared" si="27"/>
        <v>1.185773999999995</v>
      </c>
      <c r="E208" s="16">
        <f t="shared" si="25"/>
        <v>992</v>
      </c>
      <c r="F208" s="7">
        <f t="shared" si="26"/>
        <v>-7.4896398333257084</v>
      </c>
      <c r="G208" s="2">
        <f t="shared" si="28"/>
        <v>0.20850715166039793</v>
      </c>
    </row>
    <row r="209" spans="1:7" ht="15" thickBot="1" x14ac:dyDescent="0.4">
      <c r="A209" s="24">
        <v>45469</v>
      </c>
      <c r="B209" s="8">
        <v>-3.2784460000000002</v>
      </c>
      <c r="C209" s="8">
        <v>-29.791141</v>
      </c>
      <c r="D209" s="2">
        <f t="shared" si="27"/>
        <v>-3.5635729999999981</v>
      </c>
      <c r="E209" s="16">
        <f t="shared" si="25"/>
        <v>1075</v>
      </c>
      <c r="F209" s="7">
        <f t="shared" si="26"/>
        <v>-6.1876184440819531</v>
      </c>
      <c r="G209" s="2">
        <f t="shared" si="28"/>
        <v>8.463284309405763</v>
      </c>
    </row>
    <row r="210" spans="1:7" ht="15" thickBot="1" x14ac:dyDescent="0.4">
      <c r="A210" s="17">
        <v>45473</v>
      </c>
      <c r="B210" s="8">
        <v>-5.0154370000000004</v>
      </c>
      <c r="C210" s="8">
        <v>-28.002445000000002</v>
      </c>
      <c r="D210" s="2">
        <f t="shared" si="27"/>
        <v>12.121051000000001</v>
      </c>
      <c r="E210" s="16">
        <f t="shared" si="25"/>
        <v>1079</v>
      </c>
      <c r="F210" s="7">
        <f t="shared" si="26"/>
        <v>-6.1583020604488157</v>
      </c>
      <c r="G210" s="2">
        <f t="shared" si="28"/>
        <v>1.3061405463946743</v>
      </c>
    </row>
    <row r="211" spans="1:7" ht="15" thickBot="1" x14ac:dyDescent="0.4">
      <c r="A211" s="24">
        <v>45473</v>
      </c>
      <c r="B211" s="8">
        <v>-3.9325899999999998</v>
      </c>
      <c r="C211" s="8">
        <v>-24.473445000000002</v>
      </c>
      <c r="D211" s="2">
        <f t="shared" si="27"/>
        <v>6.9872749999999968</v>
      </c>
      <c r="E211" s="16">
        <f t="shared" si="25"/>
        <v>1079</v>
      </c>
      <c r="F211" s="7">
        <f t="shared" si="26"/>
        <v>-6.1583020604488157</v>
      </c>
      <c r="G211" s="2">
        <f t="shared" si="28"/>
        <v>4.953794176027313</v>
      </c>
    </row>
    <row r="212" spans="1:7" ht="15" thickBot="1" x14ac:dyDescent="0.4">
      <c r="A212" s="17">
        <v>45345</v>
      </c>
      <c r="B212" s="8">
        <v>-8.0163159999999998</v>
      </c>
      <c r="C212" s="8">
        <v>-57.047790999999997</v>
      </c>
      <c r="D212" s="2">
        <f t="shared" si="27"/>
        <v>7.0827370000000016</v>
      </c>
      <c r="E212" s="16">
        <f t="shared" si="25"/>
        <v>951</v>
      </c>
      <c r="F212" s="7">
        <f t="shared" si="26"/>
        <v>-8.0896453507769337</v>
      </c>
      <c r="G212" s="2">
        <f t="shared" si="28"/>
        <v>5.3771936853666191E-3</v>
      </c>
    </row>
    <row r="213" spans="1:7" ht="15" thickBot="1" x14ac:dyDescent="0.4">
      <c r="A213" s="17">
        <v>45345</v>
      </c>
      <c r="B213" s="8">
        <v>-10.081388</v>
      </c>
      <c r="C213" s="8">
        <v>-62.920485999999997</v>
      </c>
      <c r="D213" s="2">
        <f t="shared" si="27"/>
        <v>17.730618000000007</v>
      </c>
      <c r="E213" s="16">
        <f t="shared" si="25"/>
        <v>951</v>
      </c>
      <c r="F213" s="7">
        <f t="shared" si="26"/>
        <v>-8.0896453507769337</v>
      </c>
      <c r="G213" s="2">
        <f t="shared" si="28"/>
        <v>3.9670387807341205</v>
      </c>
    </row>
    <row r="214" spans="1:7" ht="15" thickBot="1" x14ac:dyDescent="0.4">
      <c r="A214" s="17">
        <v>45350</v>
      </c>
      <c r="B214" s="8">
        <v>-6.8792879999999998</v>
      </c>
      <c r="C214" s="8">
        <v>-35.694087000000003</v>
      </c>
      <c r="D214" s="2">
        <f t="shared" si="27"/>
        <v>19.340216999999996</v>
      </c>
      <c r="E214" s="16">
        <f t="shared" si="25"/>
        <v>956</v>
      </c>
      <c r="F214" s="7">
        <f t="shared" si="26"/>
        <v>-8.0357318024197344</v>
      </c>
      <c r="G214" s="2">
        <f t="shared" si="28"/>
        <v>1.3373622681550141</v>
      </c>
    </row>
    <row r="215" spans="1:7" ht="15" thickBot="1" x14ac:dyDescent="0.4">
      <c r="A215" s="17">
        <v>45350</v>
      </c>
      <c r="B215" s="8">
        <v>-5.8612520000000004</v>
      </c>
      <c r="C215" s="8">
        <v>-31.251332000000001</v>
      </c>
      <c r="D215" s="2">
        <f t="shared" si="27"/>
        <v>15.638684000000001</v>
      </c>
      <c r="E215" s="16">
        <f t="shared" si="25"/>
        <v>956</v>
      </c>
      <c r="F215" s="7">
        <f t="shared" si="26"/>
        <v>-8.0357318024197344</v>
      </c>
      <c r="G215" s="2">
        <f t="shared" si="28"/>
        <v>4.728362411131366</v>
      </c>
    </row>
    <row r="216" spans="1:7" ht="15" thickBot="1" x14ac:dyDescent="0.4">
      <c r="A216" s="17">
        <v>45350</v>
      </c>
      <c r="B216" s="8">
        <v>-4.8053489999999996</v>
      </c>
      <c r="C216" s="8">
        <v>-19.811336000000001</v>
      </c>
      <c r="D216" s="2">
        <f t="shared" si="27"/>
        <v>18.631455999999996</v>
      </c>
      <c r="E216" s="16">
        <f t="shared" si="25"/>
        <v>956</v>
      </c>
      <c r="F216" s="7">
        <f t="shared" si="26"/>
        <v>-8.0357318024197344</v>
      </c>
      <c r="G216" s="2">
        <f t="shared" si="28"/>
        <v>10.435373050169179</v>
      </c>
    </row>
    <row r="217" spans="1:7" ht="15" thickBot="1" x14ac:dyDescent="0.4">
      <c r="A217" s="17">
        <v>45353</v>
      </c>
      <c r="B217" s="8">
        <v>-13.816174</v>
      </c>
      <c r="C217" s="8">
        <v>-91.188309000000004</v>
      </c>
      <c r="D217" s="2">
        <f t="shared" si="27"/>
        <v>19.341082999999998</v>
      </c>
      <c r="E217" s="16">
        <f t="shared" si="25"/>
        <v>959</v>
      </c>
      <c r="F217" s="7">
        <f t="shared" si="26"/>
        <v>-8.0002930117510402</v>
      </c>
      <c r="G217" s="2">
        <f t="shared" si="28"/>
        <v>33.824471669475699</v>
      </c>
    </row>
    <row r="218" spans="1:7" ht="15" thickBot="1" x14ac:dyDescent="0.4">
      <c r="A218" s="17">
        <v>45353</v>
      </c>
      <c r="B218" s="8">
        <v>-13.620161</v>
      </c>
      <c r="C218" s="8">
        <v>-90.159374</v>
      </c>
      <c r="D218" s="2">
        <f t="shared" si="27"/>
        <v>18.801913999999996</v>
      </c>
      <c r="E218" s="16">
        <f t="shared" si="25"/>
        <v>959</v>
      </c>
      <c r="F218" s="7">
        <f t="shared" si="26"/>
        <v>-8.0002930117510402</v>
      </c>
      <c r="G218" s="2">
        <f t="shared" si="28"/>
        <v>31.582916205345406</v>
      </c>
    </row>
    <row r="219" spans="1:7" ht="15" thickBot="1" x14ac:dyDescent="0.4">
      <c r="A219" s="17">
        <v>45357</v>
      </c>
      <c r="B219" s="8">
        <v>-7.8103109999999996</v>
      </c>
      <c r="C219" s="8">
        <v>-42.584772000000001</v>
      </c>
      <c r="D219" s="2">
        <f t="shared" si="27"/>
        <v>19.897715999999996</v>
      </c>
      <c r="E219" s="16">
        <f t="shared" si="25"/>
        <v>963</v>
      </c>
      <c r="F219" s="7">
        <f t="shared" si="26"/>
        <v>-7.9496304187438156</v>
      </c>
      <c r="G219" s="2">
        <f t="shared" si="28"/>
        <v>1.9409900439114759E-2</v>
      </c>
    </row>
    <row r="220" spans="1:7" ht="15" thickBot="1" x14ac:dyDescent="0.4">
      <c r="A220" s="17">
        <v>45357</v>
      </c>
      <c r="B220" s="8">
        <v>-7.5409319999999997</v>
      </c>
      <c r="C220" s="8">
        <v>-40.840741000000001</v>
      </c>
      <c r="D220" s="2">
        <f t="shared" si="27"/>
        <v>19.486714999999997</v>
      </c>
      <c r="E220" s="16">
        <f t="shared" si="25"/>
        <v>963</v>
      </c>
      <c r="F220" s="7">
        <f t="shared" si="26"/>
        <v>-7.9496304187438156</v>
      </c>
      <c r="G220" s="2">
        <f t="shared" si="28"/>
        <v>0.16703439748369545</v>
      </c>
    </row>
    <row r="221" spans="1:7" ht="15" thickBot="1" x14ac:dyDescent="0.4">
      <c r="A221" s="17">
        <v>45358</v>
      </c>
      <c r="B221" s="8">
        <v>-10.642557</v>
      </c>
      <c r="C221" s="8">
        <v>-71.125558999999996</v>
      </c>
      <c r="D221" s="2">
        <f t="shared" si="27"/>
        <v>14.014897000000005</v>
      </c>
      <c r="E221" s="16">
        <f t="shared" si="25"/>
        <v>964</v>
      </c>
      <c r="F221" s="7">
        <f t="shared" si="26"/>
        <v>-7.9363804693647051</v>
      </c>
      <c r="G221" s="2">
        <f t="shared" si="28"/>
        <v>7.3233914149612813</v>
      </c>
    </row>
    <row r="222" spans="1:7" ht="15" thickBot="1" x14ac:dyDescent="0.4">
      <c r="A222" s="17">
        <v>45358</v>
      </c>
      <c r="B222" s="8">
        <v>-10.46472</v>
      </c>
      <c r="C222" s="8">
        <v>-71.436699000000004</v>
      </c>
      <c r="D222" s="2">
        <f t="shared" si="27"/>
        <v>12.281060999999994</v>
      </c>
      <c r="E222" s="16">
        <f t="shared" si="25"/>
        <v>964</v>
      </c>
      <c r="F222" s="7">
        <f t="shared" si="26"/>
        <v>-7.9363804693647051</v>
      </c>
      <c r="G222" s="2">
        <f t="shared" si="28"/>
        <v>6.3925007821731024</v>
      </c>
    </row>
    <row r="223" spans="1:7" ht="15" thickBot="1" x14ac:dyDescent="0.4">
      <c r="A223" s="17">
        <v>45360</v>
      </c>
      <c r="B223" s="8">
        <v>-8.9791469999999993</v>
      </c>
      <c r="C223" s="8">
        <v>-49.697571000000003</v>
      </c>
      <c r="D223" s="2">
        <f t="shared" si="27"/>
        <v>22.135604999999991</v>
      </c>
      <c r="E223" s="16">
        <f t="shared" si="25"/>
        <v>966</v>
      </c>
      <c r="F223" s="7">
        <f t="shared" si="26"/>
        <v>-7.9092066513281765</v>
      </c>
      <c r="G223" s="2">
        <f t="shared" si="28"/>
        <v>1.1447723497159819</v>
      </c>
    </row>
    <row r="224" spans="1:7" ht="15" thickBot="1" x14ac:dyDescent="0.4">
      <c r="A224" s="17">
        <v>45360</v>
      </c>
      <c r="B224" s="8">
        <v>-8.3752309999999994</v>
      </c>
      <c r="C224" s="8">
        <v>-48.110624999999999</v>
      </c>
      <c r="D224" s="2">
        <f t="shared" si="27"/>
        <v>18.891222999999997</v>
      </c>
      <c r="E224" s="16">
        <f t="shared" si="25"/>
        <v>966</v>
      </c>
      <c r="F224" s="7">
        <f t="shared" si="26"/>
        <v>-7.9092066513281765</v>
      </c>
      <c r="G224" s="2">
        <f t="shared" si="28"/>
        <v>0.21717869355499683</v>
      </c>
    </row>
    <row r="225" spans="1:7" ht="15" thickBot="1" x14ac:dyDescent="0.4">
      <c r="A225" s="17">
        <v>45393</v>
      </c>
      <c r="B225" s="8">
        <v>-2.430183</v>
      </c>
      <c r="C225" s="8">
        <v>-4.7461460000000004</v>
      </c>
      <c r="D225" s="2">
        <f t="shared" si="27"/>
        <v>14.695318</v>
      </c>
      <c r="E225" s="16">
        <f t="shared" si="25"/>
        <v>999</v>
      </c>
      <c r="F225" s="7">
        <f t="shared" si="26"/>
        <v>-7.3621691675655949</v>
      </c>
      <c r="G225" s="2">
        <f t="shared" si="28"/>
        <v>24.324487557058369</v>
      </c>
    </row>
    <row r="226" spans="1:7" ht="15" thickBot="1" x14ac:dyDescent="0.4">
      <c r="A226" s="17">
        <v>45394</v>
      </c>
      <c r="B226" s="8">
        <v>-2.2552940000000001</v>
      </c>
      <c r="C226" s="8">
        <v>-3.065261</v>
      </c>
      <c r="D226" s="2">
        <f t="shared" si="27"/>
        <v>14.977091000000001</v>
      </c>
      <c r="E226" s="16">
        <f t="shared" si="25"/>
        <v>1000</v>
      </c>
      <c r="F226" s="7">
        <f t="shared" si="26"/>
        <v>-7.3436923200177535</v>
      </c>
      <c r="G226" s="2">
        <f t="shared" si="28"/>
        <v>25.891797463159495</v>
      </c>
    </row>
    <row r="227" spans="1:7" ht="15" thickBot="1" x14ac:dyDescent="0.4">
      <c r="A227" s="17">
        <v>45394</v>
      </c>
      <c r="B227" s="8">
        <v>-2.3865479999999999</v>
      </c>
      <c r="C227" s="8">
        <v>-4.4490499999999997</v>
      </c>
      <c r="D227" s="2">
        <f t="shared" si="27"/>
        <v>14.643333999999999</v>
      </c>
      <c r="E227" s="16">
        <f t="shared" si="25"/>
        <v>1000</v>
      </c>
      <c r="F227" s="7">
        <f t="shared" si="26"/>
        <v>-7.3436923200177535</v>
      </c>
      <c r="G227" s="2">
        <f t="shared" si="28"/>
        <v>24.57327980948428</v>
      </c>
    </row>
    <row r="228" spans="1:7" ht="15" thickBot="1" x14ac:dyDescent="0.4">
      <c r="A228" s="17">
        <v>45394</v>
      </c>
      <c r="B228" s="8">
        <v>-3.8154520000000001</v>
      </c>
      <c r="C228" s="8">
        <v>-30.099167000000001</v>
      </c>
      <c r="D228" s="2">
        <f t="shared" si="27"/>
        <v>0.42444899999999919</v>
      </c>
      <c r="E228" s="16">
        <f t="shared" si="25"/>
        <v>1000</v>
      </c>
      <c r="F228" s="7">
        <f t="shared" si="26"/>
        <v>-7.3436923200177535</v>
      </c>
      <c r="G228" s="2">
        <f t="shared" si="28"/>
        <v>12.44847975579898</v>
      </c>
    </row>
    <row r="229" spans="1:7" ht="15" thickBot="1" x14ac:dyDescent="0.4">
      <c r="A229" s="17">
        <v>45394</v>
      </c>
      <c r="B229" s="8">
        <v>-3.8053349999999999</v>
      </c>
      <c r="C229" s="8">
        <v>-30.647364</v>
      </c>
      <c r="D229" s="2">
        <f t="shared" si="27"/>
        <v>-0.20468400000000031</v>
      </c>
      <c r="E229" s="16">
        <f t="shared" si="25"/>
        <v>1000</v>
      </c>
      <c r="F229" s="7">
        <f t="shared" si="26"/>
        <v>-7.3436923200177535</v>
      </c>
      <c r="G229" s="2">
        <f t="shared" si="28"/>
        <v>12.519972524123219</v>
      </c>
    </row>
    <row r="230" spans="1:7" ht="15" thickBot="1" x14ac:dyDescent="0.4">
      <c r="A230" s="17">
        <v>45450</v>
      </c>
      <c r="B230" s="8">
        <v>-9.64269</v>
      </c>
      <c r="C230" s="8">
        <v>-70.339023999999995</v>
      </c>
      <c r="D230" s="2">
        <f t="shared" si="27"/>
        <v>6.802496000000005</v>
      </c>
      <c r="E230" s="16">
        <f t="shared" si="25"/>
        <v>1056</v>
      </c>
      <c r="F230" s="7">
        <f t="shared" si="26"/>
        <v>-6.3877014930742142</v>
      </c>
      <c r="G230" s="2">
        <f t="shared" si="28"/>
        <v>10.594950180218957</v>
      </c>
    </row>
    <row r="231" spans="1:7" ht="15" thickBot="1" x14ac:dyDescent="0.4">
      <c r="A231" s="17">
        <v>45450</v>
      </c>
      <c r="B231" s="8">
        <v>-9.6848279999999995</v>
      </c>
      <c r="C231" s="8">
        <v>-70.897987999999998</v>
      </c>
      <c r="D231" s="2">
        <f t="shared" si="27"/>
        <v>6.5806359999999984</v>
      </c>
      <c r="E231" s="16">
        <f t="shared" si="25"/>
        <v>1056</v>
      </c>
      <c r="F231" s="7">
        <f t="shared" si="26"/>
        <v>-6.3877014930742142</v>
      </c>
      <c r="G231" s="2">
        <f t="shared" si="28"/>
        <v>10.871043202672631</v>
      </c>
    </row>
    <row r="232" spans="1:7" ht="15" thickBot="1" x14ac:dyDescent="0.4">
      <c r="A232" s="17">
        <v>45450</v>
      </c>
      <c r="B232" s="8">
        <v>-9.689235</v>
      </c>
      <c r="C232" s="8">
        <v>-70.889615000000006</v>
      </c>
      <c r="D232" s="2">
        <f t="shared" si="27"/>
        <v>6.6242649999999941</v>
      </c>
      <c r="E232" s="16">
        <f t="shared" si="25"/>
        <v>1056</v>
      </c>
      <c r="F232" s="7">
        <f t="shared" si="26"/>
        <v>-6.3877014930742142</v>
      </c>
      <c r="G232" s="2">
        <f t="shared" si="28"/>
        <v>10.900123497353677</v>
      </c>
    </row>
    <row r="233" spans="1:7" ht="15" thickBot="1" x14ac:dyDescent="0.4">
      <c r="A233" s="17">
        <v>45450</v>
      </c>
      <c r="B233" s="8">
        <v>-9.7223760000000006</v>
      </c>
      <c r="C233" s="8">
        <v>-70.393821000000003</v>
      </c>
      <c r="D233" s="2">
        <f t="shared" si="27"/>
        <v>7.3851870000000019</v>
      </c>
      <c r="E233" s="16">
        <f t="shared" si="25"/>
        <v>1056</v>
      </c>
      <c r="F233" s="7">
        <f t="shared" si="26"/>
        <v>-6.3877014930742142</v>
      </c>
      <c r="G233" s="2">
        <f t="shared" si="28"/>
        <v>11.120054067140737</v>
      </c>
    </row>
    <row r="234" spans="1:7" ht="15" thickBot="1" x14ac:dyDescent="0.4">
      <c r="A234" s="17">
        <v>45457</v>
      </c>
      <c r="B234" s="8">
        <v>-3.8007749999999998</v>
      </c>
      <c r="C234" s="8">
        <v>-22.967406</v>
      </c>
      <c r="D234" s="2">
        <f t="shared" si="27"/>
        <v>7.4387939999999979</v>
      </c>
      <c r="E234" s="16">
        <f t="shared" si="25"/>
        <v>1063</v>
      </c>
      <c r="F234" s="7">
        <f t="shared" si="26"/>
        <v>-6.3029450548359653</v>
      </c>
      <c r="G234" s="2">
        <f t="shared" si="28"/>
        <v>6.2608549833178184</v>
      </c>
    </row>
    <row r="235" spans="1:7" ht="15" thickBot="1" x14ac:dyDescent="0.4">
      <c r="A235" s="17">
        <v>45457</v>
      </c>
      <c r="B235" s="8">
        <v>-3.843547</v>
      </c>
      <c r="C235" s="8">
        <v>-23.066589</v>
      </c>
      <c r="D235" s="2">
        <f t="shared" si="27"/>
        <v>7.6817869999999999</v>
      </c>
      <c r="E235" s="16">
        <f t="shared" si="25"/>
        <v>1063</v>
      </c>
      <c r="F235" s="7">
        <f t="shared" si="26"/>
        <v>-6.3029450548359653</v>
      </c>
      <c r="G235" s="2">
        <f t="shared" si="28"/>
        <v>6.0486387921309301</v>
      </c>
    </row>
    <row r="236" spans="1:7" ht="15" thickBot="1" x14ac:dyDescent="0.4">
      <c r="A236" s="17">
        <v>45462</v>
      </c>
      <c r="B236" s="8">
        <v>-2.284945</v>
      </c>
      <c r="C236" s="8">
        <v>-9.9922160000000009</v>
      </c>
      <c r="D236" s="2">
        <f t="shared" si="27"/>
        <v>8.2873439999999992</v>
      </c>
      <c r="E236" s="16">
        <f t="shared" si="25"/>
        <v>1068</v>
      </c>
      <c r="F236" s="7">
        <f t="shared" si="26"/>
        <v>-6.2500725194418489</v>
      </c>
      <c r="G236" s="2">
        <f t="shared" si="28"/>
        <v>15.72223624543507</v>
      </c>
    </row>
    <row r="237" spans="1:7" ht="15" thickBot="1" x14ac:dyDescent="0.4">
      <c r="A237" s="17">
        <v>45462</v>
      </c>
      <c r="B237" s="8">
        <v>-2.4780489999999999</v>
      </c>
      <c r="C237" s="8">
        <v>-10.046998</v>
      </c>
      <c r="D237" s="2">
        <f t="shared" si="27"/>
        <v>9.7773939999999993</v>
      </c>
      <c r="E237" s="16">
        <f t="shared" si="25"/>
        <v>1068</v>
      </c>
      <c r="F237" s="7">
        <f t="shared" si="26"/>
        <v>-6.2500725194418489</v>
      </c>
      <c r="G237" s="2">
        <f t="shared" si="28"/>
        <v>14.228161431222473</v>
      </c>
    </row>
    <row r="238" spans="1:7" ht="15" thickBot="1" x14ac:dyDescent="0.4">
      <c r="A238" s="17">
        <v>45463</v>
      </c>
      <c r="B238" s="8">
        <v>-3.7382200000000001</v>
      </c>
      <c r="C238" s="8">
        <v>-13.620865</v>
      </c>
      <c r="D238" s="2">
        <f t="shared" si="27"/>
        <v>16.284894999999999</v>
      </c>
      <c r="E238" s="16">
        <f t="shared" si="25"/>
        <v>1069</v>
      </c>
      <c r="F238" s="7">
        <f t="shared" si="26"/>
        <v>-6.2403070292683944</v>
      </c>
      <c r="G238" s="2">
        <f t="shared" si="28"/>
        <v>6.2604395020331385</v>
      </c>
    </row>
    <row r="239" spans="1:7" ht="15" thickBot="1" x14ac:dyDescent="0.4">
      <c r="A239" s="17">
        <v>45463</v>
      </c>
      <c r="B239" s="8">
        <v>-3.8642289999999999</v>
      </c>
      <c r="C239" s="8">
        <v>-13.646641000000001</v>
      </c>
      <c r="D239" s="2">
        <f t="shared" si="27"/>
        <v>17.267190999999997</v>
      </c>
      <c r="E239" s="16">
        <f t="shared" si="25"/>
        <v>1069</v>
      </c>
      <c r="F239" s="7">
        <f t="shared" si="26"/>
        <v>-6.2403070292683944</v>
      </c>
      <c r="G239" s="2">
        <f t="shared" si="28"/>
        <v>5.6457468011719776</v>
      </c>
    </row>
    <row r="240" spans="1:7" ht="15" thickBot="1" x14ac:dyDescent="0.4">
      <c r="A240" s="17">
        <v>45464</v>
      </c>
      <c r="B240" s="8">
        <v>-4.3052460000000004</v>
      </c>
      <c r="C240" s="8">
        <v>-17.576754000000001</v>
      </c>
      <c r="D240" s="2">
        <f t="shared" si="27"/>
        <v>16.865214000000002</v>
      </c>
      <c r="E240" s="16">
        <f t="shared" si="25"/>
        <v>1070</v>
      </c>
      <c r="F240" s="7">
        <f t="shared" si="26"/>
        <v>-6.230818151431408</v>
      </c>
      <c r="G240" s="2">
        <f t="shared" si="28"/>
        <v>3.7078281103681801</v>
      </c>
    </row>
    <row r="241" spans="1:7" ht="15" thickBot="1" x14ac:dyDescent="0.4">
      <c r="A241" s="17">
        <v>45464</v>
      </c>
      <c r="B241" s="8">
        <v>-4.6100029999999999</v>
      </c>
      <c r="C241" s="8">
        <v>-17.670348000000001</v>
      </c>
      <c r="D241" s="2">
        <f t="shared" si="27"/>
        <v>19.209675999999998</v>
      </c>
      <c r="E241" s="16">
        <f t="shared" si="25"/>
        <v>1070</v>
      </c>
      <c r="F241" s="7">
        <f t="shared" si="26"/>
        <v>-6.230818151431408</v>
      </c>
      <c r="G241" s="2">
        <f t="shared" si="28"/>
        <v>2.6270417551096186</v>
      </c>
    </row>
    <row r="242" spans="1:7" ht="15" thickBot="1" x14ac:dyDescent="0.4">
      <c r="A242" s="17">
        <v>45465</v>
      </c>
      <c r="B242" s="8">
        <v>-5.0425899999999997</v>
      </c>
      <c r="C242" s="8">
        <v>-20.391745</v>
      </c>
      <c r="D242" s="2">
        <f t="shared" si="27"/>
        <v>19.948974999999997</v>
      </c>
      <c r="E242" s="16">
        <f t="shared" si="25"/>
        <v>1071</v>
      </c>
      <c r="F242" s="7">
        <f t="shared" si="26"/>
        <v>-6.2216086976901739</v>
      </c>
      <c r="G242" s="2">
        <f t="shared" si="28"/>
        <v>1.3900850895030343</v>
      </c>
    </row>
    <row r="243" spans="1:7" ht="15" thickBot="1" x14ac:dyDescent="0.4">
      <c r="A243" s="17">
        <v>45465</v>
      </c>
      <c r="B243" s="9">
        <v>-5.013198</v>
      </c>
      <c r="C243" s="9">
        <v>-19.593769999999999</v>
      </c>
      <c r="D243" s="2">
        <f t="shared" si="27"/>
        <v>20.511814000000001</v>
      </c>
      <c r="E243" s="16">
        <f t="shared" si="25"/>
        <v>1071</v>
      </c>
      <c r="F243" s="7">
        <f t="shared" si="26"/>
        <v>-6.2216086976901739</v>
      </c>
      <c r="G243" s="2">
        <f t="shared" si="28"/>
        <v>1.4602564142920527</v>
      </c>
    </row>
    <row r="244" spans="1:7" ht="15" thickBot="1" x14ac:dyDescent="0.4">
      <c r="A244" s="17">
        <v>45466</v>
      </c>
      <c r="B244" s="8">
        <v>-2.7551009999999998</v>
      </c>
      <c r="C244" s="8">
        <v>-7.8168129999999998</v>
      </c>
      <c r="D244" s="2">
        <f t="shared" si="27"/>
        <v>14.223994999999999</v>
      </c>
      <c r="E244" s="16">
        <f t="shared" si="25"/>
        <v>1072</v>
      </c>
      <c r="F244" s="7">
        <f t="shared" si="26"/>
        <v>-6.212681397004598</v>
      </c>
      <c r="G244" s="2">
        <f t="shared" si="28"/>
        <v>11.954862201750474</v>
      </c>
    </row>
    <row r="245" spans="1:7" ht="15" thickBot="1" x14ac:dyDescent="0.4">
      <c r="A245" s="17">
        <v>45469</v>
      </c>
      <c r="B245" s="8">
        <v>-3.9872350000000001</v>
      </c>
      <c r="C245" s="8">
        <v>-30.547509000000002</v>
      </c>
      <c r="D245" s="2">
        <f>C245-8*B245</f>
        <v>1.3503709999999991</v>
      </c>
      <c r="E245" s="16">
        <f t="shared" si="25"/>
        <v>1075</v>
      </c>
      <c r="F245" s="7">
        <f t="shared" si="26"/>
        <v>-6.1876184440819531</v>
      </c>
      <c r="G245" s="2">
        <f t="shared" si="28"/>
        <v>4.8416873009899568</v>
      </c>
    </row>
    <row r="246" spans="1:7" ht="15" thickBot="1" x14ac:dyDescent="0.4">
      <c r="A246" s="17">
        <v>45469</v>
      </c>
      <c r="B246" s="8">
        <v>-3.9825919999999999</v>
      </c>
      <c r="C246" s="8">
        <v>-29.929651</v>
      </c>
      <c r="D246" s="2">
        <f t="shared" si="27"/>
        <v>1.9310849999999995</v>
      </c>
      <c r="E246" s="16">
        <f t="shared" ref="E246:E284" si="29">A246-$A$52</f>
        <v>1075</v>
      </c>
      <c r="F246" s="7">
        <f t="shared" ref="F246:F284" si="30">$I$51+$I$52*COS((2*PI()/365)*E246+$I$53)</f>
        <v>-6.1876184440819531</v>
      </c>
      <c r="G246" s="2">
        <f t="shared" si="28"/>
        <v>4.8621416191007025</v>
      </c>
    </row>
    <row r="247" spans="1:7" ht="15" thickBot="1" x14ac:dyDescent="0.4">
      <c r="A247" s="17">
        <v>45473</v>
      </c>
      <c r="B247" s="8">
        <v>-5.2994260000000004</v>
      </c>
      <c r="C247" s="8">
        <v>-25.423760000000001</v>
      </c>
      <c r="D247" s="2">
        <f t="shared" si="27"/>
        <v>16.971648000000002</v>
      </c>
      <c r="E247" s="16">
        <f t="shared" si="29"/>
        <v>1079</v>
      </c>
      <c r="F247" s="7">
        <f t="shared" si="30"/>
        <v>-6.1583020604488157</v>
      </c>
      <c r="G247" s="2">
        <f t="shared" si="28"/>
        <v>0.73766808721207699</v>
      </c>
    </row>
    <row r="248" spans="1:7" ht="15" thickBot="1" x14ac:dyDescent="0.4">
      <c r="A248" s="24">
        <v>45473</v>
      </c>
      <c r="B248" s="8">
        <v>-5.3050160000000002</v>
      </c>
      <c r="C248" s="8">
        <v>-25.515405999999999</v>
      </c>
      <c r="D248" s="2">
        <f t="shared" si="27"/>
        <v>16.924722000000003</v>
      </c>
      <c r="E248" s="16">
        <f t="shared" si="29"/>
        <v>1079</v>
      </c>
      <c r="F248" s="7">
        <f t="shared" si="30"/>
        <v>-6.1583020604488157</v>
      </c>
      <c r="G248" s="2">
        <f t="shared" si="28"/>
        <v>0.72809710095625957</v>
      </c>
    </row>
    <row r="249" spans="1:7" ht="15" thickBot="1" x14ac:dyDescent="0.4">
      <c r="A249" s="17">
        <v>45479</v>
      </c>
      <c r="B249" s="8">
        <v>-4.6658840000000001</v>
      </c>
      <c r="C249" s="8">
        <v>-22.484819999999999</v>
      </c>
      <c r="D249" s="2">
        <f t="shared" si="27"/>
        <v>14.842252000000002</v>
      </c>
      <c r="E249" s="16">
        <f t="shared" si="29"/>
        <v>1085</v>
      </c>
      <c r="F249" s="7">
        <f t="shared" si="30"/>
        <v>-6.1233887050462004</v>
      </c>
      <c r="G249" s="2">
        <f t="shared" si="28"/>
        <v>2.1243199652318112</v>
      </c>
    </row>
    <row r="250" spans="1:7" ht="15" thickBot="1" x14ac:dyDescent="0.4">
      <c r="A250" s="17">
        <v>45479</v>
      </c>
      <c r="B250" s="8">
        <v>-4.666887</v>
      </c>
      <c r="C250" s="8">
        <v>-22.617733000000001</v>
      </c>
      <c r="D250" s="2">
        <f t="shared" si="27"/>
        <v>14.717362999999999</v>
      </c>
      <c r="E250" s="16">
        <f t="shared" si="29"/>
        <v>1085</v>
      </c>
      <c r="F250" s="7">
        <f t="shared" si="30"/>
        <v>-6.1233887050462004</v>
      </c>
      <c r="G250" s="2">
        <f t="shared" si="28"/>
        <v>2.1213972168024888</v>
      </c>
    </row>
    <row r="251" spans="1:7" ht="15" thickBot="1" x14ac:dyDescent="0.4">
      <c r="A251" s="17">
        <v>45479</v>
      </c>
      <c r="B251" s="8">
        <v>-4.7054749999999999</v>
      </c>
      <c r="C251" s="8">
        <v>-22.351153</v>
      </c>
      <c r="D251" s="2">
        <f t="shared" si="27"/>
        <v>15.292646999999999</v>
      </c>
      <c r="E251" s="16">
        <f t="shared" si="29"/>
        <v>1085</v>
      </c>
      <c r="F251" s="7">
        <f t="shared" si="30"/>
        <v>-6.1233887050462004</v>
      </c>
      <c r="G251" s="2">
        <f t="shared" si="28"/>
        <v>2.0104792749578437</v>
      </c>
    </row>
    <row r="252" spans="1:7" ht="15" thickBot="1" x14ac:dyDescent="0.4">
      <c r="A252" s="17">
        <v>45479</v>
      </c>
      <c r="B252" s="9">
        <v>-4.6396389999999998</v>
      </c>
      <c r="C252" s="9">
        <v>-22.383151999999999</v>
      </c>
      <c r="D252" s="2">
        <f t="shared" ref="D252:D284" si="31">C252-8*B252</f>
        <v>14.73396</v>
      </c>
      <c r="E252" s="16">
        <f t="shared" si="29"/>
        <v>1085</v>
      </c>
      <c r="F252" s="7">
        <f t="shared" si="30"/>
        <v>-6.1233887050462004</v>
      </c>
      <c r="G252" s="2">
        <f t="shared" ref="G252:G284" si="32">(F252-B252)^2</f>
        <v>2.2015131872246871</v>
      </c>
    </row>
    <row r="253" spans="1:7" ht="15" thickBot="1" x14ac:dyDescent="0.4">
      <c r="A253" s="17">
        <v>45479</v>
      </c>
      <c r="B253" s="8">
        <v>-4.5513000000000003</v>
      </c>
      <c r="C253" s="8">
        <v>-20.733286</v>
      </c>
      <c r="D253" s="2">
        <f t="shared" si="31"/>
        <v>15.677114000000003</v>
      </c>
      <c r="E253" s="16">
        <f t="shared" si="29"/>
        <v>1085</v>
      </c>
      <c r="F253" s="7">
        <f t="shared" si="30"/>
        <v>-6.1233887050462004</v>
      </c>
      <c r="G253" s="2">
        <f t="shared" si="32"/>
        <v>2.4714628965338381</v>
      </c>
    </row>
    <row r="254" spans="1:7" ht="15" thickBot="1" x14ac:dyDescent="0.4">
      <c r="A254" s="17">
        <v>45479</v>
      </c>
      <c r="B254" s="8">
        <v>-4.5028639999999998</v>
      </c>
      <c r="C254" s="8">
        <v>-19.505261000000001</v>
      </c>
      <c r="D254" s="2">
        <f t="shared" si="31"/>
        <v>16.517650999999997</v>
      </c>
      <c r="E254" s="16">
        <f t="shared" si="29"/>
        <v>1085</v>
      </c>
      <c r="F254" s="7">
        <f t="shared" si="30"/>
        <v>-6.1233887050462004</v>
      </c>
      <c r="G254" s="2">
        <f t="shared" si="32"/>
        <v>2.6261003196650754</v>
      </c>
    </row>
    <row r="255" spans="1:7" ht="15" thickBot="1" x14ac:dyDescent="0.4">
      <c r="A255" s="17">
        <v>45479</v>
      </c>
      <c r="B255" s="8">
        <v>-4.5774869999999996</v>
      </c>
      <c r="C255" s="8">
        <v>-20.750305000000001</v>
      </c>
      <c r="D255" s="2">
        <f t="shared" si="31"/>
        <v>15.869590999999996</v>
      </c>
      <c r="E255" s="16">
        <f t="shared" si="29"/>
        <v>1085</v>
      </c>
      <c r="F255" s="7">
        <f t="shared" si="30"/>
        <v>-6.1233887050462004</v>
      </c>
      <c r="G255" s="2">
        <f t="shared" si="32"/>
        <v>2.3898120816647506</v>
      </c>
    </row>
    <row r="256" spans="1:7" ht="15" thickBot="1" x14ac:dyDescent="0.4">
      <c r="A256" s="17">
        <v>45479</v>
      </c>
      <c r="B256" s="8">
        <v>-4.470974</v>
      </c>
      <c r="C256" s="8">
        <v>-21.011019000000001</v>
      </c>
      <c r="D256" s="2">
        <f t="shared" si="31"/>
        <v>14.756772999999999</v>
      </c>
      <c r="E256" s="16">
        <f t="shared" si="29"/>
        <v>1085</v>
      </c>
      <c r="F256" s="7">
        <f t="shared" si="30"/>
        <v>-6.1233887050462004</v>
      </c>
      <c r="G256" s="2">
        <f t="shared" si="32"/>
        <v>2.7304743574529216</v>
      </c>
    </row>
    <row r="257" spans="1:7" ht="15" thickBot="1" x14ac:dyDescent="0.4">
      <c r="A257" s="24">
        <v>45486</v>
      </c>
      <c r="B257" s="8">
        <v>-3.8008519999999999</v>
      </c>
      <c r="C257" s="8">
        <v>-19.649961000000001</v>
      </c>
      <c r="D257" s="2">
        <f t="shared" si="31"/>
        <v>10.756854999999998</v>
      </c>
      <c r="E257" s="16">
        <f t="shared" si="29"/>
        <v>1092</v>
      </c>
      <c r="F257" s="7">
        <f t="shared" si="30"/>
        <v>-6.0968259732380314</v>
      </c>
      <c r="G257" s="2">
        <f t="shared" si="32"/>
        <v>5.2714964857864333</v>
      </c>
    </row>
    <row r="258" spans="1:7" ht="15" thickBot="1" x14ac:dyDescent="0.4">
      <c r="A258" s="24">
        <v>45486</v>
      </c>
      <c r="B258" s="8">
        <v>-4.7348330000000001</v>
      </c>
      <c r="C258" s="8">
        <v>-29.675673</v>
      </c>
      <c r="D258" s="2">
        <f t="shared" si="31"/>
        <v>8.2029910000000008</v>
      </c>
      <c r="E258" s="16">
        <f t="shared" si="29"/>
        <v>1092</v>
      </c>
      <c r="F258" s="7">
        <f t="shared" si="30"/>
        <v>-6.0968259732380314</v>
      </c>
      <c r="G258" s="2">
        <f t="shared" si="32"/>
        <v>1.8550248591497729</v>
      </c>
    </row>
    <row r="259" spans="1:7" ht="15" thickBot="1" x14ac:dyDescent="0.4">
      <c r="A259" s="24">
        <v>45486</v>
      </c>
      <c r="B259" s="8">
        <v>-4.6803569999999999</v>
      </c>
      <c r="C259" s="8">
        <v>-29.693705999999999</v>
      </c>
      <c r="D259" s="2">
        <f t="shared" si="31"/>
        <v>7.7491500000000002</v>
      </c>
      <c r="E259" s="16">
        <f t="shared" si="29"/>
        <v>1092</v>
      </c>
      <c r="F259" s="7">
        <f t="shared" si="30"/>
        <v>-6.0968259732380314</v>
      </c>
      <c r="G259" s="2">
        <f t="shared" si="32"/>
        <v>2.0063843521460032</v>
      </c>
    </row>
    <row r="260" spans="1:7" ht="15" thickBot="1" x14ac:dyDescent="0.4">
      <c r="A260" s="24">
        <v>45486</v>
      </c>
      <c r="B260" s="8">
        <v>-4.9746779999999999</v>
      </c>
      <c r="C260" s="8">
        <v>-30.613181999999998</v>
      </c>
      <c r="D260" s="2">
        <f t="shared" si="31"/>
        <v>9.1842420000000011</v>
      </c>
      <c r="E260" s="16">
        <f t="shared" si="29"/>
        <v>1092</v>
      </c>
      <c r="F260" s="7">
        <f t="shared" si="30"/>
        <v>-6.0968259732380314</v>
      </c>
      <c r="G260" s="2">
        <f t="shared" si="32"/>
        <v>1.2592160738422218</v>
      </c>
    </row>
    <row r="261" spans="1:7" ht="15" thickBot="1" x14ac:dyDescent="0.4">
      <c r="A261" s="24">
        <v>45486</v>
      </c>
      <c r="B261" s="8">
        <v>-4.9496640000000003</v>
      </c>
      <c r="C261" s="8">
        <v>-30.07856</v>
      </c>
      <c r="D261" s="2">
        <f t="shared" si="31"/>
        <v>9.5187520000000028</v>
      </c>
      <c r="E261" s="16">
        <f t="shared" si="29"/>
        <v>1092</v>
      </c>
      <c r="F261" s="7">
        <f t="shared" si="30"/>
        <v>-6.0968259732380314</v>
      </c>
      <c r="G261" s="2">
        <f t="shared" si="32"/>
        <v>1.3159805928433732</v>
      </c>
    </row>
    <row r="262" spans="1:7" ht="15" thickBot="1" x14ac:dyDescent="0.4">
      <c r="A262" s="17">
        <v>45502</v>
      </c>
      <c r="B262" s="8">
        <v>-5.702197</v>
      </c>
      <c r="C262" s="8">
        <v>-33.141500999999998</v>
      </c>
      <c r="D262" s="2">
        <f t="shared" si="31"/>
        <v>12.476075000000002</v>
      </c>
      <c r="E262" s="16">
        <f t="shared" si="29"/>
        <v>1108</v>
      </c>
      <c r="F262" s="7">
        <f t="shared" si="30"/>
        <v>-6.0949904221767355</v>
      </c>
      <c r="G262" s="2">
        <f t="shared" si="32"/>
        <v>0.1542866725053112</v>
      </c>
    </row>
    <row r="263" spans="1:7" ht="15" thickBot="1" x14ac:dyDescent="0.4">
      <c r="A263" s="24">
        <v>45502</v>
      </c>
      <c r="B263" s="8">
        <v>-5.7304550000000001</v>
      </c>
      <c r="C263" s="8">
        <v>-33.769719000000002</v>
      </c>
      <c r="D263" s="2">
        <f t="shared" si="31"/>
        <v>12.073920999999999</v>
      </c>
      <c r="E263" s="16">
        <f t="shared" si="29"/>
        <v>1108</v>
      </c>
      <c r="F263" s="7">
        <f t="shared" si="30"/>
        <v>-6.0949904221767355</v>
      </c>
      <c r="G263" s="2">
        <f t="shared" si="32"/>
        <v>0.13288607402157071</v>
      </c>
    </row>
    <row r="264" spans="1:7" ht="15" thickBot="1" x14ac:dyDescent="0.4">
      <c r="A264" s="17">
        <v>45504</v>
      </c>
      <c r="B264" s="8">
        <v>-5.5910260000000003</v>
      </c>
      <c r="C264" s="8">
        <v>-29.827145999999999</v>
      </c>
      <c r="D264" s="2">
        <f t="shared" si="31"/>
        <v>14.901062000000003</v>
      </c>
      <c r="E264" s="16">
        <f t="shared" si="29"/>
        <v>1110</v>
      </c>
      <c r="F264" s="7">
        <f t="shared" si="30"/>
        <v>-6.1005438514880881</v>
      </c>
      <c r="G264" s="2">
        <f t="shared" si="32"/>
        <v>0.2596084409850371</v>
      </c>
    </row>
    <row r="265" spans="1:7" ht="15" thickBot="1" x14ac:dyDescent="0.4">
      <c r="A265" s="17">
        <v>45504</v>
      </c>
      <c r="B265" s="8">
        <v>-5.5476729999999996</v>
      </c>
      <c r="C265" s="8">
        <v>-29.949818</v>
      </c>
      <c r="D265" s="2">
        <f t="shared" si="31"/>
        <v>14.431565999999997</v>
      </c>
      <c r="E265" s="16">
        <f t="shared" si="29"/>
        <v>1110</v>
      </c>
      <c r="F265" s="7">
        <f t="shared" si="30"/>
        <v>-6.1005438514880881</v>
      </c>
      <c r="G265" s="2">
        <f t="shared" si="32"/>
        <v>0.30566617842516397</v>
      </c>
    </row>
    <row r="266" spans="1:7" ht="15" thickBot="1" x14ac:dyDescent="0.4">
      <c r="A266" s="17">
        <v>45504</v>
      </c>
      <c r="B266" s="8">
        <v>-5.5672240000000004</v>
      </c>
      <c r="C266" s="8">
        <v>-30.319873000000001</v>
      </c>
      <c r="D266" s="2">
        <f t="shared" si="31"/>
        <v>14.217919000000002</v>
      </c>
      <c r="E266" s="16">
        <f t="shared" si="29"/>
        <v>1110</v>
      </c>
      <c r="F266" s="7">
        <f t="shared" si="30"/>
        <v>-6.1005438514880881</v>
      </c>
      <c r="G266" s="2">
        <f t="shared" si="32"/>
        <v>0.28443006399127591</v>
      </c>
    </row>
    <row r="267" spans="1:7" ht="15" thickBot="1" x14ac:dyDescent="0.4">
      <c r="A267" s="24">
        <v>45504</v>
      </c>
      <c r="B267" s="8">
        <v>-5.4945399999999998</v>
      </c>
      <c r="C267" s="8">
        <v>-29.750601</v>
      </c>
      <c r="D267" s="2">
        <f t="shared" si="31"/>
        <v>14.205718999999998</v>
      </c>
      <c r="E267" s="16">
        <f t="shared" si="29"/>
        <v>1110</v>
      </c>
      <c r="F267" s="7">
        <f t="shared" si="30"/>
        <v>-6.1005438514880881</v>
      </c>
      <c r="G267" s="2">
        <f t="shared" si="32"/>
        <v>0.367240668018397</v>
      </c>
    </row>
    <row r="268" spans="1:7" ht="15" thickBot="1" x14ac:dyDescent="0.4">
      <c r="A268" s="17">
        <v>45508</v>
      </c>
      <c r="B268" s="8">
        <v>-4.0663619999999998</v>
      </c>
      <c r="C268" s="8">
        <v>-18.526965000000001</v>
      </c>
      <c r="D268" s="2">
        <f t="shared" si="31"/>
        <v>14.003930999999998</v>
      </c>
      <c r="E268" s="16">
        <f t="shared" si="29"/>
        <v>1114</v>
      </c>
      <c r="F268" s="7">
        <f t="shared" si="30"/>
        <v>-6.1154586640784823</v>
      </c>
      <c r="G268" s="2">
        <f t="shared" si="32"/>
        <v>4.1987971387375653</v>
      </c>
    </row>
    <row r="269" spans="1:7" ht="15" thickBot="1" x14ac:dyDescent="0.4">
      <c r="A269" s="17">
        <v>45508</v>
      </c>
      <c r="B269" s="8">
        <v>-4.0610809999999997</v>
      </c>
      <c r="C269" s="8">
        <v>-18.057355999999999</v>
      </c>
      <c r="D269" s="2">
        <f t="shared" si="31"/>
        <v>14.431291999999999</v>
      </c>
      <c r="E269" s="16">
        <f t="shared" si="29"/>
        <v>1114</v>
      </c>
      <c r="F269" s="7">
        <f t="shared" si="30"/>
        <v>-6.1154586640784823</v>
      </c>
      <c r="G269" s="2">
        <f t="shared" si="32"/>
        <v>4.2204675866645625</v>
      </c>
    </row>
    <row r="270" spans="1:7" ht="15" thickBot="1" x14ac:dyDescent="0.4">
      <c r="A270" s="17">
        <v>45508</v>
      </c>
      <c r="B270" s="8">
        <v>-4.0413329999999998</v>
      </c>
      <c r="C270" s="8">
        <v>-17.955067</v>
      </c>
      <c r="D270" s="2">
        <f t="shared" si="31"/>
        <v>14.375596999999999</v>
      </c>
      <c r="E270" s="16">
        <f t="shared" si="29"/>
        <v>1114</v>
      </c>
      <c r="F270" s="7">
        <f t="shared" si="30"/>
        <v>-6.1154586640784823</v>
      </c>
      <c r="G270" s="2">
        <f t="shared" si="32"/>
        <v>4.3019972703890055</v>
      </c>
    </row>
    <row r="271" spans="1:7" ht="15" thickBot="1" x14ac:dyDescent="0.4">
      <c r="A271" s="24">
        <v>45508</v>
      </c>
      <c r="B271" s="8">
        <v>-4.0633229999999996</v>
      </c>
      <c r="C271" s="8">
        <v>-18.031884000000002</v>
      </c>
      <c r="D271" s="2">
        <f t="shared" si="31"/>
        <v>14.474699999999995</v>
      </c>
      <c r="E271" s="16">
        <f t="shared" si="29"/>
        <v>1114</v>
      </c>
      <c r="F271" s="7">
        <f t="shared" si="30"/>
        <v>-6.1154586640784823</v>
      </c>
      <c r="G271" s="2">
        <f t="shared" si="32"/>
        <v>4.2112607837828353</v>
      </c>
    </row>
    <row r="272" spans="1:7" ht="15" thickBot="1" x14ac:dyDescent="0.4">
      <c r="A272" s="17">
        <v>45510</v>
      </c>
      <c r="B272" s="8">
        <v>-9.4840999999999998</v>
      </c>
      <c r="C272" s="8">
        <v>-63.031632999999999</v>
      </c>
      <c r="D272" s="2">
        <f t="shared" si="31"/>
        <v>12.841166999999999</v>
      </c>
      <c r="E272" s="16">
        <f t="shared" si="29"/>
        <v>1116</v>
      </c>
      <c r="F272" s="7">
        <f t="shared" si="30"/>
        <v>-6.124802370343704</v>
      </c>
      <c r="G272" s="2">
        <f t="shared" si="32"/>
        <v>11.284880564614408</v>
      </c>
    </row>
    <row r="273" spans="1:7" ht="15" thickBot="1" x14ac:dyDescent="0.4">
      <c r="A273" s="17">
        <v>45510</v>
      </c>
      <c r="B273" s="8">
        <v>-9.3201239999999999</v>
      </c>
      <c r="C273" s="8">
        <v>-62.981279000000001</v>
      </c>
      <c r="D273" s="2">
        <f t="shared" si="31"/>
        <v>11.579712999999998</v>
      </c>
      <c r="E273" s="16">
        <f t="shared" si="29"/>
        <v>1116</v>
      </c>
      <c r="F273" s="7">
        <f t="shared" si="30"/>
        <v>-6.124802370343704</v>
      </c>
      <c r="G273" s="2">
        <f t="shared" si="32"/>
        <v>10.210080316949366</v>
      </c>
    </row>
    <row r="274" spans="1:7" ht="15" thickBot="1" x14ac:dyDescent="0.4">
      <c r="A274" s="17">
        <v>45510</v>
      </c>
      <c r="B274" s="9">
        <v>-9.4110309999999995</v>
      </c>
      <c r="C274" s="9">
        <v>-63.383513000000001</v>
      </c>
      <c r="D274" s="2">
        <f t="shared" si="31"/>
        <v>11.904734999999995</v>
      </c>
      <c r="E274" s="16">
        <f t="shared" si="29"/>
        <v>1116</v>
      </c>
      <c r="F274" s="7">
        <f t="shared" si="30"/>
        <v>-6.124802370343704</v>
      </c>
      <c r="G274" s="2">
        <f t="shared" si="32"/>
        <v>10.799298606372693</v>
      </c>
    </row>
    <row r="275" spans="1:7" ht="15" thickBot="1" x14ac:dyDescent="0.4">
      <c r="A275" s="24">
        <v>45510</v>
      </c>
      <c r="B275" s="8">
        <v>-9.8258489999999998</v>
      </c>
      <c r="C275" s="8">
        <v>-63.725715000000001</v>
      </c>
      <c r="D275" s="2">
        <f t="shared" si="31"/>
        <v>14.881076999999998</v>
      </c>
      <c r="E275" s="16">
        <f t="shared" si="29"/>
        <v>1116</v>
      </c>
      <c r="F275" s="7">
        <f t="shared" si="30"/>
        <v>-6.124802370343704</v>
      </c>
      <c r="G275" s="2">
        <f t="shared" si="32"/>
        <v>13.697746154890227</v>
      </c>
    </row>
    <row r="276" spans="1:7" ht="15" thickBot="1" x14ac:dyDescent="0.4">
      <c r="A276" s="17">
        <v>45512</v>
      </c>
      <c r="B276" s="8">
        <v>-7.2151490000000003</v>
      </c>
      <c r="C276" s="8">
        <v>-44.813215</v>
      </c>
      <c r="D276" s="2">
        <f t="shared" si="31"/>
        <v>12.907977000000002</v>
      </c>
      <c r="E276" s="16">
        <f t="shared" si="29"/>
        <v>1118</v>
      </c>
      <c r="F276" s="7">
        <f t="shared" si="30"/>
        <v>-6.1353893399394615</v>
      </c>
      <c r="G276" s="2">
        <f t="shared" si="32"/>
        <v>1.1658809234940504</v>
      </c>
    </row>
    <row r="277" spans="1:7" ht="15" thickBot="1" x14ac:dyDescent="0.4">
      <c r="A277" s="24">
        <v>45512</v>
      </c>
      <c r="B277" s="9">
        <v>-7.3019920000000003</v>
      </c>
      <c r="C277" s="9">
        <v>-45.030461000000003</v>
      </c>
      <c r="D277" s="2">
        <f t="shared" si="31"/>
        <v>13.385475</v>
      </c>
      <c r="E277" s="16">
        <f t="shared" si="29"/>
        <v>1118</v>
      </c>
      <c r="F277" s="7">
        <f t="shared" si="30"/>
        <v>-6.1353893399394615</v>
      </c>
      <c r="G277" s="2">
        <f t="shared" si="32"/>
        <v>1.3609617664603251</v>
      </c>
    </row>
    <row r="278" spans="1:7" ht="15" thickBot="1" x14ac:dyDescent="0.4">
      <c r="A278" s="17">
        <v>45561</v>
      </c>
      <c r="B278" s="8">
        <v>-4.0670570000000001</v>
      </c>
      <c r="C278" s="8">
        <v>-17.427278999999999</v>
      </c>
      <c r="D278" s="2">
        <f t="shared" si="31"/>
        <v>15.109177000000003</v>
      </c>
      <c r="E278" s="16">
        <f t="shared" si="29"/>
        <v>1167</v>
      </c>
      <c r="F278" s="7">
        <f t="shared" si="30"/>
        <v>-6.7265030853776029</v>
      </c>
      <c r="G278" s="2">
        <f t="shared" si="32"/>
        <v>7.0726534810302555</v>
      </c>
    </row>
    <row r="279" spans="1:7" ht="15" thickBot="1" x14ac:dyDescent="0.4">
      <c r="A279" s="17">
        <v>45561</v>
      </c>
      <c r="B279" s="8">
        <v>-4.0200849999999999</v>
      </c>
      <c r="C279" s="8">
        <v>-16.877573999999999</v>
      </c>
      <c r="D279" s="2">
        <f t="shared" si="31"/>
        <v>15.283106</v>
      </c>
      <c r="E279" s="16">
        <f t="shared" si="29"/>
        <v>1167</v>
      </c>
      <c r="F279" s="7">
        <f t="shared" si="30"/>
        <v>-6.7265030853776029</v>
      </c>
      <c r="G279" s="2">
        <f t="shared" si="32"/>
        <v>7.3246988528589707</v>
      </c>
    </row>
    <row r="280" spans="1:7" ht="15" thickBot="1" x14ac:dyDescent="0.4">
      <c r="A280" s="24">
        <v>45561</v>
      </c>
      <c r="B280" s="8">
        <v>-3.9801700000000002</v>
      </c>
      <c r="C280" s="8">
        <v>-16.586031999999999</v>
      </c>
      <c r="D280" s="2">
        <f t="shared" si="31"/>
        <v>15.255328000000002</v>
      </c>
      <c r="E280" s="16">
        <f t="shared" si="29"/>
        <v>1167</v>
      </c>
      <c r="F280" s="7">
        <f t="shared" si="30"/>
        <v>-6.7265030853776029</v>
      </c>
      <c r="G280" s="2">
        <f t="shared" si="32"/>
        <v>7.5423454158396623</v>
      </c>
    </row>
    <row r="281" spans="1:7" ht="15" thickBot="1" x14ac:dyDescent="0.4">
      <c r="A281" s="25">
        <v>45573</v>
      </c>
      <c r="B281" s="8">
        <v>-6.2784769999999996</v>
      </c>
      <c r="C281" s="8">
        <v>-30.861602000000001</v>
      </c>
      <c r="D281" s="2">
        <f t="shared" si="31"/>
        <v>19.366213999999996</v>
      </c>
      <c r="E281" s="16">
        <f t="shared" si="29"/>
        <v>1179</v>
      </c>
      <c r="F281" s="7">
        <f t="shared" si="30"/>
        <v>-6.9394828650714988</v>
      </c>
      <c r="G281" s="2">
        <f t="shared" si="32"/>
        <v>0.43692875365892098</v>
      </c>
    </row>
    <row r="282" spans="1:7" ht="15" thickBot="1" x14ac:dyDescent="0.4">
      <c r="A282" s="26">
        <v>45573</v>
      </c>
      <c r="B282" s="8">
        <v>-6.1978549999999997</v>
      </c>
      <c r="C282" s="8">
        <v>-30.293386000000002</v>
      </c>
      <c r="D282" s="2">
        <f t="shared" si="31"/>
        <v>19.289453999999996</v>
      </c>
      <c r="E282" s="16">
        <f t="shared" si="29"/>
        <v>1179</v>
      </c>
      <c r="F282" s="7">
        <f t="shared" si="30"/>
        <v>-6.9394828650714988</v>
      </c>
      <c r="G282" s="2">
        <f t="shared" si="32"/>
        <v>0.55001189025050978</v>
      </c>
    </row>
    <row r="283" spans="1:7" ht="15" thickBot="1" x14ac:dyDescent="0.4">
      <c r="A283" s="17">
        <v>45561</v>
      </c>
      <c r="B283" s="8">
        <v>-2.7686320000000002</v>
      </c>
      <c r="C283" s="8">
        <v>-18.89019</v>
      </c>
      <c r="D283" s="2">
        <f t="shared" si="31"/>
        <v>3.2588660000000012</v>
      </c>
      <c r="E283" s="16">
        <f t="shared" si="29"/>
        <v>1167</v>
      </c>
      <c r="F283" s="7">
        <f t="shared" si="30"/>
        <v>-6.7265030853776029</v>
      </c>
      <c r="G283" s="2">
        <f t="shared" si="32"/>
        <v>15.664743528468083</v>
      </c>
    </row>
    <row r="284" spans="1:7" ht="15" thickBot="1" x14ac:dyDescent="0.4">
      <c r="A284" s="24">
        <v>45561</v>
      </c>
      <c r="B284" s="9">
        <v>-2.5966170000000002</v>
      </c>
      <c r="C284" s="9">
        <v>-18.298811000000001</v>
      </c>
      <c r="D284" s="2">
        <f t="shared" si="31"/>
        <v>2.4741250000000008</v>
      </c>
      <c r="E284" s="16">
        <f t="shared" si="29"/>
        <v>1167</v>
      </c>
      <c r="F284" s="7">
        <f t="shared" si="30"/>
        <v>-6.7265030853776029</v>
      </c>
      <c r="G284" s="2">
        <f t="shared" si="32"/>
        <v>17.055959078195539</v>
      </c>
    </row>
    <row r="285" spans="1:7" x14ac:dyDescent="0.35">
      <c r="A285" s="4" t="s">
        <v>4</v>
      </c>
      <c r="B285" s="3">
        <f>AVERAGE(B51:B284)</f>
        <v>-6.8031643733905618</v>
      </c>
      <c r="C285" s="3">
        <f>AVERAGE(C51:C284)</f>
        <v>-40.890634240343331</v>
      </c>
      <c r="D285" s="3">
        <f>AVERAGE(D51:D284)</f>
        <v>13.534680746781126</v>
      </c>
      <c r="E285" s="2"/>
      <c r="F285" s="7"/>
      <c r="G285" s="2">
        <f>SUM(G53:G284)</f>
        <v>1899.0573908764991</v>
      </c>
    </row>
    <row r="286" spans="1:7" x14ac:dyDescent="0.35">
      <c r="A286" s="4" t="s">
        <v>5</v>
      </c>
      <c r="B286" s="3">
        <f>MAX(B51:B284)</f>
        <v>-1.56192</v>
      </c>
      <c r="C286" s="3">
        <f>MAX(C51:C284)</f>
        <v>121.640629</v>
      </c>
      <c r="D286" s="3">
        <f>MAX(D51:D284)</f>
        <v>147.262685</v>
      </c>
      <c r="E286" s="2"/>
      <c r="F286" s="7"/>
      <c r="G286" s="2"/>
    </row>
    <row r="287" spans="1:7" x14ac:dyDescent="0.35">
      <c r="A287" s="4" t="s">
        <v>6</v>
      </c>
      <c r="B287" s="3">
        <f>MIN(B51:B284)</f>
        <v>-16.974039999999999</v>
      </c>
      <c r="C287" s="3">
        <f>MIN(C51:C284)</f>
        <v>-347.25849199999999</v>
      </c>
      <c r="D287" s="3">
        <f>MIN(D51:D284)</f>
        <v>-252.61474799999999</v>
      </c>
      <c r="E287" s="2"/>
      <c r="F287" s="7"/>
      <c r="G287" s="2"/>
    </row>
    <row r="288" spans="1:7" x14ac:dyDescent="0.35">
      <c r="A288" s="4" t="s">
        <v>7</v>
      </c>
      <c r="B288" s="3">
        <f>STDEV(B51:B284)</f>
        <v>2.9588931295069458</v>
      </c>
      <c r="C288" s="3">
        <f>STDEV(C51:C284)</f>
        <v>35.928980596695403</v>
      </c>
      <c r="D288" s="3">
        <f>STDEV(D51:D284)</f>
        <v>25.664616996573212</v>
      </c>
      <c r="E288" s="2"/>
      <c r="F288" s="7"/>
      <c r="G288" s="2"/>
    </row>
    <row r="289" spans="1:7" x14ac:dyDescent="0.35">
      <c r="A289" s="4" t="s">
        <v>8</v>
      </c>
      <c r="B289" s="5">
        <f>COUNT(B51:B284)</f>
        <v>233</v>
      </c>
      <c r="C289" s="5">
        <f>COUNT(C51:C284)</f>
        <v>233</v>
      </c>
      <c r="D289" s="5">
        <f>COUNT(D51:D284)</f>
        <v>233</v>
      </c>
      <c r="E289" s="2"/>
      <c r="F289" s="7"/>
      <c r="G289" s="2"/>
    </row>
  </sheetData>
  <mergeCells count="1">
    <mergeCell ref="L42:O4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A597-D183-4B22-8FC9-A06B2301B145}">
  <dimension ref="A1:O305"/>
  <sheetViews>
    <sheetView topLeftCell="A34" zoomScale="96" zoomScaleNormal="85" workbookViewId="0">
      <selection activeCell="K43" sqref="K43"/>
    </sheetView>
  </sheetViews>
  <sheetFormatPr defaultColWidth="8.81640625" defaultRowHeight="14.5" x14ac:dyDescent="0.35"/>
  <cols>
    <col min="1" max="1" width="10.90625" bestFit="1" customWidth="1"/>
    <col min="2" max="2" width="11.81640625" customWidth="1"/>
    <col min="3" max="3" width="10.7265625" bestFit="1" customWidth="1"/>
    <col min="4" max="4" width="8.90625" bestFit="1" customWidth="1"/>
    <col min="5" max="5" width="10.54296875" bestFit="1" customWidth="1"/>
    <col min="6" max="6" width="9.26953125" bestFit="1" customWidth="1"/>
    <col min="7" max="7" width="8.90625" bestFit="1" customWidth="1"/>
    <col min="8" max="8" width="16.6328125" customWidth="1"/>
    <col min="9" max="9" width="8.90625" bestFit="1" customWidth="1"/>
    <col min="12" max="12" width="13.54296875" customWidth="1"/>
    <col min="13" max="15" width="8.90625" bestFit="1" customWidth="1"/>
  </cols>
  <sheetData>
    <row r="1" spans="1:10" x14ac:dyDescent="0.35">
      <c r="A1" t="s">
        <v>23</v>
      </c>
    </row>
    <row r="2" spans="1:10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10</v>
      </c>
      <c r="G2" s="1" t="s">
        <v>11</v>
      </c>
      <c r="H2" s="39" t="s">
        <v>14</v>
      </c>
      <c r="I2" s="40">
        <v>-8.0103784635354689</v>
      </c>
    </row>
    <row r="3" spans="1:10" ht="15" thickBot="1" x14ac:dyDescent="0.4">
      <c r="A3" s="17">
        <v>44343</v>
      </c>
      <c r="B3" s="8">
        <v>-8.4088130000000003</v>
      </c>
      <c r="C3" s="8">
        <v>-53.908256000000002</v>
      </c>
      <c r="D3" s="2">
        <f t="shared" ref="D3:D24" si="0">C3-8*B3</f>
        <v>13.362248000000001</v>
      </c>
      <c r="E3" s="16">
        <v>0</v>
      </c>
      <c r="F3" s="7"/>
      <c r="G3" s="2"/>
      <c r="H3" s="39" t="s">
        <v>13</v>
      </c>
      <c r="I3" s="40">
        <v>-0.67335687184866555</v>
      </c>
    </row>
    <row r="4" spans="1:10" ht="15" thickBot="1" x14ac:dyDescent="0.4">
      <c r="A4" s="17">
        <v>44399</v>
      </c>
      <c r="B4" s="9">
        <v>-8.1005090000000006</v>
      </c>
      <c r="C4" s="9">
        <v>-62.488954</v>
      </c>
      <c r="D4" s="2">
        <f t="shared" si="0"/>
        <v>2.3151180000000053</v>
      </c>
      <c r="E4" s="16">
        <f>A4-$A$3</f>
        <v>56</v>
      </c>
      <c r="F4" s="7">
        <f>$I$2+$I$3*COS((2*PI()/365)*E4+$I$4)</f>
        <v>-7.418522958819505</v>
      </c>
      <c r="G4" s="2">
        <f>(F4-B4)^2</f>
        <v>0.46510496036504473</v>
      </c>
      <c r="H4" s="39" t="s">
        <v>12</v>
      </c>
      <c r="I4" s="40">
        <v>7.9636685525422681</v>
      </c>
    </row>
    <row r="5" spans="1:10" ht="15" thickBot="1" x14ac:dyDescent="0.4">
      <c r="A5" s="17">
        <v>44520</v>
      </c>
      <c r="B5" s="9">
        <v>-7.7238540000000002</v>
      </c>
      <c r="C5" s="9">
        <v>92.170535000000001</v>
      </c>
      <c r="D5" s="2">
        <f t="shared" si="0"/>
        <v>153.961367</v>
      </c>
      <c r="E5" s="16">
        <f t="shared" ref="E5:E38" si="1">A5-$A$3</f>
        <v>177</v>
      </c>
      <c r="F5" s="7">
        <f>$I$2+$I$3*COS((2*PI()/365)*E5+$I$4)</f>
        <v>-8.0204843518219278</v>
      </c>
      <c r="G5" s="2">
        <f>(F5-B5)^2</f>
        <v>8.7989565622000512E-2</v>
      </c>
      <c r="H5" s="39" t="s">
        <v>16</v>
      </c>
      <c r="I5" s="41">
        <v>1.7214E-2</v>
      </c>
    </row>
    <row r="6" spans="1:10" ht="15" thickBot="1" x14ac:dyDescent="0.4">
      <c r="A6" s="17">
        <v>44534</v>
      </c>
      <c r="B6" s="8">
        <v>-8.6121160000000003</v>
      </c>
      <c r="C6" s="8">
        <v>-55.503397</v>
      </c>
      <c r="D6" s="2">
        <f t="shared" si="0"/>
        <v>13.393531000000003</v>
      </c>
      <c r="E6" s="16">
        <f t="shared" si="1"/>
        <v>191</v>
      </c>
      <c r="F6" s="7">
        <f t="shared" ref="F6:F38" si="2">$I$2+$I$3*COS((2*PI()/365)*E6+$I$4)</f>
        <v>-8.180886138352621</v>
      </c>
      <c r="G6" s="2">
        <f t="shared" ref="G6:G10" si="3">(F6-B6)^2</f>
        <v>0.18595919357641791</v>
      </c>
      <c r="H6" s="35" t="s">
        <v>26</v>
      </c>
      <c r="I6" s="31">
        <f>STDEV(B3:B38)/STDEV(B49:B300)</f>
        <v>0.20865499988399025</v>
      </c>
      <c r="J6" s="34" t="s">
        <v>30</v>
      </c>
    </row>
    <row r="7" spans="1:10" ht="15" thickBot="1" x14ac:dyDescent="0.4">
      <c r="A7" s="17">
        <v>44604</v>
      </c>
      <c r="B7" s="8">
        <v>-8.5503459999999993</v>
      </c>
      <c r="C7" s="8">
        <v>-32.421447000000001</v>
      </c>
      <c r="D7" s="2">
        <f t="shared" si="0"/>
        <v>35.981320999999994</v>
      </c>
      <c r="E7" s="16">
        <f t="shared" si="1"/>
        <v>261</v>
      </c>
      <c r="F7" s="7">
        <f t="shared" si="2"/>
        <v>-8.6796808300802439</v>
      </c>
      <c r="G7" s="2">
        <f t="shared" si="3"/>
        <v>1.6727498271885743E-2</v>
      </c>
      <c r="H7" s="36" t="s">
        <v>27</v>
      </c>
      <c r="I7" s="32">
        <f>STDEV(F3:F38)/STDEV(F49:F300)</f>
        <v>0.32525892514863974</v>
      </c>
    </row>
    <row r="8" spans="1:10" ht="15" thickBot="1" x14ac:dyDescent="0.4">
      <c r="A8" s="17">
        <v>44625</v>
      </c>
      <c r="B8" s="9">
        <v>-8.1843470000000007</v>
      </c>
      <c r="C8" s="9">
        <v>-19.345662000000001</v>
      </c>
      <c r="D8" s="2">
        <f t="shared" si="0"/>
        <v>46.129114000000001</v>
      </c>
      <c r="E8" s="16">
        <f t="shared" si="1"/>
        <v>282</v>
      </c>
      <c r="F8" s="7">
        <f t="shared" si="2"/>
        <v>-8.6625174622828922</v>
      </c>
      <c r="G8" s="2">
        <f t="shared" si="3"/>
        <v>0.22864699099983418</v>
      </c>
      <c r="H8" s="37" t="s">
        <v>32</v>
      </c>
      <c r="I8" s="33">
        <f>I3/I49</f>
        <v>0.33172463090119619</v>
      </c>
    </row>
    <row r="9" spans="1:10" ht="15" thickBot="1" x14ac:dyDescent="0.4">
      <c r="A9" s="17">
        <v>44653</v>
      </c>
      <c r="B9" s="9">
        <v>-7.8905279999999998</v>
      </c>
      <c r="C9" s="9">
        <v>40.865248999999999</v>
      </c>
      <c r="D9" s="2">
        <f t="shared" si="0"/>
        <v>103.989473</v>
      </c>
      <c r="E9" s="16">
        <f t="shared" si="1"/>
        <v>310</v>
      </c>
      <c r="F9" s="7">
        <f t="shared" si="2"/>
        <v>-8.5104810289745654</v>
      </c>
      <c r="G9" s="2">
        <f t="shared" si="3"/>
        <v>0.38434175813473859</v>
      </c>
      <c r="H9" s="38" t="s">
        <v>29</v>
      </c>
      <c r="I9" s="32">
        <f>($I$5^-1)*(((I6^-2)-1)^0.5)</f>
        <v>272.28487227557474</v>
      </c>
      <c r="J9" s="34" t="s">
        <v>31</v>
      </c>
    </row>
    <row r="10" spans="1:10" ht="15" thickBot="1" x14ac:dyDescent="0.4">
      <c r="A10" s="17">
        <v>44708</v>
      </c>
      <c r="B10" s="9">
        <v>-8.1917559999999998</v>
      </c>
      <c r="C10" s="9">
        <v>-25.118393000000001</v>
      </c>
      <c r="D10" s="2">
        <f t="shared" si="0"/>
        <v>40.415655000000001</v>
      </c>
      <c r="E10" s="16">
        <f t="shared" si="1"/>
        <v>365</v>
      </c>
      <c r="F10" s="7">
        <f t="shared" si="2"/>
        <v>-7.9366680352916754</v>
      </c>
      <c r="G10" s="2">
        <f t="shared" si="3"/>
        <v>6.5069869739035349E-2</v>
      </c>
      <c r="H10" s="38" t="s">
        <v>28</v>
      </c>
      <c r="I10" s="32">
        <f>($I$5^-1)*(((I7^-2)-1)^0.5)</f>
        <v>168.89155023558021</v>
      </c>
    </row>
    <row r="11" spans="1:10" ht="15" thickBot="1" x14ac:dyDescent="0.4">
      <c r="A11" s="17">
        <v>44741</v>
      </c>
      <c r="B11" s="9">
        <v>-7.4314260000000001</v>
      </c>
      <c r="C11" s="9">
        <v>-136.09743499999999</v>
      </c>
      <c r="D11" s="2">
        <f t="shared" si="0"/>
        <v>-76.646026999999989</v>
      </c>
      <c r="E11" s="16">
        <f t="shared" si="1"/>
        <v>398</v>
      </c>
      <c r="F11" s="7">
        <f t="shared" si="2"/>
        <v>-7.5881524903431607</v>
      </c>
      <c r="G11" s="2">
        <f t="shared" ref="G11:G24" si="4">(F11-B11)^2</f>
        <v>2.4563192775284834E-2</v>
      </c>
      <c r="H11" s="37" t="s">
        <v>33</v>
      </c>
      <c r="I11" s="33">
        <f>($I$5^-1)*(((I8^-2)-1)^0.5)</f>
        <v>165.20585130391538</v>
      </c>
    </row>
    <row r="12" spans="1:10" ht="15" thickBot="1" x14ac:dyDescent="0.4">
      <c r="A12" s="17">
        <v>44763</v>
      </c>
      <c r="B12" s="8">
        <v>-5.1203320000000003</v>
      </c>
      <c r="C12" s="8">
        <v>-42.31982</v>
      </c>
      <c r="D12" s="2">
        <f t="shared" si="0"/>
        <v>-1.3571639999999974</v>
      </c>
      <c r="E12" s="16">
        <f t="shared" si="1"/>
        <v>420</v>
      </c>
      <c r="F12" s="7">
        <f t="shared" si="2"/>
        <v>-7.4241381608959456</v>
      </c>
      <c r="G12" s="2">
        <f t="shared" si="4"/>
        <v>5.3075228269821144</v>
      </c>
    </row>
    <row r="13" spans="1:10" ht="15" thickBot="1" x14ac:dyDescent="0.4">
      <c r="A13" s="17">
        <v>44816</v>
      </c>
      <c r="B13" s="8">
        <v>-7.6594470000000001</v>
      </c>
      <c r="C13" s="8">
        <v>-16.485669999999999</v>
      </c>
      <c r="D13" s="2">
        <f t="shared" si="0"/>
        <v>44.789906000000002</v>
      </c>
      <c r="E13" s="16">
        <f t="shared" si="1"/>
        <v>473</v>
      </c>
      <c r="F13" s="7">
        <f t="shared" si="2"/>
        <v>-7.3896590113928005</v>
      </c>
      <c r="G13" s="2">
        <f t="shared" si="4"/>
        <v>7.2785558796718497E-2</v>
      </c>
    </row>
    <row r="14" spans="1:10" ht="15" thickBot="1" x14ac:dyDescent="0.4">
      <c r="A14" s="17">
        <v>44851</v>
      </c>
      <c r="B14" s="8">
        <v>-7.9638390000000001</v>
      </c>
      <c r="C14" s="8">
        <v>-51.247199000000002</v>
      </c>
      <c r="D14" s="2">
        <f t="shared" si="0"/>
        <v>12.463512999999999</v>
      </c>
      <c r="E14" s="16">
        <f t="shared" si="1"/>
        <v>508</v>
      </c>
      <c r="F14" s="7">
        <f t="shared" si="2"/>
        <v>-7.6468580673504274</v>
      </c>
      <c r="G14" s="2">
        <f>(F14-B14)^2</f>
        <v>0.10047691166339295</v>
      </c>
    </row>
    <row r="15" spans="1:10" ht="15" thickBot="1" x14ac:dyDescent="0.4">
      <c r="A15" s="17">
        <v>44876</v>
      </c>
      <c r="B15" s="8">
        <v>-7.9076829999999996</v>
      </c>
      <c r="C15" s="8">
        <v>-35.337032000000001</v>
      </c>
      <c r="D15" s="2">
        <f t="shared" si="0"/>
        <v>27.924431999999996</v>
      </c>
      <c r="E15" s="16">
        <f t="shared" si="1"/>
        <v>533</v>
      </c>
      <c r="F15" s="7">
        <f t="shared" si="2"/>
        <v>-7.9164701082143099</v>
      </c>
      <c r="G15" s="2">
        <f t="shared" si="4"/>
        <v>7.721327076999919E-5</v>
      </c>
    </row>
    <row r="16" spans="1:10" ht="15" thickBot="1" x14ac:dyDescent="0.4">
      <c r="A16" s="17">
        <v>44907</v>
      </c>
      <c r="B16" s="9">
        <v>-7.6897010000000003</v>
      </c>
      <c r="C16" s="9">
        <v>-37.880871999999997</v>
      </c>
      <c r="D16" s="2">
        <f t="shared" si="0"/>
        <v>23.636736000000006</v>
      </c>
      <c r="E16" s="16">
        <f t="shared" si="1"/>
        <v>564</v>
      </c>
      <c r="F16" s="7">
        <f t="shared" si="2"/>
        <v>-8.2686967845897783</v>
      </c>
      <c r="G16" s="2">
        <f t="shared" si="4"/>
        <v>0.33523611857273256</v>
      </c>
    </row>
    <row r="17" spans="1:7" ht="15" thickBot="1" x14ac:dyDescent="0.4">
      <c r="A17" s="17">
        <v>44956</v>
      </c>
      <c r="B17" s="9">
        <v>-8.7955450000000006</v>
      </c>
      <c r="C17" s="9">
        <v>-50.668045999999997</v>
      </c>
      <c r="D17" s="2">
        <f t="shared" si="0"/>
        <v>19.696314000000008</v>
      </c>
      <c r="E17" s="16">
        <f t="shared" si="1"/>
        <v>613</v>
      </c>
      <c r="F17" s="7">
        <f t="shared" si="2"/>
        <v>-8.6466175960792455</v>
      </c>
      <c r="G17" s="2">
        <f t="shared" si="4"/>
        <v>2.2179371638575741E-2</v>
      </c>
    </row>
    <row r="18" spans="1:7" ht="15" thickBot="1" x14ac:dyDescent="0.4">
      <c r="A18" s="17">
        <v>44975</v>
      </c>
      <c r="B18" s="8">
        <v>-8.0756990000000002</v>
      </c>
      <c r="C18" s="8">
        <v>-45.238185999999999</v>
      </c>
      <c r="D18" s="2">
        <f t="shared" si="0"/>
        <v>19.367406000000003</v>
      </c>
      <c r="E18" s="16">
        <f t="shared" si="1"/>
        <v>632</v>
      </c>
      <c r="F18" s="7">
        <f t="shared" si="2"/>
        <v>-8.6837210714654489</v>
      </c>
      <c r="G18" s="2">
        <f t="shared" si="4"/>
        <v>0.36969083938913527</v>
      </c>
    </row>
    <row r="19" spans="1:7" ht="15" thickBot="1" x14ac:dyDescent="0.4">
      <c r="A19" s="17">
        <v>44996</v>
      </c>
      <c r="B19" s="8">
        <v>-8.3563759999999991</v>
      </c>
      <c r="C19" s="8">
        <v>-50.524459999999998</v>
      </c>
      <c r="D19" s="2">
        <f t="shared" si="0"/>
        <v>16.326547999999995</v>
      </c>
      <c r="E19" s="16">
        <f t="shared" si="1"/>
        <v>653</v>
      </c>
      <c r="F19" s="7">
        <f t="shared" si="2"/>
        <v>-8.6417516607458253</v>
      </c>
      <c r="G19" s="2">
        <f t="shared" si="4"/>
        <v>8.14392677461169E-2</v>
      </c>
    </row>
    <row r="20" spans="1:7" ht="15" thickBot="1" x14ac:dyDescent="0.4">
      <c r="A20" s="17">
        <v>45038</v>
      </c>
      <c r="B20" s="8">
        <v>-8.5850670000000004</v>
      </c>
      <c r="C20" s="8">
        <v>-52.629164000000003</v>
      </c>
      <c r="D20" s="2">
        <f t="shared" si="0"/>
        <v>16.051372000000001</v>
      </c>
      <c r="E20" s="16">
        <f t="shared" si="1"/>
        <v>695</v>
      </c>
      <c r="F20" s="7">
        <f t="shared" si="2"/>
        <v>-8.3289460565790918</v>
      </c>
      <c r="G20" s="2">
        <f t="shared" si="4"/>
        <v>6.5597937658816274E-2</v>
      </c>
    </row>
    <row r="21" spans="1:7" ht="15" thickBot="1" x14ac:dyDescent="0.4">
      <c r="A21" s="17">
        <v>45067</v>
      </c>
      <c r="B21" s="8">
        <v>-7.0122369999999998</v>
      </c>
      <c r="C21" s="8">
        <v>-41.739668999999999</v>
      </c>
      <c r="D21" s="2">
        <f t="shared" si="0"/>
        <v>14.358226999999999</v>
      </c>
      <c r="E21" s="16">
        <f t="shared" si="1"/>
        <v>724</v>
      </c>
      <c r="F21" s="7">
        <f t="shared" si="2"/>
        <v>-8.0060678773266361</v>
      </c>
      <c r="G21" s="2">
        <f t="shared" si="4"/>
        <v>0.98769981272783147</v>
      </c>
    </row>
    <row r="22" spans="1:7" ht="15" thickBot="1" x14ac:dyDescent="0.4">
      <c r="A22" s="17">
        <v>45091</v>
      </c>
      <c r="B22" s="8">
        <v>-8.1306820000000002</v>
      </c>
      <c r="C22" s="8">
        <v>-48.743129000000003</v>
      </c>
      <c r="D22" s="2">
        <f t="shared" si="0"/>
        <v>16.302326999999998</v>
      </c>
      <c r="E22" s="16">
        <f t="shared" si="1"/>
        <v>748</v>
      </c>
      <c r="F22" s="7">
        <f t="shared" si="2"/>
        <v>-7.7360913946174623</v>
      </c>
      <c r="G22" s="2">
        <f t="shared" si="4"/>
        <v>0.15570174585615773</v>
      </c>
    </row>
    <row r="23" spans="1:7" ht="15" thickBot="1" x14ac:dyDescent="0.4">
      <c r="A23" s="17">
        <v>45135</v>
      </c>
      <c r="B23" s="8">
        <v>-7.6985299999999999</v>
      </c>
      <c r="C23" s="8">
        <v>-47.046509999999998</v>
      </c>
      <c r="D23" s="2">
        <f t="shared" si="0"/>
        <v>14.541730000000001</v>
      </c>
      <c r="E23" s="16">
        <f t="shared" si="1"/>
        <v>792</v>
      </c>
      <c r="F23" s="7">
        <f t="shared" si="2"/>
        <v>-7.3885692896768989</v>
      </c>
      <c r="G23" s="2">
        <f t="shared" si="4"/>
        <v>9.6075641944001339E-2</v>
      </c>
    </row>
    <row r="24" spans="1:7" ht="15" thickBot="1" x14ac:dyDescent="0.4">
      <c r="A24" s="17">
        <v>45167</v>
      </c>
      <c r="B24" s="8">
        <v>-7.9564339999999998</v>
      </c>
      <c r="C24" s="8">
        <v>-48.93826</v>
      </c>
      <c r="D24" s="2">
        <f t="shared" si="0"/>
        <v>14.713211999999999</v>
      </c>
      <c r="E24" s="16">
        <f t="shared" si="1"/>
        <v>824</v>
      </c>
      <c r="F24" s="7">
        <f t="shared" si="2"/>
        <v>-7.3453060821642104</v>
      </c>
      <c r="G24" s="2">
        <f t="shared" si="4"/>
        <v>0.37347733195830729</v>
      </c>
    </row>
    <row r="25" spans="1:7" ht="15" thickBot="1" x14ac:dyDescent="0.4">
      <c r="A25" s="17">
        <v>45191</v>
      </c>
      <c r="B25" s="8">
        <v>-7.4000570000000003</v>
      </c>
      <c r="C25" s="8">
        <v>-44.592601999999999</v>
      </c>
      <c r="D25" s="2">
        <f>C25-8*B25</f>
        <v>14.607854000000003</v>
      </c>
      <c r="E25" s="16">
        <f t="shared" si="1"/>
        <v>848</v>
      </c>
      <c r="F25" s="7">
        <f t="shared" si="2"/>
        <v>-7.4435393236854086</v>
      </c>
      <c r="G25" s="2">
        <f>(F25-B25)^2</f>
        <v>1.8907124730826175E-3</v>
      </c>
    </row>
    <row r="26" spans="1:7" ht="15" thickBot="1" x14ac:dyDescent="0.4">
      <c r="A26" s="17">
        <v>45220</v>
      </c>
      <c r="B26" s="8">
        <v>-8.2534919999999996</v>
      </c>
      <c r="C26" s="8">
        <v>-50.814888000000003</v>
      </c>
      <c r="D26" s="2">
        <f t="shared" ref="D26:D38" si="5">C26-8*B26</f>
        <v>15.213047999999993</v>
      </c>
      <c r="E26" s="16">
        <f t="shared" si="1"/>
        <v>877</v>
      </c>
      <c r="F26" s="7">
        <f t="shared" si="2"/>
        <v>-7.6867167248310713</v>
      </c>
      <c r="G26" s="2">
        <f t="shared" ref="G26:G38" si="6">(F26-B26)^2</f>
        <v>0.32123421254281442</v>
      </c>
    </row>
    <row r="27" spans="1:7" ht="15" thickBot="1" x14ac:dyDescent="0.4">
      <c r="A27" s="17">
        <v>45249</v>
      </c>
      <c r="B27" s="8">
        <v>-7.3094299999999999</v>
      </c>
      <c r="C27" s="8">
        <v>-49.441811000000001</v>
      </c>
      <c r="D27" s="2">
        <f t="shared" si="5"/>
        <v>9.0336289999999977</v>
      </c>
      <c r="E27" s="16">
        <f t="shared" si="1"/>
        <v>906</v>
      </c>
      <c r="F27" s="7">
        <f t="shared" si="2"/>
        <v>-8.0088934283308291</v>
      </c>
      <c r="G27" s="2">
        <f t="shared" si="6"/>
        <v>0.48924908757231705</v>
      </c>
    </row>
    <row r="28" spans="1:7" ht="15" thickBot="1" x14ac:dyDescent="0.4">
      <c r="A28" s="17">
        <v>45266</v>
      </c>
      <c r="B28" s="8">
        <v>-7.642334</v>
      </c>
      <c r="C28" s="8">
        <v>-46.469844000000002</v>
      </c>
      <c r="D28" s="2">
        <f t="shared" si="5"/>
        <v>14.668827999999998</v>
      </c>
      <c r="E28" s="16">
        <f t="shared" si="1"/>
        <v>923</v>
      </c>
      <c r="F28" s="7">
        <f t="shared" si="2"/>
        <v>-8.2032077205016805</v>
      </c>
      <c r="G28" s="2">
        <f t="shared" si="6"/>
        <v>0.31457933034939722</v>
      </c>
    </row>
    <row r="29" spans="1:7" ht="15" thickBot="1" x14ac:dyDescent="0.4">
      <c r="A29" s="17">
        <v>45317</v>
      </c>
      <c r="B29" s="8">
        <v>-10.656753999999999</v>
      </c>
      <c r="C29" s="8">
        <v>-75.455153999999993</v>
      </c>
      <c r="D29" s="2">
        <f t="shared" si="5"/>
        <v>9.798878000000002</v>
      </c>
      <c r="E29" s="16">
        <f t="shared" si="1"/>
        <v>974</v>
      </c>
      <c r="F29" s="7">
        <f t="shared" si="2"/>
        <v>-8.6299406858094301</v>
      </c>
      <c r="G29" s="2">
        <f t="shared" si="6"/>
        <v>4.1079722105801597</v>
      </c>
    </row>
    <row r="30" spans="1:7" ht="15" thickBot="1" x14ac:dyDescent="0.4">
      <c r="A30" s="17">
        <v>45346</v>
      </c>
      <c r="B30" s="8">
        <v>-9.1022800000000004</v>
      </c>
      <c r="C30" s="8">
        <v>-74.089652999999998</v>
      </c>
      <c r="D30" s="2">
        <f t="shared" si="5"/>
        <v>-1.2714129999999955</v>
      </c>
      <c r="E30" s="16">
        <f t="shared" si="1"/>
        <v>1003</v>
      </c>
      <c r="F30" s="7">
        <f t="shared" si="2"/>
        <v>-8.6805845848128431</v>
      </c>
      <c r="G30" s="2">
        <f t="shared" si="6"/>
        <v>0.17782702318986893</v>
      </c>
    </row>
    <row r="31" spans="1:7" ht="15" thickBot="1" x14ac:dyDescent="0.4">
      <c r="A31" s="17">
        <v>45367</v>
      </c>
      <c r="B31" s="8">
        <v>-8.7919619999999998</v>
      </c>
      <c r="C31" s="8">
        <v>-53.838901</v>
      </c>
      <c r="D31" s="2">
        <f t="shared" si="5"/>
        <v>16.496794999999999</v>
      </c>
      <c r="E31" s="16">
        <f t="shared" si="1"/>
        <v>1024</v>
      </c>
      <c r="F31" s="7">
        <f t="shared" si="2"/>
        <v>-8.6142564562668156</v>
      </c>
      <c r="G31" s="2">
        <f t="shared" si="6"/>
        <v>3.157926027350666E-2</v>
      </c>
    </row>
    <row r="32" spans="1:7" ht="15" thickBot="1" x14ac:dyDescent="0.4">
      <c r="A32" s="17">
        <v>45403</v>
      </c>
      <c r="B32" s="8">
        <v>-8.6529779999999992</v>
      </c>
      <c r="C32" s="8">
        <v>-60.706380000000003</v>
      </c>
      <c r="D32" s="2">
        <f t="shared" si="5"/>
        <v>8.5174439999999905</v>
      </c>
      <c r="E32" s="16">
        <f t="shared" si="1"/>
        <v>1060</v>
      </c>
      <c r="F32" s="7">
        <f t="shared" si="2"/>
        <v>-8.3289460565790918</v>
      </c>
      <c r="G32" s="2">
        <f t="shared" si="6"/>
        <v>0.1049967003571301</v>
      </c>
    </row>
    <row r="33" spans="1:15" ht="15" thickBot="1" x14ac:dyDescent="0.4">
      <c r="A33" s="17">
        <v>45416</v>
      </c>
      <c r="B33" s="8">
        <v>-8.9092439999999993</v>
      </c>
      <c r="C33" s="8">
        <v>-61.341408999999999</v>
      </c>
      <c r="D33" s="2">
        <f t="shared" si="5"/>
        <v>9.9325429999999955</v>
      </c>
      <c r="E33" s="16">
        <f t="shared" si="1"/>
        <v>1073</v>
      </c>
      <c r="F33" s="7">
        <f t="shared" si="2"/>
        <v>-8.1893514891734682</v>
      </c>
      <c r="G33" s="2">
        <f t="shared" si="6"/>
        <v>0.51824522714412713</v>
      </c>
    </row>
    <row r="34" spans="1:15" ht="15" thickBot="1" x14ac:dyDescent="0.4">
      <c r="A34" s="17">
        <v>45447</v>
      </c>
      <c r="B34" s="8">
        <v>-8.4521029999999993</v>
      </c>
      <c r="C34" s="8">
        <v>-54.817396000000002</v>
      </c>
      <c r="D34" s="2">
        <f t="shared" si="5"/>
        <v>12.799427999999992</v>
      </c>
      <c r="E34" s="16">
        <f t="shared" si="1"/>
        <v>1104</v>
      </c>
      <c r="F34" s="7">
        <f t="shared" si="2"/>
        <v>-7.8342704099170675</v>
      </c>
      <c r="G34" s="2">
        <f t="shared" si="6"/>
        <v>0.381717109368584</v>
      </c>
    </row>
    <row r="35" spans="1:15" ht="15" thickBot="1" x14ac:dyDescent="0.4">
      <c r="A35" s="17">
        <v>45475</v>
      </c>
      <c r="B35" s="8">
        <v>-7.4342750000000004</v>
      </c>
      <c r="C35" s="8">
        <v>-47.348582</v>
      </c>
      <c r="D35" s="2">
        <f t="shared" si="5"/>
        <v>12.125618000000003</v>
      </c>
      <c r="E35" s="16">
        <f t="shared" si="1"/>
        <v>1132</v>
      </c>
      <c r="F35" s="7">
        <f t="shared" si="2"/>
        <v>-7.5530639043870007</v>
      </c>
      <c r="G35" s="2">
        <f t="shared" si="6"/>
        <v>1.4110803805463897E-2</v>
      </c>
    </row>
    <row r="36" spans="1:15" ht="15" thickBot="1" x14ac:dyDescent="0.4">
      <c r="A36" s="17">
        <v>45511</v>
      </c>
      <c r="B36" s="8">
        <v>-7.7709570000000001</v>
      </c>
      <c r="C36" s="8">
        <v>-48.144105000000003</v>
      </c>
      <c r="D36" s="2">
        <f t="shared" si="5"/>
        <v>14.023550999999998</v>
      </c>
      <c r="E36" s="16">
        <f t="shared" si="1"/>
        <v>1168</v>
      </c>
      <c r="F36" s="7">
        <f t="shared" si="2"/>
        <v>-7.3510487862373726</v>
      </c>
      <c r="G36" s="2">
        <f t="shared" si="6"/>
        <v>0.17632290798532052</v>
      </c>
    </row>
    <row r="37" spans="1:15" ht="15" thickBot="1" x14ac:dyDescent="0.4">
      <c r="A37" s="17">
        <v>45530</v>
      </c>
      <c r="B37" s="8">
        <v>-8.1278860000000002</v>
      </c>
      <c r="C37" s="8">
        <v>-50.211775000000003</v>
      </c>
      <c r="D37" s="2">
        <f t="shared" si="5"/>
        <v>14.811312999999998</v>
      </c>
      <c r="E37" s="16">
        <f t="shared" si="1"/>
        <v>1187</v>
      </c>
      <c r="F37" s="7">
        <f t="shared" si="2"/>
        <v>-7.3420755891629801</v>
      </c>
      <c r="G37" s="2">
        <f t="shared" si="6"/>
        <v>0.61749800177984626</v>
      </c>
    </row>
    <row r="38" spans="1:15" ht="15" thickBot="1" x14ac:dyDescent="0.4">
      <c r="A38" s="17">
        <v>45612</v>
      </c>
      <c r="B38" s="8">
        <v>-7.1132330000000001</v>
      </c>
      <c r="C38" s="8">
        <v>-51.478178</v>
      </c>
      <c r="D38" s="2">
        <f t="shared" si="5"/>
        <v>5.4276860000000013</v>
      </c>
      <c r="E38" s="16">
        <f t="shared" si="1"/>
        <v>1269</v>
      </c>
      <c r="F38" s="7">
        <f t="shared" si="2"/>
        <v>-7.9857163360029597</v>
      </c>
      <c r="G38" s="2">
        <f t="shared" si="6"/>
        <v>0.76122717160285325</v>
      </c>
    </row>
    <row r="39" spans="1:15" x14ac:dyDescent="0.35">
      <c r="A39" s="4" t="s">
        <v>4</v>
      </c>
      <c r="B39" s="3">
        <f>AVERAGE(B2:B38)</f>
        <v>-8.0461736666666681</v>
      </c>
      <c r="C39" s="3">
        <f>AVERAGE(C2:C38)</f>
        <v>-44.149901527777786</v>
      </c>
      <c r="D39" s="3">
        <f>AVERAGE(D2:D38)</f>
        <v>20.219487805555556</v>
      </c>
      <c r="E39" s="2"/>
      <c r="F39" s="7"/>
      <c r="G39" s="2">
        <f>SUM(G4:G38)</f>
        <v>17.444813366713387</v>
      </c>
      <c r="L39" s="42" t="s">
        <v>18</v>
      </c>
      <c r="M39" s="42"/>
      <c r="N39" s="42"/>
      <c r="O39" s="42"/>
    </row>
    <row r="40" spans="1:15" x14ac:dyDescent="0.35">
      <c r="A40" s="4" t="s">
        <v>5</v>
      </c>
      <c r="B40" s="3">
        <f>MAX(B2:B38)</f>
        <v>-5.1203320000000003</v>
      </c>
      <c r="C40" s="3">
        <f>MAX(C2:C38)</f>
        <v>92.170535000000001</v>
      </c>
      <c r="D40" s="3">
        <f>MAX(D2:D38)</f>
        <v>153.961367</v>
      </c>
      <c r="E40" s="2"/>
      <c r="F40" s="7"/>
      <c r="G40" s="2"/>
      <c r="L40" s="22"/>
      <c r="M40" s="21" t="s">
        <v>1</v>
      </c>
      <c r="N40" s="21" t="s">
        <v>2</v>
      </c>
      <c r="O40" s="21" t="s">
        <v>3</v>
      </c>
    </row>
    <row r="41" spans="1:15" x14ac:dyDescent="0.35">
      <c r="A41" s="4" t="s">
        <v>6</v>
      </c>
      <c r="B41" s="3">
        <f>MIN(B2:B38)</f>
        <v>-10.656753999999999</v>
      </c>
      <c r="C41" s="3">
        <f>MIN(C2:C38)</f>
        <v>-136.09743499999999</v>
      </c>
      <c r="D41" s="3">
        <f>MIN(D2:D38)</f>
        <v>-76.646026999999989</v>
      </c>
      <c r="E41" s="2"/>
      <c r="F41" s="7"/>
      <c r="G41" s="2"/>
      <c r="L41" s="20" t="s">
        <v>4</v>
      </c>
      <c r="M41" s="20">
        <v>-7.9866557037037058</v>
      </c>
      <c r="N41" s="20">
        <v>-46.970401000000003</v>
      </c>
      <c r="O41" s="20">
        <v>16.922844629629633</v>
      </c>
    </row>
    <row r="42" spans="1:15" x14ac:dyDescent="0.35">
      <c r="A42" s="4" t="s">
        <v>7</v>
      </c>
      <c r="B42" s="3">
        <f>STDEV(B3:B38)</f>
        <v>0.83718315494586237</v>
      </c>
      <c r="C42" s="3">
        <f>STDEV(C2:C38)</f>
        <v>33.780573836504246</v>
      </c>
      <c r="D42" s="3">
        <f>STDEV(D2:D38)</f>
        <v>33.304583756459728</v>
      </c>
      <c r="E42" s="2"/>
      <c r="F42" s="7"/>
      <c r="G42" s="2"/>
      <c r="L42" s="20" t="s">
        <v>5</v>
      </c>
      <c r="M42" s="20">
        <v>-5.1203320000000003</v>
      </c>
      <c r="N42" s="20">
        <v>-16.485669999999999</v>
      </c>
      <c r="O42" s="20">
        <v>46.129114000000001</v>
      </c>
    </row>
    <row r="43" spans="1:15" x14ac:dyDescent="0.35">
      <c r="A43" s="4" t="s">
        <v>8</v>
      </c>
      <c r="B43" s="5">
        <f>COUNT(B2:B38)</f>
        <v>36</v>
      </c>
      <c r="C43" s="5">
        <f>COUNT(C2:C38)</f>
        <v>36</v>
      </c>
      <c r="D43" s="5">
        <f>COUNT(D2:D38)</f>
        <v>36</v>
      </c>
      <c r="E43" s="2"/>
      <c r="F43" s="7"/>
      <c r="G43" s="2"/>
      <c r="L43" s="20" t="s">
        <v>6</v>
      </c>
      <c r="M43" s="20">
        <v>-10.656753999999999</v>
      </c>
      <c r="N43" s="20">
        <v>-75.455153999999993</v>
      </c>
      <c r="O43" s="20">
        <v>-1.3571639999999974</v>
      </c>
    </row>
    <row r="44" spans="1:15" x14ac:dyDescent="0.35">
      <c r="L44" s="20" t="s">
        <v>7</v>
      </c>
      <c r="M44" s="20">
        <v>0.9401829923274404</v>
      </c>
      <c r="N44" s="20">
        <v>13.595829092522651</v>
      </c>
      <c r="O44" s="20">
        <v>12.759281840204743</v>
      </c>
    </row>
    <row r="45" spans="1:15" x14ac:dyDescent="0.35">
      <c r="L45" s="20"/>
      <c r="M45" s="20"/>
      <c r="N45" s="20"/>
      <c r="O45" s="20"/>
    </row>
    <row r="46" spans="1:15" x14ac:dyDescent="0.35">
      <c r="L46" s="20" t="s">
        <v>17</v>
      </c>
      <c r="M46" s="20">
        <v>27</v>
      </c>
      <c r="N46" s="20">
        <v>27</v>
      </c>
      <c r="O46" s="20">
        <v>27</v>
      </c>
    </row>
    <row r="47" spans="1:15" x14ac:dyDescent="0.35">
      <c r="A47" t="s">
        <v>24</v>
      </c>
      <c r="D47" t="s">
        <v>25</v>
      </c>
    </row>
    <row r="48" spans="1:15" ht="15" thickBot="1" x14ac:dyDescent="0.4">
      <c r="A48" s="1" t="s">
        <v>0</v>
      </c>
      <c r="B48" s="1" t="s">
        <v>1</v>
      </c>
      <c r="C48" s="1" t="s">
        <v>2</v>
      </c>
      <c r="D48" s="1" t="s">
        <v>3</v>
      </c>
      <c r="E48" s="1" t="s">
        <v>9</v>
      </c>
      <c r="F48" s="1" t="s">
        <v>10</v>
      </c>
      <c r="G48" s="1" t="s">
        <v>11</v>
      </c>
      <c r="H48" s="39" t="s">
        <v>14</v>
      </c>
      <c r="I48" s="40">
        <v>-7.6597370517555454</v>
      </c>
    </row>
    <row r="49" spans="1:9" ht="15" thickBot="1" x14ac:dyDescent="0.4">
      <c r="A49" s="17">
        <v>44394</v>
      </c>
      <c r="B49" s="8">
        <v>-4.4304360000000003</v>
      </c>
      <c r="C49" s="8">
        <v>-31.581935999999999</v>
      </c>
      <c r="D49" s="2">
        <f>C49-8*B49</f>
        <v>3.8615520000000032</v>
      </c>
      <c r="E49" s="16">
        <v>0</v>
      </c>
      <c r="F49" s="7"/>
      <c r="G49" s="2"/>
      <c r="H49" s="39" t="s">
        <v>13</v>
      </c>
      <c r="I49" s="40">
        <v>-2.0298669713471598</v>
      </c>
    </row>
    <row r="50" spans="1:9" ht="15" thickBot="1" x14ac:dyDescent="0.4">
      <c r="A50" s="17">
        <v>44394</v>
      </c>
      <c r="B50" s="8">
        <v>-4.974011</v>
      </c>
      <c r="C50" s="8">
        <v>-24.331174000000001</v>
      </c>
      <c r="D50" s="2">
        <f t="shared" ref="D50:D55" si="7">C50-8*B50</f>
        <v>15.460913999999999</v>
      </c>
      <c r="E50" s="16">
        <f>A50-$A$49</f>
        <v>0</v>
      </c>
      <c r="F50" s="7">
        <f>$I$48+$I$49*COS((2*PI()/365)*E50+$I$50)</f>
        <v>-5.6335086542443111</v>
      </c>
      <c r="G50" s="2">
        <f>(F50-B50)^2</f>
        <v>0.43493715595374899</v>
      </c>
      <c r="H50" s="39" t="s">
        <v>12</v>
      </c>
      <c r="I50" s="40">
        <v>9.4846620846593837</v>
      </c>
    </row>
    <row r="51" spans="1:9" ht="15" thickBot="1" x14ac:dyDescent="0.4">
      <c r="A51" s="17">
        <v>44394</v>
      </c>
      <c r="B51" s="8">
        <v>-4.9304309999999996</v>
      </c>
      <c r="C51" s="8">
        <v>-23.467877000000001</v>
      </c>
      <c r="D51" s="2">
        <f>C51-8*B51</f>
        <v>15.975570999999995</v>
      </c>
      <c r="E51" s="16">
        <f t="shared" ref="E51:E135" si="8">A51-$A$49</f>
        <v>0</v>
      </c>
      <c r="F51" s="7">
        <f t="shared" ref="F51:F135" si="9">$I$48+$I$49*COS((2*PI()/365)*E51+$I$50)</f>
        <v>-5.6335086542443111</v>
      </c>
      <c r="G51" s="2">
        <f>(F51-B51)^2</f>
        <v>0.49431818789768373</v>
      </c>
    </row>
    <row r="52" spans="1:9" ht="15" thickBot="1" x14ac:dyDescent="0.4">
      <c r="A52" s="17">
        <v>44395</v>
      </c>
      <c r="B52" s="8">
        <v>-5.1072749999999996</v>
      </c>
      <c r="C52" s="8">
        <v>-24.742629999999998</v>
      </c>
      <c r="D52" s="2">
        <f t="shared" si="7"/>
        <v>16.115569999999998</v>
      </c>
      <c r="E52" s="16">
        <f t="shared" si="8"/>
        <v>1</v>
      </c>
      <c r="F52" s="7">
        <f t="shared" si="9"/>
        <v>-5.6359000120555116</v>
      </c>
      <c r="G52" s="2">
        <f t="shared" ref="G52:G136" si="10">(F52-B52)^2</f>
        <v>0.27944440337069026</v>
      </c>
    </row>
    <row r="53" spans="1:9" ht="15" thickBot="1" x14ac:dyDescent="0.4">
      <c r="A53" s="17">
        <v>44395</v>
      </c>
      <c r="B53" s="8">
        <v>-5.1132929999999996</v>
      </c>
      <c r="C53" s="8">
        <v>-24.814004000000001</v>
      </c>
      <c r="D53" s="2">
        <f t="shared" si="7"/>
        <v>16.092339999999997</v>
      </c>
      <c r="E53" s="16">
        <f t="shared" si="8"/>
        <v>1</v>
      </c>
      <c r="F53" s="7">
        <f t="shared" si="9"/>
        <v>-5.6359000120555116</v>
      </c>
      <c r="G53" s="2">
        <f t="shared" si="10"/>
        <v>0.27311808904959001</v>
      </c>
    </row>
    <row r="54" spans="1:9" ht="15" thickBot="1" x14ac:dyDescent="0.4">
      <c r="A54" s="17">
        <v>44396</v>
      </c>
      <c r="B54" s="8">
        <v>-6.1882849999999996</v>
      </c>
      <c r="C54" s="8">
        <v>-34.804341999999998</v>
      </c>
      <c r="D54" s="2">
        <f t="shared" si="7"/>
        <v>14.701937999999998</v>
      </c>
      <c r="E54" s="16">
        <f t="shared" si="8"/>
        <v>2</v>
      </c>
      <c r="F54" s="7">
        <f t="shared" si="9"/>
        <v>-5.6388910764595579</v>
      </c>
      <c r="G54" s="2">
        <f t="shared" si="10"/>
        <v>0.30183368322316068</v>
      </c>
    </row>
    <row r="55" spans="1:9" ht="15" thickBot="1" x14ac:dyDescent="0.4">
      <c r="A55" s="17">
        <v>44396</v>
      </c>
      <c r="B55" s="9">
        <v>-6.0417569999999996</v>
      </c>
      <c r="C55" s="9">
        <v>-30.939432</v>
      </c>
      <c r="D55" s="2">
        <f t="shared" si="7"/>
        <v>17.394623999999997</v>
      </c>
      <c r="E55" s="16">
        <f t="shared" si="8"/>
        <v>2</v>
      </c>
      <c r="F55" s="7">
        <f t="shared" si="9"/>
        <v>-5.6388910764595579</v>
      </c>
      <c r="G55" s="2">
        <f t="shared" si="10"/>
        <v>0.16230095235009304</v>
      </c>
    </row>
    <row r="56" spans="1:9" ht="15" thickBot="1" x14ac:dyDescent="0.4">
      <c r="A56" s="17">
        <v>44402</v>
      </c>
      <c r="B56" s="27">
        <v>-2.73</v>
      </c>
      <c r="C56" s="27">
        <v>40.4</v>
      </c>
      <c r="D56" s="2">
        <f>C56-8*B56</f>
        <v>62.239999999999995</v>
      </c>
      <c r="E56" s="16">
        <f t="shared" si="8"/>
        <v>8</v>
      </c>
      <c r="F56" s="7">
        <f t="shared" si="9"/>
        <v>-5.6693692656699639</v>
      </c>
      <c r="G56" s="2">
        <f t="shared" si="10"/>
        <v>8.6398916799651833</v>
      </c>
    </row>
    <row r="57" spans="1:9" ht="15" thickBot="1" x14ac:dyDescent="0.4">
      <c r="A57" s="17">
        <v>44402</v>
      </c>
      <c r="B57" s="28">
        <v>-2.97</v>
      </c>
      <c r="C57" s="28">
        <v>-8.09</v>
      </c>
      <c r="D57" s="2">
        <f t="shared" ref="D57:D141" si="11">C57-8*B57</f>
        <v>15.670000000000002</v>
      </c>
      <c r="E57" s="16">
        <f t="shared" si="8"/>
        <v>8</v>
      </c>
      <c r="F57" s="7">
        <f t="shared" si="9"/>
        <v>-5.6693692656699639</v>
      </c>
      <c r="G57" s="2">
        <f t="shared" si="10"/>
        <v>7.2865944324435992</v>
      </c>
    </row>
    <row r="58" spans="1:9" ht="15" thickBot="1" x14ac:dyDescent="0.4">
      <c r="A58" s="17">
        <v>44405</v>
      </c>
      <c r="B58" s="28">
        <v>-7.69</v>
      </c>
      <c r="C58" s="28">
        <v>-31.7</v>
      </c>
      <c r="D58" s="2">
        <f t="shared" si="11"/>
        <v>29.820000000000004</v>
      </c>
      <c r="E58" s="16">
        <f t="shared" si="8"/>
        <v>11</v>
      </c>
      <c r="F58" s="7">
        <f t="shared" si="9"/>
        <v>-5.6925928240068711</v>
      </c>
      <c r="G58" s="2">
        <f t="shared" si="10"/>
        <v>3.9896354267088481</v>
      </c>
    </row>
    <row r="59" spans="1:9" ht="15" thickBot="1" x14ac:dyDescent="0.4">
      <c r="A59" s="17">
        <v>44405</v>
      </c>
      <c r="B59" s="28">
        <v>-7.59</v>
      </c>
      <c r="C59" s="28">
        <v>-9.84</v>
      </c>
      <c r="D59" s="2">
        <f t="shared" si="11"/>
        <v>50.879999999999995</v>
      </c>
      <c r="E59" s="16">
        <f t="shared" si="8"/>
        <v>11</v>
      </c>
      <c r="F59" s="7">
        <f t="shared" si="9"/>
        <v>-5.6925928240068711</v>
      </c>
      <c r="G59" s="2">
        <f t="shared" si="10"/>
        <v>3.6001539915102199</v>
      </c>
    </row>
    <row r="60" spans="1:9" ht="15" thickBot="1" x14ac:dyDescent="0.4">
      <c r="A60" s="17">
        <v>44407</v>
      </c>
      <c r="B60" s="28">
        <v>-5.98</v>
      </c>
      <c r="C60" s="28">
        <v>-34.5</v>
      </c>
      <c r="D60" s="2">
        <f t="shared" si="11"/>
        <v>13.340000000000003</v>
      </c>
      <c r="E60" s="16">
        <f t="shared" si="8"/>
        <v>13</v>
      </c>
      <c r="F60" s="7">
        <f t="shared" si="9"/>
        <v>-5.7109935569201795</v>
      </c>
      <c r="G60" s="2">
        <f t="shared" si="10"/>
        <v>7.2364466418456924E-2</v>
      </c>
    </row>
    <row r="61" spans="1:9" ht="15" thickBot="1" x14ac:dyDescent="0.4">
      <c r="A61" s="17">
        <v>44407</v>
      </c>
      <c r="B61" s="28">
        <v>-5.84</v>
      </c>
      <c r="C61" s="28">
        <v>-35.799999999999997</v>
      </c>
      <c r="D61" s="2">
        <f t="shared" si="11"/>
        <v>10.920000000000002</v>
      </c>
      <c r="E61" s="16">
        <f t="shared" si="8"/>
        <v>13</v>
      </c>
      <c r="F61" s="7">
        <f t="shared" si="9"/>
        <v>-5.7109935569201795</v>
      </c>
      <c r="G61" s="2">
        <f t="shared" si="10"/>
        <v>1.6642662356106928E-2</v>
      </c>
    </row>
    <row r="62" spans="1:9" ht="15" thickBot="1" x14ac:dyDescent="0.4">
      <c r="A62" s="17">
        <v>44420</v>
      </c>
      <c r="B62" s="28">
        <v>-2.5</v>
      </c>
      <c r="C62" s="28">
        <v>-11.9</v>
      </c>
      <c r="D62" s="2">
        <f t="shared" si="11"/>
        <v>8.1</v>
      </c>
      <c r="E62" s="16">
        <f t="shared" si="8"/>
        <v>26</v>
      </c>
      <c r="F62" s="7">
        <f t="shared" si="9"/>
        <v>-5.8856641207049849</v>
      </c>
      <c r="G62" s="2">
        <f t="shared" si="10"/>
        <v>11.462721538229058</v>
      </c>
    </row>
    <row r="63" spans="1:9" ht="15" thickBot="1" x14ac:dyDescent="0.4">
      <c r="A63" s="17">
        <v>44420</v>
      </c>
      <c r="B63" s="27">
        <v>-2.6</v>
      </c>
      <c r="C63" s="27">
        <v>-13</v>
      </c>
      <c r="D63" s="2">
        <f t="shared" si="11"/>
        <v>7.8000000000000007</v>
      </c>
      <c r="E63" s="16">
        <f t="shared" si="8"/>
        <v>26</v>
      </c>
      <c r="F63" s="7">
        <f t="shared" si="9"/>
        <v>-5.8856641207049849</v>
      </c>
      <c r="G63" s="2">
        <f t="shared" si="10"/>
        <v>10.79558871408806</v>
      </c>
    </row>
    <row r="64" spans="1:9" ht="15" thickBot="1" x14ac:dyDescent="0.4">
      <c r="A64" s="17">
        <v>44431</v>
      </c>
      <c r="B64" s="27">
        <v>-4.6100000000000003</v>
      </c>
      <c r="C64" s="27">
        <v>116</v>
      </c>
      <c r="D64" s="2">
        <f t="shared" si="11"/>
        <v>152.88</v>
      </c>
      <c r="E64" s="16">
        <f t="shared" si="8"/>
        <v>37</v>
      </c>
      <c r="F64" s="7">
        <f t="shared" si="9"/>
        <v>-6.1030452612464119</v>
      </c>
      <c r="G64" s="2">
        <f t="shared" si="10"/>
        <v>2.2291841521303652</v>
      </c>
    </row>
    <row r="65" spans="1:7" ht="15" thickBot="1" x14ac:dyDescent="0.4">
      <c r="A65" s="17">
        <v>44431</v>
      </c>
      <c r="B65" s="27">
        <v>-6.38</v>
      </c>
      <c r="C65" s="27">
        <v>-42.8</v>
      </c>
      <c r="D65" s="2">
        <f t="shared" si="11"/>
        <v>8.240000000000002</v>
      </c>
      <c r="E65" s="16">
        <f t="shared" si="8"/>
        <v>37</v>
      </c>
      <c r="F65" s="7">
        <f t="shared" si="9"/>
        <v>-6.1030452612464119</v>
      </c>
      <c r="G65" s="2">
        <f t="shared" si="10"/>
        <v>7.6703927318068174E-2</v>
      </c>
    </row>
    <row r="66" spans="1:7" ht="15" thickBot="1" x14ac:dyDescent="0.4">
      <c r="A66" s="17">
        <v>44440</v>
      </c>
      <c r="B66" s="8">
        <v>-10.089555000000001</v>
      </c>
      <c r="C66" s="8">
        <v>-34.125647000000001</v>
      </c>
      <c r="D66" s="2">
        <f t="shared" si="11"/>
        <v>46.590793000000005</v>
      </c>
      <c r="E66" s="16">
        <f t="shared" si="8"/>
        <v>46</v>
      </c>
      <c r="F66" s="7">
        <f t="shared" si="9"/>
        <v>-6.3227109444950802</v>
      </c>
      <c r="G66" s="2">
        <f t="shared" si="10"/>
        <v>14.189114138492757</v>
      </c>
    </row>
    <row r="67" spans="1:7" ht="15" thickBot="1" x14ac:dyDescent="0.4">
      <c r="A67" s="17">
        <v>44440</v>
      </c>
      <c r="B67" s="9">
        <v>-11.907382999999999</v>
      </c>
      <c r="C67" s="9">
        <v>-78.358993999999996</v>
      </c>
      <c r="D67" s="2">
        <f t="shared" si="11"/>
        <v>16.900069999999999</v>
      </c>
      <c r="E67" s="16">
        <f t="shared" si="8"/>
        <v>46</v>
      </c>
      <c r="F67" s="7">
        <f t="shared" si="9"/>
        <v>-6.3227109444950802</v>
      </c>
      <c r="G67" s="2">
        <f t="shared" si="10"/>
        <v>31.188561967537538</v>
      </c>
    </row>
    <row r="68" spans="1:7" ht="15" thickBot="1" x14ac:dyDescent="0.4">
      <c r="A68" s="17">
        <v>44448</v>
      </c>
      <c r="B68" s="9">
        <v>-3.2027570000000001</v>
      </c>
      <c r="C68" s="9">
        <v>121.640629</v>
      </c>
      <c r="D68" s="2">
        <f t="shared" si="11"/>
        <v>147.262685</v>
      </c>
      <c r="E68" s="16">
        <f t="shared" si="8"/>
        <v>54</v>
      </c>
      <c r="F68" s="7">
        <f t="shared" si="9"/>
        <v>-6.5450385792571968</v>
      </c>
      <c r="G68" s="2">
        <f t="shared" si="10"/>
        <v>11.17084615504198</v>
      </c>
    </row>
    <row r="69" spans="1:7" ht="15" thickBot="1" x14ac:dyDescent="0.4">
      <c r="A69" s="17">
        <v>44454</v>
      </c>
      <c r="B69" s="8">
        <v>-4.1539010000000003</v>
      </c>
      <c r="C69" s="8">
        <v>-16.643174999999999</v>
      </c>
      <c r="D69" s="2">
        <f t="shared" si="11"/>
        <v>16.588033000000003</v>
      </c>
      <c r="E69" s="16">
        <f t="shared" si="8"/>
        <v>60</v>
      </c>
      <c r="F69" s="7">
        <f t="shared" si="9"/>
        <v>-6.725881769323931</v>
      </c>
      <c r="G69" s="2">
        <f t="shared" si="10"/>
        <v>6.6150850777721182</v>
      </c>
    </row>
    <row r="70" spans="1:7" ht="15" thickBot="1" x14ac:dyDescent="0.4">
      <c r="A70" s="17">
        <v>44448</v>
      </c>
      <c r="B70" s="8">
        <v>-4.1835769999999997</v>
      </c>
      <c r="C70" s="8">
        <v>-16.806142000000001</v>
      </c>
      <c r="D70" s="2">
        <f t="shared" si="11"/>
        <v>16.662473999999996</v>
      </c>
      <c r="E70" s="16">
        <f t="shared" si="8"/>
        <v>54</v>
      </c>
      <c r="F70" s="7">
        <f t="shared" si="9"/>
        <v>-6.5450385792571968</v>
      </c>
      <c r="G70" s="2">
        <f t="shared" si="10"/>
        <v>5.5765007903078958</v>
      </c>
    </row>
    <row r="71" spans="1:7" ht="15" thickBot="1" x14ac:dyDescent="0.4">
      <c r="A71" s="17">
        <v>44386</v>
      </c>
      <c r="B71" s="8">
        <v>-8.3445420000000006</v>
      </c>
      <c r="C71" s="8">
        <v>-58.628535999999997</v>
      </c>
      <c r="D71" s="2">
        <f t="shared" si="11"/>
        <v>8.1278000000000077</v>
      </c>
      <c r="E71" s="16">
        <f t="shared" si="8"/>
        <v>-8</v>
      </c>
      <c r="F71" s="7">
        <f t="shared" si="9"/>
        <v>-5.6360148715076317</v>
      </c>
      <c r="G71" s="2">
        <f t="shared" si="10"/>
        <v>7.3361192057791174</v>
      </c>
    </row>
    <row r="72" spans="1:7" ht="15" thickBot="1" x14ac:dyDescent="0.4">
      <c r="A72" s="17">
        <v>44346</v>
      </c>
      <c r="B72" s="8">
        <v>-7.6725950000000003</v>
      </c>
      <c r="C72" s="8">
        <v>-49.524233000000002</v>
      </c>
      <c r="D72" s="2">
        <f t="shared" ref="D72:D92" si="12">C72-8*B72</f>
        <v>11.856527</v>
      </c>
      <c r="E72" s="16">
        <f t="shared" ref="E72:E92" si="13">A72-$A$49</f>
        <v>-48</v>
      </c>
      <c r="F72" s="7">
        <f t="shared" si="9"/>
        <v>-6.197393200232062</v>
      </c>
      <c r="G72" s="2">
        <f t="shared" ref="G72:G92" si="14">(F72-B72)^2</f>
        <v>2.1762203500385642</v>
      </c>
    </row>
    <row r="73" spans="1:7" ht="15" thickBot="1" x14ac:dyDescent="0.4">
      <c r="A73" s="17">
        <v>44346</v>
      </c>
      <c r="B73" s="8">
        <v>-7.8759300000000003</v>
      </c>
      <c r="C73" s="8">
        <v>-58.972326000000002</v>
      </c>
      <c r="D73" s="2">
        <f t="shared" si="12"/>
        <v>4.0351140000000001</v>
      </c>
      <c r="E73" s="16">
        <f t="shared" si="13"/>
        <v>-48</v>
      </c>
      <c r="F73" s="7">
        <f t="shared" si="9"/>
        <v>-6.197393200232062</v>
      </c>
      <c r="G73" s="2">
        <f t="shared" si="14"/>
        <v>2.8174857881751918</v>
      </c>
    </row>
    <row r="74" spans="1:7" ht="15" thickBot="1" x14ac:dyDescent="0.4">
      <c r="A74" s="17">
        <v>44344</v>
      </c>
      <c r="B74" s="8">
        <v>-11.953396</v>
      </c>
      <c r="C74" s="8">
        <v>-82.411152000000001</v>
      </c>
      <c r="D74" s="2">
        <f t="shared" si="12"/>
        <v>13.216015999999996</v>
      </c>
      <c r="E74" s="16">
        <f t="shared" si="13"/>
        <v>-50</v>
      </c>
      <c r="F74" s="7">
        <f t="shared" si="9"/>
        <v>-6.2467186456043073</v>
      </c>
      <c r="G74" s="2">
        <f t="shared" si="14"/>
        <v>32.566166427172618</v>
      </c>
    </row>
    <row r="75" spans="1:7" ht="15" thickBot="1" x14ac:dyDescent="0.4">
      <c r="A75" s="17">
        <v>44344</v>
      </c>
      <c r="B75" s="8">
        <v>-11.273369000000001</v>
      </c>
      <c r="C75" s="8">
        <v>-71.890924999999996</v>
      </c>
      <c r="D75" s="2">
        <f t="shared" si="12"/>
        <v>18.296027000000009</v>
      </c>
      <c r="E75" s="16">
        <f t="shared" si="13"/>
        <v>-50</v>
      </c>
      <c r="F75" s="7">
        <f t="shared" si="9"/>
        <v>-6.2467186456043073</v>
      </c>
      <c r="G75" s="2">
        <f t="shared" si="14"/>
        <v>25.26721378534635</v>
      </c>
    </row>
    <row r="76" spans="1:7" ht="15" thickBot="1" x14ac:dyDescent="0.4">
      <c r="A76" s="17">
        <v>44345</v>
      </c>
      <c r="B76" s="8">
        <v>-12.980399999999999</v>
      </c>
      <c r="C76" s="8">
        <v>-42.086399999999998</v>
      </c>
      <c r="D76" s="2">
        <f t="shared" si="12"/>
        <v>61.756799999999998</v>
      </c>
      <c r="E76" s="16">
        <f t="shared" si="13"/>
        <v>-49</v>
      </c>
      <c r="F76" s="7">
        <f t="shared" si="9"/>
        <v>-6.221842883380992</v>
      </c>
      <c r="G76" s="2">
        <f t="shared" si="14"/>
        <v>45.67809429860143</v>
      </c>
    </row>
    <row r="77" spans="1:7" ht="15" thickBot="1" x14ac:dyDescent="0.4">
      <c r="A77" s="17">
        <v>45077</v>
      </c>
      <c r="B77" s="8">
        <v>-5.7654500000000004</v>
      </c>
      <c r="C77" s="8">
        <v>-39.320099999999996</v>
      </c>
      <c r="D77" s="2">
        <f t="shared" si="12"/>
        <v>6.8035000000000068</v>
      </c>
      <c r="E77" s="16">
        <f t="shared" si="13"/>
        <v>683</v>
      </c>
      <c r="F77" s="7">
        <f t="shared" si="9"/>
        <v>-6.1733768411263057</v>
      </c>
      <c r="G77" s="2">
        <f t="shared" si="14"/>
        <v>0.16640430771128592</v>
      </c>
    </row>
    <row r="78" spans="1:7" ht="15" thickBot="1" x14ac:dyDescent="0.4">
      <c r="A78" s="17">
        <v>45077</v>
      </c>
      <c r="B78" s="9">
        <v>-5.7692699999999997</v>
      </c>
      <c r="C78" s="9">
        <v>-41.767800000000001</v>
      </c>
      <c r="D78" s="2">
        <f t="shared" si="12"/>
        <v>4.3863599999999963</v>
      </c>
      <c r="E78" s="16">
        <f t="shared" si="13"/>
        <v>683</v>
      </c>
      <c r="F78" s="7">
        <f t="shared" si="9"/>
        <v>-6.1733768411263057</v>
      </c>
      <c r="G78" s="2">
        <f t="shared" si="14"/>
        <v>0.16330233904508154</v>
      </c>
    </row>
    <row r="79" spans="1:7" ht="15" thickBot="1" x14ac:dyDescent="0.4">
      <c r="A79" s="17">
        <v>44351</v>
      </c>
      <c r="B79" s="8">
        <v>-1.018583</v>
      </c>
      <c r="C79" s="8">
        <v>227.525657</v>
      </c>
      <c r="D79" s="2">
        <f t="shared" si="12"/>
        <v>235.67432099999999</v>
      </c>
      <c r="E79" s="16">
        <f t="shared" si="13"/>
        <v>-43</v>
      </c>
      <c r="F79" s="7">
        <f t="shared" si="9"/>
        <v>-6.081785006383071</v>
      </c>
      <c r="G79" s="2">
        <f t="shared" si="14"/>
        <v>25.636014557441552</v>
      </c>
    </row>
    <row r="80" spans="1:7" ht="15" thickBot="1" x14ac:dyDescent="0.4">
      <c r="A80" s="17">
        <v>44355</v>
      </c>
      <c r="B80" s="8">
        <v>-2.1687660000000002</v>
      </c>
      <c r="C80" s="8">
        <v>26.022262000000001</v>
      </c>
      <c r="D80" s="2">
        <f t="shared" si="12"/>
        <v>43.372390000000003</v>
      </c>
      <c r="E80" s="16">
        <f t="shared" si="13"/>
        <v>-39</v>
      </c>
      <c r="F80" s="7">
        <f t="shared" si="9"/>
        <v>-5.9976717008165998</v>
      </c>
      <c r="G80" s="2">
        <f t="shared" si="14"/>
        <v>14.660518865745857</v>
      </c>
    </row>
    <row r="81" spans="1:7" ht="15" thickBot="1" x14ac:dyDescent="0.4">
      <c r="A81" s="17">
        <v>44355</v>
      </c>
      <c r="B81" s="9">
        <v>-2.1596280000000001</v>
      </c>
      <c r="C81" s="9">
        <v>19.074551</v>
      </c>
      <c r="D81" s="2">
        <f t="shared" si="12"/>
        <v>36.351574999999997</v>
      </c>
      <c r="E81" s="16">
        <f t="shared" si="13"/>
        <v>-39</v>
      </c>
      <c r="F81" s="7">
        <f t="shared" si="9"/>
        <v>-5.9976717008165998</v>
      </c>
      <c r="G81" s="2">
        <f t="shared" si="14"/>
        <v>14.730579449377981</v>
      </c>
    </row>
    <row r="82" spans="1:7" ht="15" thickBot="1" x14ac:dyDescent="0.4">
      <c r="A82" s="17">
        <v>44359</v>
      </c>
      <c r="B82" s="8">
        <v>-1.56192</v>
      </c>
      <c r="C82" s="8">
        <v>-7.0278499999999999</v>
      </c>
      <c r="D82" s="2">
        <f t="shared" si="12"/>
        <v>5.4675099999999999</v>
      </c>
      <c r="E82" s="16">
        <f t="shared" si="13"/>
        <v>-35</v>
      </c>
      <c r="F82" s="7">
        <f t="shared" si="9"/>
        <v>-5.921435570134582</v>
      </c>
      <c r="G82" s="2">
        <f t="shared" si="14"/>
        <v>19.00537600624585</v>
      </c>
    </row>
    <row r="83" spans="1:7" ht="15" thickBot="1" x14ac:dyDescent="0.4">
      <c r="A83" s="17">
        <v>44369</v>
      </c>
      <c r="B83" s="8">
        <v>-9.2076399999999996</v>
      </c>
      <c r="C83" s="8">
        <v>-67.480900000000005</v>
      </c>
      <c r="D83" s="2">
        <f t="shared" si="12"/>
        <v>6.1802199999999914</v>
      </c>
      <c r="E83" s="16">
        <f t="shared" si="13"/>
        <v>-25</v>
      </c>
      <c r="F83" s="7">
        <f t="shared" si="9"/>
        <v>-5.7675825301231232</v>
      </c>
      <c r="G83" s="2">
        <f t="shared" si="14"/>
        <v>11.833995396055697</v>
      </c>
    </row>
    <row r="84" spans="1:7" ht="15" thickBot="1" x14ac:dyDescent="0.4">
      <c r="A84" s="17">
        <v>44369</v>
      </c>
      <c r="B84" s="9">
        <v>-8.9837399999999992</v>
      </c>
      <c r="C84" s="9">
        <v>-46.371000000000002</v>
      </c>
      <c r="D84" s="2">
        <f t="shared" si="12"/>
        <v>25.498919999999991</v>
      </c>
      <c r="E84" s="16">
        <f t="shared" si="13"/>
        <v>-25</v>
      </c>
      <c r="F84" s="7">
        <f t="shared" si="9"/>
        <v>-5.7675825301231232</v>
      </c>
      <c r="G84" s="2">
        <f t="shared" si="14"/>
        <v>10.343668871044828</v>
      </c>
    </row>
    <row r="85" spans="1:7" ht="15" thickBot="1" x14ac:dyDescent="0.4">
      <c r="A85" s="17">
        <v>44372</v>
      </c>
      <c r="B85" s="9">
        <v>-2.2288209999999999</v>
      </c>
      <c r="C85" s="9">
        <v>16.485638999999999</v>
      </c>
      <c r="D85" s="2">
        <f t="shared" si="12"/>
        <v>34.316206999999999</v>
      </c>
      <c r="E85" s="16">
        <f t="shared" si="13"/>
        <v>-22</v>
      </c>
      <c r="F85" s="7">
        <f t="shared" si="9"/>
        <v>-5.7321686610815625</v>
      </c>
      <c r="G85" s="2">
        <f t="shared" si="14"/>
        <v>12.273444834405655</v>
      </c>
    </row>
    <row r="86" spans="1:7" ht="15" thickBot="1" x14ac:dyDescent="0.4">
      <c r="A86" s="17">
        <v>44377</v>
      </c>
      <c r="B86" s="9">
        <v>-3.8637899999999998</v>
      </c>
      <c r="C86" s="9">
        <v>-14.291399999999999</v>
      </c>
      <c r="D86" s="2">
        <f t="shared" si="12"/>
        <v>16.618919999999999</v>
      </c>
      <c r="E86" s="16">
        <f t="shared" si="13"/>
        <v>-17</v>
      </c>
      <c r="F86" s="7">
        <f t="shared" si="9"/>
        <v>-5.6846073252729905</v>
      </c>
      <c r="G86" s="2">
        <f t="shared" si="14"/>
        <v>3.3153757320142878</v>
      </c>
    </row>
    <row r="87" spans="1:7" ht="15" thickBot="1" x14ac:dyDescent="0.4">
      <c r="A87" s="17">
        <v>44377</v>
      </c>
      <c r="B87" s="9">
        <v>-3.5121709999999999</v>
      </c>
      <c r="C87" s="9">
        <v>2.5374829999999999</v>
      </c>
      <c r="D87" s="2">
        <f t="shared" si="12"/>
        <v>30.634850999999998</v>
      </c>
      <c r="E87" s="16">
        <f t="shared" si="13"/>
        <v>-17</v>
      </c>
      <c r="F87" s="7">
        <f t="shared" si="9"/>
        <v>-5.6846073252729905</v>
      </c>
      <c r="G87" s="2">
        <f t="shared" si="14"/>
        <v>4.7194795873656146</v>
      </c>
    </row>
    <row r="88" spans="1:7" ht="15" thickBot="1" x14ac:dyDescent="0.4">
      <c r="A88" s="17">
        <v>44378</v>
      </c>
      <c r="B88" s="9">
        <v>-11.0626</v>
      </c>
      <c r="C88" s="9">
        <v>-64.628</v>
      </c>
      <c r="D88" s="2">
        <f t="shared" si="12"/>
        <v>23.872799999999998</v>
      </c>
      <c r="E88" s="16">
        <f t="shared" si="13"/>
        <v>-16</v>
      </c>
      <c r="F88" s="7">
        <f t="shared" si="9"/>
        <v>-5.676840461996111</v>
      </c>
      <c r="G88" s="2">
        <f t="shared" si="14"/>
        <v>29.006405801199861</v>
      </c>
    </row>
    <row r="89" spans="1:7" ht="15" thickBot="1" x14ac:dyDescent="0.4">
      <c r="A89" s="17">
        <v>44379</v>
      </c>
      <c r="B89" s="9">
        <v>-11.416480999999999</v>
      </c>
      <c r="C89" s="9">
        <v>-56.858893000000002</v>
      </c>
      <c r="D89" s="2">
        <f t="shared" si="12"/>
        <v>34.472954999999992</v>
      </c>
      <c r="E89" s="16">
        <f t="shared" si="13"/>
        <v>-15</v>
      </c>
      <c r="F89" s="7">
        <f t="shared" si="9"/>
        <v>-5.6696611737731901</v>
      </c>
      <c r="G89" s="2">
        <f t="shared" si="14"/>
        <v>33.025938115113533</v>
      </c>
    </row>
    <row r="90" spans="1:7" ht="15" thickBot="1" x14ac:dyDescent="0.4">
      <c r="A90" s="17">
        <v>44379</v>
      </c>
      <c r="B90" s="8">
        <v>-11.474299999999999</v>
      </c>
      <c r="C90" s="8">
        <v>-82.704800000000006</v>
      </c>
      <c r="D90" s="2">
        <f t="shared" si="12"/>
        <v>9.0895999999999901</v>
      </c>
      <c r="E90" s="16">
        <f t="shared" si="13"/>
        <v>-15</v>
      </c>
      <c r="F90" s="7">
        <f t="shared" si="9"/>
        <v>-5.6696611737731901</v>
      </c>
      <c r="G90" s="2">
        <f t="shared" si="14"/>
        <v>33.693831902939749</v>
      </c>
    </row>
    <row r="91" spans="1:7" ht="15" thickBot="1" x14ac:dyDescent="0.4">
      <c r="A91" s="17">
        <v>44380</v>
      </c>
      <c r="B91" s="8">
        <v>-5.7106399999999997</v>
      </c>
      <c r="C91" s="8">
        <v>-13.6648</v>
      </c>
      <c r="D91" s="2">
        <f t="shared" si="12"/>
        <v>32.020319999999998</v>
      </c>
      <c r="E91" s="16">
        <f t="shared" si="13"/>
        <v>-14</v>
      </c>
      <c r="F91" s="7">
        <f t="shared" si="9"/>
        <v>-5.6630715879822713</v>
      </c>
      <c r="G91" s="2">
        <f t="shared" si="14"/>
        <v>2.2627538218883709E-3</v>
      </c>
    </row>
    <row r="92" spans="1:7" ht="15" thickBot="1" x14ac:dyDescent="0.4">
      <c r="A92" s="17">
        <v>44386</v>
      </c>
      <c r="B92" s="9">
        <v>-7.2681699999999996</v>
      </c>
      <c r="C92" s="9">
        <v>-63.5291</v>
      </c>
      <c r="D92" s="2">
        <f t="shared" si="12"/>
        <v>-5.3837400000000031</v>
      </c>
      <c r="E92" s="16">
        <f t="shared" si="13"/>
        <v>-8</v>
      </c>
      <c r="F92" s="7">
        <f t="shared" si="9"/>
        <v>-5.6360148715076317</v>
      </c>
      <c r="G92" s="2">
        <f t="shared" si="14"/>
        <v>2.6639303634639377</v>
      </c>
    </row>
    <row r="93" spans="1:7" ht="15" thickBot="1" x14ac:dyDescent="0.4">
      <c r="A93" s="17">
        <v>44378</v>
      </c>
      <c r="B93" s="8">
        <v>-11.102957</v>
      </c>
      <c r="C93" s="8">
        <v>-47.061005000000002</v>
      </c>
      <c r="D93" s="2">
        <f t="shared" si="11"/>
        <v>41.762650999999998</v>
      </c>
      <c r="E93" s="16">
        <f t="shared" si="8"/>
        <v>-16</v>
      </c>
      <c r="F93" s="7">
        <f t="shared" si="9"/>
        <v>-5.676840461996111</v>
      </c>
      <c r="G93" s="2">
        <f t="shared" si="10"/>
        <v>29.442740683999308</v>
      </c>
    </row>
    <row r="94" spans="1:7" ht="15" thickBot="1" x14ac:dyDescent="0.4">
      <c r="A94" s="17">
        <v>44380</v>
      </c>
      <c r="B94" s="8">
        <v>-5.8606400000000001</v>
      </c>
      <c r="C94" s="8">
        <v>-46.101951</v>
      </c>
      <c r="D94" s="2">
        <f t="shared" si="11"/>
        <v>0.78316900000000089</v>
      </c>
      <c r="E94" s="16">
        <f t="shared" si="8"/>
        <v>-14</v>
      </c>
      <c r="F94" s="7">
        <f t="shared" si="9"/>
        <v>-5.6630715879822713</v>
      </c>
      <c r="G94" s="2">
        <f t="shared" si="10"/>
        <v>3.9033277427207039E-2</v>
      </c>
    </row>
    <row r="95" spans="1:7" ht="15" thickBot="1" x14ac:dyDescent="0.4">
      <c r="A95" s="17">
        <v>44381</v>
      </c>
      <c r="B95" s="8">
        <v>-10.705655</v>
      </c>
      <c r="C95" s="8">
        <v>-55.837899999999998</v>
      </c>
      <c r="D95" s="2">
        <f t="shared" si="11"/>
        <v>29.807340000000003</v>
      </c>
      <c r="E95" s="16">
        <f t="shared" si="8"/>
        <v>-13</v>
      </c>
      <c r="F95" s="7">
        <f t="shared" si="9"/>
        <v>-5.6570736572598372</v>
      </c>
      <c r="G95" s="2">
        <f t="shared" si="10"/>
        <v>25.488173574264067</v>
      </c>
    </row>
    <row r="96" spans="1:7" ht="15" thickBot="1" x14ac:dyDescent="0.4">
      <c r="A96" s="17">
        <v>44381</v>
      </c>
      <c r="B96" s="8">
        <v>-10.536673</v>
      </c>
      <c r="C96" s="8">
        <v>-56.687488000000002</v>
      </c>
      <c r="D96" s="2">
        <f t="shared" si="11"/>
        <v>27.605896000000001</v>
      </c>
      <c r="E96" s="16">
        <f t="shared" si="8"/>
        <v>-13</v>
      </c>
      <c r="F96" s="7">
        <f t="shared" si="9"/>
        <v>-5.6570736572598372</v>
      </c>
      <c r="G96" s="2">
        <f t="shared" si="10"/>
        <v>23.810489745670232</v>
      </c>
    </row>
    <row r="97" spans="1:7" ht="15" thickBot="1" x14ac:dyDescent="0.4">
      <c r="A97" s="17">
        <v>44383</v>
      </c>
      <c r="B97" s="8">
        <v>-4.6210079999999998</v>
      </c>
      <c r="C97" s="8">
        <v>-21.393651999999999</v>
      </c>
      <c r="D97" s="2">
        <f t="shared" si="11"/>
        <v>15.574411999999999</v>
      </c>
      <c r="E97" s="16">
        <f t="shared" si="8"/>
        <v>-11</v>
      </c>
      <c r="F97" s="7">
        <f t="shared" si="9"/>
        <v>-5.6468596944388807</v>
      </c>
      <c r="G97" s="2">
        <f t="shared" si="10"/>
        <v>1.0523716989831231</v>
      </c>
    </row>
    <row r="98" spans="1:7" ht="15" thickBot="1" x14ac:dyDescent="0.4">
      <c r="A98" s="17">
        <v>44384</v>
      </c>
      <c r="B98" s="8">
        <v>-4.9998199999999997</v>
      </c>
      <c r="C98" s="8">
        <v>-36.163952999999999</v>
      </c>
      <c r="D98" s="2">
        <f t="shared" si="11"/>
        <v>3.8346069999999983</v>
      </c>
      <c r="E98" s="16">
        <f t="shared" si="8"/>
        <v>-10</v>
      </c>
      <c r="F98" s="7">
        <f t="shared" si="9"/>
        <v>-5.6426466889579778</v>
      </c>
      <c r="G98" s="2">
        <f t="shared" si="10"/>
        <v>0.41322615203667717</v>
      </c>
    </row>
    <row r="99" spans="1:7" ht="15" thickBot="1" x14ac:dyDescent="0.4">
      <c r="A99" s="17">
        <v>44385</v>
      </c>
      <c r="B99" s="8">
        <v>-6.0919699999999999</v>
      </c>
      <c r="C99" s="8">
        <v>-17.754038999999999</v>
      </c>
      <c r="D99" s="2">
        <f t="shared" si="11"/>
        <v>30.981721</v>
      </c>
      <c r="E99" s="16">
        <f t="shared" si="8"/>
        <v>-9</v>
      </c>
      <c r="F99" s="7">
        <f t="shared" si="9"/>
        <v>-5.6390313908839467</v>
      </c>
      <c r="G99" s="2">
        <f t="shared" si="10"/>
        <v>0.20515338362798485</v>
      </c>
    </row>
    <row r="100" spans="1:7" ht="15" thickBot="1" x14ac:dyDescent="0.4">
      <c r="A100" s="17">
        <v>44385</v>
      </c>
      <c r="B100" s="8">
        <v>-6.2347229999999998</v>
      </c>
      <c r="C100" s="8">
        <v>-39.725141000000001</v>
      </c>
      <c r="D100" s="2">
        <f t="shared" si="11"/>
        <v>10.152642999999998</v>
      </c>
      <c r="E100" s="16">
        <f t="shared" si="8"/>
        <v>-9</v>
      </c>
      <c r="F100" s="7">
        <f t="shared" si="9"/>
        <v>-5.6390313908839467</v>
      </c>
      <c r="G100" s="2">
        <f t="shared" si="10"/>
        <v>0.35484849317127265</v>
      </c>
    </row>
    <row r="101" spans="1:7" ht="15" thickBot="1" x14ac:dyDescent="0.4">
      <c r="A101" s="17">
        <v>44385</v>
      </c>
      <c r="B101" s="8">
        <v>-6.2127939999999997</v>
      </c>
      <c r="C101" s="8">
        <v>-46.146064000000003</v>
      </c>
      <c r="D101" s="2">
        <f t="shared" si="11"/>
        <v>3.556287999999995</v>
      </c>
      <c r="E101" s="16">
        <f t="shared" si="8"/>
        <v>-9</v>
      </c>
      <c r="F101" s="7">
        <f t="shared" si="9"/>
        <v>-5.6390313908839467</v>
      </c>
      <c r="G101" s="2">
        <f t="shared" si="10"/>
        <v>0.32920353161966065</v>
      </c>
    </row>
    <row r="102" spans="1:7" ht="15" thickBot="1" x14ac:dyDescent="0.4">
      <c r="A102" s="17">
        <v>44386</v>
      </c>
      <c r="B102" s="8">
        <v>-11.849831999999999</v>
      </c>
      <c r="C102" s="8">
        <v>-87.217097999999993</v>
      </c>
      <c r="D102" s="2">
        <f t="shared" si="11"/>
        <v>7.5815580000000011</v>
      </c>
      <c r="E102" s="16">
        <f t="shared" si="8"/>
        <v>-8</v>
      </c>
      <c r="F102" s="7">
        <f t="shared" si="9"/>
        <v>-5.6360148715076317</v>
      </c>
      <c r="G102" s="2">
        <f t="shared" si="10"/>
        <v>38.611523306345134</v>
      </c>
    </row>
    <row r="103" spans="1:7" ht="15" thickBot="1" x14ac:dyDescent="0.4">
      <c r="A103" s="17">
        <v>44386</v>
      </c>
      <c r="B103" s="8">
        <v>-11.776306</v>
      </c>
      <c r="C103" s="8">
        <v>-71.548738999999998</v>
      </c>
      <c r="D103" s="2">
        <f t="shared" si="11"/>
        <v>22.661709000000002</v>
      </c>
      <c r="E103" s="16">
        <f t="shared" si="8"/>
        <v>-8</v>
      </c>
      <c r="F103" s="7">
        <f t="shared" si="9"/>
        <v>-5.6360148715076317</v>
      </c>
      <c r="G103" s="2">
        <f t="shared" si="10"/>
        <v>37.703175142642081</v>
      </c>
    </row>
    <row r="104" spans="1:7" ht="15" thickBot="1" x14ac:dyDescent="0.4">
      <c r="A104" s="17">
        <v>44386</v>
      </c>
      <c r="B104" s="8">
        <v>-9.7291709999999991</v>
      </c>
      <c r="C104" s="8">
        <v>-54.320079</v>
      </c>
      <c r="D104" s="2">
        <f t="shared" si="11"/>
        <v>23.513288999999993</v>
      </c>
      <c r="E104" s="16">
        <f t="shared" si="8"/>
        <v>-8</v>
      </c>
      <c r="F104" s="7">
        <f t="shared" si="9"/>
        <v>-5.6360148715076317</v>
      </c>
      <c r="G104" s="2">
        <f t="shared" si="10"/>
        <v>16.753927092214624</v>
      </c>
    </row>
    <row r="105" spans="1:7" ht="15" thickBot="1" x14ac:dyDescent="0.4">
      <c r="A105" s="17">
        <v>44386</v>
      </c>
      <c r="B105" s="8">
        <v>-9.9381409999999999</v>
      </c>
      <c r="C105" s="8">
        <v>-76.023779000000005</v>
      </c>
      <c r="D105" s="2">
        <f t="shared" si="11"/>
        <v>3.4813489999999945</v>
      </c>
      <c r="E105" s="16">
        <f t="shared" si="8"/>
        <v>-8</v>
      </c>
      <c r="F105" s="7">
        <f t="shared" si="9"/>
        <v>-5.6360148715076317</v>
      </c>
      <c r="G105" s="2">
        <f t="shared" si="10"/>
        <v>18.508289225456732</v>
      </c>
    </row>
    <row r="106" spans="1:7" ht="15" thickBot="1" x14ac:dyDescent="0.4">
      <c r="A106" s="17">
        <v>44387</v>
      </c>
      <c r="B106" s="8">
        <v>-7.3969589999999998</v>
      </c>
      <c r="C106" s="8">
        <v>-42.835940000000001</v>
      </c>
      <c r="D106" s="2">
        <f t="shared" si="11"/>
        <v>16.339731999999998</v>
      </c>
      <c r="E106" s="16">
        <f t="shared" si="8"/>
        <v>-7</v>
      </c>
      <c r="F106" s="7">
        <f t="shared" si="9"/>
        <v>-5.6335980246888262</v>
      </c>
      <c r="G106" s="2">
        <f t="shared" si="10"/>
        <v>3.1094419292503734</v>
      </c>
    </row>
    <row r="107" spans="1:7" ht="15" thickBot="1" x14ac:dyDescent="0.4">
      <c r="A107" s="17">
        <v>44387</v>
      </c>
      <c r="B107" s="8">
        <v>-7.4059889999999999</v>
      </c>
      <c r="C107" s="8">
        <v>-45.129826999999999</v>
      </c>
      <c r="D107" s="2">
        <f t="shared" si="11"/>
        <v>14.118085000000001</v>
      </c>
      <c r="E107" s="16">
        <f t="shared" si="8"/>
        <v>-7</v>
      </c>
      <c r="F107" s="7">
        <f t="shared" si="9"/>
        <v>-5.6335980246888262</v>
      </c>
      <c r="G107" s="2">
        <f t="shared" si="10"/>
        <v>3.1413697693644935</v>
      </c>
    </row>
    <row r="108" spans="1:7" ht="15" thickBot="1" x14ac:dyDescent="0.4">
      <c r="A108" s="17">
        <v>44388</v>
      </c>
      <c r="B108" s="8">
        <v>-5.6864980000000003</v>
      </c>
      <c r="C108" s="8">
        <v>-15.904007999999999</v>
      </c>
      <c r="D108" s="2">
        <f t="shared" si="11"/>
        <v>29.587976000000005</v>
      </c>
      <c r="E108" s="16">
        <f t="shared" si="8"/>
        <v>-6</v>
      </c>
      <c r="F108" s="7">
        <f t="shared" si="9"/>
        <v>-5.6317815665914015</v>
      </c>
      <c r="G108" s="2">
        <f t="shared" si="10"/>
        <v>2.9938880849576239E-3</v>
      </c>
    </row>
    <row r="109" spans="1:7" ht="15" thickBot="1" x14ac:dyDescent="0.4">
      <c r="A109" s="17">
        <v>44388</v>
      </c>
      <c r="B109" s="8">
        <v>-5.7355159999999996</v>
      </c>
      <c r="C109" s="8">
        <v>-29.0138</v>
      </c>
      <c r="D109" s="2">
        <f t="shared" si="11"/>
        <v>16.870327999999997</v>
      </c>
      <c r="E109" s="16">
        <f t="shared" si="8"/>
        <v>-6</v>
      </c>
      <c r="F109" s="7">
        <f t="shared" si="9"/>
        <v>-5.6317815665914015</v>
      </c>
      <c r="G109" s="2">
        <f t="shared" si="10"/>
        <v>1.0760832674602877E-2</v>
      </c>
    </row>
    <row r="110" spans="1:7" ht="15" thickBot="1" x14ac:dyDescent="0.4">
      <c r="A110" s="17">
        <v>44389</v>
      </c>
      <c r="B110" s="8">
        <v>-6.6539529999999996</v>
      </c>
      <c r="C110" s="8">
        <v>-28.265509999999999</v>
      </c>
      <c r="D110" s="2">
        <f t="shared" si="11"/>
        <v>24.966113999999997</v>
      </c>
      <c r="E110" s="16">
        <f t="shared" si="8"/>
        <v>-5</v>
      </c>
      <c r="F110" s="7">
        <f t="shared" si="9"/>
        <v>-5.6305660354710954</v>
      </c>
      <c r="G110" s="2">
        <f t="shared" si="10"/>
        <v>1.0473208791676847</v>
      </c>
    </row>
    <row r="111" spans="1:7" ht="15" thickBot="1" x14ac:dyDescent="0.4">
      <c r="A111" s="17">
        <v>44389</v>
      </c>
      <c r="B111" s="8">
        <v>-6.7171609999999999</v>
      </c>
      <c r="C111" s="8">
        <v>-40.533884</v>
      </c>
      <c r="D111" s="2">
        <f t="shared" si="11"/>
        <v>13.203403999999999</v>
      </c>
      <c r="E111" s="16">
        <f t="shared" si="8"/>
        <v>-5</v>
      </c>
      <c r="F111" s="7">
        <f t="shared" si="9"/>
        <v>-5.6305660354710954</v>
      </c>
      <c r="G111" s="2">
        <f t="shared" si="10"/>
        <v>1.1806886169395714</v>
      </c>
    </row>
    <row r="112" spans="1:7" ht="15" thickBot="1" x14ac:dyDescent="0.4">
      <c r="A112" s="17">
        <v>44389</v>
      </c>
      <c r="B112" s="9">
        <v>-7.3414919999999997</v>
      </c>
      <c r="C112" s="9">
        <v>-35.174945000000001</v>
      </c>
      <c r="D112" s="2">
        <f t="shared" si="11"/>
        <v>23.556990999999996</v>
      </c>
      <c r="E112" s="16">
        <f t="shared" si="8"/>
        <v>-5</v>
      </c>
      <c r="F112" s="7">
        <f t="shared" si="9"/>
        <v>-5.6305660354710954</v>
      </c>
      <c r="G112" s="2">
        <f t="shared" si="10"/>
        <v>2.9272676560991617</v>
      </c>
    </row>
    <row r="113" spans="1:7" ht="15" thickBot="1" x14ac:dyDescent="0.4">
      <c r="A113" s="17">
        <v>44390</v>
      </c>
      <c r="B113" s="8">
        <v>-6.0888200000000001</v>
      </c>
      <c r="C113" s="8">
        <v>-36.825800000000001</v>
      </c>
      <c r="D113" s="2">
        <f t="shared" si="11"/>
        <v>11.88476</v>
      </c>
      <c r="E113" s="16">
        <f t="shared" si="8"/>
        <v>-4</v>
      </c>
      <c r="F113" s="7">
        <f t="shared" si="9"/>
        <v>-5.6299517915160111</v>
      </c>
      <c r="G113" s="2">
        <f t="shared" si="10"/>
        <v>0.21056003275730562</v>
      </c>
    </row>
    <row r="114" spans="1:7" ht="15" thickBot="1" x14ac:dyDescent="0.4">
      <c r="A114" s="17">
        <v>44390</v>
      </c>
      <c r="B114" s="8">
        <v>-5.9573799999999997</v>
      </c>
      <c r="C114" s="8">
        <v>-37.530900000000003</v>
      </c>
      <c r="D114" s="2">
        <f t="shared" si="11"/>
        <v>10.128139999999995</v>
      </c>
      <c r="E114" s="16">
        <f t="shared" si="8"/>
        <v>-4</v>
      </c>
      <c r="F114" s="7">
        <f t="shared" si="9"/>
        <v>-5.6299517915160111</v>
      </c>
      <c r="G114" s="2">
        <f t="shared" si="10"/>
        <v>0.10720923171103429</v>
      </c>
    </row>
    <row r="115" spans="1:7" ht="15" thickBot="1" x14ac:dyDescent="0.4">
      <c r="A115" s="17">
        <v>44758</v>
      </c>
      <c r="B115" s="8">
        <v>-8.0763839999999991</v>
      </c>
      <c r="C115" s="8">
        <v>-56.898797000000002</v>
      </c>
      <c r="D115" s="2">
        <f t="shared" si="11"/>
        <v>7.7122749999999911</v>
      </c>
      <c r="E115" s="16">
        <f t="shared" si="8"/>
        <v>364</v>
      </c>
      <c r="F115" s="7">
        <f t="shared" si="9"/>
        <v>-5.6317177116368828</v>
      </c>
      <c r="G115" s="2">
        <f t="shared" si="10"/>
        <v>5.9763932614590951</v>
      </c>
    </row>
    <row r="116" spans="1:7" ht="15" thickBot="1" x14ac:dyDescent="0.4">
      <c r="A116" s="17">
        <v>44799</v>
      </c>
      <c r="B116" s="8">
        <v>-4.4830170000000003</v>
      </c>
      <c r="C116" s="8">
        <v>-1.9156930000000001</v>
      </c>
      <c r="D116" s="2">
        <f t="shared" si="11"/>
        <v>33.948443000000005</v>
      </c>
      <c r="E116" s="16">
        <f t="shared" si="8"/>
        <v>405</v>
      </c>
      <c r="F116" s="7">
        <f t="shared" si="9"/>
        <v>-6.172366415770294</v>
      </c>
      <c r="G116" s="2">
        <f t="shared" si="10"/>
        <v>2.8539014485634326</v>
      </c>
    </row>
    <row r="117" spans="1:7" ht="15" thickBot="1" x14ac:dyDescent="0.4">
      <c r="A117" s="17">
        <v>44809</v>
      </c>
      <c r="B117" s="8">
        <v>-8.6201670000000004</v>
      </c>
      <c r="C117" s="8">
        <v>-30.223956999999999</v>
      </c>
      <c r="D117" s="2">
        <f t="shared" si="11"/>
        <v>38.737379000000004</v>
      </c>
      <c r="E117" s="16">
        <f t="shared" si="8"/>
        <v>415</v>
      </c>
      <c r="F117" s="7">
        <f t="shared" si="9"/>
        <v>-6.4309629423897725</v>
      </c>
      <c r="G117" s="2">
        <f t="shared" si="10"/>
        <v>4.7926144058570861</v>
      </c>
    </row>
    <row r="118" spans="1:7" ht="15" thickBot="1" x14ac:dyDescent="0.4">
      <c r="A118" s="17">
        <v>44617</v>
      </c>
      <c r="B118" s="8">
        <v>-11.746286</v>
      </c>
      <c r="C118" s="8">
        <v>-31.292473999999999</v>
      </c>
      <c r="D118" s="2">
        <f t="shared" si="11"/>
        <v>62.677813999999998</v>
      </c>
      <c r="E118" s="16">
        <f t="shared" si="8"/>
        <v>223</v>
      </c>
      <c r="F118" s="7">
        <f t="shared" si="9"/>
        <v>-9.1351634415337379</v>
      </c>
      <c r="G118" s="2">
        <f t="shared" si="10"/>
        <v>6.8179610153313961</v>
      </c>
    </row>
    <row r="119" spans="1:7" ht="15" thickBot="1" x14ac:dyDescent="0.4">
      <c r="A119" s="17">
        <v>44617</v>
      </c>
      <c r="B119" s="8">
        <v>-13.501953</v>
      </c>
      <c r="C119" s="8">
        <v>-84.960223999999997</v>
      </c>
      <c r="D119" s="2">
        <f t="shared" si="11"/>
        <v>23.055400000000006</v>
      </c>
      <c r="E119" s="16">
        <f t="shared" si="8"/>
        <v>223</v>
      </c>
      <c r="F119" s="7">
        <f t="shared" si="9"/>
        <v>-9.1351634415337379</v>
      </c>
      <c r="G119" s="2">
        <f t="shared" si="10"/>
        <v>19.068851047929975</v>
      </c>
    </row>
    <row r="120" spans="1:7" ht="15" thickBot="1" x14ac:dyDescent="0.4">
      <c r="A120" s="17">
        <v>44627</v>
      </c>
      <c r="B120" s="8">
        <v>-3.7366899999999998</v>
      </c>
      <c r="C120" s="8">
        <v>-22.417978999999999</v>
      </c>
      <c r="D120" s="2">
        <f t="shared" si="11"/>
        <v>7.4755409999999998</v>
      </c>
      <c r="E120" s="16">
        <f t="shared" si="8"/>
        <v>233</v>
      </c>
      <c r="F120" s="7">
        <f t="shared" si="9"/>
        <v>-8.8745593543454238</v>
      </c>
      <c r="G120" s="2">
        <f t="shared" si="10"/>
        <v>26.397701502321869</v>
      </c>
    </row>
    <row r="121" spans="1:7" ht="15" thickBot="1" x14ac:dyDescent="0.4">
      <c r="A121" s="17">
        <v>44644</v>
      </c>
      <c r="B121" s="8">
        <v>-5.3604279999999997</v>
      </c>
      <c r="C121" s="8">
        <v>-24.548387999999999</v>
      </c>
      <c r="D121" s="2">
        <f t="shared" si="11"/>
        <v>18.335035999999999</v>
      </c>
      <c r="E121" s="16">
        <f t="shared" si="8"/>
        <v>250</v>
      </c>
      <c r="F121" s="7">
        <f t="shared" si="9"/>
        <v>-8.3537777101254527</v>
      </c>
      <c r="G121" s="2">
        <f t="shared" si="10"/>
        <v>8.9601424871081328</v>
      </c>
    </row>
    <row r="122" spans="1:7" ht="15" thickBot="1" x14ac:dyDescent="0.4">
      <c r="A122" s="17">
        <v>44646</v>
      </c>
      <c r="B122" s="8">
        <v>-12.17886</v>
      </c>
      <c r="C122" s="8">
        <v>-77.733510999999993</v>
      </c>
      <c r="D122" s="2">
        <f t="shared" si="11"/>
        <v>19.697369000000009</v>
      </c>
      <c r="E122" s="16">
        <f t="shared" si="8"/>
        <v>252</v>
      </c>
      <c r="F122" s="7">
        <f t="shared" si="9"/>
        <v>-8.2877061943335306</v>
      </c>
      <c r="G122" s="2">
        <f t="shared" si="10"/>
        <v>15.14107793935265</v>
      </c>
    </row>
    <row r="123" spans="1:7" ht="15" thickBot="1" x14ac:dyDescent="0.4">
      <c r="A123" s="17">
        <v>44651</v>
      </c>
      <c r="B123" s="9">
        <v>-6.1329719999999996</v>
      </c>
      <c r="C123" s="9">
        <v>-23.025957999999999</v>
      </c>
      <c r="D123" s="2">
        <f t="shared" si="11"/>
        <v>26.037817999999998</v>
      </c>
      <c r="E123" s="16">
        <f t="shared" si="8"/>
        <v>257</v>
      </c>
      <c r="F123" s="7">
        <f t="shared" si="9"/>
        <v>-8.1194446781001588</v>
      </c>
      <c r="G123" s="2">
        <f t="shared" si="10"/>
        <v>3.9460737008384186</v>
      </c>
    </row>
    <row r="124" spans="1:7" ht="15" thickBot="1" x14ac:dyDescent="0.4">
      <c r="A124" s="17">
        <v>44659</v>
      </c>
      <c r="B124" s="9">
        <v>-9.2854159999999997</v>
      </c>
      <c r="C124" s="9">
        <v>-103.924993</v>
      </c>
      <c r="D124" s="2">
        <f t="shared" si="11"/>
        <v>-29.641665000000003</v>
      </c>
      <c r="E124" s="16">
        <f t="shared" si="8"/>
        <v>265</v>
      </c>
      <c r="F124" s="7">
        <f t="shared" si="9"/>
        <v>-7.8436748890105186</v>
      </c>
      <c r="G124" s="2">
        <f t="shared" si="10"/>
        <v>2.0786174311171832</v>
      </c>
    </row>
    <row r="125" spans="1:7" ht="15" thickBot="1" x14ac:dyDescent="0.4">
      <c r="A125" s="17">
        <v>44660</v>
      </c>
      <c r="B125" s="8">
        <v>-11.830468</v>
      </c>
      <c r="C125" s="8">
        <v>-347.25849199999999</v>
      </c>
      <c r="D125" s="2">
        <f t="shared" si="11"/>
        <v>-252.61474799999999</v>
      </c>
      <c r="E125" s="16">
        <f t="shared" si="8"/>
        <v>266</v>
      </c>
      <c r="F125" s="7">
        <f t="shared" si="9"/>
        <v>-7.8088505623691233</v>
      </c>
      <c r="G125" s="2">
        <f t="shared" si="10"/>
        <v>16.173406814656737</v>
      </c>
    </row>
    <row r="126" spans="1:7" ht="15" thickBot="1" x14ac:dyDescent="0.4">
      <c r="A126" s="17">
        <v>44661</v>
      </c>
      <c r="B126" s="9">
        <v>-6.9379650000000002</v>
      </c>
      <c r="C126" s="9">
        <v>-145.266245</v>
      </c>
      <c r="D126" s="2">
        <f t="shared" si="11"/>
        <v>-89.762524999999997</v>
      </c>
      <c r="E126" s="16">
        <f t="shared" si="8"/>
        <v>267</v>
      </c>
      <c r="F126" s="7">
        <f t="shared" si="9"/>
        <v>-7.773982050176401</v>
      </c>
      <c r="G126" s="2">
        <f t="shared" si="10"/>
        <v>0.69892450818565066</v>
      </c>
    </row>
    <row r="127" spans="1:7" ht="15" thickBot="1" x14ac:dyDescent="0.4">
      <c r="A127" s="17">
        <v>44670</v>
      </c>
      <c r="B127" s="9">
        <v>-9.073461</v>
      </c>
      <c r="C127" s="9">
        <v>-18.533214000000001</v>
      </c>
      <c r="D127" s="2">
        <f t="shared" si="11"/>
        <v>54.054473999999999</v>
      </c>
      <c r="E127" s="16">
        <f t="shared" si="8"/>
        <v>276</v>
      </c>
      <c r="F127" s="7">
        <f t="shared" si="9"/>
        <v>-7.4598838127804221</v>
      </c>
      <c r="G127" s="2">
        <f t="shared" si="10"/>
        <v>2.6036313391154446</v>
      </c>
    </row>
    <row r="128" spans="1:7" ht="15" thickBot="1" x14ac:dyDescent="0.4">
      <c r="A128" s="17">
        <v>44685</v>
      </c>
      <c r="B128" s="9">
        <v>-10.950443999999999</v>
      </c>
      <c r="C128" s="9">
        <v>-119.56066</v>
      </c>
      <c r="D128" s="2">
        <f t="shared" si="11"/>
        <v>-31.957108000000005</v>
      </c>
      <c r="E128" s="16">
        <f t="shared" si="8"/>
        <v>291</v>
      </c>
      <c r="F128" s="7">
        <f t="shared" si="9"/>
        <v>-6.9506945525728776</v>
      </c>
      <c r="G128" s="2">
        <f t="shared" si="10"/>
        <v>15.997995642193564</v>
      </c>
    </row>
    <row r="129" spans="1:7" ht="15" thickBot="1" x14ac:dyDescent="0.4">
      <c r="A129" s="17">
        <v>44686</v>
      </c>
      <c r="B129" s="8">
        <v>-4.3506660000000004</v>
      </c>
      <c r="C129" s="8">
        <v>-8.0683670000000003</v>
      </c>
      <c r="D129" s="2">
        <f t="shared" si="11"/>
        <v>26.736961000000001</v>
      </c>
      <c r="E129" s="16">
        <f t="shared" si="8"/>
        <v>292</v>
      </c>
      <c r="F129" s="7">
        <f t="shared" si="9"/>
        <v>-6.9180597351438822</v>
      </c>
      <c r="G129" s="2">
        <f t="shared" si="10"/>
        <v>6.5915105912560525</v>
      </c>
    </row>
    <row r="130" spans="1:7" ht="15" thickBot="1" x14ac:dyDescent="0.4">
      <c r="A130" s="23">
        <v>44332</v>
      </c>
      <c r="B130" s="8">
        <v>-6.1469259999999997</v>
      </c>
      <c r="C130" s="8">
        <v>-35.864736000000001</v>
      </c>
      <c r="D130" s="2">
        <f t="shared" si="11"/>
        <v>13.310671999999997</v>
      </c>
      <c r="E130" s="16">
        <f t="shared" si="8"/>
        <v>-62</v>
      </c>
      <c r="F130" s="7">
        <f t="shared" si="9"/>
        <v>-6.5756591904475483</v>
      </c>
      <c r="G130" s="2">
        <f t="shared" si="10"/>
        <v>0.18381214859133402</v>
      </c>
    </row>
    <row r="131" spans="1:7" ht="15" thickBot="1" x14ac:dyDescent="0.4">
      <c r="A131" s="17">
        <v>44700</v>
      </c>
      <c r="B131" s="8">
        <v>-3.963759</v>
      </c>
      <c r="C131" s="8">
        <v>-6.9634039999999997</v>
      </c>
      <c r="D131" s="2">
        <f t="shared" si="11"/>
        <v>24.746668</v>
      </c>
      <c r="E131" s="16">
        <f t="shared" si="8"/>
        <v>306</v>
      </c>
      <c r="F131" s="7">
        <f t="shared" si="9"/>
        <v>-6.4885179105547035</v>
      </c>
      <c r="G131" s="2">
        <f t="shared" si="10"/>
        <v>6.374407556425373</v>
      </c>
    </row>
    <row r="132" spans="1:7" ht="15" thickBot="1" x14ac:dyDescent="0.4">
      <c r="A132" s="17">
        <v>44709</v>
      </c>
      <c r="B132" s="8">
        <v>-8.8400479999999995</v>
      </c>
      <c r="C132" s="8">
        <v>-53.297311999999998</v>
      </c>
      <c r="D132" s="2">
        <f t="shared" si="11"/>
        <v>17.423071999999998</v>
      </c>
      <c r="E132" s="16">
        <f t="shared" si="8"/>
        <v>315</v>
      </c>
      <c r="F132" s="7">
        <f t="shared" si="9"/>
        <v>-6.24671864560431</v>
      </c>
      <c r="G132" s="2">
        <f t="shared" si="10"/>
        <v>6.7253571403703631</v>
      </c>
    </row>
    <row r="133" spans="1:7" ht="15" thickBot="1" x14ac:dyDescent="0.4">
      <c r="A133" s="17">
        <v>44721</v>
      </c>
      <c r="B133" s="9">
        <v>-5.7168890000000001</v>
      </c>
      <c r="C133" s="9">
        <v>-38.666074999999999</v>
      </c>
      <c r="D133" s="2">
        <f t="shared" si="11"/>
        <v>7.0690370000000016</v>
      </c>
      <c r="E133" s="16">
        <f t="shared" si="8"/>
        <v>327</v>
      </c>
      <c r="F133" s="7">
        <f t="shared" si="9"/>
        <v>-5.9778594174011737</v>
      </c>
      <c r="G133" s="2">
        <f t="shared" si="10"/>
        <v>6.8105558758542739E-2</v>
      </c>
    </row>
    <row r="134" spans="1:7" ht="15" thickBot="1" x14ac:dyDescent="0.4">
      <c r="A134" s="17">
        <v>44739</v>
      </c>
      <c r="B134" s="9">
        <v>-3.333059</v>
      </c>
      <c r="C134" s="9">
        <v>-16.317912</v>
      </c>
      <c r="D134" s="2">
        <f t="shared" si="11"/>
        <v>10.34656</v>
      </c>
      <c r="E134" s="16">
        <f t="shared" si="8"/>
        <v>345</v>
      </c>
      <c r="F134" s="7">
        <f t="shared" si="9"/>
        <v>-5.711409484122699</v>
      </c>
      <c r="G134" s="2">
        <f t="shared" si="10"/>
        <v>5.6565510253266771</v>
      </c>
    </row>
    <row r="135" spans="1:7" ht="15" thickBot="1" x14ac:dyDescent="0.4">
      <c r="A135" s="17">
        <v>44747</v>
      </c>
      <c r="B135" s="9">
        <v>-11.138325999999999</v>
      </c>
      <c r="C135" s="9">
        <v>-104.778097</v>
      </c>
      <c r="D135" s="2">
        <f t="shared" si="11"/>
        <v>-15.671489000000008</v>
      </c>
      <c r="E135" s="16">
        <f t="shared" si="8"/>
        <v>353</v>
      </c>
      <c r="F135" s="7">
        <f t="shared" si="9"/>
        <v>-5.6516691589222088</v>
      </c>
      <c r="G135" s="2">
        <f t="shared" si="10"/>
        <v>30.103403291745717</v>
      </c>
    </row>
    <row r="136" spans="1:7" ht="15" thickBot="1" x14ac:dyDescent="0.4">
      <c r="A136" s="17">
        <v>44760</v>
      </c>
      <c r="B136" s="8">
        <v>-3.0990820000000001</v>
      </c>
      <c r="C136" s="8">
        <v>-9.7884170000000008</v>
      </c>
      <c r="D136" s="2">
        <f t="shared" si="11"/>
        <v>15.004239</v>
      </c>
      <c r="E136" s="16">
        <f t="shared" ref="E136:E199" si="15">A136-$A$49</f>
        <v>366</v>
      </c>
      <c r="F136" s="7">
        <f t="shared" ref="F136:F199" si="16">$I$48+$I$49*COS((2*PI()/365)*E136+$I$50)</f>
        <v>-5.6359000120555116</v>
      </c>
      <c r="G136" s="2">
        <f t="shared" si="10"/>
        <v>6.435445626289277</v>
      </c>
    </row>
    <row r="137" spans="1:7" ht="15" thickBot="1" x14ac:dyDescent="0.4">
      <c r="A137" s="17">
        <v>44795</v>
      </c>
      <c r="B137" s="9">
        <v>-5.058929</v>
      </c>
      <c r="C137" s="9">
        <v>-21.982444999999998</v>
      </c>
      <c r="D137" s="2">
        <f t="shared" si="11"/>
        <v>18.488987000000002</v>
      </c>
      <c r="E137" s="16">
        <f t="shared" si="15"/>
        <v>401</v>
      </c>
      <c r="F137" s="7">
        <f t="shared" si="16"/>
        <v>-6.0808517767916364</v>
      </c>
      <c r="G137" s="2">
        <f t="shared" ref="G137:G200" si="17">(F137-B137)^2</f>
        <v>1.0443261617255286</v>
      </c>
    </row>
    <row r="138" spans="1:7" ht="15" thickBot="1" x14ac:dyDescent="0.4">
      <c r="A138" s="17">
        <v>44796</v>
      </c>
      <c r="B138" s="9">
        <v>-8.6031010000000006</v>
      </c>
      <c r="C138" s="9">
        <v>-161.05506</v>
      </c>
      <c r="D138" s="2">
        <f t="shared" si="11"/>
        <v>-92.230251999999993</v>
      </c>
      <c r="E138" s="16">
        <f t="shared" si="15"/>
        <v>402</v>
      </c>
      <c r="F138" s="7">
        <f t="shared" si="16"/>
        <v>-6.1030452612464092</v>
      </c>
      <c r="G138" s="2">
        <f t="shared" si="17"/>
        <v>6.2502786968747657</v>
      </c>
    </row>
    <row r="139" spans="1:7" ht="15" thickBot="1" x14ac:dyDescent="0.4">
      <c r="A139" s="17">
        <v>45182</v>
      </c>
      <c r="B139" s="8">
        <v>-7.200628</v>
      </c>
      <c r="C139" s="8">
        <v>-43.574005</v>
      </c>
      <c r="D139" s="2">
        <f t="shared" si="11"/>
        <v>14.031019000000001</v>
      </c>
      <c r="E139" s="16">
        <f t="shared" si="15"/>
        <v>788</v>
      </c>
      <c r="F139" s="7">
        <f t="shared" si="16"/>
        <v>-6.6643972062346926</v>
      </c>
      <c r="G139" s="2">
        <f t="shared" si="17"/>
        <v>0.28754346418217169</v>
      </c>
    </row>
    <row r="140" spans="1:7" ht="15" thickBot="1" x14ac:dyDescent="0.4">
      <c r="A140" s="17">
        <v>45188</v>
      </c>
      <c r="B140" s="8">
        <v>-4.4091209999999998</v>
      </c>
      <c r="C140" s="8">
        <v>-17.672263000000001</v>
      </c>
      <c r="D140" s="2">
        <f t="shared" si="11"/>
        <v>17.600704999999998</v>
      </c>
      <c r="E140" s="16">
        <f t="shared" si="15"/>
        <v>794</v>
      </c>
      <c r="F140" s="7">
        <f t="shared" si="16"/>
        <v>-6.8520971240043931</v>
      </c>
      <c r="G140" s="2">
        <f t="shared" si="17"/>
        <v>5.9681323424555286</v>
      </c>
    </row>
    <row r="141" spans="1:7" ht="15" thickBot="1" x14ac:dyDescent="0.4">
      <c r="A141" s="17">
        <v>44902</v>
      </c>
      <c r="B141" s="8">
        <v>-5.3483210000000003</v>
      </c>
      <c r="C141" s="8">
        <v>-17.089638999999998</v>
      </c>
      <c r="D141" s="2">
        <f t="shared" si="11"/>
        <v>25.696929000000004</v>
      </c>
      <c r="E141" s="16">
        <f t="shared" si="15"/>
        <v>508</v>
      </c>
      <c r="F141" s="7">
        <f t="shared" si="16"/>
        <v>-9.311711198652187</v>
      </c>
      <c r="G141" s="2">
        <f t="shared" si="17"/>
        <v>15.70846186677222</v>
      </c>
    </row>
    <row r="142" spans="1:7" ht="15" thickBot="1" x14ac:dyDescent="0.4">
      <c r="A142" s="17">
        <v>44902</v>
      </c>
      <c r="B142" s="8">
        <v>-5.3252410000000001</v>
      </c>
      <c r="C142" s="8">
        <v>-17.082674999999998</v>
      </c>
      <c r="D142" s="2">
        <f t="shared" ref="D142:D205" si="18">C142-8*B142</f>
        <v>25.519253000000003</v>
      </c>
      <c r="E142" s="16">
        <f t="shared" si="15"/>
        <v>508</v>
      </c>
      <c r="F142" s="7">
        <f t="shared" si="16"/>
        <v>-9.311711198652187</v>
      </c>
      <c r="G142" s="2">
        <f t="shared" si="17"/>
        <v>15.891944644742006</v>
      </c>
    </row>
    <row r="143" spans="1:7" ht="15" thickBot="1" x14ac:dyDescent="0.4">
      <c r="A143" s="17">
        <v>44930</v>
      </c>
      <c r="B143" s="8">
        <v>-8.3487760000000009</v>
      </c>
      <c r="C143" s="8">
        <v>-53.542636999999999</v>
      </c>
      <c r="D143" s="2">
        <f t="shared" si="18"/>
        <v>13.247571000000008</v>
      </c>
      <c r="E143" s="16">
        <f t="shared" si="15"/>
        <v>536</v>
      </c>
      <c r="F143" s="7">
        <f t="shared" si="16"/>
        <v>-9.6702841492718274</v>
      </c>
      <c r="G143" s="2">
        <f t="shared" si="17"/>
        <v>1.7463837885918483</v>
      </c>
    </row>
    <row r="144" spans="1:7" ht="15" thickBot="1" x14ac:dyDescent="0.4">
      <c r="A144" s="17">
        <v>44930</v>
      </c>
      <c r="B144" s="8">
        <v>-8.352195</v>
      </c>
      <c r="C144" s="8">
        <v>-54.814847999999998</v>
      </c>
      <c r="D144" s="2">
        <f t="shared" si="18"/>
        <v>12.002712000000002</v>
      </c>
      <c r="E144" s="16">
        <f t="shared" si="15"/>
        <v>536</v>
      </c>
      <c r="F144" s="7">
        <f t="shared" si="16"/>
        <v>-9.6702841492718274</v>
      </c>
      <c r="G144" s="2">
        <f t="shared" si="17"/>
        <v>1.7373590054281298</v>
      </c>
    </row>
    <row r="145" spans="1:7" ht="15" thickBot="1" x14ac:dyDescent="0.4">
      <c r="A145" s="17">
        <v>44946</v>
      </c>
      <c r="B145" s="8">
        <v>-7.8230550000000001</v>
      </c>
      <c r="C145" s="8">
        <v>-45.996434999999998</v>
      </c>
      <c r="D145" s="2">
        <f t="shared" si="18"/>
        <v>16.588005000000003</v>
      </c>
      <c r="E145" s="16">
        <f t="shared" si="15"/>
        <v>552</v>
      </c>
      <c r="F145" s="7">
        <f t="shared" si="16"/>
        <v>-9.6704879027531696</v>
      </c>
      <c r="G145" s="2">
        <f t="shared" si="17"/>
        <v>3.413008330175002</v>
      </c>
    </row>
    <row r="146" spans="1:7" ht="15" thickBot="1" x14ac:dyDescent="0.4">
      <c r="A146" s="17">
        <v>44946</v>
      </c>
      <c r="B146" s="8">
        <v>-8.0320610000000006</v>
      </c>
      <c r="C146" s="8">
        <v>-44.086379000000001</v>
      </c>
      <c r="D146" s="2">
        <f t="shared" si="18"/>
        <v>20.170109000000004</v>
      </c>
      <c r="E146" s="16">
        <f t="shared" si="15"/>
        <v>552</v>
      </c>
      <c r="F146" s="7">
        <f t="shared" si="16"/>
        <v>-9.6704879027531696</v>
      </c>
      <c r="G146" s="2">
        <f t="shared" si="17"/>
        <v>2.6844427156653423</v>
      </c>
    </row>
    <row r="147" spans="1:7" ht="15" thickBot="1" x14ac:dyDescent="0.4">
      <c r="A147" s="17">
        <v>44952</v>
      </c>
      <c r="B147" s="8">
        <v>-14.036816</v>
      </c>
      <c r="C147" s="8">
        <v>-93.220269999999999</v>
      </c>
      <c r="D147" s="2">
        <f t="shared" si="18"/>
        <v>19.074258</v>
      </c>
      <c r="E147" s="16">
        <f t="shared" si="15"/>
        <v>558</v>
      </c>
      <c r="F147" s="7">
        <f t="shared" si="16"/>
        <v>-9.6311179640304463</v>
      </c>
      <c r="G147" s="2">
        <f t="shared" si="17"/>
        <v>19.410175184145984</v>
      </c>
    </row>
    <row r="148" spans="1:7" ht="15" thickBot="1" x14ac:dyDescent="0.4">
      <c r="A148" s="17">
        <v>44952</v>
      </c>
      <c r="B148" s="8">
        <v>-13.898334</v>
      </c>
      <c r="C148" s="8">
        <v>-90.631741000000005</v>
      </c>
      <c r="D148" s="2">
        <f t="shared" si="18"/>
        <v>20.554930999999996</v>
      </c>
      <c r="E148" s="16">
        <f t="shared" si="15"/>
        <v>558</v>
      </c>
      <c r="F148" s="7">
        <f t="shared" si="16"/>
        <v>-9.6311179640304463</v>
      </c>
      <c r="G148" s="2">
        <f t="shared" si="17"/>
        <v>18.209132697635713</v>
      </c>
    </row>
    <row r="149" spans="1:7" ht="15" thickBot="1" x14ac:dyDescent="0.4">
      <c r="A149" s="17">
        <v>44858</v>
      </c>
      <c r="B149" s="8">
        <v>-4.7402959999999998</v>
      </c>
      <c r="C149" s="8">
        <v>-9.7085460000000001</v>
      </c>
      <c r="D149" s="2">
        <f t="shared" si="18"/>
        <v>28.213822</v>
      </c>
      <c r="E149" s="16">
        <f t="shared" si="15"/>
        <v>464</v>
      </c>
      <c r="F149" s="7">
        <f t="shared" si="16"/>
        <v>-8.0496598924743896</v>
      </c>
      <c r="G149" s="2">
        <f t="shared" si="17"/>
        <v>10.951889372813245</v>
      </c>
    </row>
    <row r="150" spans="1:7" ht="15" thickBot="1" x14ac:dyDescent="0.4">
      <c r="A150" s="17">
        <v>44862</v>
      </c>
      <c r="B150" s="8">
        <v>-7.4471809999999996</v>
      </c>
      <c r="C150" s="8">
        <v>-38.090350999999998</v>
      </c>
      <c r="D150" s="2">
        <f t="shared" si="18"/>
        <v>21.487096999999999</v>
      </c>
      <c r="E150" s="16">
        <f t="shared" si="15"/>
        <v>468</v>
      </c>
      <c r="F150" s="7">
        <f t="shared" si="16"/>
        <v>-8.1857947512671849</v>
      </c>
      <c r="G150" s="2">
        <f t="shared" si="17"/>
        <v>0.54555027356098351</v>
      </c>
    </row>
    <row r="151" spans="1:7" ht="15" thickBot="1" x14ac:dyDescent="0.4">
      <c r="A151" s="17">
        <v>44877</v>
      </c>
      <c r="B151" s="8">
        <v>-4.1806390000000002</v>
      </c>
      <c r="C151" s="8">
        <v>-5.7561140000000002</v>
      </c>
      <c r="D151" s="2">
        <f t="shared" si="18"/>
        <v>27.688998000000002</v>
      </c>
      <c r="E151" s="16">
        <f t="shared" si="15"/>
        <v>483</v>
      </c>
      <c r="F151" s="7">
        <f t="shared" si="16"/>
        <v>-8.6689790241885127</v>
      </c>
      <c r="G151" s="2">
        <f t="shared" si="17"/>
        <v>20.145196172732536</v>
      </c>
    </row>
    <row r="152" spans="1:7" ht="15" thickBot="1" x14ac:dyDescent="0.4">
      <c r="A152" s="17">
        <v>44892</v>
      </c>
      <c r="B152" s="8">
        <v>-10.083952999999999</v>
      </c>
      <c r="C152" s="8">
        <v>-55.424272999999999</v>
      </c>
      <c r="D152" s="2">
        <f t="shared" si="18"/>
        <v>25.247350999999995</v>
      </c>
      <c r="E152" s="16">
        <f t="shared" si="15"/>
        <v>498</v>
      </c>
      <c r="F152" s="7">
        <f t="shared" si="16"/>
        <v>-9.085246141134883</v>
      </c>
      <c r="G152" s="2">
        <f t="shared" si="17"/>
        <v>0.99741538994422718</v>
      </c>
    </row>
    <row r="153" spans="1:7" ht="15" thickBot="1" x14ac:dyDescent="0.4">
      <c r="A153" s="17">
        <v>44895</v>
      </c>
      <c r="B153" s="8">
        <v>-9.2763939999999998</v>
      </c>
      <c r="C153" s="8">
        <v>-55.463138000000001</v>
      </c>
      <c r="D153" s="2">
        <f t="shared" si="18"/>
        <v>18.748013999999998</v>
      </c>
      <c r="E153" s="16">
        <f t="shared" si="15"/>
        <v>501</v>
      </c>
      <c r="F153" s="7">
        <f t="shared" si="16"/>
        <v>-9.15794071642107</v>
      </c>
      <c r="G153" s="2">
        <f t="shared" si="17"/>
        <v>1.4031180390630364E-2</v>
      </c>
    </row>
    <row r="154" spans="1:7" ht="15" thickBot="1" x14ac:dyDescent="0.4">
      <c r="A154" s="17">
        <v>44898</v>
      </c>
      <c r="B154" s="8">
        <v>-4.9218400000000004</v>
      </c>
      <c r="C154" s="8">
        <v>-7.0082529999999998</v>
      </c>
      <c r="D154" s="2">
        <f t="shared" si="18"/>
        <v>32.366467</v>
      </c>
      <c r="E154" s="16">
        <f t="shared" si="15"/>
        <v>504</v>
      </c>
      <c r="F154" s="7">
        <f t="shared" si="16"/>
        <v>-9.2266405302627046</v>
      </c>
      <c r="G154" s="2">
        <f t="shared" si="17"/>
        <v>18.531307605350058</v>
      </c>
    </row>
    <row r="155" spans="1:7" ht="15" thickBot="1" x14ac:dyDescent="0.4">
      <c r="A155" s="17">
        <v>44989</v>
      </c>
      <c r="B155" s="8">
        <v>-5.2655779999999996</v>
      </c>
      <c r="C155" s="8">
        <v>-31.868400999999999</v>
      </c>
      <c r="D155" s="2">
        <f t="shared" si="18"/>
        <v>10.256222999999999</v>
      </c>
      <c r="E155" s="16">
        <f t="shared" si="15"/>
        <v>595</v>
      </c>
      <c r="F155" s="7">
        <f t="shared" si="16"/>
        <v>-8.9568843147645865</v>
      </c>
      <c r="G155" s="2">
        <f t="shared" si="17"/>
        <v>13.625742309420914</v>
      </c>
    </row>
    <row r="156" spans="1:7" ht="15" thickBot="1" x14ac:dyDescent="0.4">
      <c r="A156" s="17">
        <v>45000</v>
      </c>
      <c r="B156" s="8">
        <v>-11.900105999999999</v>
      </c>
      <c r="C156" s="8">
        <v>-93.799246999999994</v>
      </c>
      <c r="D156" s="2">
        <f t="shared" si="18"/>
        <v>1.4016009999999994</v>
      </c>
      <c r="E156" s="16">
        <f t="shared" si="15"/>
        <v>606</v>
      </c>
      <c r="F156" s="7">
        <f t="shared" si="16"/>
        <v>-8.6398135277606762</v>
      </c>
      <c r="G156" s="2">
        <f t="shared" si="17"/>
        <v>10.629507004540397</v>
      </c>
    </row>
    <row r="157" spans="1:7" ht="15" thickBot="1" x14ac:dyDescent="0.4">
      <c r="A157" s="17">
        <v>45000</v>
      </c>
      <c r="B157" s="8">
        <v>-11.983445</v>
      </c>
      <c r="C157" s="8">
        <v>-100.406085</v>
      </c>
      <c r="D157" s="2">
        <f t="shared" si="18"/>
        <v>-4.538525000000007</v>
      </c>
      <c r="E157" s="16">
        <f t="shared" si="15"/>
        <v>606</v>
      </c>
      <c r="F157" s="7">
        <f t="shared" si="16"/>
        <v>-8.6398135277606762</v>
      </c>
      <c r="G157" s="2">
        <f t="shared" si="17"/>
        <v>11.179871422149306</v>
      </c>
    </row>
    <row r="158" spans="1:7" ht="15" thickBot="1" x14ac:dyDescent="0.4">
      <c r="A158" s="17">
        <v>45008</v>
      </c>
      <c r="B158" s="9">
        <v>-3.7292369999999999</v>
      </c>
      <c r="C158" s="9">
        <v>-22.260407000000001</v>
      </c>
      <c r="D158" s="2">
        <f t="shared" si="18"/>
        <v>7.5734889999999986</v>
      </c>
      <c r="E158" s="16">
        <f t="shared" si="15"/>
        <v>614</v>
      </c>
      <c r="F158" s="7">
        <f t="shared" si="16"/>
        <v>-8.3865098592746072</v>
      </c>
      <c r="G158" s="2">
        <f t="shared" si="17"/>
        <v>21.690190485735879</v>
      </c>
    </row>
    <row r="159" spans="1:7" ht="15" thickBot="1" x14ac:dyDescent="0.4">
      <c r="A159" s="17">
        <v>45010</v>
      </c>
      <c r="B159" s="8">
        <v>-3.6235279999999999</v>
      </c>
      <c r="C159" s="8">
        <v>-23.525925999999998</v>
      </c>
      <c r="D159" s="2">
        <f t="shared" si="18"/>
        <v>5.4622980000000005</v>
      </c>
      <c r="E159" s="16">
        <f t="shared" si="15"/>
        <v>616</v>
      </c>
      <c r="F159" s="7">
        <f t="shared" si="16"/>
        <v>-8.3208399017506078</v>
      </c>
      <c r="G159" s="2">
        <f t="shared" si="17"/>
        <v>22.064739102327909</v>
      </c>
    </row>
    <row r="160" spans="1:7" ht="15" thickBot="1" x14ac:dyDescent="0.4">
      <c r="A160" s="17">
        <v>45013</v>
      </c>
      <c r="B160" s="8">
        <v>-3.972734</v>
      </c>
      <c r="C160" s="8">
        <v>-30.669180000000001</v>
      </c>
      <c r="D160" s="2">
        <f t="shared" si="18"/>
        <v>1.1126919999999991</v>
      </c>
      <c r="E160" s="16">
        <f t="shared" si="15"/>
        <v>619</v>
      </c>
      <c r="F160" s="7">
        <f t="shared" si="16"/>
        <v>-8.220890410442852</v>
      </c>
      <c r="G160" s="2">
        <f t="shared" si="17"/>
        <v>18.046832887586696</v>
      </c>
    </row>
    <row r="161" spans="1:7" ht="15" thickBot="1" x14ac:dyDescent="0.4">
      <c r="A161" s="17">
        <v>45013</v>
      </c>
      <c r="B161" s="8">
        <v>-3.6235279999999999</v>
      </c>
      <c r="C161" s="8">
        <v>-25.813731000000001</v>
      </c>
      <c r="D161" s="2">
        <f t="shared" si="18"/>
        <v>3.1744929999999982</v>
      </c>
      <c r="E161" s="16">
        <f t="shared" si="15"/>
        <v>619</v>
      </c>
      <c r="F161" s="7">
        <f t="shared" si="16"/>
        <v>-8.220890410442852</v>
      </c>
      <c r="G161" s="2">
        <f t="shared" si="17"/>
        <v>21.135741132952909</v>
      </c>
    </row>
    <row r="162" spans="1:7" ht="15" thickBot="1" x14ac:dyDescent="0.4">
      <c r="A162" s="17">
        <v>44989</v>
      </c>
      <c r="B162" s="8">
        <v>-5.4179909999999998</v>
      </c>
      <c r="C162" s="8">
        <v>-30.341884</v>
      </c>
      <c r="D162" s="2">
        <f t="shared" si="18"/>
        <v>13.002043999999998</v>
      </c>
      <c r="E162" s="16">
        <f t="shared" si="15"/>
        <v>595</v>
      </c>
      <c r="F162" s="7">
        <f t="shared" si="16"/>
        <v>-8.9568843147645865</v>
      </c>
      <c r="G162" s="2">
        <f t="shared" si="17"/>
        <v>12.523765893285484</v>
      </c>
    </row>
    <row r="163" spans="1:7" ht="15" thickBot="1" x14ac:dyDescent="0.4">
      <c r="A163" s="17">
        <v>45017</v>
      </c>
      <c r="B163" s="9">
        <v>-1.8940619999999999</v>
      </c>
      <c r="C163" s="9">
        <v>39.167791000000001</v>
      </c>
      <c r="D163" s="2">
        <f t="shared" si="18"/>
        <v>54.320287</v>
      </c>
      <c r="E163" s="16">
        <f t="shared" si="15"/>
        <v>623</v>
      </c>
      <c r="F163" s="7">
        <f t="shared" si="16"/>
        <v>-8.0853435864877099</v>
      </c>
      <c r="G163" s="2">
        <f t="shared" si="17"/>
        <v>38.331967683181773</v>
      </c>
    </row>
    <row r="164" spans="1:7" ht="15" thickBot="1" x14ac:dyDescent="0.4">
      <c r="A164" s="17">
        <v>45017</v>
      </c>
      <c r="B164" s="9">
        <v>-2.1453880000000001</v>
      </c>
      <c r="C164" s="9">
        <v>-6.2024739999999996</v>
      </c>
      <c r="D164" s="2">
        <f t="shared" si="18"/>
        <v>10.960630000000002</v>
      </c>
      <c r="E164" s="16">
        <f t="shared" si="15"/>
        <v>623</v>
      </c>
      <c r="F164" s="7">
        <f t="shared" si="16"/>
        <v>-8.0853435864877099</v>
      </c>
      <c r="G164" s="2">
        <f t="shared" si="17"/>
        <v>35.28307236944655</v>
      </c>
    </row>
    <row r="165" spans="1:7" ht="15" thickBot="1" x14ac:dyDescent="0.4">
      <c r="A165" s="17">
        <v>45031</v>
      </c>
      <c r="B165" s="8">
        <v>-4.0173410000000001</v>
      </c>
      <c r="C165" s="8">
        <v>-24.733651999999999</v>
      </c>
      <c r="D165" s="2">
        <f t="shared" si="18"/>
        <v>7.4050760000000011</v>
      </c>
      <c r="E165" s="16">
        <f t="shared" si="15"/>
        <v>637</v>
      </c>
      <c r="F165" s="7">
        <f t="shared" si="16"/>
        <v>-7.5993386229164175</v>
      </c>
      <c r="G165" s="2">
        <f t="shared" si="17"/>
        <v>12.830706970578865</v>
      </c>
    </row>
    <row r="166" spans="1:7" ht="15" thickBot="1" x14ac:dyDescent="0.4">
      <c r="A166" s="17">
        <v>45033</v>
      </c>
      <c r="B166" s="8">
        <v>-3.132854</v>
      </c>
      <c r="C166" s="8">
        <v>-14.530170999999999</v>
      </c>
      <c r="D166" s="2">
        <f t="shared" si="18"/>
        <v>10.532661000000001</v>
      </c>
      <c r="E166" s="16">
        <f t="shared" si="15"/>
        <v>639</v>
      </c>
      <c r="F166" s="7">
        <f t="shared" si="16"/>
        <v>-7.5295340596516125</v>
      </c>
      <c r="G166" s="2">
        <f t="shared" si="17"/>
        <v>19.330795546938106</v>
      </c>
    </row>
    <row r="167" spans="1:7" ht="15" thickBot="1" x14ac:dyDescent="0.4">
      <c r="A167" s="17">
        <v>45039</v>
      </c>
      <c r="B167" s="8">
        <v>-5.0037859999999998</v>
      </c>
      <c r="C167" s="8">
        <v>-15.037482000000001</v>
      </c>
      <c r="D167" s="2">
        <f t="shared" si="18"/>
        <v>24.992805999999998</v>
      </c>
      <c r="E167" s="16">
        <f t="shared" si="15"/>
        <v>645</v>
      </c>
      <c r="F167" s="7">
        <f t="shared" si="16"/>
        <v>-7.3213761849641497</v>
      </c>
      <c r="G167" s="2">
        <f t="shared" si="17"/>
        <v>5.3712242654421622</v>
      </c>
    </row>
    <row r="168" spans="1:7" ht="15" thickBot="1" x14ac:dyDescent="0.4">
      <c r="A168" s="17">
        <v>45039</v>
      </c>
      <c r="B168" s="8">
        <v>-4.9489840000000003</v>
      </c>
      <c r="C168" s="8">
        <v>-14.682364</v>
      </c>
      <c r="D168" s="2">
        <f t="shared" si="18"/>
        <v>24.909508000000002</v>
      </c>
      <c r="E168" s="16">
        <f t="shared" si="15"/>
        <v>645</v>
      </c>
      <c r="F168" s="7">
        <f t="shared" si="16"/>
        <v>-7.3213761849641497</v>
      </c>
      <c r="G168" s="2">
        <f t="shared" si="17"/>
        <v>5.6282446792789704</v>
      </c>
    </row>
    <row r="169" spans="1:7" ht="15" thickBot="1" x14ac:dyDescent="0.4">
      <c r="A169" s="17">
        <v>45045</v>
      </c>
      <c r="B169" s="9">
        <v>-7.0850070000000001</v>
      </c>
      <c r="C169" s="9">
        <v>-38.098820000000003</v>
      </c>
      <c r="D169" s="2">
        <f t="shared" si="18"/>
        <v>18.581235999999997</v>
      </c>
      <c r="E169" s="16">
        <f t="shared" si="15"/>
        <v>651</v>
      </c>
      <c r="F169" s="7">
        <f t="shared" si="16"/>
        <v>-7.1168246822647365</v>
      </c>
      <c r="G169" s="2">
        <f t="shared" si="17"/>
        <v>1.0123649046997257E-3</v>
      </c>
    </row>
    <row r="170" spans="1:7" ht="15" thickBot="1" x14ac:dyDescent="0.4">
      <c r="A170" s="17">
        <v>45045</v>
      </c>
      <c r="B170" s="8">
        <v>-7.3560489999999996</v>
      </c>
      <c r="C170" s="8">
        <v>-45.985827</v>
      </c>
      <c r="D170" s="2">
        <f t="shared" si="18"/>
        <v>12.862564999999996</v>
      </c>
      <c r="E170" s="16">
        <f t="shared" si="15"/>
        <v>651</v>
      </c>
      <c r="F170" s="7">
        <f t="shared" si="16"/>
        <v>-7.1168246822647365</v>
      </c>
      <c r="G170" s="2">
        <f t="shared" si="17"/>
        <v>5.722827419590211E-2</v>
      </c>
    </row>
    <row r="171" spans="1:7" ht="15" thickBot="1" x14ac:dyDescent="0.4">
      <c r="A171" s="17">
        <v>45047</v>
      </c>
      <c r="B171" s="8">
        <v>-11.171132999999999</v>
      </c>
      <c r="C171" s="8">
        <v>-68.969232000000005</v>
      </c>
      <c r="D171" s="2">
        <f t="shared" si="18"/>
        <v>20.399831999999989</v>
      </c>
      <c r="E171" s="16">
        <f t="shared" si="15"/>
        <v>653</v>
      </c>
      <c r="F171" s="7">
        <f t="shared" si="16"/>
        <v>-7.0498206424177416</v>
      </c>
      <c r="G171" s="2">
        <f t="shared" si="17"/>
        <v>16.985215548760227</v>
      </c>
    </row>
    <row r="172" spans="1:7" ht="15" thickBot="1" x14ac:dyDescent="0.4">
      <c r="A172" s="17">
        <v>45048</v>
      </c>
      <c r="B172" s="8">
        <v>-16.974039999999999</v>
      </c>
      <c r="C172" s="8">
        <v>-125.69238300000001</v>
      </c>
      <c r="D172" s="2">
        <f t="shared" si="18"/>
        <v>10.099936999999983</v>
      </c>
      <c r="E172" s="16">
        <f t="shared" si="15"/>
        <v>654</v>
      </c>
      <c r="F172" s="7">
        <f t="shared" si="16"/>
        <v>-7.0165847685563225</v>
      </c>
      <c r="G172" s="2">
        <f t="shared" si="17"/>
        <v>99.150914686205041</v>
      </c>
    </row>
    <row r="173" spans="1:7" ht="15" thickBot="1" x14ac:dyDescent="0.4">
      <c r="A173" s="17">
        <v>45066</v>
      </c>
      <c r="B173" s="8">
        <v>-3.4502120000000001</v>
      </c>
      <c r="C173" s="8">
        <v>-18.369641000000001</v>
      </c>
      <c r="D173" s="2">
        <f t="shared" si="18"/>
        <v>9.232054999999999</v>
      </c>
      <c r="E173" s="16">
        <f t="shared" si="15"/>
        <v>672</v>
      </c>
      <c r="F173" s="7">
        <f t="shared" si="16"/>
        <v>-6.460153555085852</v>
      </c>
      <c r="G173" s="2">
        <f t="shared" si="17"/>
        <v>9.0597481650326372</v>
      </c>
    </row>
    <row r="174" spans="1:7" ht="15" thickBot="1" x14ac:dyDescent="0.4">
      <c r="A174" s="17">
        <v>45066</v>
      </c>
      <c r="B174" s="8">
        <v>-3.403527</v>
      </c>
      <c r="C174" s="8">
        <v>-13.461657000000001</v>
      </c>
      <c r="D174" s="2">
        <f t="shared" si="18"/>
        <v>13.766558999999999</v>
      </c>
      <c r="E174" s="16">
        <f t="shared" si="15"/>
        <v>672</v>
      </c>
      <c r="F174" s="7">
        <f t="shared" si="16"/>
        <v>-6.460153555085852</v>
      </c>
      <c r="G174" s="2">
        <f t="shared" si="17"/>
        <v>9.3429658972560023</v>
      </c>
    </row>
    <row r="175" spans="1:7" ht="15" thickBot="1" x14ac:dyDescent="0.4">
      <c r="A175" s="17">
        <v>45070</v>
      </c>
      <c r="B175" s="8">
        <v>-5.8014799999999997</v>
      </c>
      <c r="C175" s="8">
        <v>-31.651838999999999</v>
      </c>
      <c r="D175" s="2">
        <f t="shared" si="18"/>
        <v>14.760000999999999</v>
      </c>
      <c r="E175" s="16">
        <f t="shared" si="15"/>
        <v>676</v>
      </c>
      <c r="F175" s="7">
        <f t="shared" si="16"/>
        <v>-6.3503332130168832</v>
      </c>
      <c r="G175" s="2">
        <f t="shared" si="17"/>
        <v>0.30123984943895649</v>
      </c>
    </row>
    <row r="176" spans="1:7" ht="15" thickBot="1" x14ac:dyDescent="0.4">
      <c r="A176" s="17">
        <v>45070</v>
      </c>
      <c r="B176" s="8">
        <v>-5.7975539999999999</v>
      </c>
      <c r="C176" s="8">
        <v>-30.95993</v>
      </c>
      <c r="D176" s="2">
        <f t="shared" si="18"/>
        <v>15.420501999999999</v>
      </c>
      <c r="E176" s="16">
        <f t="shared" si="15"/>
        <v>676</v>
      </c>
      <c r="F176" s="7">
        <f t="shared" si="16"/>
        <v>-6.3503332130168832</v>
      </c>
      <c r="G176" s="2">
        <f t="shared" si="17"/>
        <v>0.30556485834356495</v>
      </c>
    </row>
    <row r="177" spans="1:7" ht="15" thickBot="1" x14ac:dyDescent="0.4">
      <c r="A177" s="17">
        <v>45091</v>
      </c>
      <c r="B177" s="8">
        <v>-7.0269259999999996</v>
      </c>
      <c r="C177" s="8">
        <v>-49.590685999999998</v>
      </c>
      <c r="D177" s="2">
        <f t="shared" si="18"/>
        <v>6.6247219999999984</v>
      </c>
      <c r="E177" s="16">
        <f t="shared" si="15"/>
        <v>697</v>
      </c>
      <c r="F177" s="7">
        <f t="shared" si="16"/>
        <v>-5.8863858619868257</v>
      </c>
      <c r="G177" s="2">
        <f t="shared" si="17"/>
        <v>1.3008318064191098</v>
      </c>
    </row>
    <row r="178" spans="1:7" ht="15" thickBot="1" x14ac:dyDescent="0.4">
      <c r="A178" s="17">
        <v>45091</v>
      </c>
      <c r="B178" s="9">
        <v>-6.8383690000000001</v>
      </c>
      <c r="C178" s="9">
        <v>-41.784689</v>
      </c>
      <c r="D178" s="2">
        <f t="shared" si="18"/>
        <v>12.922263000000001</v>
      </c>
      <c r="E178" s="16">
        <f t="shared" si="15"/>
        <v>697</v>
      </c>
      <c r="F178" s="7">
        <f t="shared" si="16"/>
        <v>-5.8863858619868257</v>
      </c>
      <c r="G178" s="2">
        <f t="shared" si="17"/>
        <v>0.90627189506141081</v>
      </c>
    </row>
    <row r="179" spans="1:7" ht="15" thickBot="1" x14ac:dyDescent="0.4">
      <c r="A179" s="17">
        <v>45093</v>
      </c>
      <c r="B179" s="9">
        <v>-10.217622</v>
      </c>
      <c r="C179" s="9">
        <v>-75.194652000000005</v>
      </c>
      <c r="D179" s="2">
        <f t="shared" si="18"/>
        <v>6.5463239999999985</v>
      </c>
      <c r="E179" s="16">
        <f t="shared" si="15"/>
        <v>699</v>
      </c>
      <c r="F179" s="7">
        <f t="shared" si="16"/>
        <v>-5.8534379270456709</v>
      </c>
      <c r="G179" s="2">
        <f t="shared" si="17"/>
        <v>19.04610262262824</v>
      </c>
    </row>
    <row r="180" spans="1:7" ht="15" thickBot="1" x14ac:dyDescent="0.4">
      <c r="A180" s="17">
        <v>45093</v>
      </c>
      <c r="B180" s="8">
        <v>-10.361205</v>
      </c>
      <c r="C180" s="8">
        <v>-74.729763000000005</v>
      </c>
      <c r="D180" s="2">
        <f t="shared" si="18"/>
        <v>8.1598769999999945</v>
      </c>
      <c r="E180" s="16">
        <f t="shared" si="15"/>
        <v>699</v>
      </c>
      <c r="F180" s="7">
        <f t="shared" si="16"/>
        <v>-5.8534379270456709</v>
      </c>
      <c r="G180" s="2">
        <f t="shared" si="17"/>
        <v>20.319963984011238</v>
      </c>
    </row>
    <row r="181" spans="1:7" ht="15" thickBot="1" x14ac:dyDescent="0.4">
      <c r="A181" s="17">
        <v>45142</v>
      </c>
      <c r="B181" s="9">
        <v>-0.46061400000000002</v>
      </c>
      <c r="C181" s="9">
        <v>-23.558033000000002</v>
      </c>
      <c r="D181" s="2">
        <f t="shared" si="18"/>
        <v>-19.873121000000001</v>
      </c>
      <c r="E181" s="16">
        <f t="shared" si="15"/>
        <v>748</v>
      </c>
      <c r="F181" s="7">
        <f t="shared" si="16"/>
        <v>-5.7670456632007951</v>
      </c>
      <c r="G181" s="2">
        <f t="shared" si="17"/>
        <v>28.158216996219959</v>
      </c>
    </row>
    <row r="182" spans="1:7" ht="15" thickBot="1" x14ac:dyDescent="0.4">
      <c r="A182" s="17">
        <v>45142</v>
      </c>
      <c r="B182" s="8">
        <v>-0.58436699999999997</v>
      </c>
      <c r="C182" s="8">
        <v>-23.375917000000001</v>
      </c>
      <c r="D182" s="2">
        <f t="shared" si="18"/>
        <v>-18.700981000000002</v>
      </c>
      <c r="E182" s="16">
        <f t="shared" si="15"/>
        <v>748</v>
      </c>
      <c r="F182" s="7">
        <f t="shared" si="16"/>
        <v>-5.7670456632007951</v>
      </c>
      <c r="G182" s="2">
        <f t="shared" si="17"/>
        <v>26.860158125996779</v>
      </c>
    </row>
    <row r="183" spans="1:7" ht="15" thickBot="1" x14ac:dyDescent="0.4">
      <c r="A183" s="17">
        <v>45177</v>
      </c>
      <c r="B183" s="9">
        <v>-3.5169679999999999</v>
      </c>
      <c r="C183" s="9">
        <v>-13.991970999999999</v>
      </c>
      <c r="D183" s="2">
        <f t="shared" si="18"/>
        <v>14.143772999999999</v>
      </c>
      <c r="E183" s="16">
        <f t="shared" si="15"/>
        <v>783</v>
      </c>
      <c r="F183" s="7">
        <f t="shared" si="16"/>
        <v>-6.5160028225791642</v>
      </c>
      <c r="G183" s="2">
        <f t="shared" si="17"/>
        <v>8.9942098670424393</v>
      </c>
    </row>
    <row r="184" spans="1:7" ht="15" thickBot="1" x14ac:dyDescent="0.4">
      <c r="A184" s="17">
        <v>45177</v>
      </c>
      <c r="B184" s="9">
        <v>-3.722966</v>
      </c>
      <c r="C184" s="9">
        <v>-13.606825000000001</v>
      </c>
      <c r="D184" s="2">
        <f t="shared" si="18"/>
        <v>16.176902999999999</v>
      </c>
      <c r="E184" s="16">
        <f t="shared" si="15"/>
        <v>783</v>
      </c>
      <c r="F184" s="7">
        <f t="shared" si="16"/>
        <v>-6.5160028225791642</v>
      </c>
      <c r="G184" s="2">
        <f t="shared" si="17"/>
        <v>7.8010546922831132</v>
      </c>
    </row>
    <row r="185" spans="1:7" ht="15" thickBot="1" x14ac:dyDescent="0.4">
      <c r="A185" s="17">
        <v>45188</v>
      </c>
      <c r="B185" s="8">
        <v>-1.6159730000000001</v>
      </c>
      <c r="C185" s="8">
        <v>-2.0624310000000001</v>
      </c>
      <c r="D185" s="2">
        <f t="shared" si="18"/>
        <v>10.865353000000001</v>
      </c>
      <c r="E185" s="16">
        <f t="shared" si="15"/>
        <v>794</v>
      </c>
      <c r="F185" s="7">
        <f t="shared" si="16"/>
        <v>-6.8520971240043931</v>
      </c>
      <c r="G185" s="2">
        <f t="shared" si="17"/>
        <v>27.416995841980768</v>
      </c>
    </row>
    <row r="186" spans="1:7" ht="15" thickBot="1" x14ac:dyDescent="0.4">
      <c r="A186" s="17">
        <v>45178</v>
      </c>
      <c r="B186" s="8">
        <v>-1.608792</v>
      </c>
      <c r="C186" s="8">
        <v>-1.220904</v>
      </c>
      <c r="D186" s="2">
        <f t="shared" si="18"/>
        <v>11.649432000000001</v>
      </c>
      <c r="E186" s="16">
        <f t="shared" si="15"/>
        <v>784</v>
      </c>
      <c r="F186" s="7">
        <f t="shared" si="16"/>
        <v>-6.5450385792571959</v>
      </c>
      <c r="G186" s="2">
        <f t="shared" si="17"/>
        <v>24.366530291228365</v>
      </c>
    </row>
    <row r="187" spans="1:7" ht="15" thickBot="1" x14ac:dyDescent="0.4">
      <c r="A187" s="17">
        <v>45192</v>
      </c>
      <c r="B187" s="8">
        <v>-5.3406549999999999</v>
      </c>
      <c r="C187" s="8">
        <v>-34.859372</v>
      </c>
      <c r="D187" s="2">
        <f t="shared" si="18"/>
        <v>7.865867999999999</v>
      </c>
      <c r="E187" s="16">
        <f t="shared" si="15"/>
        <v>798</v>
      </c>
      <c r="F187" s="7">
        <f t="shared" si="16"/>
        <v>-6.9821401987868121</v>
      </c>
      <c r="G187" s="2">
        <f t="shared" si="17"/>
        <v>2.6944736578361805</v>
      </c>
    </row>
    <row r="188" spans="1:7" ht="15" thickBot="1" x14ac:dyDescent="0.4">
      <c r="A188" s="17">
        <v>45194</v>
      </c>
      <c r="B188" s="8">
        <v>-9.8117929999999998</v>
      </c>
      <c r="C188" s="8">
        <v>-63.492852999999997</v>
      </c>
      <c r="D188" s="2">
        <f t="shared" si="18"/>
        <v>15.001491000000001</v>
      </c>
      <c r="E188" s="16">
        <f t="shared" si="15"/>
        <v>800</v>
      </c>
      <c r="F188" s="7">
        <f t="shared" si="16"/>
        <v>-7.048405159017344</v>
      </c>
      <c r="G188" s="2">
        <f t="shared" si="17"/>
        <v>7.636312359690784</v>
      </c>
    </row>
    <row r="189" spans="1:7" ht="15" thickBot="1" x14ac:dyDescent="0.4">
      <c r="A189" s="17">
        <v>45179</v>
      </c>
      <c r="B189" s="8">
        <v>-4.4281779999999999</v>
      </c>
      <c r="C189" s="8">
        <v>-14.948791</v>
      </c>
      <c r="D189" s="2">
        <f t="shared" si="18"/>
        <v>20.476633</v>
      </c>
      <c r="E189" s="16">
        <f t="shared" si="15"/>
        <v>785</v>
      </c>
      <c r="F189" s="7">
        <f t="shared" si="16"/>
        <v>-6.5744046451497926</v>
      </c>
      <c r="G189" s="2">
        <f t="shared" si="17"/>
        <v>4.6062888123509342</v>
      </c>
    </row>
    <row r="190" spans="1:7" ht="15" thickBot="1" x14ac:dyDescent="0.4">
      <c r="A190" s="17">
        <v>45179</v>
      </c>
      <c r="B190" s="8">
        <v>-4.4205740000000002</v>
      </c>
      <c r="C190" s="8">
        <v>-14.625002</v>
      </c>
      <c r="D190" s="2">
        <f t="shared" si="18"/>
        <v>20.73959</v>
      </c>
      <c r="E190" s="16">
        <f t="shared" si="15"/>
        <v>785</v>
      </c>
      <c r="F190" s="7">
        <f t="shared" si="16"/>
        <v>-6.5744046451497926</v>
      </c>
      <c r="G190" s="2">
        <f t="shared" si="17"/>
        <v>4.6389864479863707</v>
      </c>
    </row>
    <row r="191" spans="1:7" ht="15" thickBot="1" x14ac:dyDescent="0.4">
      <c r="A191" s="17">
        <v>45180</v>
      </c>
      <c r="B191" s="8">
        <v>-5.2924959999999999</v>
      </c>
      <c r="C191" s="8">
        <v>-21.667541</v>
      </c>
      <c r="D191" s="2">
        <f t="shared" si="18"/>
        <v>20.672426999999999</v>
      </c>
      <c r="E191" s="16">
        <f t="shared" si="15"/>
        <v>786</v>
      </c>
      <c r="F191" s="7">
        <f t="shared" si="16"/>
        <v>-6.6040923184578579</v>
      </c>
      <c r="G191" s="2">
        <f t="shared" si="17"/>
        <v>1.7202849025922071</v>
      </c>
    </row>
    <row r="192" spans="1:7" ht="15" thickBot="1" x14ac:dyDescent="0.4">
      <c r="A192" s="17">
        <v>45180</v>
      </c>
      <c r="B192" s="8">
        <v>-5.0580400000000001</v>
      </c>
      <c r="C192" s="8">
        <v>-20.785069</v>
      </c>
      <c r="D192" s="2">
        <f t="shared" si="18"/>
        <v>19.679251000000001</v>
      </c>
      <c r="E192" s="16">
        <f t="shared" si="15"/>
        <v>786</v>
      </c>
      <c r="F192" s="7">
        <f t="shared" si="16"/>
        <v>-6.6040923184578579</v>
      </c>
      <c r="G192" s="2">
        <f t="shared" si="17"/>
        <v>2.3902777714089174</v>
      </c>
    </row>
    <row r="193" spans="1:7" ht="15" thickBot="1" x14ac:dyDescent="0.4">
      <c r="A193" s="17">
        <v>45177</v>
      </c>
      <c r="B193" s="8">
        <v>-7.2898079999999998</v>
      </c>
      <c r="C193" s="8">
        <v>-42.129263000000002</v>
      </c>
      <c r="D193" s="2">
        <f t="shared" si="18"/>
        <v>16.189200999999997</v>
      </c>
      <c r="E193" s="16">
        <f t="shared" si="15"/>
        <v>783</v>
      </c>
      <c r="F193" s="7">
        <f t="shared" si="16"/>
        <v>-6.5160028225791642</v>
      </c>
      <c r="G193" s="2">
        <f t="shared" si="17"/>
        <v>0.59877445260329099</v>
      </c>
    </row>
    <row r="194" spans="1:7" ht="15" thickBot="1" x14ac:dyDescent="0.4">
      <c r="A194" s="17">
        <v>45194</v>
      </c>
      <c r="B194" s="29">
        <v>-7.9576900000000004</v>
      </c>
      <c r="C194" s="29">
        <v>-55.839910000000003</v>
      </c>
      <c r="D194" s="2">
        <f t="shared" si="18"/>
        <v>7.8216099999999997</v>
      </c>
      <c r="E194" s="16">
        <f t="shared" si="15"/>
        <v>800</v>
      </c>
      <c r="F194" s="7">
        <f t="shared" si="16"/>
        <v>-7.048405159017344</v>
      </c>
      <c r="G194" s="2">
        <f t="shared" si="17"/>
        <v>0.8267989220408547</v>
      </c>
    </row>
    <row r="195" spans="1:7" ht="15" thickBot="1" x14ac:dyDescent="0.4">
      <c r="A195" s="17">
        <v>45194</v>
      </c>
      <c r="B195" s="29">
        <v>-8.3492949999999997</v>
      </c>
      <c r="C195" s="29">
        <v>-57.179780999999998</v>
      </c>
      <c r="D195" s="2">
        <f t="shared" si="18"/>
        <v>9.6145789999999991</v>
      </c>
      <c r="E195" s="16">
        <f t="shared" si="15"/>
        <v>800</v>
      </c>
      <c r="F195" s="7">
        <f t="shared" si="16"/>
        <v>-7.048405159017344</v>
      </c>
      <c r="G195" s="2">
        <f t="shared" si="17"/>
        <v>1.6923143783718793</v>
      </c>
    </row>
    <row r="196" spans="1:7" ht="15" thickBot="1" x14ac:dyDescent="0.4">
      <c r="A196" s="17">
        <v>44224</v>
      </c>
      <c r="B196" s="29">
        <v>-14.782260000000001</v>
      </c>
      <c r="C196" s="29">
        <v>77.710808999999998</v>
      </c>
      <c r="D196" s="2">
        <f t="shared" si="18"/>
        <v>195.96888899999999</v>
      </c>
      <c r="E196" s="16">
        <f t="shared" si="15"/>
        <v>-170</v>
      </c>
      <c r="F196" s="7">
        <f t="shared" si="16"/>
        <v>-9.6132981581977521</v>
      </c>
      <c r="G196" s="2">
        <f t="shared" si="17"/>
        <v>26.718166522007696</v>
      </c>
    </row>
    <row r="197" spans="1:7" ht="15" thickBot="1" x14ac:dyDescent="0.4">
      <c r="A197" s="17">
        <v>44532</v>
      </c>
      <c r="B197" s="29">
        <v>-9.2478320000000007</v>
      </c>
      <c r="C197" s="29">
        <v>102.104866</v>
      </c>
      <c r="D197" s="2">
        <f t="shared" si="18"/>
        <v>176.08752200000001</v>
      </c>
      <c r="E197" s="16">
        <f t="shared" si="15"/>
        <v>138</v>
      </c>
      <c r="F197" s="7">
        <f t="shared" si="16"/>
        <v>-9.204195986691353</v>
      </c>
      <c r="G197" s="2">
        <f t="shared" si="17"/>
        <v>1.9041016574724834E-3</v>
      </c>
    </row>
    <row r="198" spans="1:7" ht="15" thickBot="1" x14ac:dyDescent="0.4">
      <c r="A198" s="17">
        <v>44536</v>
      </c>
      <c r="B198" s="29">
        <v>-4.9034259999999996</v>
      </c>
      <c r="C198" s="29">
        <v>29.902139999999999</v>
      </c>
      <c r="D198" s="2">
        <f t="shared" si="18"/>
        <v>69.129548</v>
      </c>
      <c r="E198" s="16">
        <f t="shared" si="15"/>
        <v>142</v>
      </c>
      <c r="F198" s="7">
        <f t="shared" si="16"/>
        <v>-9.2911624037141873</v>
      </c>
      <c r="G198" s="2">
        <f t="shared" si="17"/>
        <v>19.252230748478713</v>
      </c>
    </row>
    <row r="199" spans="1:7" ht="15" thickBot="1" x14ac:dyDescent="0.4">
      <c r="A199" s="17">
        <v>44541</v>
      </c>
      <c r="B199" s="29">
        <v>-5.2696839999999998</v>
      </c>
      <c r="C199" s="29">
        <v>5.6664750000000002</v>
      </c>
      <c r="D199" s="2">
        <f t="shared" si="18"/>
        <v>47.823946999999997</v>
      </c>
      <c r="E199" s="16">
        <f t="shared" si="15"/>
        <v>147</v>
      </c>
      <c r="F199" s="7">
        <f t="shared" si="16"/>
        <v>-9.3889525183025579</v>
      </c>
      <c r="G199" s="2">
        <f t="shared" si="17"/>
        <v>16.968373125878554</v>
      </c>
    </row>
    <row r="200" spans="1:7" ht="15" thickBot="1" x14ac:dyDescent="0.4">
      <c r="A200" s="17">
        <v>44545</v>
      </c>
      <c r="B200" s="29">
        <v>-4.3267910000000001</v>
      </c>
      <c r="C200" s="29">
        <v>17.128917999999999</v>
      </c>
      <c r="D200" s="2">
        <f t="shared" si="18"/>
        <v>51.743245999999999</v>
      </c>
      <c r="E200" s="16">
        <f t="shared" ref="E200:E263" si="19">A200-$A$49</f>
        <v>151</v>
      </c>
      <c r="F200" s="7">
        <f t="shared" ref="F200:F263" si="20">$I$48+$I$49*COS((2*PI()/365)*E200+$I$50)</f>
        <v>-9.4579984125232333</v>
      </c>
      <c r="G200" s="2">
        <f t="shared" si="17"/>
        <v>26.329289510333375</v>
      </c>
    </row>
    <row r="201" spans="1:7" ht="15" thickBot="1" x14ac:dyDescent="0.4">
      <c r="A201" s="17">
        <v>44549</v>
      </c>
      <c r="B201" s="29">
        <v>-8.0704829999999994</v>
      </c>
      <c r="C201" s="29">
        <v>-16.555343000000001</v>
      </c>
      <c r="D201" s="2">
        <f t="shared" si="18"/>
        <v>48.008520999999995</v>
      </c>
      <c r="E201" s="16">
        <f t="shared" si="19"/>
        <v>155</v>
      </c>
      <c r="F201" s="7">
        <f t="shared" si="20"/>
        <v>-9.518521645935941</v>
      </c>
      <c r="G201" s="2">
        <f t="shared" ref="G201:G264" si="21">(F201-B201)^2</f>
        <v>2.0968159201239951</v>
      </c>
    </row>
    <row r="202" spans="1:7" ht="15" thickBot="1" x14ac:dyDescent="0.4">
      <c r="A202" s="17">
        <v>44551</v>
      </c>
      <c r="B202" s="29">
        <v>-5.9020820000000001</v>
      </c>
      <c r="C202" s="29">
        <v>-12.239955999999999</v>
      </c>
      <c r="D202" s="2">
        <f t="shared" si="18"/>
        <v>34.976700000000001</v>
      </c>
      <c r="E202" s="16">
        <f t="shared" si="19"/>
        <v>157</v>
      </c>
      <c r="F202" s="7">
        <f t="shared" si="20"/>
        <v>-9.5454960100170272</v>
      </c>
      <c r="G202" s="2">
        <f t="shared" si="21"/>
        <v>13.274465648388354</v>
      </c>
    </row>
    <row r="203" spans="1:7" ht="15" thickBot="1" x14ac:dyDescent="0.4">
      <c r="A203" s="17">
        <v>44556</v>
      </c>
      <c r="B203" s="29">
        <v>-9.5114359999999998</v>
      </c>
      <c r="C203" s="29">
        <v>66.502116000000001</v>
      </c>
      <c r="D203" s="2">
        <f t="shared" si="18"/>
        <v>142.593604</v>
      </c>
      <c r="E203" s="16">
        <f t="shared" si="19"/>
        <v>162</v>
      </c>
      <c r="F203" s="7">
        <f t="shared" si="20"/>
        <v>-9.6030903939002208</v>
      </c>
      <c r="G203" s="2">
        <f t="shared" si="21"/>
        <v>8.4005279212168698E-3</v>
      </c>
    </row>
    <row r="204" spans="1:7" ht="15" thickBot="1" x14ac:dyDescent="0.4">
      <c r="A204" s="17">
        <v>44562</v>
      </c>
      <c r="B204" s="29">
        <v>-7.1922230000000003</v>
      </c>
      <c r="C204" s="29">
        <v>-35.373339000000001</v>
      </c>
      <c r="D204" s="2">
        <f t="shared" si="18"/>
        <v>22.164445000000001</v>
      </c>
      <c r="E204" s="16">
        <f t="shared" si="19"/>
        <v>168</v>
      </c>
      <c r="F204" s="7">
        <f t="shared" si="20"/>
        <v>-9.6531815615796788</v>
      </c>
      <c r="G204" s="2">
        <f t="shared" si="21"/>
        <v>6.0563170418123207</v>
      </c>
    </row>
    <row r="205" spans="1:7" ht="15" thickBot="1" x14ac:dyDescent="0.4">
      <c r="A205" s="17">
        <v>44594</v>
      </c>
      <c r="B205" s="29">
        <v>-31.518612999999998</v>
      </c>
      <c r="C205" s="29">
        <v>-163.98641499999999</v>
      </c>
      <c r="D205" s="2">
        <f t="shared" si="18"/>
        <v>88.162488999999994</v>
      </c>
      <c r="E205" s="16">
        <f t="shared" si="19"/>
        <v>200</v>
      </c>
      <c r="F205" s="7">
        <f t="shared" si="20"/>
        <v>-9.558671899857945</v>
      </c>
      <c r="G205" s="2">
        <f t="shared" si="21"/>
        <v>482.23901312170818</v>
      </c>
    </row>
    <row r="206" spans="1:7" ht="15" thickBot="1" x14ac:dyDescent="0.4">
      <c r="A206" s="17">
        <v>44596</v>
      </c>
      <c r="B206" s="29">
        <v>-7.811947</v>
      </c>
      <c r="C206" s="29">
        <v>61.653367000000003</v>
      </c>
      <c r="D206" s="2">
        <f t="shared" ref="D206:D267" si="22">C206-8*B206</f>
        <v>124.148943</v>
      </c>
      <c r="E206" s="16">
        <f t="shared" si="19"/>
        <v>202</v>
      </c>
      <c r="F206" s="7">
        <f t="shared" si="20"/>
        <v>-9.532858680134833</v>
      </c>
      <c r="G206" s="2">
        <f t="shared" si="21"/>
        <v>2.9615370108244936</v>
      </c>
    </row>
    <row r="207" spans="1:7" ht="15" thickBot="1" x14ac:dyDescent="0.4">
      <c r="A207" s="17">
        <v>44596</v>
      </c>
      <c r="B207" s="29">
        <v>-6.8859519999999996</v>
      </c>
      <c r="C207" s="29">
        <v>152.39393899999999</v>
      </c>
      <c r="D207" s="2">
        <f t="shared" si="22"/>
        <v>207.48155499999999</v>
      </c>
      <c r="E207" s="16">
        <f t="shared" si="19"/>
        <v>202</v>
      </c>
      <c r="F207" s="7">
        <f t="shared" si="20"/>
        <v>-9.532858680134833</v>
      </c>
      <c r="G207" s="2">
        <f t="shared" si="21"/>
        <v>7.0061149733424051</v>
      </c>
    </row>
    <row r="208" spans="1:7" ht="15" thickBot="1" x14ac:dyDescent="0.4">
      <c r="A208" s="17">
        <v>44596</v>
      </c>
      <c r="B208" s="29">
        <v>-3.5334430000000001</v>
      </c>
      <c r="C208" s="29">
        <v>969.61723400000005</v>
      </c>
      <c r="D208" s="2">
        <f t="shared" si="22"/>
        <v>997.8847780000001</v>
      </c>
      <c r="E208" s="16">
        <f t="shared" si="19"/>
        <v>202</v>
      </c>
      <c r="F208" s="7">
        <f t="shared" si="20"/>
        <v>-9.532858680134833</v>
      </c>
      <c r="G208" s="2">
        <f t="shared" si="21"/>
        <v>35.992988503047698</v>
      </c>
    </row>
    <row r="209" spans="1:7" ht="15" thickBot="1" x14ac:dyDescent="0.4">
      <c r="A209" s="17">
        <v>44964</v>
      </c>
      <c r="B209" s="29">
        <v>-5.3165750000000003</v>
      </c>
      <c r="C209" s="29">
        <v>-3.365129</v>
      </c>
      <c r="D209" s="2">
        <f t="shared" si="22"/>
        <v>39.167470999999999</v>
      </c>
      <c r="E209" s="16">
        <f t="shared" si="19"/>
        <v>570</v>
      </c>
      <c r="F209" s="7">
        <f t="shared" si="20"/>
        <v>-9.4899865922816318</v>
      </c>
      <c r="G209" s="2">
        <f t="shared" si="21"/>
        <v>17.417364318590703</v>
      </c>
    </row>
    <row r="210" spans="1:7" ht="15" thickBot="1" x14ac:dyDescent="0.4">
      <c r="A210" s="17">
        <v>44615</v>
      </c>
      <c r="B210" s="30">
        <v>-4.2722959999999999</v>
      </c>
      <c r="C210" s="30">
        <v>30.317516999999999</v>
      </c>
      <c r="D210" s="2">
        <f t="shared" si="22"/>
        <v>64.495885000000001</v>
      </c>
      <c r="E210" s="16">
        <f t="shared" si="19"/>
        <v>221</v>
      </c>
      <c r="F210" s="7">
        <f t="shared" si="20"/>
        <v>-9.1822758055641245</v>
      </c>
      <c r="G210" s="2">
        <f t="shared" si="21"/>
        <v>24.10790169104752</v>
      </c>
    </row>
    <row r="211" spans="1:7" ht="15" thickBot="1" x14ac:dyDescent="0.4">
      <c r="A211" s="17">
        <v>45198</v>
      </c>
      <c r="B211" s="30">
        <v>-9.1624210000000001</v>
      </c>
      <c r="C211" s="30">
        <v>-56.539447000000003</v>
      </c>
      <c r="D211" s="2">
        <f t="shared" si="22"/>
        <v>16.759920999999999</v>
      </c>
      <c r="E211" s="16">
        <f t="shared" si="19"/>
        <v>804</v>
      </c>
      <c r="F211" s="7">
        <f t="shared" si="20"/>
        <v>-7.1830293325749928</v>
      </c>
      <c r="G211" s="2">
        <f t="shared" si="21"/>
        <v>3.9179913730715512</v>
      </c>
    </row>
    <row r="212" spans="1:7" ht="15" thickBot="1" x14ac:dyDescent="0.4">
      <c r="A212" s="17">
        <v>45198</v>
      </c>
      <c r="B212" s="9">
        <v>-9.7247859999999999</v>
      </c>
      <c r="C212" s="9">
        <v>-49.684745999999997</v>
      </c>
      <c r="D212" s="2">
        <f t="shared" si="22"/>
        <v>28.113542000000002</v>
      </c>
      <c r="E212" s="16">
        <f t="shared" si="19"/>
        <v>804</v>
      </c>
      <c r="F212" s="7">
        <f t="shared" si="20"/>
        <v>-7.1830293325749928</v>
      </c>
      <c r="G212" s="2">
        <f t="shared" si="21"/>
        <v>6.4605269563994785</v>
      </c>
    </row>
    <row r="213" spans="1:7" ht="15" thickBot="1" x14ac:dyDescent="0.4">
      <c r="A213" s="17">
        <v>45206</v>
      </c>
      <c r="B213" s="8">
        <v>-8.2878170000000004</v>
      </c>
      <c r="C213" s="8">
        <v>-57.325986999999998</v>
      </c>
      <c r="D213" s="2">
        <f t="shared" si="22"/>
        <v>8.9765490000000057</v>
      </c>
      <c r="E213" s="16">
        <f t="shared" si="19"/>
        <v>812</v>
      </c>
      <c r="F213" s="7">
        <f t="shared" si="20"/>
        <v>-7.4584068461065725</v>
      </c>
      <c r="G213" s="2">
        <f t="shared" si="21"/>
        <v>0.68792120338151985</v>
      </c>
    </row>
    <row r="214" spans="1:7" ht="15" thickBot="1" x14ac:dyDescent="0.4">
      <c r="A214" s="17">
        <v>45206</v>
      </c>
      <c r="B214" s="8">
        <v>-8.286581</v>
      </c>
      <c r="C214" s="8">
        <v>-57.633155000000002</v>
      </c>
      <c r="D214" s="2">
        <f t="shared" si="22"/>
        <v>8.6594929999999977</v>
      </c>
      <c r="E214" s="16">
        <f t="shared" si="19"/>
        <v>812</v>
      </c>
      <c r="F214" s="7">
        <f t="shared" si="20"/>
        <v>-7.4584068461065725</v>
      </c>
      <c r="G214" s="2">
        <f t="shared" si="21"/>
        <v>0.68587242917709457</v>
      </c>
    </row>
    <row r="215" spans="1:7" ht="15" thickBot="1" x14ac:dyDescent="0.4">
      <c r="A215" s="17">
        <v>45219</v>
      </c>
      <c r="B215" s="8">
        <v>-7.3079890000000001</v>
      </c>
      <c r="C215" s="8">
        <v>-38.905728000000003</v>
      </c>
      <c r="D215" s="2">
        <f t="shared" si="22"/>
        <v>19.558183999999997</v>
      </c>
      <c r="E215" s="16">
        <f t="shared" si="19"/>
        <v>825</v>
      </c>
      <c r="F215" s="7">
        <f t="shared" si="20"/>
        <v>-7.9116770375086034</v>
      </c>
      <c r="G215" s="2">
        <f t="shared" si="21"/>
        <v>0.36443924663098887</v>
      </c>
    </row>
    <row r="216" spans="1:7" ht="15" thickBot="1" x14ac:dyDescent="0.4">
      <c r="A216" s="17">
        <v>45219</v>
      </c>
      <c r="B216" s="9">
        <v>-6.6901919999999997</v>
      </c>
      <c r="C216" s="9">
        <v>-37.159120000000001</v>
      </c>
      <c r="D216" s="2">
        <f t="shared" si="22"/>
        <v>16.362415999999996</v>
      </c>
      <c r="E216" s="16">
        <f t="shared" si="19"/>
        <v>825</v>
      </c>
      <c r="F216" s="7">
        <f t="shared" si="20"/>
        <v>-7.9116770375086034</v>
      </c>
      <c r="G216" s="2">
        <f t="shared" si="21"/>
        <v>1.4920256968573951</v>
      </c>
    </row>
    <row r="217" spans="1:7" ht="15" thickBot="1" x14ac:dyDescent="0.4">
      <c r="A217" s="17">
        <v>45220</v>
      </c>
      <c r="B217" s="9">
        <v>-14.758546000000001</v>
      </c>
      <c r="C217" s="9">
        <v>-116.842118</v>
      </c>
      <c r="D217" s="2">
        <f t="shared" si="22"/>
        <v>1.2262500000000074</v>
      </c>
      <c r="E217" s="16">
        <f t="shared" si="19"/>
        <v>826</v>
      </c>
      <c r="F217" s="7">
        <f t="shared" si="20"/>
        <v>-7.9463103584216332</v>
      </c>
      <c r="G217" s="2">
        <f t="shared" si="21"/>
        <v>46.406554436390635</v>
      </c>
    </row>
    <row r="218" spans="1:7" ht="15" thickBot="1" x14ac:dyDescent="0.4">
      <c r="A218" s="17">
        <v>45220</v>
      </c>
      <c r="B218" s="8">
        <v>-14.601710000000001</v>
      </c>
      <c r="C218" s="8">
        <v>-110.565668</v>
      </c>
      <c r="D218" s="2">
        <f t="shared" si="22"/>
        <v>6.2480120000000028</v>
      </c>
      <c r="E218" s="16">
        <f t="shared" si="19"/>
        <v>826</v>
      </c>
      <c r="F218" s="7">
        <f t="shared" si="20"/>
        <v>-7.9463103584216332</v>
      </c>
      <c r="G218" s="2">
        <f t="shared" si="21"/>
        <v>44.294344389121463</v>
      </c>
    </row>
    <row r="219" spans="1:7" ht="15" thickBot="1" x14ac:dyDescent="0.4">
      <c r="A219" s="17">
        <v>45228</v>
      </c>
      <c r="B219" s="8">
        <v>-6.8471120000000001</v>
      </c>
      <c r="C219" s="8">
        <v>-38.332239000000001</v>
      </c>
      <c r="D219" s="2">
        <f t="shared" si="22"/>
        <v>16.444656999999999</v>
      </c>
      <c r="E219" s="16">
        <f t="shared" si="19"/>
        <v>834</v>
      </c>
      <c r="F219" s="7">
        <f t="shared" si="20"/>
        <v>-8.2194638713176111</v>
      </c>
      <c r="G219" s="2">
        <f t="shared" si="21"/>
        <v>1.8833496587089489</v>
      </c>
    </row>
    <row r="220" spans="1:7" ht="15" thickBot="1" x14ac:dyDescent="0.4">
      <c r="A220" s="17">
        <v>45228</v>
      </c>
      <c r="B220" s="8">
        <v>-6.6765999999999996</v>
      </c>
      <c r="C220" s="8">
        <v>-37.690128000000001</v>
      </c>
      <c r="D220" s="2">
        <f t="shared" si="22"/>
        <v>15.722671999999996</v>
      </c>
      <c r="E220" s="16">
        <f t="shared" si="19"/>
        <v>834</v>
      </c>
      <c r="F220" s="7">
        <f t="shared" si="20"/>
        <v>-8.2194638713176111</v>
      </c>
      <c r="G220" s="2">
        <f t="shared" si="21"/>
        <v>2.3804289254171671</v>
      </c>
    </row>
    <row r="221" spans="1:7" ht="15" thickBot="1" x14ac:dyDescent="0.4">
      <c r="A221" s="17">
        <v>45229</v>
      </c>
      <c r="B221" s="8">
        <v>-3.9619970000000002</v>
      </c>
      <c r="C221" s="8">
        <v>-26.53079</v>
      </c>
      <c r="D221" s="2">
        <f t="shared" si="22"/>
        <v>5.1651860000000021</v>
      </c>
      <c r="E221" s="16">
        <f t="shared" si="19"/>
        <v>835</v>
      </c>
      <c r="F221" s="7">
        <f t="shared" si="20"/>
        <v>-8.2529671322314933</v>
      </c>
      <c r="G221" s="2">
        <f t="shared" si="21"/>
        <v>18.412424675702756</v>
      </c>
    </row>
    <row r="222" spans="1:7" ht="15" thickBot="1" x14ac:dyDescent="0.4">
      <c r="A222" s="17">
        <v>45229</v>
      </c>
      <c r="B222" s="8">
        <v>-3.9891800000000002</v>
      </c>
      <c r="C222" s="8">
        <v>-26.440926999999999</v>
      </c>
      <c r="D222" s="2">
        <f t="shared" si="22"/>
        <v>5.4725130000000028</v>
      </c>
      <c r="E222" s="16">
        <f t="shared" si="19"/>
        <v>835</v>
      </c>
      <c r="F222" s="7">
        <f t="shared" si="20"/>
        <v>-8.2529671322314933</v>
      </c>
      <c r="G222" s="2">
        <f t="shared" si="21"/>
        <v>18.179880708982861</v>
      </c>
    </row>
    <row r="223" spans="1:7" ht="15" thickBot="1" x14ac:dyDescent="0.4">
      <c r="A223" s="17">
        <v>45257</v>
      </c>
      <c r="B223" s="8">
        <v>-8.9105570000000007</v>
      </c>
      <c r="C223" s="8">
        <v>-55.262408999999998</v>
      </c>
      <c r="D223" s="2">
        <f t="shared" si="22"/>
        <v>16.022047000000008</v>
      </c>
      <c r="E223" s="16">
        <f t="shared" si="19"/>
        <v>863</v>
      </c>
      <c r="F223" s="7">
        <f t="shared" si="20"/>
        <v>-9.0852461411348813</v>
      </c>
      <c r="G223" s="2">
        <f t="shared" si="21"/>
        <v>3.0516296030442213E-2</v>
      </c>
    </row>
    <row r="224" spans="1:7" ht="15" thickBot="1" x14ac:dyDescent="0.4">
      <c r="A224" s="17">
        <v>45257</v>
      </c>
      <c r="B224" s="8">
        <v>-8.9476250000000004</v>
      </c>
      <c r="C224" s="8">
        <v>-55.621859999999998</v>
      </c>
      <c r="D224" s="2">
        <f t="shared" si="22"/>
        <v>15.959140000000005</v>
      </c>
      <c r="E224" s="16">
        <f t="shared" si="19"/>
        <v>863</v>
      </c>
      <c r="F224" s="7">
        <f t="shared" si="20"/>
        <v>-9.0852461411348813</v>
      </c>
      <c r="G224" s="2">
        <f t="shared" si="21"/>
        <v>1.8939578487266805E-2</v>
      </c>
    </row>
    <row r="225" spans="1:7" ht="15" thickBot="1" x14ac:dyDescent="0.4">
      <c r="A225" s="17">
        <v>45264</v>
      </c>
      <c r="B225" s="8">
        <v>-12.653176</v>
      </c>
      <c r="C225" s="8">
        <v>-90.472324999999998</v>
      </c>
      <c r="D225" s="2">
        <f t="shared" si="22"/>
        <v>10.753083000000004</v>
      </c>
      <c r="E225" s="16">
        <f t="shared" si="19"/>
        <v>870</v>
      </c>
      <c r="F225" s="7">
        <f t="shared" si="20"/>
        <v>-9.2486207665168312</v>
      </c>
      <c r="G225" s="2">
        <f t="shared" si="21"/>
        <v>11.590996337837636</v>
      </c>
    </row>
    <row r="226" spans="1:7" ht="15" thickBot="1" x14ac:dyDescent="0.4">
      <c r="A226" s="17">
        <v>45264</v>
      </c>
      <c r="B226" s="8">
        <v>-12.732253999999999</v>
      </c>
      <c r="C226" s="8">
        <v>-90.805633999999998</v>
      </c>
      <c r="D226" s="2">
        <f t="shared" si="22"/>
        <v>11.052397999999997</v>
      </c>
      <c r="E226" s="16">
        <f t="shared" si="19"/>
        <v>870</v>
      </c>
      <c r="F226" s="7">
        <f t="shared" si="20"/>
        <v>-9.2486207665168312</v>
      </c>
      <c r="G226" s="2">
        <f t="shared" si="21"/>
        <v>12.135700505428392</v>
      </c>
    </row>
    <row r="227" spans="1:7" ht="15" thickBot="1" x14ac:dyDescent="0.4">
      <c r="A227" s="17">
        <v>45283</v>
      </c>
      <c r="B227" s="8">
        <v>-9.7754740000000009</v>
      </c>
      <c r="C227" s="8">
        <v>-70.494985999999997</v>
      </c>
      <c r="D227" s="2">
        <f t="shared" si="22"/>
        <v>7.7088060000000098</v>
      </c>
      <c r="E227" s="16">
        <f t="shared" si="19"/>
        <v>889</v>
      </c>
      <c r="F227" s="7">
        <f t="shared" si="20"/>
        <v>-9.5702353753705882</v>
      </c>
      <c r="G227" s="2">
        <f t="shared" si="21"/>
        <v>4.2122893039772957E-2</v>
      </c>
    </row>
    <row r="228" spans="1:7" ht="15" thickBot="1" x14ac:dyDescent="0.4">
      <c r="A228" s="17">
        <v>45283</v>
      </c>
      <c r="B228" s="8">
        <v>-9.7470549999999996</v>
      </c>
      <c r="C228" s="8">
        <v>-70.019530000000003</v>
      </c>
      <c r="D228" s="2">
        <f t="shared" si="22"/>
        <v>7.9569099999999935</v>
      </c>
      <c r="E228" s="16">
        <f t="shared" si="19"/>
        <v>889</v>
      </c>
      <c r="F228" s="7">
        <f t="shared" si="20"/>
        <v>-9.5702353753705882</v>
      </c>
      <c r="G228" s="2">
        <f t="shared" si="21"/>
        <v>3.1265179654085935E-2</v>
      </c>
    </row>
    <row r="229" spans="1:7" ht="15" thickBot="1" x14ac:dyDescent="0.4">
      <c r="A229" s="17">
        <v>45304</v>
      </c>
      <c r="B229" s="8">
        <v>-6.8940650000000003</v>
      </c>
      <c r="C229" s="8">
        <v>-42.902175999999997</v>
      </c>
      <c r="D229" s="2">
        <f t="shared" si="22"/>
        <v>12.250344000000005</v>
      </c>
      <c r="E229" s="16">
        <f t="shared" si="19"/>
        <v>910</v>
      </c>
      <c r="F229" s="7">
        <f t="shared" si="20"/>
        <v>-9.6893159150717665</v>
      </c>
      <c r="G229" s="2">
        <f t="shared" si="21"/>
        <v>7.8134276782095462</v>
      </c>
    </row>
    <row r="230" spans="1:7" ht="15" thickBot="1" x14ac:dyDescent="0.4">
      <c r="A230" s="17">
        <v>45304</v>
      </c>
      <c r="B230" s="8">
        <v>-6.8149870000000004</v>
      </c>
      <c r="C230" s="8">
        <v>-42.487172999999999</v>
      </c>
      <c r="D230" s="2">
        <f t="shared" si="22"/>
        <v>12.032723000000004</v>
      </c>
      <c r="E230" s="16">
        <f t="shared" si="19"/>
        <v>910</v>
      </c>
      <c r="F230" s="7">
        <f t="shared" si="20"/>
        <v>-9.6893159150717665</v>
      </c>
      <c r="G230" s="2">
        <f t="shared" si="21"/>
        <v>8.2617667120176357</v>
      </c>
    </row>
    <row r="231" spans="1:7" ht="15" thickBot="1" x14ac:dyDescent="0.4">
      <c r="A231" s="17">
        <v>45306</v>
      </c>
      <c r="B231" s="8">
        <v>-7.8281749999999999</v>
      </c>
      <c r="C231" s="8">
        <v>-50.393473999999998</v>
      </c>
      <c r="D231" s="2">
        <f t="shared" si="22"/>
        <v>12.231926000000001</v>
      </c>
      <c r="E231" s="16">
        <f t="shared" si="19"/>
        <v>912</v>
      </c>
      <c r="F231" s="7">
        <f t="shared" si="20"/>
        <v>-9.6869360098114061</v>
      </c>
      <c r="G231" s="2">
        <f t="shared" si="21"/>
        <v>3.4549924915951187</v>
      </c>
    </row>
    <row r="232" spans="1:7" ht="15" thickBot="1" x14ac:dyDescent="0.4">
      <c r="A232" s="17">
        <v>45315</v>
      </c>
      <c r="B232" s="8">
        <v>-11.615275</v>
      </c>
      <c r="C232" s="8">
        <v>-78.958437000000004</v>
      </c>
      <c r="D232" s="2">
        <f t="shared" si="22"/>
        <v>13.963763</v>
      </c>
      <c r="E232" s="16">
        <f t="shared" si="19"/>
        <v>921</v>
      </c>
      <c r="F232" s="7">
        <f t="shared" si="20"/>
        <v>-9.6466012921223925</v>
      </c>
      <c r="G232" s="2">
        <f t="shared" si="21"/>
        <v>3.8756761680885692</v>
      </c>
    </row>
    <row r="233" spans="1:7" ht="15" thickBot="1" x14ac:dyDescent="0.4">
      <c r="A233" s="17">
        <v>45315</v>
      </c>
      <c r="B233" s="9">
        <v>-11.816034999999999</v>
      </c>
      <c r="C233" s="9">
        <v>-78.234053000000003</v>
      </c>
      <c r="D233" s="2">
        <f t="shared" si="22"/>
        <v>16.294226999999992</v>
      </c>
      <c r="E233" s="16">
        <f t="shared" si="19"/>
        <v>921</v>
      </c>
      <c r="F233" s="7">
        <f t="shared" si="20"/>
        <v>-9.6466012921223925</v>
      </c>
      <c r="G233" s="2">
        <f t="shared" si="21"/>
        <v>4.7064426128755823</v>
      </c>
    </row>
    <row r="234" spans="1:7" ht="15" thickBot="1" x14ac:dyDescent="0.4">
      <c r="A234" s="17">
        <v>44205</v>
      </c>
      <c r="B234" s="8">
        <v>-17.069281</v>
      </c>
      <c r="C234" s="8">
        <v>-128.69444799999999</v>
      </c>
      <c r="D234" s="2">
        <f t="shared" si="22"/>
        <v>7.859800000000007</v>
      </c>
      <c r="E234" s="16">
        <f t="shared" si="19"/>
        <v>-189</v>
      </c>
      <c r="F234" s="7">
        <f t="shared" si="20"/>
        <v>-9.6868593942739825</v>
      </c>
      <c r="G234" s="2">
        <f t="shared" si="21"/>
        <v>54.500148764690316</v>
      </c>
    </row>
    <row r="235" spans="1:7" ht="15" thickBot="1" x14ac:dyDescent="0.4">
      <c r="A235" s="17">
        <v>44539</v>
      </c>
      <c r="B235" s="8">
        <v>-19.511517999999999</v>
      </c>
      <c r="C235" s="8">
        <v>-135.62266099999999</v>
      </c>
      <c r="D235" s="2">
        <f t="shared" si="22"/>
        <v>20.469482999999997</v>
      </c>
      <c r="E235" s="16">
        <f t="shared" si="19"/>
        <v>145</v>
      </c>
      <c r="F235" s="7">
        <f t="shared" si="20"/>
        <v>-9.3513342977540717</v>
      </c>
      <c r="G235" s="2">
        <f t="shared" si="21"/>
        <v>103.22933286338376</v>
      </c>
    </row>
    <row r="236" spans="1:7" ht="15" thickBot="1" x14ac:dyDescent="0.4">
      <c r="A236" s="17">
        <v>44554</v>
      </c>
      <c r="B236" s="8">
        <v>-14.368252999999999</v>
      </c>
      <c r="C236" s="8">
        <v>-94.709328999999997</v>
      </c>
      <c r="D236" s="2">
        <f t="shared" si="22"/>
        <v>20.236694999999997</v>
      </c>
      <c r="E236" s="16">
        <f t="shared" si="19"/>
        <v>160</v>
      </c>
      <c r="F236" s="7">
        <f t="shared" si="20"/>
        <v>-9.5817576662483415</v>
      </c>
      <c r="G236" s="2">
        <f t="shared" si="21"/>
        <v>22.910537580026393</v>
      </c>
    </row>
    <row r="237" spans="1:7" ht="15" thickBot="1" x14ac:dyDescent="0.4">
      <c r="A237" s="17">
        <v>44629</v>
      </c>
      <c r="B237" s="8">
        <v>-14.181015</v>
      </c>
      <c r="C237" s="8">
        <v>-98.297765999999996</v>
      </c>
      <c r="D237" s="2">
        <f t="shared" si="22"/>
        <v>15.150354000000007</v>
      </c>
      <c r="E237" s="16">
        <f t="shared" si="19"/>
        <v>235</v>
      </c>
      <c r="F237" s="7">
        <f t="shared" si="20"/>
        <v>-8.8178626006967971</v>
      </c>
      <c r="G237" s="2">
        <f t="shared" si="21"/>
        <v>28.763403658151706</v>
      </c>
    </row>
    <row r="238" spans="1:7" ht="15" thickBot="1" x14ac:dyDescent="0.4">
      <c r="A238" s="17">
        <v>44907</v>
      </c>
      <c r="B238" s="8">
        <v>-19.700469999999999</v>
      </c>
      <c r="C238" s="8">
        <v>-138.43456900000001</v>
      </c>
      <c r="D238" s="2">
        <f t="shared" si="22"/>
        <v>19.169190999999984</v>
      </c>
      <c r="E238" s="16">
        <f t="shared" si="19"/>
        <v>513</v>
      </c>
      <c r="F238" s="7">
        <f t="shared" si="20"/>
        <v>-9.4069957720043043</v>
      </c>
      <c r="G238" s="2">
        <f t="shared" si="21"/>
        <v>105.95561168241157</v>
      </c>
    </row>
    <row r="239" spans="1:7" ht="15" thickBot="1" x14ac:dyDescent="0.4">
      <c r="A239" s="17">
        <v>44907</v>
      </c>
      <c r="B239" s="8">
        <v>-18.917669</v>
      </c>
      <c r="C239" s="8">
        <v>-135.68214699999999</v>
      </c>
      <c r="D239" s="2">
        <f t="shared" si="22"/>
        <v>15.659205000000014</v>
      </c>
      <c r="E239" s="16">
        <f t="shared" si="19"/>
        <v>513</v>
      </c>
      <c r="F239" s="7">
        <f t="shared" si="20"/>
        <v>-9.4069957720043043</v>
      </c>
      <c r="G239" s="2">
        <f t="shared" si="21"/>
        <v>90.452905249714064</v>
      </c>
    </row>
    <row r="240" spans="1:7" ht="15" thickBot="1" x14ac:dyDescent="0.4">
      <c r="A240" s="17">
        <v>44978</v>
      </c>
      <c r="B240" s="8">
        <v>-22.267389000000001</v>
      </c>
      <c r="C240" s="8">
        <v>-158.43625</v>
      </c>
      <c r="D240" s="2">
        <f t="shared" si="22"/>
        <v>19.70286200000001</v>
      </c>
      <c r="E240" s="16">
        <f t="shared" si="19"/>
        <v>584</v>
      </c>
      <c r="F240" s="7">
        <f t="shared" si="20"/>
        <v>-9.2275836589159557</v>
      </c>
      <c r="G240" s="2">
        <f t="shared" si="21"/>
        <v>170.03652333336402</v>
      </c>
    </row>
    <row r="241" spans="1:7" ht="15" thickBot="1" x14ac:dyDescent="0.4">
      <c r="A241" s="17">
        <v>44979</v>
      </c>
      <c r="B241" s="9">
        <v>-7.3466079999999998</v>
      </c>
      <c r="C241" s="9">
        <v>-35.728405000000002</v>
      </c>
      <c r="D241" s="2">
        <f t="shared" si="22"/>
        <v>23.044458999999996</v>
      </c>
      <c r="E241" s="16">
        <f t="shared" si="19"/>
        <v>585</v>
      </c>
      <c r="F241" s="7">
        <f t="shared" si="20"/>
        <v>-9.205158703134158</v>
      </c>
      <c r="G241" s="2">
        <f t="shared" si="21"/>
        <v>3.4542107161204738</v>
      </c>
    </row>
    <row r="242" spans="1:7" ht="15" thickBot="1" x14ac:dyDescent="0.4">
      <c r="A242" s="17">
        <v>44982</v>
      </c>
      <c r="B242" s="9">
        <v>-6.8982520000000003</v>
      </c>
      <c r="C242" s="9">
        <v>-44.483491999999998</v>
      </c>
      <c r="D242" s="2">
        <f t="shared" si="22"/>
        <v>10.702524000000004</v>
      </c>
      <c r="E242" s="16">
        <f t="shared" si="19"/>
        <v>588</v>
      </c>
      <c r="F242" s="7">
        <f t="shared" si="20"/>
        <v>-9.1351634415337415</v>
      </c>
      <c r="G242" s="2">
        <f t="shared" si="21"/>
        <v>5.0037727972645598</v>
      </c>
    </row>
    <row r="243" spans="1:7" ht="15" thickBot="1" x14ac:dyDescent="0.4">
      <c r="A243" s="17">
        <v>44985</v>
      </c>
      <c r="B243" s="9">
        <v>-10.935411</v>
      </c>
      <c r="C243" s="9">
        <v>-63.905357000000002</v>
      </c>
      <c r="D243" s="2">
        <f t="shared" si="22"/>
        <v>23.577931</v>
      </c>
      <c r="E243" s="16">
        <f t="shared" si="19"/>
        <v>591</v>
      </c>
      <c r="F243" s="7">
        <f t="shared" si="20"/>
        <v>-9.0612341510725081</v>
      </c>
      <c r="G243" s="2">
        <f t="shared" si="21"/>
        <v>3.5125388610557837</v>
      </c>
    </row>
    <row r="244" spans="1:7" ht="15" thickBot="1" x14ac:dyDescent="0.4">
      <c r="A244" s="17">
        <v>45300</v>
      </c>
      <c r="B244" s="9">
        <v>-16.223362000000002</v>
      </c>
      <c r="C244" s="9">
        <v>-122.00736000000001</v>
      </c>
      <c r="D244" s="2">
        <f t="shared" si="22"/>
        <v>7.7795360000000073</v>
      </c>
      <c r="E244" s="16">
        <f t="shared" si="19"/>
        <v>906</v>
      </c>
      <c r="F244" s="7">
        <f t="shared" si="20"/>
        <v>-9.6868593942739825</v>
      </c>
      <c r="G244" s="2">
        <f t="shared" si="21"/>
        <v>42.725866314663037</v>
      </c>
    </row>
    <row r="245" spans="1:7" ht="15" thickBot="1" x14ac:dyDescent="0.4">
      <c r="A245" s="17">
        <v>45379</v>
      </c>
      <c r="B245" s="8">
        <v>-7.1244430000000003</v>
      </c>
      <c r="C245" s="8">
        <v>-51.578361000000001</v>
      </c>
      <c r="D245" s="2">
        <f t="shared" si="22"/>
        <v>5.4171830000000014</v>
      </c>
      <c r="E245" s="16">
        <f t="shared" si="19"/>
        <v>985</v>
      </c>
      <c r="F245" s="7">
        <f t="shared" si="20"/>
        <v>-8.1872281329280145</v>
      </c>
      <c r="G245" s="2">
        <f t="shared" si="21"/>
        <v>1.1295122387728169</v>
      </c>
    </row>
    <row r="246" spans="1:7" ht="15" thickBot="1" x14ac:dyDescent="0.4">
      <c r="A246" s="17">
        <v>45384</v>
      </c>
      <c r="B246" s="8">
        <v>-7.6163550000000004</v>
      </c>
      <c r="C246" s="8">
        <v>-66.888272000000001</v>
      </c>
      <c r="D246" s="2">
        <f t="shared" si="22"/>
        <v>-5.9574319999999972</v>
      </c>
      <c r="E246" s="16">
        <f t="shared" si="19"/>
        <v>990</v>
      </c>
      <c r="F246" s="7">
        <f t="shared" si="20"/>
        <v>-8.0167731963184607</v>
      </c>
      <c r="G246" s="2">
        <f t="shared" si="21"/>
        <v>0.16033473194292902</v>
      </c>
    </row>
    <row r="247" spans="1:7" ht="15" thickBot="1" x14ac:dyDescent="0.4">
      <c r="A247" s="17">
        <v>45384</v>
      </c>
      <c r="B247" s="8">
        <v>-7.6060540000000003</v>
      </c>
      <c r="C247" s="8">
        <v>-65.855193</v>
      </c>
      <c r="D247" s="2">
        <f t="shared" si="22"/>
        <v>-5.0067609999999974</v>
      </c>
      <c r="E247" s="16">
        <f t="shared" si="19"/>
        <v>990</v>
      </c>
      <c r="F247" s="7">
        <f t="shared" si="20"/>
        <v>-8.0167731963184607</v>
      </c>
      <c r="G247" s="2">
        <f t="shared" si="21"/>
        <v>0.16869025822448205</v>
      </c>
    </row>
    <row r="248" spans="1:7" ht="15" thickBot="1" x14ac:dyDescent="0.4">
      <c r="A248" s="17">
        <v>45385</v>
      </c>
      <c r="B248" s="8">
        <v>-8.1507629999999995</v>
      </c>
      <c r="C248" s="8">
        <v>-57.832662999999997</v>
      </c>
      <c r="D248" s="2">
        <f t="shared" si="22"/>
        <v>7.3734409999999997</v>
      </c>
      <c r="E248" s="16">
        <f t="shared" si="19"/>
        <v>991</v>
      </c>
      <c r="F248" s="7">
        <f t="shared" si="20"/>
        <v>-7.9823242166481521</v>
      </c>
      <c r="G248" s="2">
        <f t="shared" si="21"/>
        <v>2.837162373705061E-2</v>
      </c>
    </row>
    <row r="249" spans="1:7" ht="15" thickBot="1" x14ac:dyDescent="0.4">
      <c r="A249" s="17">
        <v>45385</v>
      </c>
      <c r="B249" s="8">
        <v>-8.0683489999999995</v>
      </c>
      <c r="C249" s="8">
        <v>-58.245562999999997</v>
      </c>
      <c r="D249" s="2">
        <f t="shared" si="22"/>
        <v>6.3012289999999993</v>
      </c>
      <c r="E249" s="16">
        <f t="shared" si="19"/>
        <v>991</v>
      </c>
      <c r="F249" s="7">
        <f t="shared" si="20"/>
        <v>-7.9823242166481521</v>
      </c>
      <c r="G249" s="2">
        <f t="shared" si="21"/>
        <v>7.4002633507322972E-3</v>
      </c>
    </row>
    <row r="250" spans="1:7" ht="15" thickBot="1" x14ac:dyDescent="0.4">
      <c r="A250" s="17">
        <v>45386</v>
      </c>
      <c r="B250" s="8">
        <v>-6.9621890000000004</v>
      </c>
      <c r="C250" s="8">
        <v>-54.088372999999997</v>
      </c>
      <c r="D250" s="2">
        <f t="shared" si="22"/>
        <v>1.6091390000000061</v>
      </c>
      <c r="E250" s="16">
        <f t="shared" si="19"/>
        <v>992</v>
      </c>
      <c r="F250" s="7">
        <f t="shared" si="20"/>
        <v>-7.9477796474388853</v>
      </c>
      <c r="G250" s="2">
        <f t="shared" si="21"/>
        <v>0.97138892431900037</v>
      </c>
    </row>
    <row r="251" spans="1:7" ht="15" thickBot="1" x14ac:dyDescent="0.4">
      <c r="A251" s="17">
        <v>45386</v>
      </c>
      <c r="B251" s="8">
        <v>-7.0330139999999997</v>
      </c>
      <c r="C251" s="8">
        <v>-55.078338000000002</v>
      </c>
      <c r="D251" s="2">
        <f t="shared" si="22"/>
        <v>1.185773999999995</v>
      </c>
      <c r="E251" s="16">
        <f t="shared" si="19"/>
        <v>992</v>
      </c>
      <c r="F251" s="7">
        <f t="shared" si="20"/>
        <v>-7.9477796474388853</v>
      </c>
      <c r="G251" s="2">
        <f t="shared" si="21"/>
        <v>0.83679618973428371</v>
      </c>
    </row>
    <row r="252" spans="1:7" ht="15" thickBot="1" x14ac:dyDescent="0.4">
      <c r="A252" s="17">
        <v>45345</v>
      </c>
      <c r="B252" s="8">
        <v>-8.0163159999999998</v>
      </c>
      <c r="C252" s="8">
        <v>-57.047790999999997</v>
      </c>
      <c r="D252" s="2">
        <f t="shared" si="22"/>
        <v>7.0827370000000016</v>
      </c>
      <c r="E252" s="16">
        <f t="shared" si="19"/>
        <v>951</v>
      </c>
      <c r="F252" s="7">
        <f t="shared" si="20"/>
        <v>-9.1822758055641263</v>
      </c>
      <c r="G252" s="2">
        <f t="shared" si="21"/>
        <v>1.3594622681911357</v>
      </c>
    </row>
    <row r="253" spans="1:7" ht="15" thickBot="1" x14ac:dyDescent="0.4">
      <c r="A253" s="17">
        <v>45345</v>
      </c>
      <c r="B253" s="8">
        <v>-10.081388</v>
      </c>
      <c r="C253" s="8">
        <v>-62.920485999999997</v>
      </c>
      <c r="D253" s="2">
        <f t="shared" si="22"/>
        <v>17.730618000000007</v>
      </c>
      <c r="E253" s="16">
        <f t="shared" si="19"/>
        <v>951</v>
      </c>
      <c r="F253" s="7">
        <f t="shared" si="20"/>
        <v>-9.1822758055641263</v>
      </c>
      <c r="G253" s="2">
        <f t="shared" si="21"/>
        <v>0.80840273818329322</v>
      </c>
    </row>
    <row r="254" spans="1:7" ht="15" thickBot="1" x14ac:dyDescent="0.4">
      <c r="A254" s="17">
        <v>45350</v>
      </c>
      <c r="B254" s="8">
        <v>-6.8792879999999998</v>
      </c>
      <c r="C254" s="8">
        <v>-35.694087000000003</v>
      </c>
      <c r="D254" s="2">
        <f t="shared" si="22"/>
        <v>19.340216999999996</v>
      </c>
      <c r="E254" s="16">
        <f t="shared" si="19"/>
        <v>956</v>
      </c>
      <c r="F254" s="7">
        <f t="shared" si="20"/>
        <v>-9.0612341510725081</v>
      </c>
      <c r="G254" s="2">
        <f t="shared" si="21"/>
        <v>4.7608890061801326</v>
      </c>
    </row>
    <row r="255" spans="1:7" ht="15" thickBot="1" x14ac:dyDescent="0.4">
      <c r="A255" s="17">
        <v>45350</v>
      </c>
      <c r="B255" s="8">
        <v>-5.8612520000000004</v>
      </c>
      <c r="C255" s="8">
        <v>-31.251332000000001</v>
      </c>
      <c r="D255" s="2">
        <f t="shared" si="22"/>
        <v>15.638684000000001</v>
      </c>
      <c r="E255" s="16">
        <f t="shared" si="19"/>
        <v>956</v>
      </c>
      <c r="F255" s="7">
        <f t="shared" si="20"/>
        <v>-9.0612341510725081</v>
      </c>
      <c r="G255" s="2">
        <f t="shared" si="21"/>
        <v>10.239885767182633</v>
      </c>
    </row>
    <row r="256" spans="1:7" ht="15" thickBot="1" x14ac:dyDescent="0.4">
      <c r="A256" s="17">
        <v>45350</v>
      </c>
      <c r="B256" s="8">
        <v>-4.8053489999999996</v>
      </c>
      <c r="C256" s="8">
        <v>-19.811336000000001</v>
      </c>
      <c r="D256" s="2">
        <f t="shared" si="22"/>
        <v>18.631455999999996</v>
      </c>
      <c r="E256" s="16">
        <f t="shared" si="19"/>
        <v>956</v>
      </c>
      <c r="F256" s="7">
        <f t="shared" si="20"/>
        <v>-9.0612341510725081</v>
      </c>
      <c r="G256" s="2">
        <f t="shared" si="21"/>
        <v>18.112558419119466</v>
      </c>
    </row>
    <row r="257" spans="1:7" ht="15" thickBot="1" x14ac:dyDescent="0.4">
      <c r="A257" s="17">
        <v>45353</v>
      </c>
      <c r="B257" s="8">
        <v>-13.816174</v>
      </c>
      <c r="C257" s="8">
        <v>-91.188309000000004</v>
      </c>
      <c r="D257" s="2">
        <f t="shared" si="22"/>
        <v>19.341082999999998</v>
      </c>
      <c r="E257" s="16">
        <f t="shared" si="19"/>
        <v>959</v>
      </c>
      <c r="F257" s="7">
        <f t="shared" si="20"/>
        <v>-8.9835679544021669</v>
      </c>
      <c r="G257" s="2">
        <f t="shared" si="21"/>
        <v>23.354081191948726</v>
      </c>
    </row>
    <row r="258" spans="1:7" ht="15" thickBot="1" x14ac:dyDescent="0.4">
      <c r="A258" s="17">
        <v>45353</v>
      </c>
      <c r="B258" s="8">
        <v>-13.620161</v>
      </c>
      <c r="C258" s="8">
        <v>-90.159374</v>
      </c>
      <c r="D258" s="2">
        <f t="shared" si="22"/>
        <v>18.801913999999996</v>
      </c>
      <c r="E258" s="16">
        <f t="shared" si="19"/>
        <v>959</v>
      </c>
      <c r="F258" s="7">
        <f t="shared" si="20"/>
        <v>-8.9835679544021669</v>
      </c>
      <c r="G258" s="2">
        <f t="shared" si="21"/>
        <v>21.497995070486184</v>
      </c>
    </row>
    <row r="259" spans="1:7" ht="15" thickBot="1" x14ac:dyDescent="0.4">
      <c r="A259" s="17">
        <v>45357</v>
      </c>
      <c r="B259" s="8">
        <v>-7.8103109999999996</v>
      </c>
      <c r="C259" s="8">
        <v>-42.584772000000001</v>
      </c>
      <c r="D259" s="2">
        <f t="shared" si="22"/>
        <v>19.897715999999996</v>
      </c>
      <c r="E259" s="16">
        <f t="shared" si="19"/>
        <v>963</v>
      </c>
      <c r="F259" s="7">
        <f t="shared" si="20"/>
        <v>-8.8745593543454238</v>
      </c>
      <c r="G259" s="2">
        <f t="shared" si="21"/>
        <v>1.1326245597269435</v>
      </c>
    </row>
    <row r="260" spans="1:7" ht="15" thickBot="1" x14ac:dyDescent="0.4">
      <c r="A260" s="17">
        <v>45357</v>
      </c>
      <c r="B260" s="8">
        <v>-7.5409319999999997</v>
      </c>
      <c r="C260" s="8">
        <v>-40.840741000000001</v>
      </c>
      <c r="D260" s="2">
        <f t="shared" si="22"/>
        <v>19.486714999999997</v>
      </c>
      <c r="E260" s="16">
        <f t="shared" si="19"/>
        <v>963</v>
      </c>
      <c r="F260" s="7">
        <f t="shared" si="20"/>
        <v>-8.8745593543454238</v>
      </c>
      <c r="G260" s="2">
        <f t="shared" si="21"/>
        <v>1.7785619202583751</v>
      </c>
    </row>
    <row r="261" spans="1:7" ht="15" thickBot="1" x14ac:dyDescent="0.4">
      <c r="A261" s="17">
        <v>45358</v>
      </c>
      <c r="B261" s="8">
        <v>-10.642557</v>
      </c>
      <c r="C261" s="8">
        <v>-71.125558999999996</v>
      </c>
      <c r="D261" s="2">
        <f t="shared" si="22"/>
        <v>14.014897000000005</v>
      </c>
      <c r="E261" s="16">
        <f t="shared" si="19"/>
        <v>964</v>
      </c>
      <c r="F261" s="7">
        <f t="shared" si="20"/>
        <v>-8.8463867924852</v>
      </c>
      <c r="G261" s="2">
        <f t="shared" si="21"/>
        <v>3.2262274143637599</v>
      </c>
    </row>
    <row r="262" spans="1:7" ht="15" thickBot="1" x14ac:dyDescent="0.4">
      <c r="A262" s="17">
        <v>45358</v>
      </c>
      <c r="B262" s="8">
        <v>-10.46472</v>
      </c>
      <c r="C262" s="8">
        <v>-71.436699000000004</v>
      </c>
      <c r="D262" s="2">
        <f t="shared" si="22"/>
        <v>12.281060999999994</v>
      </c>
      <c r="E262" s="16">
        <f t="shared" si="19"/>
        <v>964</v>
      </c>
      <c r="F262" s="7">
        <f t="shared" si="20"/>
        <v>-8.8463867924852</v>
      </c>
      <c r="G262" s="2">
        <f t="shared" si="21"/>
        <v>2.61900237054514</v>
      </c>
    </row>
    <row r="263" spans="1:7" ht="15" thickBot="1" x14ac:dyDescent="0.4">
      <c r="A263" s="17">
        <v>45360</v>
      </c>
      <c r="B263" s="8">
        <v>-8.9791469999999993</v>
      </c>
      <c r="C263" s="8">
        <v>-49.697571000000003</v>
      </c>
      <c r="D263" s="2">
        <f>C263-8*B263</f>
        <v>22.135604999999991</v>
      </c>
      <c r="E263" s="16">
        <f t="shared" si="19"/>
        <v>966</v>
      </c>
      <c r="F263" s="7">
        <f t="shared" si="20"/>
        <v>-8.7889952313138497</v>
      </c>
      <c r="G263" s="2">
        <f t="shared" si="21"/>
        <v>3.6157695134470938E-2</v>
      </c>
    </row>
    <row r="264" spans="1:7" ht="15" thickBot="1" x14ac:dyDescent="0.4">
      <c r="A264" s="17">
        <v>45360</v>
      </c>
      <c r="B264" s="8">
        <v>-8.3752309999999994</v>
      </c>
      <c r="C264" s="8">
        <v>-48.110624999999999</v>
      </c>
      <c r="D264" s="2">
        <f t="shared" si="22"/>
        <v>18.891222999999997</v>
      </c>
      <c r="E264" s="16">
        <f t="shared" ref="E264:E300" si="23">A264-$A$49</f>
        <v>966</v>
      </c>
      <c r="F264" s="7">
        <f t="shared" ref="F264:F300" si="24">$I$48+$I$49*COS((2*PI()/365)*E264+$I$50)</f>
        <v>-8.7889952313138497</v>
      </c>
      <c r="G264" s="2">
        <f t="shared" si="21"/>
        <v>0.17120083911474143</v>
      </c>
    </row>
    <row r="265" spans="1:7" ht="15" thickBot="1" x14ac:dyDescent="0.4">
      <c r="A265" s="17">
        <v>45393</v>
      </c>
      <c r="B265" s="8">
        <v>-2.430183</v>
      </c>
      <c r="C265" s="8">
        <v>-4.7461460000000004</v>
      </c>
      <c r="D265" s="2">
        <f t="shared" si="22"/>
        <v>14.695318</v>
      </c>
      <c r="E265" s="16">
        <f t="shared" si="23"/>
        <v>999</v>
      </c>
      <c r="F265" s="7">
        <f t="shared" si="24"/>
        <v>-7.7041538083391705</v>
      </c>
      <c r="G265" s="2">
        <f t="shared" ref="G265:G300" si="25">(F265-B265)^2</f>
        <v>27.814768087213718</v>
      </c>
    </row>
    <row r="266" spans="1:7" ht="15" thickBot="1" x14ac:dyDescent="0.4">
      <c r="A266" s="17">
        <v>45394</v>
      </c>
      <c r="B266" s="8">
        <v>-2.2552940000000001</v>
      </c>
      <c r="C266" s="8">
        <v>-3.065261</v>
      </c>
      <c r="D266" s="2">
        <f t="shared" si="22"/>
        <v>14.977091000000001</v>
      </c>
      <c r="E266" s="16">
        <f t="shared" si="23"/>
        <v>1000</v>
      </c>
      <c r="F266" s="7">
        <f t="shared" si="24"/>
        <v>-7.6692147703097362</v>
      </c>
      <c r="G266" s="2">
        <f t="shared" si="25"/>
        <v>29.310538107191167</v>
      </c>
    </row>
    <row r="267" spans="1:7" ht="15" thickBot="1" x14ac:dyDescent="0.4">
      <c r="A267" s="17">
        <v>45394</v>
      </c>
      <c r="B267" s="8">
        <v>-2.3865479999999999</v>
      </c>
      <c r="C267" s="8">
        <v>-4.4490499999999997</v>
      </c>
      <c r="D267" s="2">
        <f t="shared" si="22"/>
        <v>14.643333999999999</v>
      </c>
      <c r="E267" s="16">
        <f t="shared" si="23"/>
        <v>1000</v>
      </c>
      <c r="F267" s="7">
        <f t="shared" si="24"/>
        <v>-7.6692147703097362</v>
      </c>
      <c r="G267" s="2">
        <f t="shared" si="25"/>
        <v>27.906568206134704</v>
      </c>
    </row>
    <row r="268" spans="1:7" ht="15" thickBot="1" x14ac:dyDescent="0.4">
      <c r="A268" s="17">
        <v>45394</v>
      </c>
      <c r="B268" s="8">
        <v>-3.8154520000000001</v>
      </c>
      <c r="C268" s="8">
        <v>-30.099167000000001</v>
      </c>
      <c r="D268" s="2">
        <f t="shared" ref="D268:D300" si="26">C268-8*B268</f>
        <v>0.42444899999999919</v>
      </c>
      <c r="E268" s="16">
        <f t="shared" si="23"/>
        <v>1000</v>
      </c>
      <c r="F268" s="7">
        <f t="shared" si="24"/>
        <v>-7.6692147703097362</v>
      </c>
      <c r="G268" s="2">
        <f t="shared" si="25"/>
        <v>14.851487489825372</v>
      </c>
    </row>
    <row r="269" spans="1:7" ht="15" thickBot="1" x14ac:dyDescent="0.4">
      <c r="A269" s="17">
        <v>45394</v>
      </c>
      <c r="B269" s="8">
        <v>-3.8053349999999999</v>
      </c>
      <c r="C269" s="8">
        <v>-30.647364</v>
      </c>
      <c r="D269" s="2">
        <f t="shared" si="26"/>
        <v>-0.20468400000000031</v>
      </c>
      <c r="E269" s="16">
        <f t="shared" si="23"/>
        <v>1000</v>
      </c>
      <c r="F269" s="7">
        <f t="shared" si="24"/>
        <v>-7.6692147703097362</v>
      </c>
      <c r="G269" s="2">
        <f t="shared" si="25"/>
        <v>14.929566879408821</v>
      </c>
    </row>
    <row r="270" spans="1:7" ht="15" thickBot="1" x14ac:dyDescent="0.4">
      <c r="A270" s="17">
        <v>45420</v>
      </c>
      <c r="B270" s="8">
        <v>-4.8187300000000004</v>
      </c>
      <c r="C270" s="8">
        <v>-24.426188</v>
      </c>
      <c r="D270" s="2">
        <f t="shared" si="26"/>
        <v>14.123652000000003</v>
      </c>
      <c r="E270" s="16">
        <f t="shared" si="23"/>
        <v>1026</v>
      </c>
      <c r="F270" s="7">
        <f t="shared" si="24"/>
        <v>-6.7898139254728314</v>
      </c>
      <c r="G270" s="2">
        <f t="shared" si="25"/>
        <v>3.8851718412573848</v>
      </c>
    </row>
    <row r="271" spans="1:7" ht="15" thickBot="1" x14ac:dyDescent="0.4">
      <c r="A271" s="17">
        <v>45420</v>
      </c>
      <c r="B271" s="8">
        <v>-4.7907200000000003</v>
      </c>
      <c r="C271" s="8">
        <v>-24.460563</v>
      </c>
      <c r="D271" s="2">
        <f t="shared" si="26"/>
        <v>13.865197000000002</v>
      </c>
      <c r="E271" s="16">
        <f t="shared" si="23"/>
        <v>1026</v>
      </c>
      <c r="F271" s="7">
        <f t="shared" si="24"/>
        <v>-6.7898139254728314</v>
      </c>
      <c r="G271" s="2">
        <f t="shared" si="25"/>
        <v>3.9963765228623731</v>
      </c>
    </row>
    <row r="272" spans="1:7" ht="15" thickBot="1" x14ac:dyDescent="0.4">
      <c r="A272" s="17">
        <v>45428</v>
      </c>
      <c r="B272" s="8">
        <v>-9.0969669999999994</v>
      </c>
      <c r="C272" s="8">
        <v>-59.130153999999997</v>
      </c>
      <c r="D272" s="2">
        <f t="shared" si="26"/>
        <v>13.645581999999997</v>
      </c>
      <c r="E272" s="16">
        <f t="shared" si="23"/>
        <v>1034</v>
      </c>
      <c r="F272" s="7">
        <f t="shared" si="24"/>
        <v>-6.5462792862066497</v>
      </c>
      <c r="G272" s="2">
        <f t="shared" si="25"/>
        <v>6.5060078132963453</v>
      </c>
    </row>
    <row r="273" spans="1:7" ht="15" thickBot="1" x14ac:dyDescent="0.4">
      <c r="A273" s="17">
        <v>45428</v>
      </c>
      <c r="B273" s="8">
        <v>-9.1325199999999995</v>
      </c>
      <c r="C273" s="8">
        <v>-59.453485999999998</v>
      </c>
      <c r="D273" s="2">
        <f t="shared" si="26"/>
        <v>13.606673999999998</v>
      </c>
      <c r="E273" s="16">
        <f t="shared" si="23"/>
        <v>1034</v>
      </c>
      <c r="F273" s="7">
        <f t="shared" si="24"/>
        <v>-6.5462792862066497</v>
      </c>
      <c r="G273" s="2">
        <f t="shared" si="25"/>
        <v>6.6886410296823353</v>
      </c>
    </row>
    <row r="274" spans="1:7" ht="15" thickBot="1" x14ac:dyDescent="0.4">
      <c r="A274" s="17">
        <v>45437</v>
      </c>
      <c r="B274" s="9">
        <v>-2.7995109999999999</v>
      </c>
      <c r="C274" s="9">
        <v>-9.9965039999999998</v>
      </c>
      <c r="D274" s="2">
        <f t="shared" si="26"/>
        <v>12.399583999999999</v>
      </c>
      <c r="E274" s="16">
        <f t="shared" si="23"/>
        <v>1043</v>
      </c>
      <c r="F274" s="7">
        <f t="shared" si="24"/>
        <v>-6.2977187983010916</v>
      </c>
      <c r="G274" s="2">
        <f t="shared" si="25"/>
        <v>12.237457800094571</v>
      </c>
    </row>
    <row r="275" spans="1:7" ht="15" thickBot="1" x14ac:dyDescent="0.4">
      <c r="A275" s="17">
        <v>45437</v>
      </c>
      <c r="B275" s="8">
        <v>-2.114433</v>
      </c>
      <c r="C275" s="8">
        <v>-11.068148000000001</v>
      </c>
      <c r="D275" s="2">
        <f t="shared" si="26"/>
        <v>5.8473159999999993</v>
      </c>
      <c r="E275" s="16">
        <f t="shared" si="23"/>
        <v>1043</v>
      </c>
      <c r="F275" s="7">
        <f t="shared" si="24"/>
        <v>-6.2977187983010916</v>
      </c>
      <c r="G275" s="2">
        <f t="shared" si="25"/>
        <v>17.499880070267601</v>
      </c>
    </row>
    <row r="276" spans="1:7" ht="15" thickBot="1" x14ac:dyDescent="0.4">
      <c r="A276" s="17">
        <v>45450</v>
      </c>
      <c r="B276" s="8">
        <v>-9.64269</v>
      </c>
      <c r="C276" s="8">
        <v>-70.339023999999995</v>
      </c>
      <c r="D276" s="2">
        <f t="shared" si="26"/>
        <v>6.802496000000005</v>
      </c>
      <c r="E276" s="16">
        <f t="shared" si="23"/>
        <v>1056</v>
      </c>
      <c r="F276" s="7">
        <f t="shared" si="24"/>
        <v>-5.9976717008165998</v>
      </c>
      <c r="G276" s="2">
        <f t="shared" si="25"/>
        <v>13.286158401381847</v>
      </c>
    </row>
    <row r="277" spans="1:7" ht="15" thickBot="1" x14ac:dyDescent="0.4">
      <c r="A277" s="17">
        <v>45450</v>
      </c>
      <c r="B277" s="8">
        <v>-9.6848279999999995</v>
      </c>
      <c r="C277" s="8">
        <v>-70.897987999999998</v>
      </c>
      <c r="D277" s="2">
        <f t="shared" si="26"/>
        <v>6.5806359999999984</v>
      </c>
      <c r="E277" s="16">
        <f t="shared" si="23"/>
        <v>1056</v>
      </c>
      <c r="F277" s="7">
        <f t="shared" si="24"/>
        <v>-5.9976717008165998</v>
      </c>
      <c r="G277" s="2">
        <f t="shared" si="25"/>
        <v>13.595121574607823</v>
      </c>
    </row>
    <row r="278" spans="1:7" ht="15" thickBot="1" x14ac:dyDescent="0.4">
      <c r="A278" s="17">
        <v>45450</v>
      </c>
      <c r="B278" s="8">
        <v>-9.689235</v>
      </c>
      <c r="C278" s="8">
        <v>-70.889615000000006</v>
      </c>
      <c r="D278" s="2">
        <f t="shared" si="26"/>
        <v>6.6242649999999941</v>
      </c>
      <c r="E278" s="16">
        <f t="shared" si="23"/>
        <v>1056</v>
      </c>
      <c r="F278" s="7">
        <f t="shared" si="24"/>
        <v>-5.9976717008165998</v>
      </c>
      <c r="G278" s="2">
        <f t="shared" si="25"/>
        <v>13.627639591877831</v>
      </c>
    </row>
    <row r="279" spans="1:7" ht="15" thickBot="1" x14ac:dyDescent="0.4">
      <c r="A279" s="17">
        <v>45450</v>
      </c>
      <c r="B279" s="8">
        <v>-9.7223760000000006</v>
      </c>
      <c r="C279" s="8">
        <v>-70.393821000000003</v>
      </c>
      <c r="D279" s="2">
        <f t="shared" si="26"/>
        <v>7.3851870000000019</v>
      </c>
      <c r="E279" s="16">
        <f t="shared" si="23"/>
        <v>1056</v>
      </c>
      <c r="F279" s="7">
        <f t="shared" si="24"/>
        <v>-5.9976717008165998</v>
      </c>
      <c r="G279" s="2">
        <f t="shared" si="25"/>
        <v>13.873422116355309</v>
      </c>
    </row>
    <row r="280" spans="1:7" ht="15" thickBot="1" x14ac:dyDescent="0.4">
      <c r="A280" s="17">
        <v>45457</v>
      </c>
      <c r="B280" s="8">
        <v>-3.8007749999999998</v>
      </c>
      <c r="C280" s="8">
        <v>-22.967406</v>
      </c>
      <c r="D280" s="2">
        <f t="shared" si="26"/>
        <v>7.4387939999999979</v>
      </c>
      <c r="E280" s="16">
        <f t="shared" si="23"/>
        <v>1063</v>
      </c>
      <c r="F280" s="7">
        <f t="shared" si="24"/>
        <v>-5.8696466733100241</v>
      </c>
      <c r="G280" s="2">
        <f t="shared" si="25"/>
        <v>4.2802300006246199</v>
      </c>
    </row>
    <row r="281" spans="1:7" ht="15" thickBot="1" x14ac:dyDescent="0.4">
      <c r="A281" s="17">
        <v>45457</v>
      </c>
      <c r="B281" s="8">
        <v>-3.843547</v>
      </c>
      <c r="C281" s="8">
        <v>-23.066589</v>
      </c>
      <c r="D281" s="2">
        <f t="shared" si="26"/>
        <v>7.6817869999999999</v>
      </c>
      <c r="E281" s="16">
        <f t="shared" si="23"/>
        <v>1063</v>
      </c>
      <c r="F281" s="7">
        <f t="shared" si="24"/>
        <v>-5.8696466733100241</v>
      </c>
      <c r="G281" s="2">
        <f t="shared" si="25"/>
        <v>4.1050798861869859</v>
      </c>
    </row>
    <row r="282" spans="1:7" ht="15" thickBot="1" x14ac:dyDescent="0.4">
      <c r="A282" s="17">
        <v>45462</v>
      </c>
      <c r="B282" s="8">
        <v>-2.284945</v>
      </c>
      <c r="C282" s="8">
        <v>-9.9922160000000009</v>
      </c>
      <c r="D282" s="2">
        <f t="shared" si="26"/>
        <v>8.2873439999999992</v>
      </c>
      <c r="E282" s="16">
        <f t="shared" si="23"/>
        <v>1068</v>
      </c>
      <c r="F282" s="7">
        <f t="shared" si="24"/>
        <v>-5.7940010388578438</v>
      </c>
      <c r="G282" s="2">
        <f t="shared" si="25"/>
        <v>12.313474283844702</v>
      </c>
    </row>
    <row r="283" spans="1:7" ht="15" thickBot="1" x14ac:dyDescent="0.4">
      <c r="A283" s="17">
        <v>45462</v>
      </c>
      <c r="B283" s="8">
        <v>-2.4780489999999999</v>
      </c>
      <c r="C283" s="8">
        <v>-10.046998</v>
      </c>
      <c r="D283" s="2">
        <f t="shared" si="26"/>
        <v>9.7773939999999993</v>
      </c>
      <c r="E283" s="16">
        <f t="shared" si="23"/>
        <v>1068</v>
      </c>
      <c r="F283" s="7">
        <f t="shared" si="24"/>
        <v>-5.7940010388578438</v>
      </c>
      <c r="G283" s="2">
        <f t="shared" si="25"/>
        <v>10.995537924005491</v>
      </c>
    </row>
    <row r="284" spans="1:7" ht="15" thickBot="1" x14ac:dyDescent="0.4">
      <c r="A284" s="17">
        <v>45463</v>
      </c>
      <c r="B284" s="8">
        <v>-3.7382200000000001</v>
      </c>
      <c r="C284" s="8">
        <v>-13.620865</v>
      </c>
      <c r="D284" s="2">
        <f t="shared" si="26"/>
        <v>16.284894999999999</v>
      </c>
      <c r="E284" s="16">
        <f t="shared" si="23"/>
        <v>1069</v>
      </c>
      <c r="F284" s="7">
        <f t="shared" si="24"/>
        <v>-5.780513357221654</v>
      </c>
      <c r="G284" s="2">
        <f t="shared" si="25"/>
        <v>4.1709621569516946</v>
      </c>
    </row>
    <row r="285" spans="1:7" ht="15" thickBot="1" x14ac:dyDescent="0.4">
      <c r="A285" s="17">
        <v>45463</v>
      </c>
      <c r="B285" s="8">
        <v>-3.8642289999999999</v>
      </c>
      <c r="C285" s="8">
        <v>-13.646641000000001</v>
      </c>
      <c r="D285" s="2">
        <f t="shared" si="26"/>
        <v>17.267190999999997</v>
      </c>
      <c r="E285" s="16">
        <f t="shared" si="23"/>
        <v>1069</v>
      </c>
      <c r="F285" s="7">
        <f t="shared" si="24"/>
        <v>-5.780513357221654</v>
      </c>
      <c r="G285" s="2">
        <f t="shared" si="25"/>
        <v>3.672145737732408</v>
      </c>
    </row>
    <row r="286" spans="1:7" ht="15" thickBot="1" x14ac:dyDescent="0.4">
      <c r="A286" s="17">
        <v>45464</v>
      </c>
      <c r="B286" s="8">
        <v>-4.3052460000000004</v>
      </c>
      <c r="C286" s="8">
        <v>-17.576754000000001</v>
      </c>
      <c r="D286" s="2">
        <f t="shared" si="26"/>
        <v>16.865214000000002</v>
      </c>
      <c r="E286" s="16">
        <f t="shared" si="23"/>
        <v>1070</v>
      </c>
      <c r="F286" s="7">
        <f t="shared" si="24"/>
        <v>-5.7675825301231232</v>
      </c>
      <c r="G286" s="2">
        <f t="shared" si="25"/>
        <v>2.138428127332535</v>
      </c>
    </row>
    <row r="287" spans="1:7" ht="15" thickBot="1" x14ac:dyDescent="0.4">
      <c r="A287" s="17">
        <v>45464</v>
      </c>
      <c r="B287" s="8">
        <v>-4.6100029999999999</v>
      </c>
      <c r="C287" s="8">
        <v>-17.670348000000001</v>
      </c>
      <c r="D287" s="2">
        <f t="shared" si="26"/>
        <v>19.209675999999998</v>
      </c>
      <c r="E287" s="16">
        <f t="shared" si="23"/>
        <v>1070</v>
      </c>
      <c r="F287" s="7">
        <f t="shared" si="24"/>
        <v>-5.7675825301231232</v>
      </c>
      <c r="G287" s="2">
        <f t="shared" si="25"/>
        <v>1.3399903685600709</v>
      </c>
    </row>
    <row r="288" spans="1:7" ht="15" thickBot="1" x14ac:dyDescent="0.4">
      <c r="A288" s="17">
        <v>45465</v>
      </c>
      <c r="B288" s="8">
        <v>-5.0425899999999997</v>
      </c>
      <c r="C288" s="8">
        <v>-20.391745</v>
      </c>
      <c r="D288" s="2">
        <f t="shared" si="26"/>
        <v>19.948974999999997</v>
      </c>
      <c r="E288" s="16">
        <f t="shared" si="23"/>
        <v>1071</v>
      </c>
      <c r="F288" s="7">
        <f t="shared" si="24"/>
        <v>-5.7552123892453917</v>
      </c>
      <c r="G288" s="2">
        <f t="shared" si="25"/>
        <v>0.50783066965381096</v>
      </c>
    </row>
    <row r="289" spans="1:7" ht="15" thickBot="1" x14ac:dyDescent="0.4">
      <c r="A289" s="17">
        <v>45465</v>
      </c>
      <c r="B289" s="9">
        <v>-5.013198</v>
      </c>
      <c r="C289" s="9">
        <v>-19.593769999999999</v>
      </c>
      <c r="D289" s="2">
        <f t="shared" si="26"/>
        <v>20.511814000000001</v>
      </c>
      <c r="E289" s="16">
        <f t="shared" si="23"/>
        <v>1071</v>
      </c>
      <c r="F289" s="7">
        <f t="shared" si="24"/>
        <v>-5.7552123892453917</v>
      </c>
      <c r="G289" s="2">
        <f t="shared" si="25"/>
        <v>0.55058535384721163</v>
      </c>
    </row>
    <row r="290" spans="1:7" ht="15" thickBot="1" x14ac:dyDescent="0.4">
      <c r="A290" s="17">
        <v>45466</v>
      </c>
      <c r="B290" s="8">
        <v>-2.7551009999999998</v>
      </c>
      <c r="C290" s="8">
        <v>-7.8168129999999998</v>
      </c>
      <c r="D290" s="2">
        <f t="shared" si="26"/>
        <v>14.223994999999999</v>
      </c>
      <c r="E290" s="16">
        <f t="shared" si="23"/>
        <v>1072</v>
      </c>
      <c r="F290" s="7">
        <f t="shared" si="24"/>
        <v>-5.7434066001281705</v>
      </c>
      <c r="G290" s="2">
        <f t="shared" si="25"/>
        <v>8.9299703597573856</v>
      </c>
    </row>
    <row r="291" spans="1:7" ht="15" thickBot="1" x14ac:dyDescent="0.4">
      <c r="A291" s="17">
        <v>45469</v>
      </c>
      <c r="B291" s="8">
        <v>-3.9872350000000001</v>
      </c>
      <c r="C291" s="8">
        <v>-30.547509000000002</v>
      </c>
      <c r="D291" s="2">
        <f t="shared" si="26"/>
        <v>1.3503709999999991</v>
      </c>
      <c r="E291" s="16">
        <f t="shared" si="23"/>
        <v>1075</v>
      </c>
      <c r="F291" s="7">
        <f t="shared" si="24"/>
        <v>-5.711409484122699</v>
      </c>
      <c r="G291" s="2">
        <f t="shared" si="25"/>
        <v>2.9727776516997748</v>
      </c>
    </row>
    <row r="292" spans="1:7" ht="15" thickBot="1" x14ac:dyDescent="0.4">
      <c r="A292" s="17">
        <v>45469</v>
      </c>
      <c r="B292" s="8">
        <v>-3.9825919999999999</v>
      </c>
      <c r="C292" s="8">
        <v>-29.929651</v>
      </c>
      <c r="D292" s="2">
        <f t="shared" si="26"/>
        <v>1.9310849999999995</v>
      </c>
      <c r="E292" s="16">
        <f t="shared" si="23"/>
        <v>1075</v>
      </c>
      <c r="F292" s="7">
        <f t="shared" si="24"/>
        <v>-5.711409484122699</v>
      </c>
      <c r="G292" s="2">
        <f t="shared" si="25"/>
        <v>2.9888098934083391</v>
      </c>
    </row>
    <row r="293" spans="1:7" ht="15" thickBot="1" x14ac:dyDescent="0.4">
      <c r="A293" s="17">
        <v>45473</v>
      </c>
      <c r="B293" s="8">
        <v>-5.2994260000000004</v>
      </c>
      <c r="C293" s="8">
        <v>-25.423760000000001</v>
      </c>
      <c r="D293" s="2">
        <f t="shared" si="26"/>
        <v>16.971648000000002</v>
      </c>
      <c r="E293" s="16">
        <f t="shared" si="23"/>
        <v>1079</v>
      </c>
      <c r="F293" s="7">
        <f t="shared" si="24"/>
        <v>-5.6768404619961128</v>
      </c>
      <c r="G293" s="2">
        <f t="shared" si="25"/>
        <v>0.14244167612381498</v>
      </c>
    </row>
    <row r="294" spans="1:7" ht="15" thickBot="1" x14ac:dyDescent="0.4">
      <c r="A294" s="24">
        <v>45473</v>
      </c>
      <c r="B294" s="9">
        <v>-5.3050160000000002</v>
      </c>
      <c r="C294" s="9">
        <v>-25.515405999999999</v>
      </c>
      <c r="D294" s="2">
        <f t="shared" si="26"/>
        <v>16.924722000000003</v>
      </c>
      <c r="E294" s="16">
        <f t="shared" si="23"/>
        <v>1079</v>
      </c>
      <c r="F294" s="7">
        <f t="shared" si="24"/>
        <v>-5.6768404619961128</v>
      </c>
      <c r="G294" s="2">
        <f t="shared" si="25"/>
        <v>0.1382534305386986</v>
      </c>
    </row>
    <row r="295" spans="1:7" ht="15" thickBot="1" x14ac:dyDescent="0.4">
      <c r="A295" s="17">
        <v>45479</v>
      </c>
      <c r="B295" s="8">
        <v>-4.5513000000000003</v>
      </c>
      <c r="C295" s="8">
        <v>-20.733286</v>
      </c>
      <c r="D295" s="2">
        <f t="shared" si="26"/>
        <v>15.677114000000003</v>
      </c>
      <c r="E295" s="16">
        <f t="shared" si="23"/>
        <v>1085</v>
      </c>
      <c r="F295" s="7">
        <f t="shared" si="24"/>
        <v>-5.6426466889579778</v>
      </c>
      <c r="G295" s="2">
        <f t="shared" si="25"/>
        <v>1.1910375954995405</v>
      </c>
    </row>
    <row r="296" spans="1:7" ht="15" thickBot="1" x14ac:dyDescent="0.4">
      <c r="A296" s="17">
        <v>45479</v>
      </c>
      <c r="B296" s="8">
        <v>-4.5028639999999998</v>
      </c>
      <c r="C296" s="8">
        <v>-19.505261000000001</v>
      </c>
      <c r="D296" s="2">
        <f t="shared" si="26"/>
        <v>16.517650999999997</v>
      </c>
      <c r="E296" s="16">
        <f t="shared" si="23"/>
        <v>1085</v>
      </c>
      <c r="F296" s="7">
        <f t="shared" si="24"/>
        <v>-5.6426466889579778</v>
      </c>
      <c r="G296" s="2">
        <f t="shared" si="25"/>
        <v>1.2991045780482791</v>
      </c>
    </row>
    <row r="297" spans="1:7" ht="15" thickBot="1" x14ac:dyDescent="0.4">
      <c r="A297" s="17">
        <v>45479</v>
      </c>
      <c r="B297" s="8">
        <v>-4.5774869999999996</v>
      </c>
      <c r="C297" s="8">
        <v>-20.750305000000001</v>
      </c>
      <c r="D297" s="2">
        <f t="shared" si="26"/>
        <v>15.869590999999996</v>
      </c>
      <c r="E297" s="16">
        <f t="shared" si="23"/>
        <v>1085</v>
      </c>
      <c r="F297" s="7">
        <f t="shared" si="24"/>
        <v>-5.6426466889579778</v>
      </c>
      <c r="G297" s="2">
        <f t="shared" si="25"/>
        <v>1.1345651629810569</v>
      </c>
    </row>
    <row r="298" spans="1:7" ht="15" thickBot="1" x14ac:dyDescent="0.4">
      <c r="A298" s="17">
        <v>45479</v>
      </c>
      <c r="B298" s="8">
        <v>-4.470974</v>
      </c>
      <c r="C298" s="8">
        <v>-21.011019000000001</v>
      </c>
      <c r="D298" s="2">
        <f t="shared" si="26"/>
        <v>14.756772999999999</v>
      </c>
      <c r="E298" s="16">
        <f t="shared" si="23"/>
        <v>1085</v>
      </c>
      <c r="F298" s="7">
        <f t="shared" si="24"/>
        <v>-5.6426466889579778</v>
      </c>
      <c r="G298" s="2">
        <f t="shared" si="25"/>
        <v>1.3728168900500182</v>
      </c>
    </row>
    <row r="299" spans="1:7" ht="15" thickBot="1" x14ac:dyDescent="0.4">
      <c r="A299" s="17">
        <v>45561</v>
      </c>
      <c r="B299" s="8">
        <v>-2.7686320000000002</v>
      </c>
      <c r="C299" s="8">
        <v>-18.89019</v>
      </c>
      <c r="D299" s="2">
        <f t="shared" si="26"/>
        <v>3.2588660000000012</v>
      </c>
      <c r="E299" s="16">
        <f t="shared" si="23"/>
        <v>1167</v>
      </c>
      <c r="F299" s="7">
        <f t="shared" si="24"/>
        <v>-7.115394668902745</v>
      </c>
      <c r="G299" s="2">
        <f t="shared" si="25"/>
        <v>18.894345699766514</v>
      </c>
    </row>
    <row r="300" spans="1:7" ht="15" thickBot="1" x14ac:dyDescent="0.4">
      <c r="A300" s="24">
        <v>45561</v>
      </c>
      <c r="B300" s="9">
        <v>-2.5966170000000002</v>
      </c>
      <c r="C300" s="9">
        <v>-18.298811000000001</v>
      </c>
      <c r="D300" s="2">
        <f t="shared" si="26"/>
        <v>2.4741250000000008</v>
      </c>
      <c r="E300" s="16">
        <f t="shared" si="23"/>
        <v>1167</v>
      </c>
      <c r="F300" s="7">
        <f t="shared" si="24"/>
        <v>-7.115394668902745</v>
      </c>
      <c r="G300" s="2">
        <f t="shared" si="25"/>
        <v>20.419351620974123</v>
      </c>
    </row>
    <row r="301" spans="1:7" x14ac:dyDescent="0.35">
      <c r="A301" s="4" t="s">
        <v>4</v>
      </c>
      <c r="B301" s="3">
        <f>AVERAGE(B48:B300)</f>
        <v>-7.2449567619047643</v>
      </c>
      <c r="C301" s="3">
        <f>AVERAGE(C48:C300)</f>
        <v>-34.600288821428578</v>
      </c>
      <c r="D301" s="3">
        <f>AVERAGE(D48:D300)</f>
        <v>23.359365273809523</v>
      </c>
      <c r="E301" s="2"/>
      <c r="F301" s="7"/>
      <c r="G301" s="2">
        <f>SUM(G50:G300)</f>
        <v>3490.4901709031869</v>
      </c>
    </row>
    <row r="302" spans="1:7" x14ac:dyDescent="0.35">
      <c r="A302" s="4" t="s">
        <v>5</v>
      </c>
      <c r="B302" s="3">
        <f>MAX(B48:B300)</f>
        <v>-0.46061400000000002</v>
      </c>
      <c r="C302" s="3">
        <f>MAX(C48:C300)</f>
        <v>969.61723400000005</v>
      </c>
      <c r="D302" s="3">
        <f>MAX(D48:D300)</f>
        <v>997.8847780000001</v>
      </c>
      <c r="E302" s="2"/>
      <c r="F302" s="7"/>
      <c r="G302" s="2"/>
    </row>
    <row r="303" spans="1:7" x14ac:dyDescent="0.35">
      <c r="A303" s="4" t="s">
        <v>6</v>
      </c>
      <c r="B303" s="3">
        <f>MIN(B48:B300)</f>
        <v>-31.518612999999998</v>
      </c>
      <c r="C303" s="3">
        <f>MIN(C48:C300)</f>
        <v>-347.25849199999999</v>
      </c>
      <c r="D303" s="3">
        <f>MIN(D48:D300)</f>
        <v>-252.61474799999999</v>
      </c>
      <c r="E303" s="2"/>
      <c r="F303" s="7"/>
      <c r="G303" s="2"/>
    </row>
    <row r="304" spans="1:7" x14ac:dyDescent="0.35">
      <c r="A304" s="4" t="s">
        <v>7</v>
      </c>
      <c r="B304" s="3">
        <f>STDEV(B48:B300)</f>
        <v>4.0122841792016795</v>
      </c>
      <c r="C304" s="3">
        <f>STDEV(C48:C300)</f>
        <v>80.230675895445614</v>
      </c>
      <c r="D304" s="3">
        <f>STDEV(D48:D300)</f>
        <v>72.041256983882533</v>
      </c>
      <c r="E304" s="2"/>
      <c r="F304" s="7"/>
      <c r="G304" s="2"/>
    </row>
    <row r="305" spans="1:7" x14ac:dyDescent="0.35">
      <c r="A305" s="4" t="s">
        <v>8</v>
      </c>
      <c r="B305" s="5">
        <f>COUNT(B48:B300)</f>
        <v>252</v>
      </c>
      <c r="C305" s="5">
        <f>COUNT(C48:C300)</f>
        <v>252</v>
      </c>
      <c r="D305" s="5">
        <f>COUNT(D48:D300)</f>
        <v>252</v>
      </c>
      <c r="E305" s="2"/>
      <c r="F305" s="7"/>
      <c r="G305" s="2"/>
    </row>
  </sheetData>
  <mergeCells count="1">
    <mergeCell ref="L39:O39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26D9-0ADC-45CB-A89B-8D8FB6249B4C}">
  <dimension ref="A1:O289"/>
  <sheetViews>
    <sheetView tabSelected="1" topLeftCell="A27" zoomScale="126" zoomScaleNormal="85" workbookViewId="0">
      <selection activeCell="H36" sqref="H36"/>
    </sheetView>
  </sheetViews>
  <sheetFormatPr defaultColWidth="8.81640625" defaultRowHeight="14.5" x14ac:dyDescent="0.35"/>
  <cols>
    <col min="1" max="1" width="10.90625" bestFit="1" customWidth="1"/>
    <col min="2" max="2" width="11.81640625" customWidth="1"/>
    <col min="3" max="3" width="10.7265625" bestFit="1" customWidth="1"/>
    <col min="4" max="4" width="8.90625" bestFit="1" customWidth="1"/>
    <col min="5" max="5" width="10.54296875" bestFit="1" customWidth="1"/>
    <col min="6" max="6" width="9.26953125" bestFit="1" customWidth="1"/>
    <col min="7" max="7" width="8.90625" bestFit="1" customWidth="1"/>
    <col min="8" max="8" width="16.6328125" customWidth="1"/>
    <col min="9" max="9" width="8.90625" bestFit="1" customWidth="1"/>
    <col min="12" max="12" width="13.54296875" customWidth="1"/>
    <col min="13" max="15" width="8.90625" bestFit="1" customWidth="1"/>
  </cols>
  <sheetData>
    <row r="1" spans="1:10" x14ac:dyDescent="0.35">
      <c r="A1" t="s">
        <v>23</v>
      </c>
    </row>
    <row r="2" spans="1:10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9</v>
      </c>
      <c r="F2" s="1" t="s">
        <v>10</v>
      </c>
      <c r="G2" s="1" t="s">
        <v>11</v>
      </c>
      <c r="H2" s="39" t="s">
        <v>14</v>
      </c>
      <c r="I2" s="40">
        <v>-8.0516962807712478</v>
      </c>
    </row>
    <row r="3" spans="1:10" ht="15" thickBot="1" x14ac:dyDescent="0.4">
      <c r="A3" s="17">
        <v>44343</v>
      </c>
      <c r="B3" s="8">
        <v>-8.4088130000000003</v>
      </c>
      <c r="C3" s="8">
        <v>-53.908256000000002</v>
      </c>
      <c r="D3" s="2">
        <f t="shared" ref="D3:D25" si="0">C3-8*B3</f>
        <v>13.362248000000001</v>
      </c>
      <c r="E3" s="16">
        <v>0</v>
      </c>
      <c r="F3" s="7"/>
      <c r="G3" s="2"/>
      <c r="H3" s="39" t="s">
        <v>13</v>
      </c>
      <c r="I3" s="40">
        <v>-0.68019820584003454</v>
      </c>
    </row>
    <row r="4" spans="1:10" ht="15" thickBot="1" x14ac:dyDescent="0.4">
      <c r="A4" s="17">
        <v>44399</v>
      </c>
      <c r="B4" s="8">
        <v>-8.1005090000000006</v>
      </c>
      <c r="C4" s="8">
        <v>-62.488954</v>
      </c>
      <c r="D4" s="2">
        <f t="shared" si="0"/>
        <v>2.3151180000000053</v>
      </c>
      <c r="E4" s="16">
        <f>A4-$A$3</f>
        <v>56</v>
      </c>
      <c r="F4" s="7">
        <f>$I$2+$I$3*COS((2*PI()/365)*E4+$I$4)</f>
        <v>-7.4589581473317992</v>
      </c>
      <c r="G4" s="2">
        <f>(F4-B4)^2</f>
        <v>0.41158749655929633</v>
      </c>
      <c r="H4" s="39" t="s">
        <v>12</v>
      </c>
      <c r="I4" s="40">
        <v>7.948075221602771</v>
      </c>
    </row>
    <row r="5" spans="1:10" ht="15" thickBot="1" x14ac:dyDescent="0.4">
      <c r="A5" s="17">
        <v>44432</v>
      </c>
      <c r="B5" s="8">
        <v>-7.6695169999999999</v>
      </c>
      <c r="C5" s="8">
        <v>-57.156140999999998</v>
      </c>
      <c r="D5" s="2">
        <f t="shared" si="0"/>
        <v>4.1999950000000013</v>
      </c>
      <c r="E5" s="16">
        <f t="shared" ref="E5:E41" si="1">A5-$A$3</f>
        <v>89</v>
      </c>
      <c r="F5" s="7">
        <f>$I$2+$I$3*COS((2*PI()/365)*E5+$I$4)</f>
        <v>-7.3725401816460234</v>
      </c>
      <c r="G5" s="2">
        <f>(F5-B5)^2</f>
        <v>8.8195230639650748E-2</v>
      </c>
      <c r="H5" s="39" t="s">
        <v>16</v>
      </c>
      <c r="I5" s="41">
        <v>1.7214E-2</v>
      </c>
    </row>
    <row r="6" spans="1:10" ht="15" thickBot="1" x14ac:dyDescent="0.4">
      <c r="A6" s="17">
        <v>44464</v>
      </c>
      <c r="B6" s="18"/>
      <c r="C6" s="18"/>
      <c r="D6" s="2"/>
      <c r="E6" s="16">
        <f t="shared" si="1"/>
        <v>121</v>
      </c>
      <c r="F6" s="7">
        <f t="shared" ref="F6:F41" si="2">$I$2+$I$3*COS((2*PI()/365)*E6+$I$4)</f>
        <v>-7.4927027657036884</v>
      </c>
      <c r="G6" s="2"/>
      <c r="H6" s="35" t="s">
        <v>26</v>
      </c>
      <c r="I6" s="31">
        <f>STDEV(B3:B41)/STDEV(B52:B284)</f>
        <v>0.29681447320644838</v>
      </c>
      <c r="J6" s="34" t="s">
        <v>30</v>
      </c>
    </row>
    <row r="7" spans="1:10" ht="15" thickBot="1" x14ac:dyDescent="0.4">
      <c r="A7" s="17">
        <v>44496</v>
      </c>
      <c r="B7" s="18"/>
      <c r="C7" s="18"/>
      <c r="D7" s="2"/>
      <c r="E7" s="16">
        <f t="shared" si="1"/>
        <v>153</v>
      </c>
      <c r="F7" s="7">
        <f t="shared" si="2"/>
        <v>-7.7782407626355257</v>
      </c>
      <c r="G7" s="2"/>
      <c r="H7" s="36" t="s">
        <v>27</v>
      </c>
      <c r="I7" s="32">
        <f>STDEV(F3:F41)/STDEV(F52:F284)</f>
        <v>0.65612853987697906</v>
      </c>
      <c r="J7" t="s">
        <v>34</v>
      </c>
    </row>
    <row r="8" spans="1:10" ht="15" thickBot="1" x14ac:dyDescent="0.4">
      <c r="A8" s="17">
        <v>44528</v>
      </c>
      <c r="B8" s="18"/>
      <c r="C8" s="18"/>
      <c r="D8" s="2"/>
      <c r="E8" s="16">
        <f t="shared" si="1"/>
        <v>185</v>
      </c>
      <c r="F8" s="7">
        <f t="shared" si="2"/>
        <v>-8.1446791957896867</v>
      </c>
      <c r="G8" s="2"/>
      <c r="H8" s="37" t="s">
        <v>32</v>
      </c>
      <c r="I8" s="33">
        <f>I3/I52</f>
        <v>0.62506220850966232</v>
      </c>
    </row>
    <row r="9" spans="1:10" ht="15" thickBot="1" x14ac:dyDescent="0.4">
      <c r="A9" s="17">
        <v>44534</v>
      </c>
      <c r="B9" s="9">
        <v>-8.6121160000000003</v>
      </c>
      <c r="C9" s="9">
        <v>-55.503397</v>
      </c>
      <c r="D9" s="2">
        <f t="shared" si="0"/>
        <v>13.393531000000003</v>
      </c>
      <c r="E9" s="16">
        <f t="shared" si="1"/>
        <v>191</v>
      </c>
      <c r="F9" s="7">
        <f t="shared" si="2"/>
        <v>-8.2136549232111129</v>
      </c>
      <c r="G9" s="2">
        <f t="shared" ref="G9:G25" si="3">(F9-B9)^2</f>
        <v>0.15877122971575963</v>
      </c>
      <c r="H9" s="38" t="s">
        <v>29</v>
      </c>
      <c r="I9" s="32">
        <f>($I$5^-1)*(((I6^-2)-1)^0.5)</f>
        <v>186.89901535161425</v>
      </c>
      <c r="J9" s="34" t="s">
        <v>31</v>
      </c>
    </row>
    <row r="10" spans="1:10" ht="15" thickBot="1" x14ac:dyDescent="0.4">
      <c r="A10" s="17">
        <v>44565</v>
      </c>
      <c r="B10" s="9"/>
      <c r="C10" s="9"/>
      <c r="D10" s="2"/>
      <c r="E10" s="16">
        <f t="shared" si="1"/>
        <v>222</v>
      </c>
      <c r="F10" s="7">
        <f t="shared" si="2"/>
        <v>-8.5271823388292898</v>
      </c>
      <c r="G10" s="2"/>
      <c r="H10" s="38" t="s">
        <v>28</v>
      </c>
      <c r="I10" s="32">
        <f>($I$5^-1)*(((I7^-2)-1)^0.5)</f>
        <v>66.815059512771612</v>
      </c>
      <c r="J10" t="s">
        <v>35</v>
      </c>
    </row>
    <row r="11" spans="1:10" ht="15" thickBot="1" x14ac:dyDescent="0.4">
      <c r="A11" s="17">
        <v>44604</v>
      </c>
      <c r="B11" s="9">
        <v>-8.5503459999999993</v>
      </c>
      <c r="C11" s="9">
        <v>-32.421447000000001</v>
      </c>
      <c r="D11" s="2">
        <f t="shared" si="0"/>
        <v>35.981320999999994</v>
      </c>
      <c r="E11" s="16">
        <f t="shared" si="1"/>
        <v>261</v>
      </c>
      <c r="F11" s="7">
        <f t="shared" si="2"/>
        <v>-8.7265544381678932</v>
      </c>
      <c r="G11" s="2">
        <f t="shared" si="3"/>
        <v>3.1049413681568484E-2</v>
      </c>
      <c r="H11" s="37" t="s">
        <v>33</v>
      </c>
      <c r="I11" s="33">
        <f>($I$5^-1)*(((I8^-2)-1)^0.5)</f>
        <v>72.54534712205421</v>
      </c>
    </row>
    <row r="12" spans="1:10" ht="15" thickBot="1" x14ac:dyDescent="0.4">
      <c r="A12" s="17">
        <v>44625</v>
      </c>
      <c r="B12" s="8">
        <v>-8.1843470000000007</v>
      </c>
      <c r="C12" s="8">
        <v>-19.345662000000001</v>
      </c>
      <c r="D12" s="2">
        <f t="shared" si="0"/>
        <v>46.129114000000001</v>
      </c>
      <c r="E12" s="16">
        <f t="shared" si="1"/>
        <v>282</v>
      </c>
      <c r="F12" s="7">
        <f t="shared" si="2"/>
        <v>-8.7130224566396315</v>
      </c>
      <c r="G12" s="2">
        <f t="shared" si="3"/>
        <v>0.27949773845312215</v>
      </c>
    </row>
    <row r="13" spans="1:10" ht="15" thickBot="1" x14ac:dyDescent="0.4">
      <c r="A13" s="17">
        <v>44708</v>
      </c>
      <c r="B13" s="8">
        <v>-8.1917559999999998</v>
      </c>
      <c r="C13" s="8">
        <v>-25.118393000000001</v>
      </c>
      <c r="D13" s="2">
        <f t="shared" si="0"/>
        <v>40.415655000000001</v>
      </c>
      <c r="E13" s="16">
        <f t="shared" si="1"/>
        <v>365</v>
      </c>
      <c r="F13" s="7">
        <f t="shared" si="2"/>
        <v>-7.9877883912995786</v>
      </c>
      <c r="G13" s="2">
        <f t="shared" si="3"/>
        <v>4.1602785398968133E-2</v>
      </c>
    </row>
    <row r="14" spans="1:10" ht="15" thickBot="1" x14ac:dyDescent="0.4">
      <c r="A14" s="17">
        <v>44741</v>
      </c>
      <c r="B14" s="8">
        <v>-6.6063809999999998</v>
      </c>
      <c r="C14" s="8">
        <v>-52.596608000000003</v>
      </c>
      <c r="D14" s="2">
        <f t="shared" si="0"/>
        <v>0.25443999999999534</v>
      </c>
      <c r="E14" s="16">
        <f t="shared" si="1"/>
        <v>398</v>
      </c>
      <c r="F14" s="7">
        <f t="shared" si="2"/>
        <v>-7.6334943076086663</v>
      </c>
      <c r="G14" s="2">
        <f t="shared" si="3"/>
        <v>1.0549617466668151</v>
      </c>
    </row>
    <row r="15" spans="1:10" ht="15" thickBot="1" x14ac:dyDescent="0.4">
      <c r="A15" s="17">
        <v>44763</v>
      </c>
      <c r="B15" s="9">
        <v>-5.1203320000000003</v>
      </c>
      <c r="C15" s="9">
        <v>-42.31982</v>
      </c>
      <c r="D15" s="2">
        <f t="shared" si="0"/>
        <v>-1.3571639999999974</v>
      </c>
      <c r="E15" s="16">
        <f t="shared" si="1"/>
        <v>420</v>
      </c>
      <c r="F15" s="7">
        <f t="shared" si="2"/>
        <v>-7.4647894306929787</v>
      </c>
      <c r="G15" s="2">
        <f>(F15-B15)^2</f>
        <v>5.4964806443315215</v>
      </c>
    </row>
    <row r="16" spans="1:10" ht="15" thickBot="1" x14ac:dyDescent="0.4">
      <c r="A16" s="17">
        <v>44816</v>
      </c>
      <c r="B16" s="8">
        <v>-7.6594470000000001</v>
      </c>
      <c r="C16" s="8">
        <v>-16.485669999999999</v>
      </c>
      <c r="D16" s="2">
        <f t="shared" si="0"/>
        <v>44.789906000000002</v>
      </c>
      <c r="E16" s="16">
        <f t="shared" si="1"/>
        <v>473</v>
      </c>
      <c r="F16" s="7">
        <f t="shared" si="2"/>
        <v>-7.4206356056409151</v>
      </c>
      <c r="G16" s="2">
        <f t="shared" si="3"/>
        <v>5.7030882075730441E-2</v>
      </c>
    </row>
    <row r="17" spans="1:7" ht="15" thickBot="1" x14ac:dyDescent="0.4">
      <c r="A17" s="17">
        <v>44851</v>
      </c>
      <c r="B17" s="9">
        <v>-7.9638390000000001</v>
      </c>
      <c r="C17" s="9">
        <v>-51.247199000000002</v>
      </c>
      <c r="D17" s="2">
        <f t="shared" si="0"/>
        <v>12.463512999999999</v>
      </c>
      <c r="E17" s="16">
        <f t="shared" si="1"/>
        <v>508</v>
      </c>
      <c r="F17" s="7">
        <f t="shared" si="2"/>
        <v>-7.6755994077577565</v>
      </c>
      <c r="G17" s="2">
        <f t="shared" si="3"/>
        <v>8.308206253597486E-2</v>
      </c>
    </row>
    <row r="18" spans="1:7" ht="15" thickBot="1" x14ac:dyDescent="0.4">
      <c r="A18" s="17">
        <v>44876</v>
      </c>
      <c r="B18" s="9">
        <v>-7.9076829999999996</v>
      </c>
      <c r="C18" s="9">
        <v>-35.337032000000001</v>
      </c>
      <c r="D18" s="2">
        <f t="shared" si="0"/>
        <v>27.924431999999996</v>
      </c>
      <c r="E18" s="16">
        <f t="shared" si="1"/>
        <v>533</v>
      </c>
      <c r="F18" s="7">
        <f t="shared" si="2"/>
        <v>-7.9463428701335665</v>
      </c>
      <c r="G18" s="2">
        <f t="shared" si="3"/>
        <v>1.4945855587442638E-3</v>
      </c>
    </row>
    <row r="19" spans="1:7" ht="15" thickBot="1" x14ac:dyDescent="0.4">
      <c r="A19" s="17">
        <v>44907</v>
      </c>
      <c r="B19" s="8">
        <v>-7.6897010000000003</v>
      </c>
      <c r="C19" s="8">
        <v>-37.880871999999997</v>
      </c>
      <c r="D19" s="2">
        <f t="shared" si="0"/>
        <v>23.636736000000006</v>
      </c>
      <c r="E19" s="16">
        <f t="shared" si="1"/>
        <v>564</v>
      </c>
      <c r="F19" s="7">
        <f t="shared" si="2"/>
        <v>-8.3028127745772551</v>
      </c>
      <c r="G19" s="2">
        <f t="shared" si="3"/>
        <v>0.37590604812527045</v>
      </c>
    </row>
    <row r="20" spans="1:7" ht="15" thickBot="1" x14ac:dyDescent="0.4">
      <c r="A20" s="17">
        <v>44956</v>
      </c>
      <c r="B20" s="8">
        <v>-8.7955450000000006</v>
      </c>
      <c r="C20" s="8">
        <v>-50.668045999999997</v>
      </c>
      <c r="D20" s="2">
        <f t="shared" si="0"/>
        <v>19.696314000000008</v>
      </c>
      <c r="E20" s="16">
        <f t="shared" si="1"/>
        <v>613</v>
      </c>
      <c r="F20" s="7">
        <f t="shared" si="2"/>
        <v>-8.6908487646769608</v>
      </c>
      <c r="G20" s="2">
        <f t="shared" si="3"/>
        <v>1.0961301690817335E-2</v>
      </c>
    </row>
    <row r="21" spans="1:7" ht="15" thickBot="1" x14ac:dyDescent="0.4">
      <c r="A21" s="17">
        <v>44975</v>
      </c>
      <c r="B21" s="8">
        <v>-8.0756990000000002</v>
      </c>
      <c r="C21" s="8">
        <v>-45.238185999999999</v>
      </c>
      <c r="D21" s="2">
        <f t="shared" si="0"/>
        <v>19.367406000000003</v>
      </c>
      <c r="E21" s="16">
        <f t="shared" si="1"/>
        <v>632</v>
      </c>
      <c r="F21" s="7">
        <f t="shared" si="2"/>
        <v>-8.7317283509198358</v>
      </c>
      <c r="G21" s="2">
        <f t="shared" si="3"/>
        <v>0.43037450926830079</v>
      </c>
    </row>
    <row r="22" spans="1:7" ht="15" thickBot="1" x14ac:dyDescent="0.4">
      <c r="A22" s="17">
        <v>44996</v>
      </c>
      <c r="B22" s="8">
        <v>-8.3563759999999991</v>
      </c>
      <c r="C22" s="8">
        <v>-50.524459999999998</v>
      </c>
      <c r="D22" s="2">
        <f t="shared" si="0"/>
        <v>16.326547999999995</v>
      </c>
      <c r="E22" s="16">
        <f t="shared" si="1"/>
        <v>653</v>
      </c>
      <c r="F22" s="7">
        <f t="shared" si="2"/>
        <v>-8.6930931993006304</v>
      </c>
      <c r="G22" s="2">
        <f t="shared" si="3"/>
        <v>0.11337847230486103</v>
      </c>
    </row>
    <row r="23" spans="1:7" ht="15" thickBot="1" x14ac:dyDescent="0.4">
      <c r="A23" s="17">
        <v>45038</v>
      </c>
      <c r="B23" s="8">
        <v>-8.5850670000000004</v>
      </c>
      <c r="C23" s="8">
        <v>-52.629164000000003</v>
      </c>
      <c r="D23" s="2">
        <f t="shared" si="0"/>
        <v>16.051372000000001</v>
      </c>
      <c r="E23" s="16">
        <f t="shared" si="1"/>
        <v>695</v>
      </c>
      <c r="F23" s="7">
        <f t="shared" si="2"/>
        <v>-8.3828054797856826</v>
      </c>
      <c r="G23" s="2">
        <f t="shared" si="3"/>
        <v>4.0909722559406919E-2</v>
      </c>
    </row>
    <row r="24" spans="1:7" ht="15" thickBot="1" x14ac:dyDescent="0.4">
      <c r="A24" s="17">
        <v>45067</v>
      </c>
      <c r="B24" s="8">
        <v>-7.0122369999999998</v>
      </c>
      <c r="C24" s="8">
        <v>-41.739668999999999</v>
      </c>
      <c r="D24" s="2">
        <f t="shared" si="0"/>
        <v>14.358226999999999</v>
      </c>
      <c r="E24" s="16">
        <f t="shared" si="1"/>
        <v>724</v>
      </c>
      <c r="F24" s="7">
        <f t="shared" si="2"/>
        <v>-8.0579483367761018</v>
      </c>
      <c r="G24" s="2">
        <f t="shared" si="3"/>
        <v>1.0935121998620621</v>
      </c>
    </row>
    <row r="25" spans="1:7" ht="15" thickBot="1" x14ac:dyDescent="0.4">
      <c r="A25" s="17">
        <v>45091</v>
      </c>
      <c r="B25" s="9">
        <v>-8.1306820000000002</v>
      </c>
      <c r="C25" s="9">
        <v>-48.743129000000003</v>
      </c>
      <c r="D25" s="2">
        <f t="shared" si="0"/>
        <v>16.302326999999998</v>
      </c>
      <c r="E25" s="16">
        <f t="shared" si="1"/>
        <v>748</v>
      </c>
      <c r="F25" s="7">
        <f t="shared" si="2"/>
        <v>-7.7843424418487492</v>
      </c>
      <c r="G25" s="2">
        <f t="shared" si="3"/>
        <v>0.11995108954040373</v>
      </c>
    </row>
    <row r="26" spans="1:7" ht="15" thickBot="1" x14ac:dyDescent="0.4">
      <c r="A26" s="17">
        <v>45135</v>
      </c>
      <c r="B26" s="8">
        <v>-7.6985299999999999</v>
      </c>
      <c r="C26" s="8">
        <v>-47.046509999999998</v>
      </c>
      <c r="D26" s="2">
        <f>C26-8*B26</f>
        <v>14.541730000000001</v>
      </c>
      <c r="E26" s="16">
        <f t="shared" si="1"/>
        <v>792</v>
      </c>
      <c r="F26" s="7">
        <f t="shared" si="2"/>
        <v>-7.427715717410261</v>
      </c>
      <c r="G26" s="2">
        <f>(F26-B26)^2</f>
        <v>7.3340375654594919E-2</v>
      </c>
    </row>
    <row r="27" spans="1:7" ht="15" thickBot="1" x14ac:dyDescent="0.4">
      <c r="A27" s="17">
        <v>45167</v>
      </c>
      <c r="B27" s="8">
        <v>-7.9564339999999998</v>
      </c>
      <c r="C27" s="8">
        <v>-48.93826</v>
      </c>
      <c r="D27" s="2">
        <f t="shared" ref="D27:D41" si="4">C27-8*B27</f>
        <v>14.713211999999999</v>
      </c>
      <c r="E27" s="16">
        <f t="shared" si="1"/>
        <v>824</v>
      </c>
      <c r="F27" s="7">
        <f t="shared" si="2"/>
        <v>-7.3782898112120758</v>
      </c>
      <c r="G27" s="2">
        <f t="shared" ref="G27:G41" si="5">(F27-B27)^2</f>
        <v>0.33425070302924664</v>
      </c>
    </row>
    <row r="28" spans="1:7" ht="15" thickBot="1" x14ac:dyDescent="0.4">
      <c r="A28" s="17">
        <v>45191</v>
      </c>
      <c r="B28" s="8">
        <v>-7.4000570000000003</v>
      </c>
      <c r="C28" s="8">
        <v>-44.592601999999999</v>
      </c>
      <c r="D28" s="2">
        <f t="shared" si="4"/>
        <v>14.607854000000003</v>
      </c>
      <c r="E28" s="16">
        <f t="shared" si="1"/>
        <v>848</v>
      </c>
      <c r="F28" s="7">
        <f t="shared" si="2"/>
        <v>-7.4734427483231372</v>
      </c>
      <c r="G28" s="2">
        <f t="shared" si="5"/>
        <v>5.3854680569467789E-3</v>
      </c>
    </row>
    <row r="29" spans="1:7" ht="15" thickBot="1" x14ac:dyDescent="0.4">
      <c r="A29" s="17">
        <v>45220</v>
      </c>
      <c r="B29" s="8">
        <v>-8.2534919999999996</v>
      </c>
      <c r="C29" s="8">
        <v>-50.814888000000003</v>
      </c>
      <c r="D29" s="2">
        <f t="shared" si="4"/>
        <v>15.213047999999993</v>
      </c>
      <c r="E29" s="16">
        <f t="shared" si="1"/>
        <v>877</v>
      </c>
      <c r="F29" s="7">
        <f t="shared" si="2"/>
        <v>-7.7154853392430098</v>
      </c>
      <c r="G29" s="2">
        <f t="shared" si="5"/>
        <v>0.28945116701888668</v>
      </c>
    </row>
    <row r="30" spans="1:7" ht="15" thickBot="1" x14ac:dyDescent="0.4">
      <c r="A30" s="17">
        <v>45249</v>
      </c>
      <c r="B30" s="8">
        <v>-7.3094299999999999</v>
      </c>
      <c r="C30" s="8">
        <v>-49.441811000000001</v>
      </c>
      <c r="D30" s="2">
        <f t="shared" si="4"/>
        <v>9.0336289999999977</v>
      </c>
      <c r="E30" s="16">
        <f t="shared" si="1"/>
        <v>906</v>
      </c>
      <c r="F30" s="7">
        <f t="shared" si="2"/>
        <v>-8.0395902398163646</v>
      </c>
      <c r="G30" s="2">
        <f t="shared" si="5"/>
        <v>0.53313397580869115</v>
      </c>
    </row>
    <row r="31" spans="1:7" ht="15" thickBot="1" x14ac:dyDescent="0.4">
      <c r="A31" s="17">
        <v>45266</v>
      </c>
      <c r="B31" s="8">
        <v>-7.642334</v>
      </c>
      <c r="C31" s="8">
        <v>-46.469844000000002</v>
      </c>
      <c r="D31" s="2">
        <f t="shared" si="4"/>
        <v>14.668827999999998</v>
      </c>
      <c r="E31" s="16">
        <f t="shared" si="1"/>
        <v>923</v>
      </c>
      <c r="F31" s="7">
        <f t="shared" si="2"/>
        <v>-8.236299078301947</v>
      </c>
      <c r="G31" s="2">
        <f t="shared" si="5"/>
        <v>0.35279451424223801</v>
      </c>
    </row>
    <row r="32" spans="1:7" ht="15" thickBot="1" x14ac:dyDescent="0.4">
      <c r="A32" s="17">
        <v>45317</v>
      </c>
      <c r="B32" s="8">
        <v>-10.656753999999999</v>
      </c>
      <c r="C32" s="8">
        <v>-75.455153999999993</v>
      </c>
      <c r="D32" s="2">
        <f t="shared" si="4"/>
        <v>9.798878000000002</v>
      </c>
      <c r="E32" s="16">
        <f t="shared" si="1"/>
        <v>974</v>
      </c>
      <c r="F32" s="7">
        <f t="shared" si="2"/>
        <v>-8.6733231915430018</v>
      </c>
      <c r="G32" s="2">
        <f t="shared" si="5"/>
        <v>3.933997771936379</v>
      </c>
    </row>
    <row r="33" spans="1:15" ht="15" thickBot="1" x14ac:dyDescent="0.4">
      <c r="A33" s="17">
        <v>45346</v>
      </c>
      <c r="B33" s="8">
        <v>-9.1022800000000004</v>
      </c>
      <c r="C33" s="8">
        <v>-74.089652999999998</v>
      </c>
      <c r="D33" s="2">
        <f t="shared" si="4"/>
        <v>-1.2714129999999955</v>
      </c>
      <c r="E33" s="16">
        <f t="shared" si="1"/>
        <v>1003</v>
      </c>
      <c r="F33" s="7">
        <f t="shared" si="2"/>
        <v>-8.729654236936252</v>
      </c>
      <c r="G33" s="2">
        <f t="shared" si="5"/>
        <v>0.13884995929884075</v>
      </c>
    </row>
    <row r="34" spans="1:15" ht="15" thickBot="1" x14ac:dyDescent="0.4">
      <c r="A34" s="17">
        <v>45367</v>
      </c>
      <c r="B34" s="8">
        <v>-8.7919619999999998</v>
      </c>
      <c r="C34" s="8">
        <v>-53.838901</v>
      </c>
      <c r="D34" s="2">
        <f t="shared" si="4"/>
        <v>16.496794999999999</v>
      </c>
      <c r="E34" s="16">
        <f t="shared" si="1"/>
        <v>1024</v>
      </c>
      <c r="F34" s="7">
        <f t="shared" si="2"/>
        <v>-8.6663277025875534</v>
      </c>
      <c r="G34" s="2">
        <f t="shared" si="5"/>
        <v>1.5783976686319055E-2</v>
      </c>
    </row>
    <row r="35" spans="1:15" ht="15" thickBot="1" x14ac:dyDescent="0.4">
      <c r="A35" s="17">
        <v>45403</v>
      </c>
      <c r="B35" s="8">
        <v>-8.6529779999999992</v>
      </c>
      <c r="C35" s="8">
        <v>-60.706380000000003</v>
      </c>
      <c r="D35" s="2">
        <f t="shared" si="4"/>
        <v>8.5174439999999905</v>
      </c>
      <c r="E35" s="16">
        <f t="shared" si="1"/>
        <v>1060</v>
      </c>
      <c r="F35" s="7">
        <f t="shared" si="2"/>
        <v>-8.3828054797856844</v>
      </c>
      <c r="G35" s="2">
        <f t="shared" si="5"/>
        <v>7.2993190678954351E-2</v>
      </c>
    </row>
    <row r="36" spans="1:15" ht="15" thickBot="1" x14ac:dyDescent="0.4">
      <c r="A36" s="17">
        <v>45416</v>
      </c>
      <c r="B36" s="8">
        <v>-8.9092439999999993</v>
      </c>
      <c r="C36" s="8">
        <v>-61.341408999999999</v>
      </c>
      <c r="D36" s="2">
        <f t="shared" si="4"/>
        <v>9.9325429999999955</v>
      </c>
      <c r="E36" s="16">
        <f t="shared" si="1"/>
        <v>1073</v>
      </c>
      <c r="F36" s="7">
        <f t="shared" si="2"/>
        <v>-8.2426903275100987</v>
      </c>
      <c r="G36" s="2">
        <f t="shared" si="5"/>
        <v>0.44429379830977367</v>
      </c>
    </row>
    <row r="37" spans="1:15" ht="15" thickBot="1" x14ac:dyDescent="0.4">
      <c r="A37" s="17">
        <v>45447</v>
      </c>
      <c r="B37" s="8">
        <v>-8.4521029999999993</v>
      </c>
      <c r="C37" s="8">
        <v>-54.817396000000002</v>
      </c>
      <c r="D37" s="2">
        <f t="shared" si="4"/>
        <v>12.799427999999992</v>
      </c>
      <c r="E37" s="16">
        <f t="shared" si="1"/>
        <v>1104</v>
      </c>
      <c r="F37" s="7">
        <f t="shared" si="2"/>
        <v>-7.8840575514655571</v>
      </c>
      <c r="G37" s="2">
        <f t="shared" si="5"/>
        <v>0.32267563160069557</v>
      </c>
    </row>
    <row r="38" spans="1:15" ht="15" thickBot="1" x14ac:dyDescent="0.4">
      <c r="A38" s="17">
        <v>45475</v>
      </c>
      <c r="B38" s="8">
        <v>-7.4342750000000004</v>
      </c>
      <c r="C38" s="8">
        <v>-47.348582</v>
      </c>
      <c r="D38" s="2">
        <f t="shared" si="4"/>
        <v>12.125618000000003</v>
      </c>
      <c r="E38" s="16">
        <f t="shared" si="1"/>
        <v>1132</v>
      </c>
      <c r="F38" s="7">
        <f t="shared" si="2"/>
        <v>-7.5975763781810963</v>
      </c>
      <c r="G38" s="2">
        <f t="shared" si="5"/>
        <v>2.6667340115845307E-2</v>
      </c>
    </row>
    <row r="39" spans="1:15" ht="15" thickBot="1" x14ac:dyDescent="0.4">
      <c r="A39" s="17">
        <v>45511</v>
      </c>
      <c r="B39" s="9">
        <v>-7.7709570000000001</v>
      </c>
      <c r="C39" s="9">
        <v>-48.144105000000003</v>
      </c>
      <c r="D39" s="2">
        <f t="shared" si="4"/>
        <v>14.023550999999998</v>
      </c>
      <c r="E39" s="16">
        <f t="shared" si="1"/>
        <v>1168</v>
      </c>
      <c r="F39" s="7">
        <f t="shared" si="2"/>
        <v>-7.3879023372471879</v>
      </c>
      <c r="G39" s="2">
        <f t="shared" si="5"/>
        <v>0.14673087465667067</v>
      </c>
    </row>
    <row r="40" spans="1:15" ht="15" thickBot="1" x14ac:dyDescent="0.4">
      <c r="A40" s="17">
        <v>45530</v>
      </c>
      <c r="B40" s="8">
        <v>-8.1278860000000002</v>
      </c>
      <c r="C40" s="8">
        <v>-50.211775000000003</v>
      </c>
      <c r="D40" s="2">
        <f t="shared" si="4"/>
        <v>14.811312999999998</v>
      </c>
      <c r="E40" s="16">
        <f t="shared" si="1"/>
        <v>1187</v>
      </c>
      <c r="F40" s="7">
        <f t="shared" si="2"/>
        <v>-7.375388464155459</v>
      </c>
      <c r="G40" s="2">
        <f t="shared" si="5"/>
        <v>0.56625254145210646</v>
      </c>
    </row>
    <row r="41" spans="1:15" ht="15" thickBot="1" x14ac:dyDescent="0.4">
      <c r="A41" s="17">
        <v>45612</v>
      </c>
      <c r="B41" s="8">
        <v>-7.1132330000000001</v>
      </c>
      <c r="C41" s="8">
        <v>-51.478178</v>
      </c>
      <c r="D41" s="2">
        <f t="shared" si="4"/>
        <v>5.4276860000000013</v>
      </c>
      <c r="E41" s="16">
        <f t="shared" si="1"/>
        <v>1269</v>
      </c>
      <c r="F41" s="7">
        <f t="shared" si="2"/>
        <v>-8.0161876039315629</v>
      </c>
      <c r="G41" s="2">
        <f t="shared" si="5"/>
        <v>0.81532701676120545</v>
      </c>
    </row>
    <row r="42" spans="1:15" x14ac:dyDescent="0.35">
      <c r="A42" s="4" t="s">
        <v>4</v>
      </c>
      <c r="B42" s="3">
        <f>AVERAGE(B2:B41)</f>
        <v>-8.0254954857142877</v>
      </c>
      <c r="C42" s="3">
        <f>AVERAGE(C2:C41)</f>
        <v>-48.459644371428588</v>
      </c>
      <c r="D42" s="3">
        <f>AVERAGE(D2:D41)</f>
        <v>15.744319514285719</v>
      </c>
      <c r="E42" s="2"/>
      <c r="F42" s="7"/>
      <c r="G42" s="2">
        <f>SUM(G4:G41)</f>
        <v>17.960675464275667</v>
      </c>
      <c r="L42" s="42" t="s">
        <v>18</v>
      </c>
      <c r="M42" s="42"/>
      <c r="N42" s="42"/>
      <c r="O42" s="42"/>
    </row>
    <row r="43" spans="1:15" x14ac:dyDescent="0.35">
      <c r="A43" s="4" t="s">
        <v>5</v>
      </c>
      <c r="B43" s="3">
        <f>MAX(B2:B41)</f>
        <v>-5.1203320000000003</v>
      </c>
      <c r="C43" s="3">
        <f>MAX(C2:C41)</f>
        <v>-16.485669999999999</v>
      </c>
      <c r="D43" s="3">
        <f>MAX(D2:D41)</f>
        <v>46.129114000000001</v>
      </c>
      <c r="E43" s="2"/>
      <c r="F43" s="7"/>
      <c r="G43" s="2"/>
      <c r="L43" s="22"/>
      <c r="M43" s="21" t="s">
        <v>1</v>
      </c>
      <c r="N43" s="21" t="s">
        <v>2</v>
      </c>
      <c r="O43" s="21" t="s">
        <v>3</v>
      </c>
    </row>
    <row r="44" spans="1:15" x14ac:dyDescent="0.35">
      <c r="A44" s="4" t="s">
        <v>6</v>
      </c>
      <c r="B44" s="3">
        <f>MIN(B2:B41)</f>
        <v>-10.656753999999999</v>
      </c>
      <c r="C44" s="3">
        <f>MIN(C2:C41)</f>
        <v>-75.455153999999993</v>
      </c>
      <c r="D44" s="3">
        <f>MIN(D2:D41)</f>
        <v>-1.3571639999999974</v>
      </c>
      <c r="E44" s="2"/>
      <c r="F44" s="7"/>
      <c r="G44" s="2"/>
      <c r="L44" s="20" t="s">
        <v>4</v>
      </c>
      <c r="M44" s="20">
        <v>-7.9866557037037058</v>
      </c>
      <c r="N44" s="20">
        <v>-46.970401000000003</v>
      </c>
      <c r="O44" s="20">
        <v>16.922844629629633</v>
      </c>
    </row>
    <row r="45" spans="1:15" x14ac:dyDescent="0.35">
      <c r="A45" s="4" t="s">
        <v>7</v>
      </c>
      <c r="B45" s="3">
        <f>STDEV(B3:B41)</f>
        <v>0.87824230550878357</v>
      </c>
      <c r="C45" s="3">
        <f>STDEV(C2:C41)</f>
        <v>12.443623404243517</v>
      </c>
      <c r="D45" s="3">
        <f>STDEV(D2:D41)</f>
        <v>11.490257425053846</v>
      </c>
      <c r="E45" s="2"/>
      <c r="F45" s="7"/>
      <c r="G45" s="2"/>
      <c r="L45" s="20" t="s">
        <v>5</v>
      </c>
      <c r="M45" s="20">
        <v>-5.1203320000000003</v>
      </c>
      <c r="N45" s="20">
        <v>-16.485669999999999</v>
      </c>
      <c r="O45" s="20">
        <v>46.129114000000001</v>
      </c>
    </row>
    <row r="46" spans="1:15" x14ac:dyDescent="0.35">
      <c r="A46" s="4" t="s">
        <v>8</v>
      </c>
      <c r="B46" s="5">
        <f>COUNT(B2:B41)</f>
        <v>35</v>
      </c>
      <c r="C46" s="5">
        <f>COUNT(C2:C41)</f>
        <v>35</v>
      </c>
      <c r="D46" s="5">
        <f>COUNT(D2:D41)</f>
        <v>35</v>
      </c>
      <c r="E46" s="2"/>
      <c r="F46" s="7"/>
      <c r="G46" s="2"/>
      <c r="L46" s="20" t="s">
        <v>6</v>
      </c>
      <c r="M46" s="20">
        <v>-10.656753999999999</v>
      </c>
      <c r="N46" s="20">
        <v>-75.455153999999993</v>
      </c>
      <c r="O46" s="20">
        <v>-1.3571639999999974</v>
      </c>
    </row>
    <row r="47" spans="1:15" x14ac:dyDescent="0.35">
      <c r="L47" s="20" t="s">
        <v>7</v>
      </c>
      <c r="M47" s="20">
        <v>0.9401829923274404</v>
      </c>
      <c r="N47" s="20">
        <v>13.595829092522651</v>
      </c>
      <c r="O47" s="20">
        <v>12.759281840204743</v>
      </c>
    </row>
    <row r="48" spans="1:15" x14ac:dyDescent="0.35">
      <c r="L48" s="20"/>
      <c r="M48" s="20"/>
      <c r="N48" s="20"/>
      <c r="O48" s="20"/>
    </row>
    <row r="49" spans="1:15" x14ac:dyDescent="0.35">
      <c r="L49" s="20" t="s">
        <v>17</v>
      </c>
      <c r="M49" s="20">
        <v>27</v>
      </c>
      <c r="N49" s="20">
        <v>27</v>
      </c>
      <c r="O49" s="20">
        <v>27</v>
      </c>
    </row>
    <row r="50" spans="1:15" x14ac:dyDescent="0.35">
      <c r="A50" t="s">
        <v>24</v>
      </c>
      <c r="D50" t="s">
        <v>25</v>
      </c>
    </row>
    <row r="51" spans="1:15" ht="15" thickBot="1" x14ac:dyDescent="0.4">
      <c r="A51" s="1" t="s">
        <v>0</v>
      </c>
      <c r="B51" s="1" t="s">
        <v>1</v>
      </c>
      <c r="C51" s="1" t="s">
        <v>2</v>
      </c>
      <c r="D51" s="1" t="s">
        <v>3</v>
      </c>
      <c r="E51" s="1" t="s">
        <v>9</v>
      </c>
      <c r="F51" s="1" t="s">
        <v>10</v>
      </c>
      <c r="G51" s="1" t="s">
        <v>11</v>
      </c>
      <c r="H51" s="39" t="s">
        <v>14</v>
      </c>
      <c r="I51" s="40">
        <v>-7.1737940024930094</v>
      </c>
    </row>
    <row r="52" spans="1:15" ht="15" thickBot="1" x14ac:dyDescent="0.4">
      <c r="A52" s="17">
        <v>44394</v>
      </c>
      <c r="B52" s="8">
        <v>-4.4304360000000003</v>
      </c>
      <c r="C52" s="8">
        <v>-31.581935999999999</v>
      </c>
      <c r="D52" s="2">
        <f>C52-8*B52</f>
        <v>3.8615520000000032</v>
      </c>
      <c r="E52" s="16">
        <v>0</v>
      </c>
      <c r="F52" s="7"/>
      <c r="G52" s="2"/>
      <c r="H52" s="39" t="s">
        <v>13</v>
      </c>
      <c r="I52" s="40">
        <v>-1.0882088159862251</v>
      </c>
    </row>
    <row r="53" spans="1:15" ht="15" thickBot="1" x14ac:dyDescent="0.4">
      <c r="A53" s="17">
        <v>44394</v>
      </c>
      <c r="B53" s="8">
        <v>-4.974011</v>
      </c>
      <c r="C53" s="8">
        <v>-24.331174000000001</v>
      </c>
      <c r="D53" s="2">
        <f t="shared" ref="D53:D58" si="6">C53-8*B53</f>
        <v>15.460913999999999</v>
      </c>
      <c r="E53" s="16">
        <f>A53-$A$52</f>
        <v>0</v>
      </c>
      <c r="F53" s="7">
        <f>$I$51+$I$52*COS((2*PI()/365)*E53+$I$53)</f>
        <v>-6.090208722328712</v>
      </c>
      <c r="G53" s="2">
        <f>(F53-B53)^2</f>
        <v>1.2458973553318047</v>
      </c>
      <c r="H53" s="39" t="s">
        <v>12</v>
      </c>
      <c r="I53" s="40">
        <v>9.3325633199853026</v>
      </c>
    </row>
    <row r="54" spans="1:15" ht="15" thickBot="1" x14ac:dyDescent="0.4">
      <c r="A54" s="17">
        <v>44394</v>
      </c>
      <c r="B54" s="8">
        <v>-4.9304309999999996</v>
      </c>
      <c r="C54" s="8">
        <v>-23.467877000000001</v>
      </c>
      <c r="D54" s="2">
        <f>C54-8*B54</f>
        <v>15.975570999999995</v>
      </c>
      <c r="E54" s="16">
        <f t="shared" ref="E54:E117" si="7">A54-$A$52</f>
        <v>0</v>
      </c>
      <c r="F54" s="7">
        <f t="shared" ref="F54:F117" si="8">$I$51+$I$52*COS((2*PI()/365)*E54+$I$53)</f>
        <v>-6.090208722328712</v>
      </c>
      <c r="G54" s="2">
        <f>(F54-B54)^2</f>
        <v>1.345084365209976</v>
      </c>
    </row>
    <row r="55" spans="1:15" ht="15" thickBot="1" x14ac:dyDescent="0.4">
      <c r="A55" s="17">
        <v>44395</v>
      </c>
      <c r="B55" s="8">
        <v>-5.1072749999999996</v>
      </c>
      <c r="C55" s="8">
        <v>-24.742629999999998</v>
      </c>
      <c r="D55" s="2">
        <f t="shared" si="6"/>
        <v>16.115569999999998</v>
      </c>
      <c r="E55" s="16">
        <f t="shared" si="7"/>
        <v>1</v>
      </c>
      <c r="F55" s="7">
        <f t="shared" si="8"/>
        <v>-6.088644374846278</v>
      </c>
      <c r="G55" s="2">
        <f t="shared" ref="G55:G118" si="9">(F55-B55)^2</f>
        <v>0.96308584988617529</v>
      </c>
    </row>
    <row r="56" spans="1:15" ht="15" thickBot="1" x14ac:dyDescent="0.4">
      <c r="A56" s="17">
        <v>44395</v>
      </c>
      <c r="B56" s="8">
        <v>-5.1132929999999996</v>
      </c>
      <c r="C56" s="8">
        <v>-24.814004000000001</v>
      </c>
      <c r="D56" s="2">
        <f t="shared" si="6"/>
        <v>16.092339999999997</v>
      </c>
      <c r="E56" s="16">
        <f t="shared" si="7"/>
        <v>1</v>
      </c>
      <c r="F56" s="7">
        <f t="shared" si="8"/>
        <v>-6.088644374846278</v>
      </c>
      <c r="G56" s="2">
        <f t="shared" si="9"/>
        <v>0.95131030441452535</v>
      </c>
    </row>
    <row r="57" spans="1:15" ht="15" thickBot="1" x14ac:dyDescent="0.4">
      <c r="A57" s="17">
        <v>44396</v>
      </c>
      <c r="B57" s="8">
        <v>-6.1882849999999996</v>
      </c>
      <c r="C57" s="8">
        <v>-34.804341999999998</v>
      </c>
      <c r="D57" s="2">
        <f t="shared" si="6"/>
        <v>14.701937999999998</v>
      </c>
      <c r="E57" s="16">
        <f t="shared" si="7"/>
        <v>2</v>
      </c>
      <c r="F57" s="7">
        <f t="shared" si="8"/>
        <v>-6.0874015806179624</v>
      </c>
      <c r="G57" s="2">
        <f t="shared" si="9"/>
        <v>1.017746430621199E-2</v>
      </c>
    </row>
    <row r="58" spans="1:15" ht="15" thickBot="1" x14ac:dyDescent="0.4">
      <c r="A58" s="17">
        <v>44396</v>
      </c>
      <c r="B58" s="9">
        <v>-6.0417569999999996</v>
      </c>
      <c r="C58" s="9">
        <v>-30.939432</v>
      </c>
      <c r="D58" s="2">
        <f t="shared" si="6"/>
        <v>17.394623999999997</v>
      </c>
      <c r="E58" s="16">
        <f t="shared" si="7"/>
        <v>2</v>
      </c>
      <c r="F58" s="7">
        <f t="shared" si="8"/>
        <v>-6.0874015806179624</v>
      </c>
      <c r="G58" s="2">
        <f t="shared" si="9"/>
        <v>2.0834277397897088E-3</v>
      </c>
    </row>
    <row r="59" spans="1:15" ht="15" thickBot="1" x14ac:dyDescent="0.4">
      <c r="A59" s="17">
        <v>44440</v>
      </c>
      <c r="B59" s="8">
        <v>-10.089555000000001</v>
      </c>
      <c r="C59" s="8">
        <v>-34.125647000000001</v>
      </c>
      <c r="D59" s="2">
        <f>C59-8*B59</f>
        <v>46.590793000000005</v>
      </c>
      <c r="E59" s="16">
        <f t="shared" si="7"/>
        <v>46</v>
      </c>
      <c r="F59" s="7">
        <f t="shared" si="8"/>
        <v>-6.3412328639127793</v>
      </c>
      <c r="G59" s="2">
        <f t="shared" si="9"/>
        <v>14.049918835881471</v>
      </c>
    </row>
    <row r="60" spans="1:15" ht="15" thickBot="1" x14ac:dyDescent="0.4">
      <c r="A60" s="17">
        <v>44440</v>
      </c>
      <c r="B60" s="9">
        <v>-11.907382999999999</v>
      </c>
      <c r="C60" s="9">
        <v>-78.358993999999996</v>
      </c>
      <c r="D60" s="2">
        <f t="shared" ref="D60:D123" si="10">C60-8*B60</f>
        <v>16.900069999999999</v>
      </c>
      <c r="E60" s="16">
        <f t="shared" si="7"/>
        <v>46</v>
      </c>
      <c r="F60" s="7">
        <f t="shared" si="8"/>
        <v>-6.3412328639127793</v>
      </c>
      <c r="G60" s="2">
        <f t="shared" si="9"/>
        <v>30.98202733746378</v>
      </c>
    </row>
    <row r="61" spans="1:15" ht="15" thickBot="1" x14ac:dyDescent="0.4">
      <c r="A61" s="17">
        <v>44448</v>
      </c>
      <c r="B61" s="9">
        <v>-3.2027570000000001</v>
      </c>
      <c r="C61" s="9">
        <v>121.640629</v>
      </c>
      <c r="D61" s="2">
        <f t="shared" si="10"/>
        <v>147.262685</v>
      </c>
      <c r="E61" s="16">
        <f t="shared" si="7"/>
        <v>54</v>
      </c>
      <c r="F61" s="7">
        <f t="shared" si="8"/>
        <v>-6.445312278285332</v>
      </c>
      <c r="G61" s="2">
        <f t="shared" si="9"/>
        <v>10.514164732736067</v>
      </c>
    </row>
    <row r="62" spans="1:15" ht="15" thickBot="1" x14ac:dyDescent="0.4">
      <c r="A62" s="17">
        <v>44454</v>
      </c>
      <c r="B62" s="8">
        <v>-4.1539010000000003</v>
      </c>
      <c r="C62" s="8">
        <v>-16.643174999999999</v>
      </c>
      <c r="D62" s="2">
        <f t="shared" si="10"/>
        <v>16.588033000000003</v>
      </c>
      <c r="E62" s="16">
        <f t="shared" si="7"/>
        <v>60</v>
      </c>
      <c r="F62" s="7">
        <f t="shared" si="8"/>
        <v>-6.5325420439425077</v>
      </c>
      <c r="G62" s="2">
        <f t="shared" si="9"/>
        <v>5.6579332159279012</v>
      </c>
    </row>
    <row r="63" spans="1:15" ht="15" thickBot="1" x14ac:dyDescent="0.4">
      <c r="A63" s="17">
        <v>44448</v>
      </c>
      <c r="B63" s="8">
        <v>-4.1835769999999997</v>
      </c>
      <c r="C63" s="8">
        <v>-16.806142000000001</v>
      </c>
      <c r="D63" s="2">
        <f t="shared" si="10"/>
        <v>16.662473999999996</v>
      </c>
      <c r="E63" s="16">
        <f t="shared" si="7"/>
        <v>54</v>
      </c>
      <c r="F63" s="7">
        <f t="shared" si="8"/>
        <v>-6.445312278285332</v>
      </c>
      <c r="G63" s="2">
        <f t="shared" si="9"/>
        <v>5.11544646904043</v>
      </c>
    </row>
    <row r="64" spans="1:15" ht="15" thickBot="1" x14ac:dyDescent="0.4">
      <c r="A64" s="17">
        <v>44386</v>
      </c>
      <c r="B64" s="8">
        <v>-8.3445420000000006</v>
      </c>
      <c r="C64" s="8">
        <v>-58.628535999999997</v>
      </c>
      <c r="D64" s="2">
        <f t="shared" si="10"/>
        <v>8.1278000000000077</v>
      </c>
      <c r="E64" s="16">
        <f t="shared" si="7"/>
        <v>-8</v>
      </c>
      <c r="F64" s="7">
        <f t="shared" si="8"/>
        <v>-6.1142238603487442</v>
      </c>
      <c r="G64" s="2">
        <f t="shared" si="9"/>
        <v>4.974319004057441</v>
      </c>
    </row>
    <row r="65" spans="1:7" ht="15" thickBot="1" x14ac:dyDescent="0.4">
      <c r="A65" s="17">
        <v>44346</v>
      </c>
      <c r="B65" s="8">
        <v>-7.6725950000000003</v>
      </c>
      <c r="C65" s="8">
        <v>-49.524233000000002</v>
      </c>
      <c r="D65" s="2">
        <f t="shared" si="10"/>
        <v>11.856527</v>
      </c>
      <c r="E65" s="16">
        <f t="shared" si="7"/>
        <v>-48</v>
      </c>
      <c r="F65" s="7">
        <f t="shared" si="8"/>
        <v>-6.5132342496936682</v>
      </c>
      <c r="G65" s="2">
        <f t="shared" si="9"/>
        <v>1.3441173493508614</v>
      </c>
    </row>
    <row r="66" spans="1:7" ht="15" thickBot="1" x14ac:dyDescent="0.4">
      <c r="A66" s="17">
        <v>44346</v>
      </c>
      <c r="B66" s="8">
        <v>-7.8759300000000003</v>
      </c>
      <c r="C66" s="8">
        <v>-58.972326000000002</v>
      </c>
      <c r="D66" s="2">
        <f t="shared" si="10"/>
        <v>4.0351140000000001</v>
      </c>
      <c r="E66" s="16">
        <f t="shared" si="7"/>
        <v>-48</v>
      </c>
      <c r="F66" s="7">
        <f t="shared" si="8"/>
        <v>-6.5132342496936682</v>
      </c>
      <c r="G66" s="2">
        <f t="shared" si="9"/>
        <v>1.8569397079029375</v>
      </c>
    </row>
    <row r="67" spans="1:7" ht="15" thickBot="1" x14ac:dyDescent="0.4">
      <c r="A67" s="17">
        <v>44344</v>
      </c>
      <c r="B67" s="8">
        <v>-11.953396</v>
      </c>
      <c r="C67" s="8">
        <v>-82.411152000000001</v>
      </c>
      <c r="D67" s="2">
        <f t="shared" si="10"/>
        <v>13.216015999999996</v>
      </c>
      <c r="E67" s="16">
        <f t="shared" si="7"/>
        <v>-50</v>
      </c>
      <c r="F67" s="7">
        <f t="shared" si="8"/>
        <v>-6.5433931125972808</v>
      </c>
      <c r="G67" s="2">
        <f t="shared" si="9"/>
        <v>29.268131241705756</v>
      </c>
    </row>
    <row r="68" spans="1:7" ht="15" thickBot="1" x14ac:dyDescent="0.4">
      <c r="A68" s="17">
        <v>44344</v>
      </c>
      <c r="B68" s="8">
        <v>-11.273369000000001</v>
      </c>
      <c r="C68" s="8">
        <v>-71.890924999999996</v>
      </c>
      <c r="D68" s="2">
        <f t="shared" si="10"/>
        <v>18.296027000000009</v>
      </c>
      <c r="E68" s="16">
        <f t="shared" si="7"/>
        <v>-50</v>
      </c>
      <c r="F68" s="7">
        <f t="shared" si="8"/>
        <v>-6.5433931125972808</v>
      </c>
      <c r="G68" s="2">
        <f t="shared" si="9"/>
        <v>22.372671895411148</v>
      </c>
    </row>
    <row r="69" spans="1:7" ht="15" thickBot="1" x14ac:dyDescent="0.4">
      <c r="A69" s="17">
        <v>44345</v>
      </c>
      <c r="B69" s="8">
        <v>-12.980399999999999</v>
      </c>
      <c r="C69" s="8">
        <v>-42.086399999999998</v>
      </c>
      <c r="D69" s="2">
        <f t="shared" si="10"/>
        <v>61.756799999999998</v>
      </c>
      <c r="E69" s="16">
        <f t="shared" si="7"/>
        <v>-49</v>
      </c>
      <c r="F69" s="7">
        <f t="shared" si="8"/>
        <v>-6.5282180320991259</v>
      </c>
      <c r="G69" s="2">
        <f t="shared" si="9"/>
        <v>41.630652146905192</v>
      </c>
    </row>
    <row r="70" spans="1:7" ht="15" thickBot="1" x14ac:dyDescent="0.4">
      <c r="A70" s="17">
        <v>45077</v>
      </c>
      <c r="B70" s="8">
        <v>-5.7654500000000004</v>
      </c>
      <c r="C70" s="8">
        <v>-39.320099999999996</v>
      </c>
      <c r="D70" s="2">
        <f t="shared" si="10"/>
        <v>6.8035000000000068</v>
      </c>
      <c r="E70" s="16">
        <f t="shared" si="7"/>
        <v>683</v>
      </c>
      <c r="F70" s="7">
        <f t="shared" si="8"/>
        <v>-6.4984462053990146</v>
      </c>
      <c r="G70" s="2">
        <f t="shared" si="9"/>
        <v>0.53728343712935389</v>
      </c>
    </row>
    <row r="71" spans="1:7" ht="15" thickBot="1" x14ac:dyDescent="0.4">
      <c r="A71" s="17">
        <v>45077</v>
      </c>
      <c r="B71" s="9">
        <v>-5.7692699999999997</v>
      </c>
      <c r="C71" s="9">
        <v>-41.767800000000001</v>
      </c>
      <c r="D71" s="2">
        <f t="shared" si="10"/>
        <v>4.3863599999999963</v>
      </c>
      <c r="E71" s="16">
        <f t="shared" si="7"/>
        <v>683</v>
      </c>
      <c r="F71" s="7">
        <f t="shared" si="8"/>
        <v>-6.4984462053990146</v>
      </c>
      <c r="G71" s="2">
        <f t="shared" si="9"/>
        <v>0.53169793852010649</v>
      </c>
    </row>
    <row r="72" spans="1:7" ht="15" thickBot="1" x14ac:dyDescent="0.4">
      <c r="A72" s="17">
        <v>44359</v>
      </c>
      <c r="B72" s="8">
        <v>-1.56192</v>
      </c>
      <c r="C72" s="8">
        <v>-7.0278499999999999</v>
      </c>
      <c r="D72" s="2">
        <f t="shared" si="10"/>
        <v>5.4675099999999999</v>
      </c>
      <c r="E72" s="16">
        <f t="shared" si="7"/>
        <v>-35</v>
      </c>
      <c r="F72" s="7">
        <f t="shared" si="8"/>
        <v>-6.3377904321489158</v>
      </c>
      <c r="G72" s="2">
        <f t="shared" si="9"/>
        <v>22.808938384674274</v>
      </c>
    </row>
    <row r="73" spans="1:7" ht="15" thickBot="1" x14ac:dyDescent="0.4">
      <c r="A73" s="17">
        <v>44369</v>
      </c>
      <c r="B73" s="8">
        <v>-9.2076399999999996</v>
      </c>
      <c r="C73" s="8">
        <v>-67.480900000000005</v>
      </c>
      <c r="D73" s="2">
        <f t="shared" si="10"/>
        <v>6.1802199999999914</v>
      </c>
      <c r="E73" s="16">
        <f t="shared" si="7"/>
        <v>-25</v>
      </c>
      <c r="F73" s="7">
        <f t="shared" si="8"/>
        <v>-6.2308181514314072</v>
      </c>
      <c r="G73" s="2">
        <f t="shared" si="9"/>
        <v>8.8614683181153318</v>
      </c>
    </row>
    <row r="74" spans="1:7" ht="15" thickBot="1" x14ac:dyDescent="0.4">
      <c r="A74" s="17">
        <v>44369</v>
      </c>
      <c r="B74" s="9">
        <v>-8.9837399999999992</v>
      </c>
      <c r="C74" s="9">
        <v>-46.371000000000002</v>
      </c>
      <c r="D74" s="2">
        <f t="shared" si="10"/>
        <v>25.498919999999991</v>
      </c>
      <c r="E74" s="16">
        <f t="shared" si="7"/>
        <v>-25</v>
      </c>
      <c r="F74" s="7">
        <f t="shared" si="8"/>
        <v>-6.2308181514314072</v>
      </c>
      <c r="G74" s="2">
        <f t="shared" si="9"/>
        <v>7.578578704326314</v>
      </c>
    </row>
    <row r="75" spans="1:7" ht="15" thickBot="1" x14ac:dyDescent="0.4">
      <c r="A75" s="17">
        <v>44377</v>
      </c>
      <c r="B75" s="9">
        <v>-3.8637899999999998</v>
      </c>
      <c r="C75" s="9">
        <v>-14.291399999999999</v>
      </c>
      <c r="D75" s="2">
        <f t="shared" si="10"/>
        <v>16.618919999999999</v>
      </c>
      <c r="E75" s="16">
        <f t="shared" si="7"/>
        <v>-17</v>
      </c>
      <c r="F75" s="7">
        <f t="shared" si="8"/>
        <v>-6.1651849975416617</v>
      </c>
      <c r="G75" s="2">
        <f t="shared" si="9"/>
        <v>5.2964189347097861</v>
      </c>
    </row>
    <row r="76" spans="1:7" ht="15" thickBot="1" x14ac:dyDescent="0.4">
      <c r="A76" s="17">
        <v>44378</v>
      </c>
      <c r="B76" s="9">
        <v>-11.0626</v>
      </c>
      <c r="C76" s="9">
        <v>-64.628</v>
      </c>
      <c r="D76" s="2">
        <f t="shared" si="10"/>
        <v>23.872799999999998</v>
      </c>
      <c r="E76" s="16">
        <f t="shared" si="7"/>
        <v>-16</v>
      </c>
      <c r="F76" s="7">
        <f t="shared" si="8"/>
        <v>-6.1583020604488139</v>
      </c>
      <c r="G76" s="2">
        <f t="shared" si="9"/>
        <v>24.052138279886009</v>
      </c>
    </row>
    <row r="77" spans="1:7" ht="15" thickBot="1" x14ac:dyDescent="0.4">
      <c r="A77" s="17">
        <v>44379</v>
      </c>
      <c r="B77" s="9">
        <v>-11.416480999999999</v>
      </c>
      <c r="C77" s="9">
        <v>-56.858893000000002</v>
      </c>
      <c r="D77" s="2">
        <f t="shared" si="10"/>
        <v>34.472954999999992</v>
      </c>
      <c r="E77" s="16">
        <f t="shared" si="7"/>
        <v>-15</v>
      </c>
      <c r="F77" s="7">
        <f t="shared" si="8"/>
        <v>-6.1517200355345043</v>
      </c>
      <c r="G77" s="2">
        <f t="shared" si="9"/>
        <v>27.717708012959648</v>
      </c>
    </row>
    <row r="78" spans="1:7" ht="15" thickBot="1" x14ac:dyDescent="0.4">
      <c r="A78" s="17">
        <v>44379</v>
      </c>
      <c r="B78" s="8">
        <v>-11.474299999999999</v>
      </c>
      <c r="C78" s="8">
        <v>-82.704800000000006</v>
      </c>
      <c r="D78" s="2">
        <f t="shared" si="10"/>
        <v>9.0895999999999901</v>
      </c>
      <c r="E78" s="16">
        <f t="shared" si="7"/>
        <v>-15</v>
      </c>
      <c r="F78" s="7">
        <f t="shared" si="8"/>
        <v>-6.1517200355345043</v>
      </c>
      <c r="G78" s="2">
        <f t="shared" si="9"/>
        <v>28.329857478129512</v>
      </c>
    </row>
    <row r="79" spans="1:7" ht="15" thickBot="1" x14ac:dyDescent="0.4">
      <c r="A79" s="17">
        <v>44380</v>
      </c>
      <c r="B79" s="8">
        <v>-5.7106399999999997</v>
      </c>
      <c r="C79" s="8">
        <v>-13.6648</v>
      </c>
      <c r="D79" s="2">
        <f t="shared" si="10"/>
        <v>32.020319999999998</v>
      </c>
      <c r="E79" s="16">
        <f t="shared" si="7"/>
        <v>-14</v>
      </c>
      <c r="F79" s="7">
        <f t="shared" si="8"/>
        <v>-6.145440873194767</v>
      </c>
      <c r="G79" s="2">
        <f t="shared" si="9"/>
        <v>0.18905179933093205</v>
      </c>
    </row>
    <row r="80" spans="1:7" ht="15" thickBot="1" x14ac:dyDescent="0.4">
      <c r="A80" s="17">
        <v>44386</v>
      </c>
      <c r="B80" s="9">
        <v>-7.2681699999999996</v>
      </c>
      <c r="C80" s="9">
        <v>-63.5291</v>
      </c>
      <c r="D80" s="2">
        <f t="shared" si="10"/>
        <v>-5.3837400000000031</v>
      </c>
      <c r="E80" s="16">
        <f t="shared" si="7"/>
        <v>-8</v>
      </c>
      <c r="F80" s="7">
        <f t="shared" si="8"/>
        <v>-6.1142238603487442</v>
      </c>
      <c r="G80" s="2">
        <f t="shared" si="9"/>
        <v>1.3315916932160345</v>
      </c>
    </row>
    <row r="81" spans="1:7" ht="15" thickBot="1" x14ac:dyDescent="0.4">
      <c r="A81" s="17">
        <v>44378</v>
      </c>
      <c r="B81" s="8">
        <v>-11.102957</v>
      </c>
      <c r="C81" s="8">
        <v>-47.061005000000002</v>
      </c>
      <c r="D81" s="2">
        <f t="shared" si="10"/>
        <v>41.762650999999998</v>
      </c>
      <c r="E81" s="16">
        <f t="shared" si="7"/>
        <v>-16</v>
      </c>
      <c r="F81" s="7">
        <f t="shared" si="8"/>
        <v>-6.1583020604488139</v>
      </c>
      <c r="G81" s="2">
        <f t="shared" si="9"/>
        <v>24.449612471227944</v>
      </c>
    </row>
    <row r="82" spans="1:7" ht="15" thickBot="1" x14ac:dyDescent="0.4">
      <c r="A82" s="17">
        <v>44380</v>
      </c>
      <c r="B82" s="8">
        <v>-5.8606400000000001</v>
      </c>
      <c r="C82" s="8">
        <v>-46.101951</v>
      </c>
      <c r="D82" s="2">
        <f t="shared" si="10"/>
        <v>0.78316900000000089</v>
      </c>
      <c r="E82" s="16">
        <f t="shared" si="7"/>
        <v>-14</v>
      </c>
      <c r="F82" s="7">
        <f t="shared" si="8"/>
        <v>-6.145440873194767</v>
      </c>
      <c r="G82" s="2">
        <f t="shared" si="9"/>
        <v>8.111153737250168E-2</v>
      </c>
    </row>
    <row r="83" spans="1:7" ht="15" thickBot="1" x14ac:dyDescent="0.4">
      <c r="A83" s="17">
        <v>44381</v>
      </c>
      <c r="B83" s="8">
        <v>-10.705655</v>
      </c>
      <c r="C83" s="8">
        <v>-55.837899999999998</v>
      </c>
      <c r="D83" s="2">
        <f t="shared" si="10"/>
        <v>29.807340000000003</v>
      </c>
      <c r="E83" s="16">
        <f t="shared" si="7"/>
        <v>-13</v>
      </c>
      <c r="F83" s="7">
        <f t="shared" si="8"/>
        <v>-6.1394664340809193</v>
      </c>
      <c r="G83" s="2">
        <f t="shared" si="9"/>
        <v>20.850078019530152</v>
      </c>
    </row>
    <row r="84" spans="1:7" ht="15" thickBot="1" x14ac:dyDescent="0.4">
      <c r="A84" s="17">
        <v>44381</v>
      </c>
      <c r="B84" s="8">
        <v>-10.536673</v>
      </c>
      <c r="C84" s="8">
        <v>-56.687488000000002</v>
      </c>
      <c r="D84" s="2">
        <f t="shared" si="10"/>
        <v>27.605896000000001</v>
      </c>
      <c r="E84" s="16">
        <f t="shared" si="7"/>
        <v>-13</v>
      </c>
      <c r="F84" s="7">
        <f t="shared" si="8"/>
        <v>-6.1394664340809193</v>
      </c>
      <c r="G84" s="2">
        <f t="shared" si="9"/>
        <v>19.335425583361879</v>
      </c>
    </row>
    <row r="85" spans="1:7" ht="15" thickBot="1" x14ac:dyDescent="0.4">
      <c r="A85" s="17">
        <v>44383</v>
      </c>
      <c r="B85" s="8">
        <v>-4.6210079999999998</v>
      </c>
      <c r="C85" s="8">
        <v>-21.393651999999999</v>
      </c>
      <c r="D85" s="2">
        <f t="shared" si="10"/>
        <v>15.574411999999999</v>
      </c>
      <c r="E85" s="16">
        <f t="shared" si="7"/>
        <v>-11</v>
      </c>
      <c r="F85" s="7">
        <f t="shared" si="8"/>
        <v>-6.1284387161312228</v>
      </c>
      <c r="G85" s="2">
        <f t="shared" si="9"/>
        <v>2.272347363935892</v>
      </c>
    </row>
    <row r="86" spans="1:7" ht="15" thickBot="1" x14ac:dyDescent="0.4">
      <c r="A86" s="17">
        <v>44384</v>
      </c>
      <c r="B86" s="8">
        <v>-4.9998199999999997</v>
      </c>
      <c r="C86" s="8">
        <v>-36.163952999999999</v>
      </c>
      <c r="D86" s="2">
        <f t="shared" si="10"/>
        <v>3.8346069999999983</v>
      </c>
      <c r="E86" s="16">
        <f t="shared" si="7"/>
        <v>-10</v>
      </c>
      <c r="F86" s="7">
        <f t="shared" si="8"/>
        <v>-6.1233887050461995</v>
      </c>
      <c r="G86" s="2">
        <f t="shared" si="9"/>
        <v>1.2624066349591943</v>
      </c>
    </row>
    <row r="87" spans="1:7" ht="15" thickBot="1" x14ac:dyDescent="0.4">
      <c r="A87" s="17">
        <v>44385</v>
      </c>
      <c r="B87" s="8">
        <v>-6.0919699999999999</v>
      </c>
      <c r="C87" s="8">
        <v>-17.754038999999999</v>
      </c>
      <c r="D87" s="2">
        <f t="shared" si="10"/>
        <v>30.981721</v>
      </c>
      <c r="E87" s="16">
        <f t="shared" si="7"/>
        <v>-9</v>
      </c>
      <c r="F87" s="7">
        <f t="shared" si="8"/>
        <v>-6.118649951720414</v>
      </c>
      <c r="G87" s="2">
        <f t="shared" si="9"/>
        <v>7.1181982380363006E-4</v>
      </c>
    </row>
    <row r="88" spans="1:7" ht="15" thickBot="1" x14ac:dyDescent="0.4">
      <c r="A88" s="17">
        <v>44385</v>
      </c>
      <c r="B88" s="8">
        <v>-6.2347229999999998</v>
      </c>
      <c r="C88" s="8">
        <v>-39.725141000000001</v>
      </c>
      <c r="D88" s="2">
        <f t="shared" si="10"/>
        <v>10.152642999999998</v>
      </c>
      <c r="E88" s="16">
        <f t="shared" si="7"/>
        <v>-9</v>
      </c>
      <c r="F88" s="7">
        <f t="shared" si="8"/>
        <v>-6.118649951720414</v>
      </c>
      <c r="G88" s="2">
        <f t="shared" si="9"/>
        <v>1.3472952536915045E-2</v>
      </c>
    </row>
    <row r="89" spans="1:7" ht="15" thickBot="1" x14ac:dyDescent="0.4">
      <c r="A89" s="17">
        <v>44385</v>
      </c>
      <c r="B89" s="8">
        <v>-6.2127939999999997</v>
      </c>
      <c r="C89" s="8">
        <v>-46.146064000000003</v>
      </c>
      <c r="D89" s="2">
        <f t="shared" si="10"/>
        <v>3.556287999999995</v>
      </c>
      <c r="E89" s="16">
        <f t="shared" si="7"/>
        <v>-9</v>
      </c>
      <c r="F89" s="7">
        <f t="shared" si="8"/>
        <v>-6.118649951720414</v>
      </c>
      <c r="G89" s="2">
        <f t="shared" si="9"/>
        <v>8.8631018264689575E-3</v>
      </c>
    </row>
    <row r="90" spans="1:7" ht="15" thickBot="1" x14ac:dyDescent="0.4">
      <c r="A90" s="17">
        <v>44386</v>
      </c>
      <c r="B90" s="8">
        <v>-11.849831999999999</v>
      </c>
      <c r="C90" s="8">
        <v>-87.217097999999993</v>
      </c>
      <c r="D90" s="2">
        <f t="shared" si="10"/>
        <v>7.5815580000000011</v>
      </c>
      <c r="E90" s="16">
        <f t="shared" si="7"/>
        <v>-8</v>
      </c>
      <c r="F90" s="7">
        <f t="shared" si="8"/>
        <v>-6.1142238603487442</v>
      </c>
      <c r="G90" s="2">
        <f t="shared" si="9"/>
        <v>32.897200731633731</v>
      </c>
    </row>
    <row r="91" spans="1:7" ht="15" thickBot="1" x14ac:dyDescent="0.4">
      <c r="A91" s="17">
        <v>44386</v>
      </c>
      <c r="B91" s="8">
        <v>-11.776306</v>
      </c>
      <c r="C91" s="8">
        <v>-71.548738999999998</v>
      </c>
      <c r="D91" s="2">
        <f t="shared" si="10"/>
        <v>22.661709000000002</v>
      </c>
      <c r="E91" s="16">
        <f t="shared" si="7"/>
        <v>-8</v>
      </c>
      <c r="F91" s="7">
        <f t="shared" si="8"/>
        <v>-6.1142238603487442</v>
      </c>
      <c r="G91" s="2">
        <f t="shared" si="9"/>
        <v>32.059174156157745</v>
      </c>
    </row>
    <row r="92" spans="1:7" ht="15" thickBot="1" x14ac:dyDescent="0.4">
      <c r="A92" s="17">
        <v>44386</v>
      </c>
      <c r="B92" s="8">
        <v>-9.7291709999999991</v>
      </c>
      <c r="C92" s="8">
        <v>-54.320079</v>
      </c>
      <c r="D92" s="2">
        <f t="shared" si="10"/>
        <v>23.513288999999993</v>
      </c>
      <c r="E92" s="16">
        <f t="shared" si="7"/>
        <v>-8</v>
      </c>
      <c r="F92" s="7">
        <f t="shared" si="8"/>
        <v>-6.1142238603487442</v>
      </c>
      <c r="G92" s="2">
        <f t="shared" si="9"/>
        <v>13.067842822472789</v>
      </c>
    </row>
    <row r="93" spans="1:7" ht="15" thickBot="1" x14ac:dyDescent="0.4">
      <c r="A93" s="17">
        <v>44386</v>
      </c>
      <c r="B93" s="8">
        <v>-9.9381409999999999</v>
      </c>
      <c r="C93" s="8">
        <v>-76.023779000000005</v>
      </c>
      <c r="D93" s="2">
        <f t="shared" si="10"/>
        <v>3.4813489999999945</v>
      </c>
      <c r="E93" s="16">
        <f t="shared" si="7"/>
        <v>-8</v>
      </c>
      <c r="F93" s="7">
        <f t="shared" si="8"/>
        <v>-6.1142238603487442</v>
      </c>
      <c r="G93" s="2">
        <f t="shared" si="9"/>
        <v>14.62234229091864</v>
      </c>
    </row>
    <row r="94" spans="1:7" ht="15" thickBot="1" x14ac:dyDescent="0.4">
      <c r="A94" s="17">
        <v>44387</v>
      </c>
      <c r="B94" s="8">
        <v>-7.3969589999999998</v>
      </c>
      <c r="C94" s="8">
        <v>-42.835940000000001</v>
      </c>
      <c r="D94" s="2">
        <f t="shared" si="10"/>
        <v>16.339731999999998</v>
      </c>
      <c r="E94" s="16">
        <f t="shared" si="7"/>
        <v>-7</v>
      </c>
      <c r="F94" s="7">
        <f t="shared" si="8"/>
        <v>-6.1101117424775895</v>
      </c>
      <c r="G94" s="2">
        <f t="shared" si="9"/>
        <v>1.6559758641929487</v>
      </c>
    </row>
    <row r="95" spans="1:7" ht="15" thickBot="1" x14ac:dyDescent="0.4">
      <c r="A95" s="17">
        <v>44387</v>
      </c>
      <c r="B95" s="8">
        <v>-7.4059889999999999</v>
      </c>
      <c r="C95" s="8">
        <v>-45.129826999999999</v>
      </c>
      <c r="D95" s="2">
        <f t="shared" si="10"/>
        <v>14.118085000000001</v>
      </c>
      <c r="E95" s="16">
        <f t="shared" si="7"/>
        <v>-7</v>
      </c>
      <c r="F95" s="7">
        <f t="shared" si="8"/>
        <v>-6.1101117424775895</v>
      </c>
      <c r="G95" s="2">
        <f t="shared" si="9"/>
        <v>1.6792978665638036</v>
      </c>
    </row>
    <row r="96" spans="1:7" ht="15" thickBot="1" x14ac:dyDescent="0.4">
      <c r="A96" s="17">
        <v>44388</v>
      </c>
      <c r="B96" s="8">
        <v>-5.6864980000000003</v>
      </c>
      <c r="C96" s="8">
        <v>-15.904007999999999</v>
      </c>
      <c r="D96" s="2">
        <f t="shared" si="10"/>
        <v>29.587976000000005</v>
      </c>
      <c r="E96" s="16">
        <f t="shared" si="7"/>
        <v>-6</v>
      </c>
      <c r="F96" s="7">
        <f t="shared" si="8"/>
        <v>-6.1063148166162211</v>
      </c>
      <c r="G96" s="2">
        <f t="shared" si="9"/>
        <v>0.17624615951377759</v>
      </c>
    </row>
    <row r="97" spans="1:7" ht="15" thickBot="1" x14ac:dyDescent="0.4">
      <c r="A97" s="17">
        <v>44388</v>
      </c>
      <c r="B97" s="8">
        <v>-5.7355159999999996</v>
      </c>
      <c r="C97" s="8">
        <v>-29.0138</v>
      </c>
      <c r="D97" s="2">
        <f t="shared" si="10"/>
        <v>16.870327999999997</v>
      </c>
      <c r="E97" s="16">
        <f t="shared" si="7"/>
        <v>-6</v>
      </c>
      <c r="F97" s="7">
        <f t="shared" si="8"/>
        <v>-6.1063148166162211</v>
      </c>
      <c r="G97" s="2">
        <f t="shared" si="9"/>
        <v>0.13749176240399025</v>
      </c>
    </row>
    <row r="98" spans="1:7" ht="15" thickBot="1" x14ac:dyDescent="0.4">
      <c r="A98" s="17">
        <v>44389</v>
      </c>
      <c r="B98" s="8">
        <v>-6.6539529999999996</v>
      </c>
      <c r="C98" s="8">
        <v>-28.265509999999999</v>
      </c>
      <c r="D98" s="2">
        <f t="shared" si="10"/>
        <v>24.966113999999997</v>
      </c>
      <c r="E98" s="16">
        <f t="shared" si="7"/>
        <v>-5</v>
      </c>
      <c r="F98" s="7">
        <f t="shared" si="8"/>
        <v>-6.1028342078757145</v>
      </c>
      <c r="G98" s="2">
        <f t="shared" si="9"/>
        <v>0.30373192303253094</v>
      </c>
    </row>
    <row r="99" spans="1:7" ht="15" thickBot="1" x14ac:dyDescent="0.4">
      <c r="A99" s="17">
        <v>44389</v>
      </c>
      <c r="B99" s="8">
        <v>-6.7171609999999999</v>
      </c>
      <c r="C99" s="8">
        <v>-40.533884</v>
      </c>
      <c r="D99" s="2">
        <f t="shared" si="10"/>
        <v>13.203403999999999</v>
      </c>
      <c r="E99" s="16">
        <f t="shared" si="7"/>
        <v>-5</v>
      </c>
      <c r="F99" s="7">
        <f t="shared" si="8"/>
        <v>-6.1028342078757145</v>
      </c>
      <c r="G99" s="2">
        <f t="shared" si="9"/>
        <v>0.37739740752171502</v>
      </c>
    </row>
    <row r="100" spans="1:7" ht="15" thickBot="1" x14ac:dyDescent="0.4">
      <c r="A100" s="17">
        <v>44389</v>
      </c>
      <c r="B100" s="9">
        <v>-7.3414919999999997</v>
      </c>
      <c r="C100" s="9">
        <v>-35.174945000000001</v>
      </c>
      <c r="D100" s="2">
        <f t="shared" si="10"/>
        <v>23.556990999999996</v>
      </c>
      <c r="E100" s="16">
        <f t="shared" si="7"/>
        <v>-5</v>
      </c>
      <c r="F100" s="7">
        <f t="shared" si="8"/>
        <v>-6.1028342078757145</v>
      </c>
      <c r="G100" s="2">
        <f t="shared" si="9"/>
        <v>1.5342731259902089</v>
      </c>
    </row>
    <row r="101" spans="1:7" ht="15" thickBot="1" x14ac:dyDescent="0.4">
      <c r="A101" s="17">
        <v>44390</v>
      </c>
      <c r="B101" s="8">
        <v>-6.0888200000000001</v>
      </c>
      <c r="C101" s="8">
        <v>-36.825800000000001</v>
      </c>
      <c r="D101" s="2">
        <f t="shared" si="10"/>
        <v>11.88476</v>
      </c>
      <c r="E101" s="16">
        <f t="shared" si="7"/>
        <v>-4</v>
      </c>
      <c r="F101" s="7">
        <f t="shared" si="8"/>
        <v>-6.0996709476355591</v>
      </c>
      <c r="G101" s="2">
        <f t="shared" si="9"/>
        <v>1.1774306458964212E-4</v>
      </c>
    </row>
    <row r="102" spans="1:7" ht="15" thickBot="1" x14ac:dyDescent="0.4">
      <c r="A102" s="17">
        <v>44390</v>
      </c>
      <c r="B102" s="8">
        <v>-5.9573799999999997</v>
      </c>
      <c r="C102" s="8">
        <v>-37.530900000000003</v>
      </c>
      <c r="D102" s="2">
        <f t="shared" si="10"/>
        <v>10.128139999999995</v>
      </c>
      <c r="E102" s="16">
        <f t="shared" si="7"/>
        <v>-4</v>
      </c>
      <c r="F102" s="7">
        <f t="shared" si="8"/>
        <v>-6.0996709476355591</v>
      </c>
      <c r="G102" s="2">
        <f t="shared" si="9"/>
        <v>2.0246713779025503E-2</v>
      </c>
    </row>
    <row r="103" spans="1:7" ht="15" thickBot="1" x14ac:dyDescent="0.4">
      <c r="A103" s="17">
        <v>44758</v>
      </c>
      <c r="B103" s="8">
        <v>-8.0763839999999991</v>
      </c>
      <c r="C103" s="8">
        <v>-56.898797000000002</v>
      </c>
      <c r="D103" s="2">
        <f t="shared" si="10"/>
        <v>7.7122749999999911</v>
      </c>
      <c r="E103" s="16">
        <f t="shared" si="7"/>
        <v>364</v>
      </c>
      <c r="F103" s="7">
        <f t="shared" si="8"/>
        <v>-6.0920941595153444</v>
      </c>
      <c r="G103" s="2">
        <f t="shared" si="9"/>
        <v>3.9374061710506165</v>
      </c>
    </row>
    <row r="104" spans="1:7" ht="15" thickBot="1" x14ac:dyDescent="0.4">
      <c r="A104" s="17">
        <v>44799</v>
      </c>
      <c r="B104" s="8">
        <v>-4.4830170000000003</v>
      </c>
      <c r="C104" s="8">
        <v>-1.9156930000000001</v>
      </c>
      <c r="D104" s="2">
        <f t="shared" si="10"/>
        <v>33.948443000000005</v>
      </c>
      <c r="E104" s="16">
        <f t="shared" si="7"/>
        <v>405</v>
      </c>
      <c r="F104" s="7">
        <f t="shared" si="8"/>
        <v>-6.2734219669187059</v>
      </c>
      <c r="G104" s="2">
        <f t="shared" si="9"/>
        <v>3.2055499455671717</v>
      </c>
    </row>
    <row r="105" spans="1:7" ht="15" thickBot="1" x14ac:dyDescent="0.4">
      <c r="A105" s="17">
        <v>44809</v>
      </c>
      <c r="B105" s="8">
        <v>-8.6201670000000004</v>
      </c>
      <c r="C105" s="8">
        <v>-30.223956999999999</v>
      </c>
      <c r="D105" s="2">
        <f t="shared" si="10"/>
        <v>38.737379000000004</v>
      </c>
      <c r="E105" s="16">
        <f t="shared" si="7"/>
        <v>415</v>
      </c>
      <c r="F105" s="7">
        <f t="shared" si="8"/>
        <v>-6.39141858021262</v>
      </c>
      <c r="G105" s="2">
        <f t="shared" si="9"/>
        <v>4.9673195187047448</v>
      </c>
    </row>
    <row r="106" spans="1:7" ht="15" thickBot="1" x14ac:dyDescent="0.4">
      <c r="A106" s="17">
        <v>44627</v>
      </c>
      <c r="B106" s="8">
        <v>-3.7366899999999998</v>
      </c>
      <c r="C106" s="8">
        <v>-22.417978999999999</v>
      </c>
      <c r="D106" s="2">
        <f t="shared" si="10"/>
        <v>7.4755409999999998</v>
      </c>
      <c r="E106" s="16">
        <f t="shared" si="7"/>
        <v>233</v>
      </c>
      <c r="F106" s="7">
        <f t="shared" si="8"/>
        <v>-7.9496304187438165</v>
      </c>
      <c r="G106" s="2">
        <f t="shared" si="9"/>
        <v>17.74886697188532</v>
      </c>
    </row>
    <row r="107" spans="1:7" ht="15" thickBot="1" x14ac:dyDescent="0.4">
      <c r="A107" s="17">
        <v>44644</v>
      </c>
      <c r="B107" s="8">
        <v>-5.3604279999999997</v>
      </c>
      <c r="C107" s="8">
        <v>-24.548387999999999</v>
      </c>
      <c r="D107" s="2">
        <f t="shared" si="10"/>
        <v>18.335035999999999</v>
      </c>
      <c r="E107" s="16">
        <f t="shared" si="7"/>
        <v>250</v>
      </c>
      <c r="F107" s="7">
        <f t="shared" si="8"/>
        <v>-7.6965135030995935</v>
      </c>
      <c r="G107" s="2">
        <f t="shared" si="9"/>
        <v>5.4572954777920817</v>
      </c>
    </row>
    <row r="108" spans="1:7" ht="15" thickBot="1" x14ac:dyDescent="0.4">
      <c r="A108" s="17">
        <v>44646</v>
      </c>
      <c r="B108" s="8">
        <v>-12.17886</v>
      </c>
      <c r="C108" s="8">
        <v>-77.733510999999993</v>
      </c>
      <c r="D108" s="2">
        <f t="shared" si="10"/>
        <v>19.697369000000009</v>
      </c>
      <c r="E108" s="16">
        <f t="shared" si="7"/>
        <v>252</v>
      </c>
      <c r="F108" s="7">
        <f t="shared" si="8"/>
        <v>-7.6633502500145321</v>
      </c>
      <c r="G108" s="2">
        <f t="shared" si="9"/>
        <v>20.389828302213825</v>
      </c>
    </row>
    <row r="109" spans="1:7" ht="15" thickBot="1" x14ac:dyDescent="0.4">
      <c r="A109" s="17">
        <v>44651</v>
      </c>
      <c r="B109" s="9">
        <v>-6.1329719999999996</v>
      </c>
      <c r="C109" s="9">
        <v>-23.025957999999999</v>
      </c>
      <c r="D109" s="2">
        <f t="shared" si="10"/>
        <v>26.037817999999998</v>
      </c>
      <c r="E109" s="16">
        <f t="shared" si="7"/>
        <v>257</v>
      </c>
      <c r="F109" s="7">
        <f t="shared" si="8"/>
        <v>-7.5779913093921625</v>
      </c>
      <c r="G109" s="2">
        <f t="shared" si="9"/>
        <v>2.0880808045162031</v>
      </c>
    </row>
    <row r="110" spans="1:7" ht="15" thickBot="1" x14ac:dyDescent="0.4">
      <c r="A110" s="17">
        <v>44659</v>
      </c>
      <c r="B110" s="9">
        <v>-9.2854159999999997</v>
      </c>
      <c r="C110" s="9">
        <v>-103.924993</v>
      </c>
      <c r="D110" s="2">
        <f t="shared" si="10"/>
        <v>-29.641665000000003</v>
      </c>
      <c r="E110" s="16">
        <f t="shared" si="7"/>
        <v>265</v>
      </c>
      <c r="F110" s="7">
        <f t="shared" si="8"/>
        <v>-7.4354638684091636</v>
      </c>
      <c r="G110" s="2">
        <f t="shared" si="9"/>
        <v>3.4223228891774782</v>
      </c>
    </row>
    <row r="111" spans="1:7" ht="15" thickBot="1" x14ac:dyDescent="0.4">
      <c r="A111" s="17">
        <v>44660</v>
      </c>
      <c r="B111" s="8">
        <v>-11.830468</v>
      </c>
      <c r="C111" s="8">
        <v>-347.25849199999999</v>
      </c>
      <c r="D111" s="2">
        <f t="shared" si="10"/>
        <v>-252.61474799999999</v>
      </c>
      <c r="E111" s="16">
        <f t="shared" si="7"/>
        <v>266</v>
      </c>
      <c r="F111" s="7">
        <f t="shared" si="8"/>
        <v>-7.4172429764133447</v>
      </c>
      <c r="G111" s="2">
        <f t="shared" si="9"/>
        <v>19.476555108811432</v>
      </c>
    </row>
    <row r="112" spans="1:7" ht="15" thickBot="1" x14ac:dyDescent="0.4">
      <c r="A112" s="17">
        <v>44661</v>
      </c>
      <c r="B112" s="9">
        <v>-6.9379650000000002</v>
      </c>
      <c r="C112" s="9">
        <v>-145.266245</v>
      </c>
      <c r="D112" s="2">
        <f t="shared" si="10"/>
        <v>-89.762524999999997</v>
      </c>
      <c r="E112" s="16">
        <f t="shared" si="7"/>
        <v>267</v>
      </c>
      <c r="F112" s="7">
        <f t="shared" si="8"/>
        <v>-7.3989499452324941</v>
      </c>
      <c r="G112" s="2">
        <f t="shared" si="9"/>
        <v>0.21250711973100539</v>
      </c>
    </row>
    <row r="113" spans="1:7" ht="15" thickBot="1" x14ac:dyDescent="0.4">
      <c r="A113" s="17">
        <v>44670</v>
      </c>
      <c r="B113" s="9">
        <v>-9.073461</v>
      </c>
      <c r="C113" s="9">
        <v>-18.533214000000001</v>
      </c>
      <c r="D113" s="2">
        <f t="shared" si="10"/>
        <v>54.054473999999999</v>
      </c>
      <c r="E113" s="16">
        <f t="shared" si="7"/>
        <v>276</v>
      </c>
      <c r="F113" s="7">
        <f t="shared" si="8"/>
        <v>-7.2319665805974562</v>
      </c>
      <c r="G113" s="2">
        <f t="shared" si="9"/>
        <v>3.3911016966907117</v>
      </c>
    </row>
    <row r="114" spans="1:7" ht="15" thickBot="1" x14ac:dyDescent="0.4">
      <c r="A114" s="17">
        <v>44685</v>
      </c>
      <c r="B114" s="9">
        <v>-10.950443999999999</v>
      </c>
      <c r="C114" s="9">
        <v>-119.56066</v>
      </c>
      <c r="D114" s="2">
        <f t="shared" si="10"/>
        <v>-31.957108000000005</v>
      </c>
      <c r="E114" s="16">
        <f t="shared" si="7"/>
        <v>291</v>
      </c>
      <c r="F114" s="7">
        <f t="shared" si="8"/>
        <v>-6.9525576510227936</v>
      </c>
      <c r="G114" s="2">
        <f t="shared" si="9"/>
        <v>15.983095259338292</v>
      </c>
    </row>
    <row r="115" spans="1:7" ht="15" thickBot="1" x14ac:dyDescent="0.4">
      <c r="A115" s="17">
        <v>44686</v>
      </c>
      <c r="B115" s="8">
        <v>-4.3506660000000004</v>
      </c>
      <c r="C115" s="8">
        <v>-8.0683670000000003</v>
      </c>
      <c r="D115" s="2">
        <f t="shared" si="10"/>
        <v>26.736961000000001</v>
      </c>
      <c r="E115" s="16">
        <f t="shared" si="7"/>
        <v>292</v>
      </c>
      <c r="F115" s="7">
        <f t="shared" si="8"/>
        <v>-6.934249900260097</v>
      </c>
      <c r="G115" s="2">
        <f t="shared" si="9"/>
        <v>6.6749057696831731</v>
      </c>
    </row>
    <row r="116" spans="1:7" ht="15" thickBot="1" x14ac:dyDescent="0.4">
      <c r="A116" s="17">
        <v>44700</v>
      </c>
      <c r="B116" s="8">
        <v>-3.963759</v>
      </c>
      <c r="C116" s="8">
        <v>-6.9634039999999997</v>
      </c>
      <c r="D116" s="2">
        <f t="shared" si="10"/>
        <v>24.746668</v>
      </c>
      <c r="E116" s="16">
        <f t="shared" si="7"/>
        <v>306</v>
      </c>
      <c r="F116" s="7">
        <f t="shared" si="8"/>
        <v>-6.6878176589705873</v>
      </c>
      <c r="G116" s="2">
        <f t="shared" si="9"/>
        <v>7.420495577512634</v>
      </c>
    </row>
    <row r="117" spans="1:7" ht="15" thickBot="1" x14ac:dyDescent="0.4">
      <c r="A117" s="17">
        <v>44709</v>
      </c>
      <c r="B117" s="8">
        <v>-8.8400479999999995</v>
      </c>
      <c r="C117" s="8">
        <v>-53.297311999999998</v>
      </c>
      <c r="D117" s="2">
        <f t="shared" si="10"/>
        <v>17.423071999999998</v>
      </c>
      <c r="E117" s="16">
        <f t="shared" si="7"/>
        <v>315</v>
      </c>
      <c r="F117" s="7">
        <f t="shared" si="8"/>
        <v>-6.5433931125972808</v>
      </c>
      <c r="G117" s="2">
        <f t="shared" si="9"/>
        <v>5.2746236718307937</v>
      </c>
    </row>
    <row r="118" spans="1:7" ht="15" thickBot="1" x14ac:dyDescent="0.4">
      <c r="A118" s="17">
        <v>44721</v>
      </c>
      <c r="B118" s="9">
        <v>-5.7168890000000001</v>
      </c>
      <c r="C118" s="9">
        <v>-38.666074999999999</v>
      </c>
      <c r="D118" s="2">
        <f t="shared" si="10"/>
        <v>7.0690370000000016</v>
      </c>
      <c r="E118" s="16">
        <f t="shared" ref="E118:E181" si="11">A118-$A$52</f>
        <v>327</v>
      </c>
      <c r="F118" s="7">
        <f t="shared" ref="F118:F181" si="12">$I$51+$I$52*COS((2*PI()/365)*E118+$I$53)</f>
        <v>-6.3748649021473849</v>
      </c>
      <c r="G118" s="2">
        <f t="shared" si="9"/>
        <v>0.43293228780666487</v>
      </c>
    </row>
    <row r="119" spans="1:7" ht="15" thickBot="1" x14ac:dyDescent="0.4">
      <c r="A119" s="17">
        <v>44739</v>
      </c>
      <c r="B119" s="9">
        <v>-3.333059</v>
      </c>
      <c r="C119" s="9">
        <v>-16.317912</v>
      </c>
      <c r="D119" s="2">
        <f t="shared" si="10"/>
        <v>10.34656</v>
      </c>
      <c r="E119" s="16">
        <f t="shared" si="11"/>
        <v>345</v>
      </c>
      <c r="F119" s="7">
        <f t="shared" si="12"/>
        <v>-6.1876184440819522</v>
      </c>
      <c r="G119" s="2">
        <f t="shared" ref="G119:G182" si="13">(F119-B119)^2</f>
        <v>8.1485096197974638</v>
      </c>
    </row>
    <row r="120" spans="1:7" ht="15" thickBot="1" x14ac:dyDescent="0.4">
      <c r="A120" s="17">
        <v>44747</v>
      </c>
      <c r="B120" s="9">
        <v>-11.138325999999999</v>
      </c>
      <c r="C120" s="9">
        <v>-104.778097</v>
      </c>
      <c r="D120" s="2">
        <f t="shared" si="10"/>
        <v>-15.671489000000008</v>
      </c>
      <c r="E120" s="16">
        <f t="shared" si="11"/>
        <v>353</v>
      </c>
      <c r="F120" s="7">
        <f t="shared" si="12"/>
        <v>-6.1337984885482095</v>
      </c>
      <c r="G120" s="2">
        <f t="shared" si="13"/>
        <v>25.045295612877844</v>
      </c>
    </row>
    <row r="121" spans="1:7" ht="15" thickBot="1" x14ac:dyDescent="0.4">
      <c r="A121" s="17">
        <v>44760</v>
      </c>
      <c r="B121" s="8">
        <v>-3.0990820000000001</v>
      </c>
      <c r="C121" s="8">
        <v>-9.7884170000000008</v>
      </c>
      <c r="D121" s="2">
        <f t="shared" si="10"/>
        <v>15.004239</v>
      </c>
      <c r="E121" s="16">
        <f t="shared" si="11"/>
        <v>366</v>
      </c>
      <c r="F121" s="7">
        <f t="shared" si="12"/>
        <v>-6.088644374846278</v>
      </c>
      <c r="G121" s="2">
        <f t="shared" si="13"/>
        <v>8.9374831930965168</v>
      </c>
    </row>
    <row r="122" spans="1:7" ht="15" thickBot="1" x14ac:dyDescent="0.4">
      <c r="A122" s="17">
        <v>44795</v>
      </c>
      <c r="B122" s="9">
        <v>-5.058929</v>
      </c>
      <c r="C122" s="9">
        <v>-21.982444999999998</v>
      </c>
      <c r="D122" s="2">
        <f t="shared" si="10"/>
        <v>18.488987000000002</v>
      </c>
      <c r="E122" s="16">
        <f t="shared" si="11"/>
        <v>401</v>
      </c>
      <c r="F122" s="7">
        <f t="shared" si="12"/>
        <v>-6.2335056026787994</v>
      </c>
      <c r="G122" s="2">
        <f t="shared" si="13"/>
        <v>1.3796301955604702</v>
      </c>
    </row>
    <row r="123" spans="1:7" ht="15" thickBot="1" x14ac:dyDescent="0.4">
      <c r="A123" s="17">
        <v>44796</v>
      </c>
      <c r="B123" s="9">
        <v>-8.6031010000000006</v>
      </c>
      <c r="C123" s="9">
        <v>-161.05506</v>
      </c>
      <c r="D123" s="2">
        <f t="shared" si="10"/>
        <v>-92.230251999999993</v>
      </c>
      <c r="E123" s="16">
        <f t="shared" si="11"/>
        <v>402</v>
      </c>
      <c r="F123" s="7">
        <f t="shared" si="12"/>
        <v>-6.243073942321665</v>
      </c>
      <c r="G123" s="2">
        <f t="shared" si="13"/>
        <v>5.5697277129738616</v>
      </c>
    </row>
    <row r="124" spans="1:7" ht="15" thickBot="1" x14ac:dyDescent="0.4">
      <c r="A124" s="17">
        <v>45182</v>
      </c>
      <c r="B124" s="8">
        <v>-7.200628</v>
      </c>
      <c r="C124" s="8">
        <v>-43.574005</v>
      </c>
      <c r="D124" s="2">
        <f t="shared" ref="D124:D187" si="14">C124-8*B124</f>
        <v>14.031019000000001</v>
      </c>
      <c r="E124" s="16">
        <f t="shared" si="11"/>
        <v>788</v>
      </c>
      <c r="F124" s="7">
        <f t="shared" si="12"/>
        <v>-6.5026585349102524</v>
      </c>
      <c r="G124" s="2">
        <f t="shared" si="13"/>
        <v>0.48716137419766847</v>
      </c>
    </row>
    <row r="125" spans="1:7" ht="15" thickBot="1" x14ac:dyDescent="0.4">
      <c r="A125" s="17">
        <v>45188</v>
      </c>
      <c r="B125" s="8">
        <v>-4.4091209999999998</v>
      </c>
      <c r="C125" s="8">
        <v>-17.672263000000001</v>
      </c>
      <c r="D125" s="2">
        <f t="shared" si="14"/>
        <v>17.600704999999998</v>
      </c>
      <c r="E125" s="16">
        <f t="shared" si="11"/>
        <v>794</v>
      </c>
      <c r="F125" s="7">
        <f t="shared" si="12"/>
        <v>-6.5945527759703557</v>
      </c>
      <c r="G125" s="2">
        <f t="shared" si="13"/>
        <v>4.776112047420944</v>
      </c>
    </row>
    <row r="126" spans="1:7" ht="15" thickBot="1" x14ac:dyDescent="0.4">
      <c r="A126" s="17">
        <v>44902</v>
      </c>
      <c r="B126" s="8">
        <v>-5.3483210000000003</v>
      </c>
      <c r="C126" s="8">
        <v>-17.089638999999998</v>
      </c>
      <c r="D126" s="2">
        <f t="shared" si="14"/>
        <v>25.696929000000004</v>
      </c>
      <c r="E126" s="16">
        <f t="shared" si="11"/>
        <v>508</v>
      </c>
      <c r="F126" s="7">
        <f t="shared" si="12"/>
        <v>-7.9533806249379317</v>
      </c>
      <c r="G126" s="2">
        <f t="shared" si="13"/>
        <v>6.7863356494817557</v>
      </c>
    </row>
    <row r="127" spans="1:7" ht="15" thickBot="1" x14ac:dyDescent="0.4">
      <c r="A127" s="17">
        <v>44902</v>
      </c>
      <c r="B127" s="8">
        <v>-5.3252410000000001</v>
      </c>
      <c r="C127" s="8">
        <v>-17.082674999999998</v>
      </c>
      <c r="D127" s="2">
        <f t="shared" si="14"/>
        <v>25.519253000000003</v>
      </c>
      <c r="E127" s="16">
        <f t="shared" si="11"/>
        <v>508</v>
      </c>
      <c r="F127" s="7">
        <f t="shared" si="12"/>
        <v>-7.9533806249379317</v>
      </c>
      <c r="G127" s="2">
        <f t="shared" si="13"/>
        <v>6.9071178881688917</v>
      </c>
    </row>
    <row r="128" spans="1:7" ht="15" thickBot="1" x14ac:dyDescent="0.4">
      <c r="A128" s="17">
        <v>44930</v>
      </c>
      <c r="B128" s="8">
        <v>-8.3487760000000009</v>
      </c>
      <c r="C128" s="8">
        <v>-53.542636999999999</v>
      </c>
      <c r="D128" s="2">
        <f t="shared" si="14"/>
        <v>13.247571000000008</v>
      </c>
      <c r="E128" s="16">
        <f t="shared" si="11"/>
        <v>536</v>
      </c>
      <c r="F128" s="7">
        <f t="shared" si="12"/>
        <v>-8.2165080256952034</v>
      </c>
      <c r="G128" s="2">
        <f t="shared" si="13"/>
        <v>1.7494817026694552E-2</v>
      </c>
    </row>
    <row r="129" spans="1:7" ht="15" thickBot="1" x14ac:dyDescent="0.4">
      <c r="A129" s="17">
        <v>44930</v>
      </c>
      <c r="B129" s="8">
        <v>-8.352195</v>
      </c>
      <c r="C129" s="8">
        <v>-54.814847999999998</v>
      </c>
      <c r="D129" s="2">
        <f t="shared" si="14"/>
        <v>12.002712000000002</v>
      </c>
      <c r="E129" s="16">
        <f t="shared" si="11"/>
        <v>536</v>
      </c>
      <c r="F129" s="7">
        <f t="shared" si="12"/>
        <v>-8.2165080256952034</v>
      </c>
      <c r="G129" s="2">
        <f t="shared" si="13"/>
        <v>1.841095499599053E-2</v>
      </c>
    </row>
    <row r="130" spans="1:7" ht="15" thickBot="1" x14ac:dyDescent="0.4">
      <c r="A130" s="17">
        <v>44946</v>
      </c>
      <c r="B130" s="8">
        <v>-7.8230550000000001</v>
      </c>
      <c r="C130" s="8">
        <v>-45.996434999999998</v>
      </c>
      <c r="D130" s="2">
        <f t="shared" si="14"/>
        <v>16.588005000000003</v>
      </c>
      <c r="E130" s="16">
        <f t="shared" si="11"/>
        <v>552</v>
      </c>
      <c r="F130" s="7">
        <f t="shared" si="12"/>
        <v>-8.2618844324764709</v>
      </c>
      <c r="G130" s="2">
        <f t="shared" si="13"/>
        <v>0.19257127080762143</v>
      </c>
    </row>
    <row r="131" spans="1:7" ht="15" thickBot="1" x14ac:dyDescent="0.4">
      <c r="A131" s="17">
        <v>44946</v>
      </c>
      <c r="B131" s="8">
        <v>-8.0320610000000006</v>
      </c>
      <c r="C131" s="8">
        <v>-44.086379000000001</v>
      </c>
      <c r="D131" s="2">
        <f t="shared" si="14"/>
        <v>20.170109000000004</v>
      </c>
      <c r="E131" s="16">
        <f t="shared" si="11"/>
        <v>552</v>
      </c>
      <c r="F131" s="7">
        <f t="shared" si="12"/>
        <v>-8.2618844324764709</v>
      </c>
      <c r="G131" s="2">
        <f t="shared" si="13"/>
        <v>5.2818810115266707E-2</v>
      </c>
    </row>
    <row r="132" spans="1:7" ht="15" thickBot="1" x14ac:dyDescent="0.4">
      <c r="A132" s="17">
        <v>44952</v>
      </c>
      <c r="B132" s="8">
        <v>-14.036816</v>
      </c>
      <c r="C132" s="8">
        <v>-93.220269999999999</v>
      </c>
      <c r="D132" s="2">
        <f t="shared" si="14"/>
        <v>19.074258</v>
      </c>
      <c r="E132" s="16">
        <f t="shared" si="11"/>
        <v>558</v>
      </c>
      <c r="F132" s="7">
        <f t="shared" si="12"/>
        <v>-8.257740716126678</v>
      </c>
      <c r="G132" s="2">
        <f t="shared" si="13"/>
        <v>33.397711136675518</v>
      </c>
    </row>
    <row r="133" spans="1:7" ht="15" thickBot="1" x14ac:dyDescent="0.4">
      <c r="A133" s="17">
        <v>44952</v>
      </c>
      <c r="B133" s="8">
        <v>-13.898334</v>
      </c>
      <c r="C133" s="8">
        <v>-90.631741000000005</v>
      </c>
      <c r="D133" s="2">
        <f t="shared" si="14"/>
        <v>20.554930999999996</v>
      </c>
      <c r="E133" s="16">
        <f t="shared" si="11"/>
        <v>558</v>
      </c>
      <c r="F133" s="7">
        <f t="shared" si="12"/>
        <v>-8.257740716126678</v>
      </c>
      <c r="G133" s="2">
        <f t="shared" si="13"/>
        <v>31.816292594076828</v>
      </c>
    </row>
    <row r="134" spans="1:7" ht="15" thickBot="1" x14ac:dyDescent="0.4">
      <c r="A134" s="17">
        <v>44858</v>
      </c>
      <c r="B134" s="8">
        <v>-4.7402959999999998</v>
      </c>
      <c r="C134" s="8">
        <v>-9.7085460000000001</v>
      </c>
      <c r="D134" s="2">
        <f t="shared" si="14"/>
        <v>28.213822</v>
      </c>
      <c r="E134" s="16">
        <f t="shared" si="11"/>
        <v>464</v>
      </c>
      <c r="F134" s="7">
        <f t="shared" si="12"/>
        <v>-7.2186105846643294</v>
      </c>
      <c r="G134" s="2">
        <f t="shared" si="13"/>
        <v>6.142043180559928</v>
      </c>
    </row>
    <row r="135" spans="1:7" ht="15" thickBot="1" x14ac:dyDescent="0.4">
      <c r="A135" s="17">
        <v>44862</v>
      </c>
      <c r="B135" s="8">
        <v>-7.4471809999999996</v>
      </c>
      <c r="C135" s="8">
        <v>-38.090350999999998</v>
      </c>
      <c r="D135" s="2">
        <f t="shared" si="14"/>
        <v>21.487096999999999</v>
      </c>
      <c r="E135" s="16">
        <f t="shared" si="11"/>
        <v>468</v>
      </c>
      <c r="F135" s="7">
        <f t="shared" si="12"/>
        <v>-7.2933122685874956</v>
      </c>
      <c r="G135" s="2">
        <f t="shared" si="13"/>
        <v>2.3675586506493297E-2</v>
      </c>
    </row>
    <row r="136" spans="1:7" ht="15" thickBot="1" x14ac:dyDescent="0.4">
      <c r="A136" s="17">
        <v>44877</v>
      </c>
      <c r="B136" s="8">
        <v>-4.1806390000000002</v>
      </c>
      <c r="C136" s="8">
        <v>-5.7561140000000002</v>
      </c>
      <c r="D136" s="2">
        <f t="shared" si="14"/>
        <v>27.688998000000002</v>
      </c>
      <c r="E136" s="16">
        <f t="shared" si="11"/>
        <v>483</v>
      </c>
      <c r="F136" s="7">
        <f t="shared" si="12"/>
        <v>-7.5655466227658792</v>
      </c>
      <c r="G136" s="2">
        <f t="shared" si="13"/>
        <v>11.457599614658553</v>
      </c>
    </row>
    <row r="137" spans="1:7" ht="15" thickBot="1" x14ac:dyDescent="0.4">
      <c r="A137" s="17">
        <v>44892</v>
      </c>
      <c r="B137" s="8">
        <v>-10.083952999999999</v>
      </c>
      <c r="C137" s="8">
        <v>-55.424272999999999</v>
      </c>
      <c r="D137" s="2">
        <f t="shared" si="14"/>
        <v>25.247350999999995</v>
      </c>
      <c r="E137" s="16">
        <f t="shared" si="11"/>
        <v>498</v>
      </c>
      <c r="F137" s="7">
        <f t="shared" si="12"/>
        <v>-7.8118060651684482</v>
      </c>
      <c r="G137" s="2">
        <f t="shared" si="13"/>
        <v>5.1626516934644124</v>
      </c>
    </row>
    <row r="138" spans="1:7" ht="15" thickBot="1" x14ac:dyDescent="0.4">
      <c r="A138" s="17">
        <v>44895</v>
      </c>
      <c r="B138" s="8">
        <v>-9.2763939999999998</v>
      </c>
      <c r="C138" s="8">
        <v>-55.463138000000001</v>
      </c>
      <c r="D138" s="2">
        <f t="shared" si="14"/>
        <v>18.748013999999998</v>
      </c>
      <c r="E138" s="16">
        <f t="shared" si="11"/>
        <v>501</v>
      </c>
      <c r="F138" s="7">
        <f t="shared" si="12"/>
        <v>-7.8564610482612656</v>
      </c>
      <c r="G138" s="2">
        <f t="shared" si="13"/>
        <v>2.0162095874334747</v>
      </c>
    </row>
    <row r="139" spans="1:7" ht="15" thickBot="1" x14ac:dyDescent="0.4">
      <c r="A139" s="17">
        <v>44898</v>
      </c>
      <c r="B139" s="8">
        <v>-4.9218400000000004</v>
      </c>
      <c r="C139" s="8">
        <v>-7.0082529999999998</v>
      </c>
      <c r="D139" s="2">
        <f t="shared" si="14"/>
        <v>32.366467</v>
      </c>
      <c r="E139" s="16">
        <f t="shared" si="11"/>
        <v>504</v>
      </c>
      <c r="F139" s="7">
        <f t="shared" si="12"/>
        <v>-7.8992957901824585</v>
      </c>
      <c r="G139" s="2">
        <f t="shared" si="13"/>
        <v>8.8652429824910453</v>
      </c>
    </row>
    <row r="140" spans="1:7" ht="15" thickBot="1" x14ac:dyDescent="0.4">
      <c r="A140" s="17">
        <v>45008</v>
      </c>
      <c r="B140" s="9">
        <v>-3.7292369999999999</v>
      </c>
      <c r="C140" s="9">
        <v>-22.260407000000001</v>
      </c>
      <c r="D140" s="2">
        <f t="shared" si="14"/>
        <v>7.5734889999999986</v>
      </c>
      <c r="E140" s="16">
        <f t="shared" si="11"/>
        <v>614</v>
      </c>
      <c r="F140" s="7">
        <f t="shared" si="12"/>
        <v>-7.7128652356729726</v>
      </c>
      <c r="G140" s="2">
        <f t="shared" si="13"/>
        <v>15.869293920050961</v>
      </c>
    </row>
    <row r="141" spans="1:7" ht="15" thickBot="1" x14ac:dyDescent="0.4">
      <c r="A141" s="17">
        <v>45010</v>
      </c>
      <c r="B141" s="8">
        <v>-3.6235279999999999</v>
      </c>
      <c r="C141" s="8">
        <v>-23.525925999999998</v>
      </c>
      <c r="D141" s="2">
        <f t="shared" si="14"/>
        <v>5.4622980000000005</v>
      </c>
      <c r="E141" s="16">
        <f t="shared" si="11"/>
        <v>616</v>
      </c>
      <c r="F141" s="7">
        <f t="shared" si="12"/>
        <v>-7.6800068774569734</v>
      </c>
      <c r="G141" s="2">
        <f t="shared" si="13"/>
        <v>16.455020883254583</v>
      </c>
    </row>
    <row r="142" spans="1:7" ht="15" thickBot="1" x14ac:dyDescent="0.4">
      <c r="A142" s="17">
        <v>45013</v>
      </c>
      <c r="B142" s="8">
        <v>-3.972734</v>
      </c>
      <c r="C142" s="8">
        <v>-30.669180000000001</v>
      </c>
      <c r="D142" s="2">
        <f t="shared" si="14"/>
        <v>1.1126919999999991</v>
      </c>
      <c r="E142" s="16">
        <f t="shared" si="11"/>
        <v>619</v>
      </c>
      <c r="F142" s="7">
        <f t="shared" si="12"/>
        <v>-7.6296067755891626</v>
      </c>
      <c r="G142" s="2">
        <f t="shared" si="13"/>
        <v>13.372718496845186</v>
      </c>
    </row>
    <row r="143" spans="1:7" ht="15" thickBot="1" x14ac:dyDescent="0.4">
      <c r="A143" s="17">
        <v>45013</v>
      </c>
      <c r="B143" s="8">
        <v>-3.6235279999999999</v>
      </c>
      <c r="C143" s="8">
        <v>-25.813731000000001</v>
      </c>
      <c r="D143" s="2">
        <f t="shared" si="14"/>
        <v>3.1744929999999982</v>
      </c>
      <c r="E143" s="16">
        <f t="shared" si="11"/>
        <v>619</v>
      </c>
      <c r="F143" s="7">
        <f t="shared" si="12"/>
        <v>-7.6296067755891626</v>
      </c>
      <c r="G143" s="2">
        <f t="shared" si="13"/>
        <v>16.048667156225967</v>
      </c>
    </row>
    <row r="144" spans="1:7" ht="15" thickBot="1" x14ac:dyDescent="0.4">
      <c r="A144" s="17">
        <v>45017</v>
      </c>
      <c r="B144" s="9">
        <v>-2.1453880000000001</v>
      </c>
      <c r="C144" s="9">
        <v>-6.2024739999999996</v>
      </c>
      <c r="D144" s="2">
        <f t="shared" si="14"/>
        <v>10.960630000000002</v>
      </c>
      <c r="E144" s="16">
        <f t="shared" si="11"/>
        <v>623</v>
      </c>
      <c r="F144" s="7">
        <f t="shared" si="12"/>
        <v>-7.560539773859543</v>
      </c>
      <c r="G144" s="2">
        <f t="shared" si="13"/>
        <v>29.323868733934159</v>
      </c>
    </row>
    <row r="145" spans="1:7" ht="15" thickBot="1" x14ac:dyDescent="0.4">
      <c r="A145" s="17">
        <v>45031</v>
      </c>
      <c r="B145" s="8">
        <v>-4.0173410000000001</v>
      </c>
      <c r="C145" s="8">
        <v>-24.733651999999999</v>
      </c>
      <c r="D145" s="2">
        <f t="shared" si="14"/>
        <v>7.4050760000000011</v>
      </c>
      <c r="E145" s="16">
        <f t="shared" si="11"/>
        <v>637</v>
      </c>
      <c r="F145" s="7">
        <f t="shared" si="12"/>
        <v>-7.3065930813143778</v>
      </c>
      <c r="G145" s="2">
        <f t="shared" si="13"/>
        <v>10.819179254430965</v>
      </c>
    </row>
    <row r="146" spans="1:7" ht="15" thickBot="1" x14ac:dyDescent="0.4">
      <c r="A146" s="17">
        <v>45033</v>
      </c>
      <c r="B146" s="8">
        <v>-3.132854</v>
      </c>
      <c r="C146" s="8">
        <v>-14.530170999999999</v>
      </c>
      <c r="D146" s="2">
        <f t="shared" si="14"/>
        <v>10.532661000000001</v>
      </c>
      <c r="E146" s="16">
        <f t="shared" si="11"/>
        <v>639</v>
      </c>
      <c r="F146" s="7">
        <f t="shared" si="12"/>
        <v>-7.2693364493392467</v>
      </c>
      <c r="G146" s="2">
        <f t="shared" si="13"/>
        <v>17.110487053691614</v>
      </c>
    </row>
    <row r="147" spans="1:7" ht="15" thickBot="1" x14ac:dyDescent="0.4">
      <c r="A147" s="17">
        <v>45039</v>
      </c>
      <c r="B147" s="8">
        <v>-5.0037859999999998</v>
      </c>
      <c r="C147" s="8">
        <v>-15.037482000000001</v>
      </c>
      <c r="D147" s="2">
        <f t="shared" si="14"/>
        <v>24.992805999999998</v>
      </c>
      <c r="E147" s="16">
        <f t="shared" si="11"/>
        <v>645</v>
      </c>
      <c r="F147" s="7">
        <f t="shared" si="12"/>
        <v>-7.1570643773812623</v>
      </c>
      <c r="G147" s="2">
        <f t="shared" si="13"/>
        <v>4.6366077704976822</v>
      </c>
    </row>
    <row r="148" spans="1:7" ht="15" thickBot="1" x14ac:dyDescent="0.4">
      <c r="A148" s="17">
        <v>45039</v>
      </c>
      <c r="B148" s="8">
        <v>-4.9489840000000003</v>
      </c>
      <c r="C148" s="8">
        <v>-14.682364</v>
      </c>
      <c r="D148" s="2">
        <f t="shared" si="14"/>
        <v>24.909508000000002</v>
      </c>
      <c r="E148" s="16">
        <f t="shared" si="11"/>
        <v>645</v>
      </c>
      <c r="F148" s="7">
        <f t="shared" si="12"/>
        <v>-7.1570643773812623</v>
      </c>
      <c r="G148" s="2">
        <f t="shared" si="13"/>
        <v>4.8756189529761764</v>
      </c>
    </row>
    <row r="149" spans="1:7" ht="15" thickBot="1" x14ac:dyDescent="0.4">
      <c r="A149" s="17">
        <v>45045</v>
      </c>
      <c r="B149" s="9">
        <v>-7.0850070000000001</v>
      </c>
      <c r="C149" s="9">
        <v>-38.098820000000003</v>
      </c>
      <c r="D149" s="2">
        <f t="shared" si="14"/>
        <v>18.581235999999997</v>
      </c>
      <c r="E149" s="16">
        <f t="shared" si="11"/>
        <v>651</v>
      </c>
      <c r="F149" s="7">
        <f t="shared" si="12"/>
        <v>-7.0449706157933525</v>
      </c>
      <c r="G149" s="2">
        <f t="shared" si="13"/>
        <v>1.6029120603422988E-3</v>
      </c>
    </row>
    <row r="150" spans="1:7" ht="15" thickBot="1" x14ac:dyDescent="0.4">
      <c r="A150" s="17">
        <v>45045</v>
      </c>
      <c r="B150" s="8">
        <v>-7.3560489999999996</v>
      </c>
      <c r="C150" s="8">
        <v>-45.985827</v>
      </c>
      <c r="D150" s="2">
        <f t="shared" si="14"/>
        <v>12.862564999999996</v>
      </c>
      <c r="E150" s="16">
        <f t="shared" si="11"/>
        <v>651</v>
      </c>
      <c r="F150" s="7">
        <f t="shared" si="12"/>
        <v>-7.0449706157933525</v>
      </c>
      <c r="G150" s="2">
        <f t="shared" si="13"/>
        <v>9.6769761120618372E-2</v>
      </c>
    </row>
    <row r="151" spans="1:7" ht="15" thickBot="1" x14ac:dyDescent="0.4">
      <c r="A151" s="17">
        <v>45047</v>
      </c>
      <c r="B151" s="8">
        <v>-11.171132999999999</v>
      </c>
      <c r="C151" s="8">
        <v>-68.969232000000005</v>
      </c>
      <c r="D151" s="2">
        <f t="shared" si="14"/>
        <v>20.399831999999989</v>
      </c>
      <c r="E151" s="16">
        <f t="shared" si="11"/>
        <v>653</v>
      </c>
      <c r="F151" s="7">
        <f t="shared" si="12"/>
        <v>-7.0078524505012663</v>
      </c>
      <c r="G151" s="2">
        <f t="shared" si="13"/>
        <v>17.332904933834474</v>
      </c>
    </row>
    <row r="152" spans="1:7" ht="15" thickBot="1" x14ac:dyDescent="0.4">
      <c r="A152" s="17">
        <v>45048</v>
      </c>
      <c r="B152" s="8">
        <v>-16.974039999999999</v>
      </c>
      <c r="C152" s="8">
        <v>-125.69238300000001</v>
      </c>
      <c r="D152" s="2">
        <f t="shared" si="14"/>
        <v>10.099936999999983</v>
      </c>
      <c r="E152" s="16">
        <f t="shared" si="11"/>
        <v>654</v>
      </c>
      <c r="F152" s="7">
        <f t="shared" si="12"/>
        <v>-6.9893643794573705</v>
      </c>
      <c r="G152" s="2">
        <f t="shared" si="13"/>
        <v>99.693747247458319</v>
      </c>
    </row>
    <row r="153" spans="1:7" ht="15" thickBot="1" x14ac:dyDescent="0.4">
      <c r="A153" s="17">
        <v>45066</v>
      </c>
      <c r="B153" s="8">
        <v>-3.4502120000000001</v>
      </c>
      <c r="C153" s="8">
        <v>-18.369641000000001</v>
      </c>
      <c r="D153" s="2">
        <f t="shared" si="14"/>
        <v>9.232054999999999</v>
      </c>
      <c r="E153" s="16">
        <f t="shared" si="11"/>
        <v>672</v>
      </c>
      <c r="F153" s="7">
        <f t="shared" si="12"/>
        <v>-6.6711296024951894</v>
      </c>
      <c r="G153" s="2">
        <f t="shared" si="13"/>
        <v>10.374310202063359</v>
      </c>
    </row>
    <row r="154" spans="1:7" ht="15" thickBot="1" x14ac:dyDescent="0.4">
      <c r="A154" s="17">
        <v>45066</v>
      </c>
      <c r="B154" s="8">
        <v>-3.403527</v>
      </c>
      <c r="C154" s="8">
        <v>-13.461657000000001</v>
      </c>
      <c r="D154" s="2">
        <f t="shared" si="14"/>
        <v>13.766558999999999</v>
      </c>
      <c r="E154" s="16">
        <f t="shared" si="11"/>
        <v>672</v>
      </c>
      <c r="F154" s="7">
        <f t="shared" si="12"/>
        <v>-6.6711296024951894</v>
      </c>
      <c r="G154" s="2">
        <f t="shared" si="13"/>
        <v>10.677226767833336</v>
      </c>
    </row>
    <row r="155" spans="1:7" ht="15" thickBot="1" x14ac:dyDescent="0.4">
      <c r="A155" s="17">
        <v>45070</v>
      </c>
      <c r="B155" s="8">
        <v>-5.8014799999999997</v>
      </c>
      <c r="C155" s="8">
        <v>-31.651838999999999</v>
      </c>
      <c r="D155" s="2">
        <f t="shared" si="14"/>
        <v>14.760000999999999</v>
      </c>
      <c r="E155" s="16">
        <f t="shared" si="11"/>
        <v>676</v>
      </c>
      <c r="F155" s="7">
        <f t="shared" si="12"/>
        <v>-6.6059156592497468</v>
      </c>
      <c r="G155" s="2">
        <f t="shared" si="13"/>
        <v>0.64711672987257507</v>
      </c>
    </row>
    <row r="156" spans="1:7" ht="15" thickBot="1" x14ac:dyDescent="0.4">
      <c r="A156" s="17">
        <v>45070</v>
      </c>
      <c r="B156" s="8">
        <v>-5.7975539999999999</v>
      </c>
      <c r="C156" s="8">
        <v>-30.95993</v>
      </c>
      <c r="D156" s="2">
        <f t="shared" si="14"/>
        <v>15.420501999999999</v>
      </c>
      <c r="E156" s="16">
        <f t="shared" si="11"/>
        <v>676</v>
      </c>
      <c r="F156" s="7">
        <f t="shared" si="12"/>
        <v>-6.6059156592497468</v>
      </c>
      <c r="G156" s="2">
        <f t="shared" si="13"/>
        <v>0.65344857214500396</v>
      </c>
    </row>
    <row r="157" spans="1:7" ht="15" thickBot="1" x14ac:dyDescent="0.4">
      <c r="A157" s="17">
        <v>45091</v>
      </c>
      <c r="B157" s="8">
        <v>-7.0269259999999996</v>
      </c>
      <c r="C157" s="8">
        <v>-49.590685999999998</v>
      </c>
      <c r="D157" s="2">
        <f t="shared" si="14"/>
        <v>6.6247219999999984</v>
      </c>
      <c r="E157" s="16">
        <f t="shared" si="11"/>
        <v>697</v>
      </c>
      <c r="F157" s="7">
        <f t="shared" si="12"/>
        <v>-6.3143066433373178</v>
      </c>
      <c r="G157" s="2">
        <f t="shared" si="13"/>
        <v>0.5078263474903344</v>
      </c>
    </row>
    <row r="158" spans="1:7" ht="15" thickBot="1" x14ac:dyDescent="0.4">
      <c r="A158" s="17">
        <v>45091</v>
      </c>
      <c r="B158" s="9">
        <v>-6.8383690000000001</v>
      </c>
      <c r="C158" s="9">
        <v>-41.784689</v>
      </c>
      <c r="D158" s="2">
        <f t="shared" si="14"/>
        <v>12.922263000000001</v>
      </c>
      <c r="E158" s="16">
        <f t="shared" si="11"/>
        <v>697</v>
      </c>
      <c r="F158" s="7">
        <f t="shared" si="12"/>
        <v>-6.3143066433373178</v>
      </c>
      <c r="G158" s="2">
        <f t="shared" si="13"/>
        <v>0.27464135367084441</v>
      </c>
    </row>
    <row r="159" spans="1:7" ht="15" thickBot="1" x14ac:dyDescent="0.4">
      <c r="A159" s="17">
        <v>45093</v>
      </c>
      <c r="B159" s="9">
        <v>-10.217622</v>
      </c>
      <c r="C159" s="9">
        <v>-75.194652000000005</v>
      </c>
      <c r="D159" s="2">
        <f t="shared" si="14"/>
        <v>6.5463239999999985</v>
      </c>
      <c r="E159" s="16">
        <f t="shared" si="11"/>
        <v>699</v>
      </c>
      <c r="F159" s="7">
        <f t="shared" si="12"/>
        <v>-6.2918415176722586</v>
      </c>
      <c r="G159" s="2">
        <f t="shared" si="13"/>
        <v>15.411752395425436</v>
      </c>
    </row>
    <row r="160" spans="1:7" ht="15" thickBot="1" x14ac:dyDescent="0.4">
      <c r="A160" s="17">
        <v>45093</v>
      </c>
      <c r="B160" s="8">
        <v>-10.361205</v>
      </c>
      <c r="C160" s="8">
        <v>-74.729763000000005</v>
      </c>
      <c r="D160" s="2">
        <f t="shared" si="14"/>
        <v>8.1598769999999945</v>
      </c>
      <c r="E160" s="16">
        <f t="shared" si="11"/>
        <v>699</v>
      </c>
      <c r="F160" s="7">
        <f t="shared" si="12"/>
        <v>-6.2918415176722586</v>
      </c>
      <c r="G160" s="2">
        <f t="shared" si="13"/>
        <v>16.559719151302563</v>
      </c>
    </row>
    <row r="161" spans="1:7" ht="15" thickBot="1" x14ac:dyDescent="0.4">
      <c r="A161" s="17">
        <v>45177</v>
      </c>
      <c r="B161" s="9">
        <v>-3.5169679999999999</v>
      </c>
      <c r="C161" s="9">
        <v>-13.991970999999999</v>
      </c>
      <c r="D161" s="2">
        <f t="shared" si="14"/>
        <v>14.143772999999999</v>
      </c>
      <c r="E161" s="16">
        <f t="shared" si="11"/>
        <v>783</v>
      </c>
      <c r="F161" s="7">
        <f t="shared" si="12"/>
        <v>-6.4315049096992016</v>
      </c>
      <c r="G161" s="2">
        <f t="shared" si="13"/>
        <v>8.4945253979989737</v>
      </c>
    </row>
    <row r="162" spans="1:7" ht="15" thickBot="1" x14ac:dyDescent="0.4">
      <c r="A162" s="17">
        <v>45177</v>
      </c>
      <c r="B162" s="9">
        <v>-3.722966</v>
      </c>
      <c r="C162" s="9">
        <v>-13.606825000000001</v>
      </c>
      <c r="D162" s="2">
        <f t="shared" si="14"/>
        <v>16.176902999999999</v>
      </c>
      <c r="E162" s="16">
        <f t="shared" si="11"/>
        <v>783</v>
      </c>
      <c r="F162" s="7">
        <f t="shared" si="12"/>
        <v>-6.4315049096992016</v>
      </c>
      <c r="G162" s="2">
        <f t="shared" si="13"/>
        <v>7.3361830253545399</v>
      </c>
    </row>
    <row r="163" spans="1:7" ht="15" thickBot="1" x14ac:dyDescent="0.4">
      <c r="A163" s="17">
        <v>45188</v>
      </c>
      <c r="B163" s="8">
        <v>-1.6159730000000001</v>
      </c>
      <c r="C163" s="8">
        <v>-2.0624310000000001</v>
      </c>
      <c r="D163" s="2">
        <f t="shared" si="14"/>
        <v>10.865353000000001</v>
      </c>
      <c r="E163" s="16">
        <f t="shared" si="11"/>
        <v>794</v>
      </c>
      <c r="F163" s="7">
        <f t="shared" si="12"/>
        <v>-6.5945527759703557</v>
      </c>
      <c r="G163" s="2">
        <f t="shared" si="13"/>
        <v>24.786256585701032</v>
      </c>
    </row>
    <row r="164" spans="1:7" ht="15" thickBot="1" x14ac:dyDescent="0.4">
      <c r="A164" s="17">
        <v>45178</v>
      </c>
      <c r="B164" s="8">
        <v>-1.608792</v>
      </c>
      <c r="C164" s="8">
        <v>-1.220904</v>
      </c>
      <c r="D164" s="2">
        <f t="shared" si="14"/>
        <v>11.649432000000001</v>
      </c>
      <c r="E164" s="16">
        <f t="shared" si="11"/>
        <v>784</v>
      </c>
      <c r="F164" s="7">
        <f t="shared" si="12"/>
        <v>-6.4453122782853338</v>
      </c>
      <c r="G164" s="2">
        <f t="shared" si="13"/>
        <v>23.39192840226524</v>
      </c>
    </row>
    <row r="165" spans="1:7" ht="15" thickBot="1" x14ac:dyDescent="0.4">
      <c r="A165" s="17">
        <v>45192</v>
      </c>
      <c r="B165" s="8">
        <v>-5.3406549999999999</v>
      </c>
      <c r="C165" s="8">
        <v>-34.859372</v>
      </c>
      <c r="D165" s="2">
        <f t="shared" si="14"/>
        <v>7.865867999999999</v>
      </c>
      <c r="E165" s="16">
        <f t="shared" si="11"/>
        <v>798</v>
      </c>
      <c r="F165" s="7">
        <f t="shared" si="12"/>
        <v>-6.659308757719602</v>
      </c>
      <c r="G165" s="2">
        <f t="shared" si="13"/>
        <v>1.738847732748027</v>
      </c>
    </row>
    <row r="166" spans="1:7" ht="15" thickBot="1" x14ac:dyDescent="0.4">
      <c r="A166" s="17">
        <v>45194</v>
      </c>
      <c r="B166" s="8">
        <v>-9.8117929999999998</v>
      </c>
      <c r="C166" s="8">
        <v>-63.492852999999997</v>
      </c>
      <c r="D166" s="2">
        <f t="shared" si="14"/>
        <v>15.001491000000001</v>
      </c>
      <c r="E166" s="16">
        <f t="shared" si="11"/>
        <v>800</v>
      </c>
      <c r="F166" s="7">
        <f t="shared" si="12"/>
        <v>-6.6926207786520804</v>
      </c>
      <c r="G166" s="2">
        <f t="shared" si="13"/>
        <v>9.7292353464285135</v>
      </c>
    </row>
    <row r="167" spans="1:7" ht="15" thickBot="1" x14ac:dyDescent="0.4">
      <c r="A167" s="17">
        <v>45179</v>
      </c>
      <c r="B167" s="8">
        <v>-4.4281779999999999</v>
      </c>
      <c r="C167" s="8">
        <v>-14.948791</v>
      </c>
      <c r="D167" s="2">
        <f t="shared" si="14"/>
        <v>20.476633</v>
      </c>
      <c r="E167" s="16">
        <f t="shared" si="11"/>
        <v>785</v>
      </c>
      <c r="F167" s="7">
        <f t="shared" si="12"/>
        <v>-6.4593355117282663</v>
      </c>
      <c r="G167" s="2">
        <f t="shared" si="13"/>
        <v>4.125600837450162</v>
      </c>
    </row>
    <row r="168" spans="1:7" ht="15" thickBot="1" x14ac:dyDescent="0.4">
      <c r="A168" s="17">
        <v>45179</v>
      </c>
      <c r="B168" s="8">
        <v>-4.4205740000000002</v>
      </c>
      <c r="C168" s="8">
        <v>-14.625002</v>
      </c>
      <c r="D168" s="2">
        <f t="shared" si="14"/>
        <v>20.73959</v>
      </c>
      <c r="E168" s="16">
        <f t="shared" si="11"/>
        <v>785</v>
      </c>
      <c r="F168" s="7">
        <f t="shared" si="12"/>
        <v>-6.4593355117282663</v>
      </c>
      <c r="G168" s="2">
        <f t="shared" si="13"/>
        <v>4.1565485017045249</v>
      </c>
    </row>
    <row r="169" spans="1:7" ht="15" thickBot="1" x14ac:dyDescent="0.4">
      <c r="A169" s="17">
        <v>45180</v>
      </c>
      <c r="B169" s="8">
        <v>-5.2924959999999999</v>
      </c>
      <c r="C169" s="8">
        <v>-21.667541</v>
      </c>
      <c r="D169" s="2">
        <f t="shared" si="14"/>
        <v>20.672426999999999</v>
      </c>
      <c r="E169" s="16">
        <f t="shared" si="11"/>
        <v>786</v>
      </c>
      <c r="F169" s="7">
        <f t="shared" si="12"/>
        <v>-6.4735704546412949</v>
      </c>
      <c r="G169" s="2">
        <f t="shared" si="13"/>
        <v>1.3949368674062324</v>
      </c>
    </row>
    <row r="170" spans="1:7" ht="15" thickBot="1" x14ac:dyDescent="0.4">
      <c r="A170" s="17">
        <v>45180</v>
      </c>
      <c r="B170" s="8">
        <v>-5.0580400000000001</v>
      </c>
      <c r="C170" s="8">
        <v>-20.785069</v>
      </c>
      <c r="D170" s="2">
        <f t="shared" si="14"/>
        <v>19.679251000000001</v>
      </c>
      <c r="E170" s="16">
        <f t="shared" si="11"/>
        <v>786</v>
      </c>
      <c r="F170" s="7">
        <f t="shared" si="12"/>
        <v>-6.4735704546412949</v>
      </c>
      <c r="G170" s="2">
        <f t="shared" si="13"/>
        <v>2.0037264680169908</v>
      </c>
    </row>
    <row r="171" spans="1:7" ht="15" thickBot="1" x14ac:dyDescent="0.4">
      <c r="A171" s="17">
        <v>45177</v>
      </c>
      <c r="B171" s="8">
        <v>-7.2898079999999998</v>
      </c>
      <c r="C171" s="8">
        <v>-42.129263000000002</v>
      </c>
      <c r="D171" s="2">
        <f t="shared" si="14"/>
        <v>16.189200999999997</v>
      </c>
      <c r="E171" s="16">
        <f t="shared" si="11"/>
        <v>783</v>
      </c>
      <c r="F171" s="7">
        <f t="shared" si="12"/>
        <v>-6.4315049096992016</v>
      </c>
      <c r="G171" s="2">
        <f t="shared" si="13"/>
        <v>0.73668419481990022</v>
      </c>
    </row>
    <row r="172" spans="1:7" ht="15" thickBot="1" x14ac:dyDescent="0.4">
      <c r="A172" s="17">
        <v>45194</v>
      </c>
      <c r="B172" s="29">
        <v>-7.9576900000000004</v>
      </c>
      <c r="C172" s="29">
        <v>-55.839910000000003</v>
      </c>
      <c r="D172" s="2">
        <f t="shared" si="14"/>
        <v>7.8216099999999997</v>
      </c>
      <c r="E172" s="16">
        <f t="shared" si="11"/>
        <v>800</v>
      </c>
      <c r="F172" s="7">
        <f t="shared" si="12"/>
        <v>-6.6926207786520804</v>
      </c>
      <c r="G172" s="2">
        <f t="shared" si="13"/>
        <v>1.6004001348018326</v>
      </c>
    </row>
    <row r="173" spans="1:7" ht="15" thickBot="1" x14ac:dyDescent="0.4">
      <c r="A173" s="17">
        <v>45194</v>
      </c>
      <c r="B173" s="29">
        <v>-8.3492949999999997</v>
      </c>
      <c r="C173" s="29">
        <v>-57.179780999999998</v>
      </c>
      <c r="D173" s="2">
        <f t="shared" si="14"/>
        <v>9.6145789999999991</v>
      </c>
      <c r="E173" s="16">
        <f t="shared" si="11"/>
        <v>800</v>
      </c>
      <c r="F173" s="7">
        <f t="shared" si="12"/>
        <v>-6.6926207786520804</v>
      </c>
      <c r="G173" s="2">
        <f t="shared" si="13"/>
        <v>2.7445694756787349</v>
      </c>
    </row>
    <row r="174" spans="1:7" ht="15" thickBot="1" x14ac:dyDescent="0.4">
      <c r="A174" s="17">
        <v>44549</v>
      </c>
      <c r="B174" s="29">
        <v>-8.0704829999999994</v>
      </c>
      <c r="C174" s="29">
        <v>-16.555343000000001</v>
      </c>
      <c r="D174" s="2">
        <f t="shared" si="14"/>
        <v>48.008520999999995</v>
      </c>
      <c r="E174" s="16">
        <f t="shared" si="11"/>
        <v>155</v>
      </c>
      <c r="F174" s="7">
        <f t="shared" si="12"/>
        <v>-8.0925299119419627</v>
      </c>
      <c r="G174" s="2">
        <f t="shared" si="13"/>
        <v>4.8606632617668343E-4</v>
      </c>
    </row>
    <row r="175" spans="1:7" ht="15" thickBot="1" x14ac:dyDescent="0.4">
      <c r="A175" s="17">
        <v>44551</v>
      </c>
      <c r="B175" s="29">
        <v>-5.9020820000000001</v>
      </c>
      <c r="C175" s="29">
        <v>-12.239955999999999</v>
      </c>
      <c r="D175" s="2">
        <f t="shared" si="14"/>
        <v>34.976700000000001</v>
      </c>
      <c r="E175" s="16">
        <f t="shared" si="11"/>
        <v>157</v>
      </c>
      <c r="F175" s="7">
        <f t="shared" si="12"/>
        <v>-8.1120601688440974</v>
      </c>
      <c r="G175" s="2">
        <f t="shared" si="13"/>
        <v>4.8840035067675096</v>
      </c>
    </row>
    <row r="176" spans="1:7" ht="15" thickBot="1" x14ac:dyDescent="0.4">
      <c r="A176" s="17">
        <v>44556</v>
      </c>
      <c r="B176" s="29">
        <v>-9.5114359999999998</v>
      </c>
      <c r="C176" s="29">
        <v>66.502116000000001</v>
      </c>
      <c r="D176" s="2">
        <f t="shared" si="14"/>
        <v>142.593604</v>
      </c>
      <c r="E176" s="16">
        <f t="shared" si="11"/>
        <v>162</v>
      </c>
      <c r="F176" s="7">
        <f t="shared" si="12"/>
        <v>-8.1559732878257911</v>
      </c>
      <c r="G176" s="2">
        <f t="shared" si="13"/>
        <v>1.8372791640946617</v>
      </c>
    </row>
    <row r="177" spans="1:7" ht="15" thickBot="1" x14ac:dyDescent="0.4">
      <c r="A177" s="17">
        <v>44562</v>
      </c>
      <c r="B177" s="29">
        <v>-7.1922230000000003</v>
      </c>
      <c r="C177" s="29">
        <v>-35.373339000000001</v>
      </c>
      <c r="D177" s="2">
        <f t="shared" si="14"/>
        <v>22.164445000000001</v>
      </c>
      <c r="E177" s="16">
        <f t="shared" si="11"/>
        <v>168</v>
      </c>
      <c r="F177" s="7">
        <f t="shared" si="12"/>
        <v>-8.1990455268438946</v>
      </c>
      <c r="G177" s="2">
        <f t="shared" si="13"/>
        <v>1.0136916005603245</v>
      </c>
    </row>
    <row r="178" spans="1:7" ht="15" thickBot="1" x14ac:dyDescent="0.4">
      <c r="A178" s="17">
        <v>44964</v>
      </c>
      <c r="B178" s="29">
        <v>-5.3165750000000003</v>
      </c>
      <c r="C178" s="29">
        <v>-3.365129</v>
      </c>
      <c r="D178" s="2">
        <f t="shared" si="14"/>
        <v>39.167470999999999</v>
      </c>
      <c r="E178" s="16">
        <f t="shared" si="11"/>
        <v>570</v>
      </c>
      <c r="F178" s="7">
        <f t="shared" si="12"/>
        <v>-8.2149613022310017</v>
      </c>
      <c r="G178" s="2">
        <f t="shared" si="13"/>
        <v>8.4006431569602977</v>
      </c>
    </row>
    <row r="179" spans="1:7" ht="15" thickBot="1" x14ac:dyDescent="0.4">
      <c r="A179" s="17">
        <v>45198</v>
      </c>
      <c r="B179" s="30">
        <v>-9.1624210000000001</v>
      </c>
      <c r="C179" s="30">
        <v>-56.539447000000003</v>
      </c>
      <c r="D179" s="2">
        <f t="shared" si="14"/>
        <v>16.759920999999999</v>
      </c>
      <c r="E179" s="16">
        <f t="shared" si="11"/>
        <v>804</v>
      </c>
      <c r="F179" s="7">
        <f t="shared" si="12"/>
        <v>-6.7609155206363649</v>
      </c>
      <c r="G179" s="2">
        <f t="shared" si="13"/>
        <v>5.7672285674135635</v>
      </c>
    </row>
    <row r="180" spans="1:7" ht="15" thickBot="1" x14ac:dyDescent="0.4">
      <c r="A180" s="17">
        <v>45198</v>
      </c>
      <c r="B180" s="9">
        <v>-9.7247859999999999</v>
      </c>
      <c r="C180" s="9">
        <v>-49.684745999999997</v>
      </c>
      <c r="D180" s="2">
        <f t="shared" si="14"/>
        <v>28.113542000000002</v>
      </c>
      <c r="E180" s="16">
        <f t="shared" si="11"/>
        <v>804</v>
      </c>
      <c r="F180" s="7">
        <f t="shared" si="12"/>
        <v>-6.7609155206363649</v>
      </c>
      <c r="G180" s="2">
        <f t="shared" si="13"/>
        <v>8.7845282184432243</v>
      </c>
    </row>
    <row r="181" spans="1:7" ht="15" thickBot="1" x14ac:dyDescent="0.4">
      <c r="A181" s="17">
        <v>45206</v>
      </c>
      <c r="B181" s="8">
        <v>-8.2878170000000004</v>
      </c>
      <c r="C181" s="8">
        <v>-57.325986999999998</v>
      </c>
      <c r="D181" s="2">
        <f t="shared" si="14"/>
        <v>8.9765490000000057</v>
      </c>
      <c r="E181" s="16">
        <f t="shared" si="11"/>
        <v>812</v>
      </c>
      <c r="F181" s="7">
        <f t="shared" si="12"/>
        <v>-6.9030424309157485</v>
      </c>
      <c r="G181" s="2">
        <f t="shared" si="13"/>
        <v>1.9176006071824756</v>
      </c>
    </row>
    <row r="182" spans="1:7" ht="15" thickBot="1" x14ac:dyDescent="0.4">
      <c r="A182" s="17">
        <v>45206</v>
      </c>
      <c r="B182" s="8">
        <v>-8.286581</v>
      </c>
      <c r="C182" s="8">
        <v>-57.633155000000002</v>
      </c>
      <c r="D182" s="2">
        <f t="shared" si="14"/>
        <v>8.6594929999999977</v>
      </c>
      <c r="E182" s="16">
        <f t="shared" ref="E182:E245" si="15">A182-$A$52</f>
        <v>812</v>
      </c>
      <c r="F182" s="7">
        <f t="shared" ref="F182:F245" si="16">$I$51+$I$52*COS((2*PI()/365)*E182+$I$53)</f>
        <v>-6.9030424309157485</v>
      </c>
      <c r="G182" s="2">
        <f t="shared" si="13"/>
        <v>1.9141789721436979</v>
      </c>
    </row>
    <row r="183" spans="1:7" ht="15" thickBot="1" x14ac:dyDescent="0.4">
      <c r="A183" s="17">
        <v>45219</v>
      </c>
      <c r="B183" s="8">
        <v>-7.3079890000000001</v>
      </c>
      <c r="C183" s="8">
        <v>-38.905728000000003</v>
      </c>
      <c r="D183" s="2">
        <f t="shared" si="14"/>
        <v>19.558183999999997</v>
      </c>
      <c r="E183" s="16">
        <f t="shared" si="15"/>
        <v>825</v>
      </c>
      <c r="F183" s="7">
        <f t="shared" si="16"/>
        <v>-7.1436964975072668</v>
      </c>
      <c r="G183" s="2">
        <f t="shared" ref="G183:G246" si="17">(F183-B183)^2</f>
        <v>2.699202637532478E-2</v>
      </c>
    </row>
    <row r="184" spans="1:7" ht="15" thickBot="1" x14ac:dyDescent="0.4">
      <c r="A184" s="17">
        <v>45219</v>
      </c>
      <c r="B184" s="9">
        <v>-6.6901919999999997</v>
      </c>
      <c r="C184" s="9">
        <v>-37.159120000000001</v>
      </c>
      <c r="D184" s="2">
        <f t="shared" si="14"/>
        <v>16.362415999999996</v>
      </c>
      <c r="E184" s="16">
        <f t="shared" si="15"/>
        <v>825</v>
      </c>
      <c r="F184" s="7">
        <f t="shared" si="16"/>
        <v>-7.1436964975072668</v>
      </c>
      <c r="G184" s="2">
        <f t="shared" si="17"/>
        <v>0.2056663292593188</v>
      </c>
    </row>
    <row r="185" spans="1:7" ht="15" thickBot="1" x14ac:dyDescent="0.4">
      <c r="A185" s="17">
        <v>45220</v>
      </c>
      <c r="B185" s="9">
        <v>-14.758546000000001</v>
      </c>
      <c r="C185" s="9">
        <v>-116.842118</v>
      </c>
      <c r="D185" s="2">
        <f t="shared" si="14"/>
        <v>1.2262500000000074</v>
      </c>
      <c r="E185" s="16">
        <f t="shared" si="15"/>
        <v>826</v>
      </c>
      <c r="F185" s="7">
        <f t="shared" si="16"/>
        <v>-7.1624255168542801</v>
      </c>
      <c r="G185" s="2">
        <f t="shared" si="17"/>
        <v>57.701046394465976</v>
      </c>
    </row>
    <row r="186" spans="1:7" ht="15" thickBot="1" x14ac:dyDescent="0.4">
      <c r="A186" s="17">
        <v>45220</v>
      </c>
      <c r="B186" s="8">
        <v>-14.601710000000001</v>
      </c>
      <c r="C186" s="8">
        <v>-110.565668</v>
      </c>
      <c r="D186" s="2">
        <f t="shared" si="14"/>
        <v>6.2480120000000028</v>
      </c>
      <c r="E186" s="16">
        <f t="shared" si="15"/>
        <v>826</v>
      </c>
      <c r="F186" s="7">
        <f t="shared" si="16"/>
        <v>-7.1624255168542801</v>
      </c>
      <c r="G186" s="2">
        <f t="shared" si="17"/>
        <v>55.34295362117269</v>
      </c>
    </row>
    <row r="187" spans="1:7" ht="15" thickBot="1" x14ac:dyDescent="0.4">
      <c r="A187" s="17">
        <v>45228</v>
      </c>
      <c r="B187" s="8">
        <v>-6.8471120000000001</v>
      </c>
      <c r="C187" s="8">
        <v>-38.332239000000001</v>
      </c>
      <c r="D187" s="2">
        <f t="shared" si="14"/>
        <v>16.444656999999999</v>
      </c>
      <c r="E187" s="16">
        <f t="shared" si="15"/>
        <v>834</v>
      </c>
      <c r="F187" s="7">
        <f t="shared" si="16"/>
        <v>-7.3119129663336624</v>
      </c>
      <c r="G187" s="2">
        <f t="shared" si="17"/>
        <v>0.21603993830470627</v>
      </c>
    </row>
    <row r="188" spans="1:7" ht="15" thickBot="1" x14ac:dyDescent="0.4">
      <c r="A188" s="17">
        <v>45228</v>
      </c>
      <c r="B188" s="8">
        <v>-6.6765999999999996</v>
      </c>
      <c r="C188" s="8">
        <v>-37.690128000000001</v>
      </c>
      <c r="D188" s="2">
        <f t="shared" ref="D188:D251" si="18">C188-8*B188</f>
        <v>15.722671999999996</v>
      </c>
      <c r="E188" s="16">
        <f t="shared" si="15"/>
        <v>834</v>
      </c>
      <c r="F188" s="7">
        <f t="shared" si="16"/>
        <v>-7.3119129663336624</v>
      </c>
      <c r="G188" s="2">
        <f t="shared" si="17"/>
        <v>0.40362256519167766</v>
      </c>
    </row>
    <row r="189" spans="1:7" ht="15" thickBot="1" x14ac:dyDescent="0.4">
      <c r="A189" s="17">
        <v>45229</v>
      </c>
      <c r="B189" s="8">
        <v>-3.9619970000000002</v>
      </c>
      <c r="C189" s="8">
        <v>-26.53079</v>
      </c>
      <c r="D189" s="2">
        <f t="shared" si="18"/>
        <v>5.1651860000000021</v>
      </c>
      <c r="E189" s="16">
        <f t="shared" si="15"/>
        <v>835</v>
      </c>
      <c r="F189" s="7">
        <f t="shared" si="16"/>
        <v>-7.3304727364499929</v>
      </c>
      <c r="G189" s="2">
        <f t="shared" si="17"/>
        <v>11.346628787052321</v>
      </c>
    </row>
    <row r="190" spans="1:7" ht="15" thickBot="1" x14ac:dyDescent="0.4">
      <c r="A190" s="17">
        <v>45229</v>
      </c>
      <c r="B190" s="8">
        <v>-3.9891800000000002</v>
      </c>
      <c r="C190" s="8">
        <v>-26.440926999999999</v>
      </c>
      <c r="D190" s="2">
        <f t="shared" si="18"/>
        <v>5.4725130000000028</v>
      </c>
      <c r="E190" s="16">
        <f t="shared" si="15"/>
        <v>835</v>
      </c>
      <c r="F190" s="7">
        <f t="shared" si="16"/>
        <v>-7.3304727364499929</v>
      </c>
      <c r="G190" s="2">
        <f t="shared" si="17"/>
        <v>11.164237150653481</v>
      </c>
    </row>
    <row r="191" spans="1:7" ht="15" thickBot="1" x14ac:dyDescent="0.4">
      <c r="A191" s="17">
        <v>45257</v>
      </c>
      <c r="B191" s="8">
        <v>-8.9105570000000007</v>
      </c>
      <c r="C191" s="8">
        <v>-55.262408999999998</v>
      </c>
      <c r="D191" s="2">
        <f t="shared" si="18"/>
        <v>16.022047000000008</v>
      </c>
      <c r="E191" s="16">
        <f t="shared" si="15"/>
        <v>863</v>
      </c>
      <c r="F191" s="7">
        <f t="shared" si="16"/>
        <v>-7.8118060651684482</v>
      </c>
      <c r="G191" s="2">
        <f t="shared" si="17"/>
        <v>1.2072536167932106</v>
      </c>
    </row>
    <row r="192" spans="1:7" ht="15" thickBot="1" x14ac:dyDescent="0.4">
      <c r="A192" s="17">
        <v>45257</v>
      </c>
      <c r="B192" s="8">
        <v>-8.9476250000000004</v>
      </c>
      <c r="C192" s="8">
        <v>-55.621859999999998</v>
      </c>
      <c r="D192" s="2">
        <f t="shared" si="18"/>
        <v>15.959140000000005</v>
      </c>
      <c r="E192" s="16">
        <f t="shared" si="15"/>
        <v>863</v>
      </c>
      <c r="F192" s="7">
        <f t="shared" si="16"/>
        <v>-7.8118060651684482</v>
      </c>
      <c r="G192" s="2">
        <f t="shared" si="17"/>
        <v>1.2900846527218817</v>
      </c>
    </row>
    <row r="193" spans="1:7" ht="15" thickBot="1" x14ac:dyDescent="0.4">
      <c r="A193" s="17">
        <v>45264</v>
      </c>
      <c r="B193" s="8">
        <v>-12.653176</v>
      </c>
      <c r="C193" s="8">
        <v>-90.472324999999998</v>
      </c>
      <c r="D193" s="2">
        <f t="shared" si="18"/>
        <v>10.753083000000004</v>
      </c>
      <c r="E193" s="16">
        <f t="shared" si="15"/>
        <v>870</v>
      </c>
      <c r="F193" s="7">
        <f t="shared" si="16"/>
        <v>-7.9131496531741901</v>
      </c>
      <c r="G193" s="2">
        <f t="shared" si="17"/>
        <v>22.467849768602836</v>
      </c>
    </row>
    <row r="194" spans="1:7" ht="15" thickBot="1" x14ac:dyDescent="0.4">
      <c r="A194" s="17">
        <v>45264</v>
      </c>
      <c r="B194" s="8">
        <v>-12.732253999999999</v>
      </c>
      <c r="C194" s="8">
        <v>-90.805633999999998</v>
      </c>
      <c r="D194" s="2">
        <f t="shared" si="18"/>
        <v>11.052397999999997</v>
      </c>
      <c r="E194" s="16">
        <f t="shared" si="15"/>
        <v>870</v>
      </c>
      <c r="F194" s="7">
        <f t="shared" si="16"/>
        <v>-7.9131496531741901</v>
      </c>
      <c r="G194" s="2">
        <f t="shared" si="17"/>
        <v>23.223766705595409</v>
      </c>
    </row>
    <row r="195" spans="1:7" ht="15" thickBot="1" x14ac:dyDescent="0.4">
      <c r="A195" s="17">
        <v>45283</v>
      </c>
      <c r="B195" s="8">
        <v>-9.7754740000000009</v>
      </c>
      <c r="C195" s="8">
        <v>-70.494985999999997</v>
      </c>
      <c r="D195" s="2">
        <f t="shared" si="18"/>
        <v>7.7088060000000098</v>
      </c>
      <c r="E195" s="16">
        <f t="shared" si="15"/>
        <v>889</v>
      </c>
      <c r="F195" s="7">
        <f t="shared" si="16"/>
        <v>-8.1304783940739522</v>
      </c>
      <c r="G195" s="2">
        <f t="shared" si="17"/>
        <v>2.7060105435160078</v>
      </c>
    </row>
    <row r="196" spans="1:7" ht="15" thickBot="1" x14ac:dyDescent="0.4">
      <c r="A196" s="17">
        <v>45283</v>
      </c>
      <c r="B196" s="8">
        <v>-9.7470549999999996</v>
      </c>
      <c r="C196" s="8">
        <v>-70.019530000000003</v>
      </c>
      <c r="D196" s="2">
        <f t="shared" si="18"/>
        <v>7.9569099999999935</v>
      </c>
      <c r="E196" s="16">
        <f t="shared" si="15"/>
        <v>889</v>
      </c>
      <c r="F196" s="7">
        <f t="shared" si="16"/>
        <v>-8.1304783940739522</v>
      </c>
      <c r="G196" s="2">
        <f t="shared" si="17"/>
        <v>2.6133199228273791</v>
      </c>
    </row>
    <row r="197" spans="1:7" ht="15" thickBot="1" x14ac:dyDescent="0.4">
      <c r="A197" s="17">
        <v>45304</v>
      </c>
      <c r="B197" s="8">
        <v>-6.8940650000000003</v>
      </c>
      <c r="C197" s="8">
        <v>-42.902175999999997</v>
      </c>
      <c r="D197" s="2">
        <f t="shared" si="18"/>
        <v>12.250344000000005</v>
      </c>
      <c r="E197" s="16">
        <f t="shared" si="15"/>
        <v>910</v>
      </c>
      <c r="F197" s="7">
        <f t="shared" si="16"/>
        <v>-8.2520648946185293</v>
      </c>
      <c r="G197" s="2">
        <f t="shared" si="17"/>
        <v>1.844163713783936</v>
      </c>
    </row>
    <row r="198" spans="1:7" ht="15" thickBot="1" x14ac:dyDescent="0.4">
      <c r="A198" s="17">
        <v>45304</v>
      </c>
      <c r="B198" s="8">
        <v>-6.8149870000000004</v>
      </c>
      <c r="C198" s="8">
        <v>-42.487172999999999</v>
      </c>
      <c r="D198" s="2">
        <f t="shared" si="18"/>
        <v>12.032723000000004</v>
      </c>
      <c r="E198" s="16">
        <f t="shared" si="15"/>
        <v>910</v>
      </c>
      <c r="F198" s="7">
        <f t="shared" si="16"/>
        <v>-8.2520648946185293</v>
      </c>
      <c r="G198" s="2">
        <f t="shared" si="17"/>
        <v>2.0651928752012241</v>
      </c>
    </row>
    <row r="199" spans="1:7" ht="15" thickBot="1" x14ac:dyDescent="0.4">
      <c r="A199" s="17">
        <v>45306</v>
      </c>
      <c r="B199" s="8">
        <v>-7.8281749999999999</v>
      </c>
      <c r="C199" s="8">
        <v>-50.393473999999998</v>
      </c>
      <c r="D199" s="2">
        <f t="shared" si="18"/>
        <v>12.231926000000001</v>
      </c>
      <c r="E199" s="16">
        <f t="shared" si="15"/>
        <v>912</v>
      </c>
      <c r="F199" s="7">
        <f t="shared" si="16"/>
        <v>-8.2564766675867087</v>
      </c>
      <c r="G199" s="2">
        <f t="shared" si="17"/>
        <v>0.18344231845755565</v>
      </c>
    </row>
    <row r="200" spans="1:7" ht="15" thickBot="1" x14ac:dyDescent="0.4">
      <c r="A200" s="17">
        <v>45315</v>
      </c>
      <c r="B200" s="8">
        <v>-11.615275</v>
      </c>
      <c r="C200" s="8">
        <v>-78.958437000000004</v>
      </c>
      <c r="D200" s="2">
        <f t="shared" si="18"/>
        <v>13.963763</v>
      </c>
      <c r="E200" s="16">
        <f t="shared" si="15"/>
        <v>921</v>
      </c>
      <c r="F200" s="7">
        <f t="shared" si="16"/>
        <v>-8.2604103569020229</v>
      </c>
      <c r="G200" s="2">
        <f t="shared" si="17"/>
        <v>11.25511677350892</v>
      </c>
    </row>
    <row r="201" spans="1:7" ht="15" thickBot="1" x14ac:dyDescent="0.4">
      <c r="A201" s="17">
        <v>45315</v>
      </c>
      <c r="B201" s="9">
        <v>-11.816034999999999</v>
      </c>
      <c r="C201" s="9">
        <v>-78.234053000000003</v>
      </c>
      <c r="D201" s="2">
        <f t="shared" si="18"/>
        <v>16.294226999999992</v>
      </c>
      <c r="E201" s="16">
        <f t="shared" si="15"/>
        <v>921</v>
      </c>
      <c r="F201" s="7">
        <f t="shared" si="16"/>
        <v>-8.2604103569020229</v>
      </c>
      <c r="G201" s="2">
        <f t="shared" si="17"/>
        <v>12.642466602605612</v>
      </c>
    </row>
    <row r="202" spans="1:7" ht="15" thickBot="1" x14ac:dyDescent="0.4">
      <c r="A202" s="17">
        <v>45379</v>
      </c>
      <c r="B202" s="8">
        <v>-7.1244430000000003</v>
      </c>
      <c r="C202" s="8">
        <v>-51.578361000000001</v>
      </c>
      <c r="D202" s="2">
        <f t="shared" si="18"/>
        <v>5.4171830000000014</v>
      </c>
      <c r="E202" s="16">
        <f t="shared" si="15"/>
        <v>985</v>
      </c>
      <c r="F202" s="7">
        <f t="shared" si="16"/>
        <v>-7.612529927525955</v>
      </c>
      <c r="G202" s="2">
        <f t="shared" si="17"/>
        <v>0.2382288488217266</v>
      </c>
    </row>
    <row r="203" spans="1:7" ht="15" thickBot="1" x14ac:dyDescent="0.4">
      <c r="A203" s="17">
        <v>45384</v>
      </c>
      <c r="B203" s="8">
        <v>-7.6163550000000004</v>
      </c>
      <c r="C203" s="8">
        <v>-66.888272000000001</v>
      </c>
      <c r="D203" s="2">
        <f t="shared" si="18"/>
        <v>-5.9574319999999972</v>
      </c>
      <c r="E203" s="16">
        <f t="shared" si="15"/>
        <v>990</v>
      </c>
      <c r="F203" s="7">
        <f t="shared" si="16"/>
        <v>-7.5252981046635625</v>
      </c>
      <c r="G203" s="2">
        <f t="shared" si="17"/>
        <v>8.2913581883110061E-3</v>
      </c>
    </row>
    <row r="204" spans="1:7" ht="15" thickBot="1" x14ac:dyDescent="0.4">
      <c r="A204" s="17">
        <v>45384</v>
      </c>
      <c r="B204" s="8">
        <v>-7.6060540000000003</v>
      </c>
      <c r="C204" s="8">
        <v>-65.855193</v>
      </c>
      <c r="D204" s="2">
        <f t="shared" si="18"/>
        <v>-5.0067609999999974</v>
      </c>
      <c r="E204" s="16">
        <f t="shared" si="15"/>
        <v>990</v>
      </c>
      <c r="F204" s="7">
        <f t="shared" si="16"/>
        <v>-7.5252981046635625</v>
      </c>
      <c r="G204" s="2">
        <f t="shared" si="17"/>
        <v>6.5215146315896946E-3</v>
      </c>
    </row>
    <row r="205" spans="1:7" ht="15" thickBot="1" x14ac:dyDescent="0.4">
      <c r="A205" s="17">
        <v>45385</v>
      </c>
      <c r="B205" s="8">
        <v>-8.1507629999999995</v>
      </c>
      <c r="C205" s="8">
        <v>-57.832662999999997</v>
      </c>
      <c r="D205" s="2">
        <f t="shared" si="18"/>
        <v>7.3734409999999997</v>
      </c>
      <c r="E205" s="16">
        <f t="shared" si="15"/>
        <v>991</v>
      </c>
      <c r="F205" s="7">
        <f t="shared" si="16"/>
        <v>-7.5075184138673583</v>
      </c>
      <c r="G205" s="2">
        <f t="shared" si="17"/>
        <v>0.41376359758895292</v>
      </c>
    </row>
    <row r="206" spans="1:7" ht="15" thickBot="1" x14ac:dyDescent="0.4">
      <c r="A206" s="17">
        <v>45385</v>
      </c>
      <c r="B206" s="8">
        <v>-8.0683489999999995</v>
      </c>
      <c r="C206" s="8">
        <v>-58.245562999999997</v>
      </c>
      <c r="D206" s="2">
        <f t="shared" si="18"/>
        <v>6.3012289999999993</v>
      </c>
      <c r="E206" s="16">
        <f t="shared" si="15"/>
        <v>991</v>
      </c>
      <c r="F206" s="7">
        <f t="shared" si="16"/>
        <v>-7.5075184138673583</v>
      </c>
      <c r="G206" s="2">
        <f t="shared" si="17"/>
        <v>0.31453094634188195</v>
      </c>
    </row>
    <row r="207" spans="1:7" ht="15" thickBot="1" x14ac:dyDescent="0.4">
      <c r="A207" s="17">
        <v>45386</v>
      </c>
      <c r="B207" s="8">
        <v>-6.9621890000000004</v>
      </c>
      <c r="C207" s="8">
        <v>-54.088372999999997</v>
      </c>
      <c r="D207" s="2">
        <f t="shared" si="18"/>
        <v>1.6091390000000061</v>
      </c>
      <c r="E207" s="16">
        <f t="shared" si="15"/>
        <v>992</v>
      </c>
      <c r="F207" s="7">
        <f t="shared" si="16"/>
        <v>-7.4896398333257084</v>
      </c>
      <c r="G207" s="2">
        <f t="shared" si="17"/>
        <v>0.27820438157598376</v>
      </c>
    </row>
    <row r="208" spans="1:7" ht="15" thickBot="1" x14ac:dyDescent="0.4">
      <c r="A208" s="17">
        <v>45386</v>
      </c>
      <c r="B208" s="8">
        <v>-7.0330139999999997</v>
      </c>
      <c r="C208" s="8">
        <v>-55.078338000000002</v>
      </c>
      <c r="D208" s="2">
        <f t="shared" si="18"/>
        <v>1.185773999999995</v>
      </c>
      <c r="E208" s="16">
        <f t="shared" si="15"/>
        <v>992</v>
      </c>
      <c r="F208" s="7">
        <f t="shared" si="16"/>
        <v>-7.4896398333257084</v>
      </c>
      <c r="G208" s="2">
        <f t="shared" si="17"/>
        <v>0.20850715166039793</v>
      </c>
    </row>
    <row r="209" spans="1:7" ht="15" thickBot="1" x14ac:dyDescent="0.4">
      <c r="A209" s="24">
        <v>45469</v>
      </c>
      <c r="B209" s="8">
        <v>-3.2784460000000002</v>
      </c>
      <c r="C209" s="8">
        <v>-29.791141</v>
      </c>
      <c r="D209" s="2">
        <f t="shared" si="18"/>
        <v>-3.5635729999999981</v>
      </c>
      <c r="E209" s="16">
        <f t="shared" si="15"/>
        <v>1075</v>
      </c>
      <c r="F209" s="7">
        <f t="shared" si="16"/>
        <v>-6.1876184440819531</v>
      </c>
      <c r="G209" s="2">
        <f t="shared" si="17"/>
        <v>8.463284309405763</v>
      </c>
    </row>
    <row r="210" spans="1:7" ht="15" thickBot="1" x14ac:dyDescent="0.4">
      <c r="A210" s="17">
        <v>45473</v>
      </c>
      <c r="B210" s="8">
        <v>-5.0154370000000004</v>
      </c>
      <c r="C210" s="8">
        <v>-28.002445000000002</v>
      </c>
      <c r="D210" s="2">
        <f t="shared" si="18"/>
        <v>12.121051000000001</v>
      </c>
      <c r="E210" s="16">
        <f t="shared" si="15"/>
        <v>1079</v>
      </c>
      <c r="F210" s="7">
        <f t="shared" si="16"/>
        <v>-6.1583020604488157</v>
      </c>
      <c r="G210" s="2">
        <f t="shared" si="17"/>
        <v>1.3061405463946743</v>
      </c>
    </row>
    <row r="211" spans="1:7" ht="15" thickBot="1" x14ac:dyDescent="0.4">
      <c r="A211" s="24">
        <v>45473</v>
      </c>
      <c r="B211" s="8">
        <v>-3.9325899999999998</v>
      </c>
      <c r="C211" s="8">
        <v>-24.473445000000002</v>
      </c>
      <c r="D211" s="2">
        <f t="shared" si="18"/>
        <v>6.9872749999999968</v>
      </c>
      <c r="E211" s="16">
        <f t="shared" si="15"/>
        <v>1079</v>
      </c>
      <c r="F211" s="7">
        <f t="shared" si="16"/>
        <v>-6.1583020604488157</v>
      </c>
      <c r="G211" s="2">
        <f t="shared" si="17"/>
        <v>4.953794176027313</v>
      </c>
    </row>
    <row r="212" spans="1:7" ht="15" thickBot="1" x14ac:dyDescent="0.4">
      <c r="A212" s="17">
        <v>45345</v>
      </c>
      <c r="B212" s="8">
        <v>-8.0163159999999998</v>
      </c>
      <c r="C212" s="8">
        <v>-57.047790999999997</v>
      </c>
      <c r="D212" s="2">
        <f t="shared" si="18"/>
        <v>7.0827370000000016</v>
      </c>
      <c r="E212" s="16">
        <f t="shared" si="15"/>
        <v>951</v>
      </c>
      <c r="F212" s="7">
        <f t="shared" si="16"/>
        <v>-8.0896453507769337</v>
      </c>
      <c r="G212" s="2">
        <f t="shared" si="17"/>
        <v>5.3771936853666191E-3</v>
      </c>
    </row>
    <row r="213" spans="1:7" ht="15" thickBot="1" x14ac:dyDescent="0.4">
      <c r="A213" s="17">
        <v>45345</v>
      </c>
      <c r="B213" s="8">
        <v>-10.081388</v>
      </c>
      <c r="C213" s="8">
        <v>-62.920485999999997</v>
      </c>
      <c r="D213" s="2">
        <f t="shared" si="18"/>
        <v>17.730618000000007</v>
      </c>
      <c r="E213" s="16">
        <f t="shared" si="15"/>
        <v>951</v>
      </c>
      <c r="F213" s="7">
        <f t="shared" si="16"/>
        <v>-8.0896453507769337</v>
      </c>
      <c r="G213" s="2">
        <f t="shared" si="17"/>
        <v>3.9670387807341205</v>
      </c>
    </row>
    <row r="214" spans="1:7" ht="15" thickBot="1" x14ac:dyDescent="0.4">
      <c r="A214" s="17">
        <v>45350</v>
      </c>
      <c r="B214" s="8">
        <v>-6.8792879999999998</v>
      </c>
      <c r="C214" s="8">
        <v>-35.694087000000003</v>
      </c>
      <c r="D214" s="2">
        <f t="shared" si="18"/>
        <v>19.340216999999996</v>
      </c>
      <c r="E214" s="16">
        <f t="shared" si="15"/>
        <v>956</v>
      </c>
      <c r="F214" s="7">
        <f t="shared" si="16"/>
        <v>-8.0357318024197344</v>
      </c>
      <c r="G214" s="2">
        <f t="shared" si="17"/>
        <v>1.3373622681550141</v>
      </c>
    </row>
    <row r="215" spans="1:7" ht="15" thickBot="1" x14ac:dyDescent="0.4">
      <c r="A215" s="17">
        <v>45350</v>
      </c>
      <c r="B215" s="8">
        <v>-5.8612520000000004</v>
      </c>
      <c r="C215" s="8">
        <v>-31.251332000000001</v>
      </c>
      <c r="D215" s="2">
        <f t="shared" si="18"/>
        <v>15.638684000000001</v>
      </c>
      <c r="E215" s="16">
        <f t="shared" si="15"/>
        <v>956</v>
      </c>
      <c r="F215" s="7">
        <f t="shared" si="16"/>
        <v>-8.0357318024197344</v>
      </c>
      <c r="G215" s="2">
        <f t="shared" si="17"/>
        <v>4.728362411131366</v>
      </c>
    </row>
    <row r="216" spans="1:7" ht="15" thickBot="1" x14ac:dyDescent="0.4">
      <c r="A216" s="17">
        <v>45350</v>
      </c>
      <c r="B216" s="8">
        <v>-4.8053489999999996</v>
      </c>
      <c r="C216" s="8">
        <v>-19.811336000000001</v>
      </c>
      <c r="D216" s="2">
        <f t="shared" si="18"/>
        <v>18.631455999999996</v>
      </c>
      <c r="E216" s="16">
        <f t="shared" si="15"/>
        <v>956</v>
      </c>
      <c r="F216" s="7">
        <f t="shared" si="16"/>
        <v>-8.0357318024197344</v>
      </c>
      <c r="G216" s="2">
        <f t="shared" si="17"/>
        <v>10.435373050169179</v>
      </c>
    </row>
    <row r="217" spans="1:7" ht="15" thickBot="1" x14ac:dyDescent="0.4">
      <c r="A217" s="17">
        <v>45353</v>
      </c>
      <c r="B217" s="8">
        <v>-13.816174</v>
      </c>
      <c r="C217" s="8">
        <v>-91.188309000000004</v>
      </c>
      <c r="D217" s="2">
        <f t="shared" si="18"/>
        <v>19.341082999999998</v>
      </c>
      <c r="E217" s="16">
        <f t="shared" si="15"/>
        <v>959</v>
      </c>
      <c r="F217" s="7">
        <f t="shared" si="16"/>
        <v>-8.0002930117510402</v>
      </c>
      <c r="G217" s="2">
        <f t="shared" si="17"/>
        <v>33.824471669475699</v>
      </c>
    </row>
    <row r="218" spans="1:7" ht="15" thickBot="1" x14ac:dyDescent="0.4">
      <c r="A218" s="17">
        <v>45353</v>
      </c>
      <c r="B218" s="8">
        <v>-13.620161</v>
      </c>
      <c r="C218" s="8">
        <v>-90.159374</v>
      </c>
      <c r="D218" s="2">
        <f t="shared" si="18"/>
        <v>18.801913999999996</v>
      </c>
      <c r="E218" s="16">
        <f t="shared" si="15"/>
        <v>959</v>
      </c>
      <c r="F218" s="7">
        <f t="shared" si="16"/>
        <v>-8.0002930117510402</v>
      </c>
      <c r="G218" s="2">
        <f t="shared" si="17"/>
        <v>31.582916205345406</v>
      </c>
    </row>
    <row r="219" spans="1:7" ht="15" thickBot="1" x14ac:dyDescent="0.4">
      <c r="A219" s="17">
        <v>45357</v>
      </c>
      <c r="B219" s="8">
        <v>-7.8103109999999996</v>
      </c>
      <c r="C219" s="8">
        <v>-42.584772000000001</v>
      </c>
      <c r="D219" s="2">
        <f t="shared" si="18"/>
        <v>19.897715999999996</v>
      </c>
      <c r="E219" s="16">
        <f t="shared" si="15"/>
        <v>963</v>
      </c>
      <c r="F219" s="7">
        <f t="shared" si="16"/>
        <v>-7.9496304187438156</v>
      </c>
      <c r="G219" s="2">
        <f t="shared" si="17"/>
        <v>1.9409900439114759E-2</v>
      </c>
    </row>
    <row r="220" spans="1:7" ht="15" thickBot="1" x14ac:dyDescent="0.4">
      <c r="A220" s="17">
        <v>45357</v>
      </c>
      <c r="B220" s="8">
        <v>-7.5409319999999997</v>
      </c>
      <c r="C220" s="8">
        <v>-40.840741000000001</v>
      </c>
      <c r="D220" s="2">
        <f t="shared" si="18"/>
        <v>19.486714999999997</v>
      </c>
      <c r="E220" s="16">
        <f t="shared" si="15"/>
        <v>963</v>
      </c>
      <c r="F220" s="7">
        <f t="shared" si="16"/>
        <v>-7.9496304187438156</v>
      </c>
      <c r="G220" s="2">
        <f t="shared" si="17"/>
        <v>0.16703439748369545</v>
      </c>
    </row>
    <row r="221" spans="1:7" ht="15" thickBot="1" x14ac:dyDescent="0.4">
      <c r="A221" s="17">
        <v>45358</v>
      </c>
      <c r="B221" s="8">
        <v>-10.642557</v>
      </c>
      <c r="C221" s="8">
        <v>-71.125558999999996</v>
      </c>
      <c r="D221" s="2">
        <f t="shared" si="18"/>
        <v>14.014897000000005</v>
      </c>
      <c r="E221" s="16">
        <f t="shared" si="15"/>
        <v>964</v>
      </c>
      <c r="F221" s="7">
        <f t="shared" si="16"/>
        <v>-7.9363804693647051</v>
      </c>
      <c r="G221" s="2">
        <f t="shared" si="17"/>
        <v>7.3233914149612813</v>
      </c>
    </row>
    <row r="222" spans="1:7" ht="15" thickBot="1" x14ac:dyDescent="0.4">
      <c r="A222" s="17">
        <v>45358</v>
      </c>
      <c r="B222" s="8">
        <v>-10.46472</v>
      </c>
      <c r="C222" s="8">
        <v>-71.436699000000004</v>
      </c>
      <c r="D222" s="2">
        <f t="shared" si="18"/>
        <v>12.281060999999994</v>
      </c>
      <c r="E222" s="16">
        <f t="shared" si="15"/>
        <v>964</v>
      </c>
      <c r="F222" s="7">
        <f t="shared" si="16"/>
        <v>-7.9363804693647051</v>
      </c>
      <c r="G222" s="2">
        <f t="shared" si="17"/>
        <v>6.3925007821731024</v>
      </c>
    </row>
    <row r="223" spans="1:7" ht="15" thickBot="1" x14ac:dyDescent="0.4">
      <c r="A223" s="17">
        <v>45360</v>
      </c>
      <c r="B223" s="8">
        <v>-8.9791469999999993</v>
      </c>
      <c r="C223" s="8">
        <v>-49.697571000000003</v>
      </c>
      <c r="D223" s="2">
        <f t="shared" si="18"/>
        <v>22.135604999999991</v>
      </c>
      <c r="E223" s="16">
        <f t="shared" si="15"/>
        <v>966</v>
      </c>
      <c r="F223" s="7">
        <f t="shared" si="16"/>
        <v>-7.9092066513281765</v>
      </c>
      <c r="G223" s="2">
        <f t="shared" si="17"/>
        <v>1.1447723497159819</v>
      </c>
    </row>
    <row r="224" spans="1:7" ht="15" thickBot="1" x14ac:dyDescent="0.4">
      <c r="A224" s="17">
        <v>45360</v>
      </c>
      <c r="B224" s="8">
        <v>-8.3752309999999994</v>
      </c>
      <c r="C224" s="8">
        <v>-48.110624999999999</v>
      </c>
      <c r="D224" s="2">
        <f t="shared" si="18"/>
        <v>18.891222999999997</v>
      </c>
      <c r="E224" s="16">
        <f t="shared" si="15"/>
        <v>966</v>
      </c>
      <c r="F224" s="7">
        <f t="shared" si="16"/>
        <v>-7.9092066513281765</v>
      </c>
      <c r="G224" s="2">
        <f t="shared" si="17"/>
        <v>0.21717869355499683</v>
      </c>
    </row>
    <row r="225" spans="1:7" ht="15" thickBot="1" x14ac:dyDescent="0.4">
      <c r="A225" s="17">
        <v>45393</v>
      </c>
      <c r="B225" s="8">
        <v>-2.430183</v>
      </c>
      <c r="C225" s="8">
        <v>-4.7461460000000004</v>
      </c>
      <c r="D225" s="2">
        <f t="shared" si="18"/>
        <v>14.695318</v>
      </c>
      <c r="E225" s="16">
        <f t="shared" si="15"/>
        <v>999</v>
      </c>
      <c r="F225" s="7">
        <f t="shared" si="16"/>
        <v>-7.3621691675655949</v>
      </c>
      <c r="G225" s="2">
        <f t="shared" si="17"/>
        <v>24.324487557058369</v>
      </c>
    </row>
    <row r="226" spans="1:7" ht="15" thickBot="1" x14ac:dyDescent="0.4">
      <c r="A226" s="17">
        <v>45394</v>
      </c>
      <c r="B226" s="8">
        <v>-2.2552940000000001</v>
      </c>
      <c r="C226" s="8">
        <v>-3.065261</v>
      </c>
      <c r="D226" s="2">
        <f t="shared" si="18"/>
        <v>14.977091000000001</v>
      </c>
      <c r="E226" s="16">
        <f t="shared" si="15"/>
        <v>1000</v>
      </c>
      <c r="F226" s="7">
        <f t="shared" si="16"/>
        <v>-7.3436923200177535</v>
      </c>
      <c r="G226" s="2">
        <f t="shared" si="17"/>
        <v>25.891797463159495</v>
      </c>
    </row>
    <row r="227" spans="1:7" ht="15" thickBot="1" x14ac:dyDescent="0.4">
      <c r="A227" s="17">
        <v>45394</v>
      </c>
      <c r="B227" s="8">
        <v>-2.3865479999999999</v>
      </c>
      <c r="C227" s="8">
        <v>-4.4490499999999997</v>
      </c>
      <c r="D227" s="2">
        <f t="shared" si="18"/>
        <v>14.643333999999999</v>
      </c>
      <c r="E227" s="16">
        <f t="shared" si="15"/>
        <v>1000</v>
      </c>
      <c r="F227" s="7">
        <f t="shared" si="16"/>
        <v>-7.3436923200177535</v>
      </c>
      <c r="G227" s="2">
        <f t="shared" si="17"/>
        <v>24.57327980948428</v>
      </c>
    </row>
    <row r="228" spans="1:7" ht="15" thickBot="1" x14ac:dyDescent="0.4">
      <c r="A228" s="17">
        <v>45394</v>
      </c>
      <c r="B228" s="8">
        <v>-3.8154520000000001</v>
      </c>
      <c r="C228" s="8">
        <v>-30.099167000000001</v>
      </c>
      <c r="D228" s="2">
        <f t="shared" si="18"/>
        <v>0.42444899999999919</v>
      </c>
      <c r="E228" s="16">
        <f t="shared" si="15"/>
        <v>1000</v>
      </c>
      <c r="F228" s="7">
        <f t="shared" si="16"/>
        <v>-7.3436923200177535</v>
      </c>
      <c r="G228" s="2">
        <f t="shared" si="17"/>
        <v>12.44847975579898</v>
      </c>
    </row>
    <row r="229" spans="1:7" ht="15" thickBot="1" x14ac:dyDescent="0.4">
      <c r="A229" s="17">
        <v>45394</v>
      </c>
      <c r="B229" s="8">
        <v>-3.8053349999999999</v>
      </c>
      <c r="C229" s="8">
        <v>-30.647364</v>
      </c>
      <c r="D229" s="2">
        <f t="shared" si="18"/>
        <v>-0.20468400000000031</v>
      </c>
      <c r="E229" s="16">
        <f t="shared" si="15"/>
        <v>1000</v>
      </c>
      <c r="F229" s="7">
        <f t="shared" si="16"/>
        <v>-7.3436923200177535</v>
      </c>
      <c r="G229" s="2">
        <f t="shared" si="17"/>
        <v>12.519972524123219</v>
      </c>
    </row>
    <row r="230" spans="1:7" ht="15" thickBot="1" x14ac:dyDescent="0.4">
      <c r="A230" s="17">
        <v>45450</v>
      </c>
      <c r="B230" s="8">
        <v>-9.64269</v>
      </c>
      <c r="C230" s="8">
        <v>-70.339023999999995</v>
      </c>
      <c r="D230" s="2">
        <f t="shared" si="18"/>
        <v>6.802496000000005</v>
      </c>
      <c r="E230" s="16">
        <f t="shared" si="15"/>
        <v>1056</v>
      </c>
      <c r="F230" s="7">
        <f t="shared" si="16"/>
        <v>-6.3877014930742142</v>
      </c>
      <c r="G230" s="2">
        <f t="shared" si="17"/>
        <v>10.594950180218957</v>
      </c>
    </row>
    <row r="231" spans="1:7" ht="15" thickBot="1" x14ac:dyDescent="0.4">
      <c r="A231" s="17">
        <v>45450</v>
      </c>
      <c r="B231" s="8">
        <v>-9.6848279999999995</v>
      </c>
      <c r="C231" s="8">
        <v>-70.897987999999998</v>
      </c>
      <c r="D231" s="2">
        <f t="shared" si="18"/>
        <v>6.5806359999999984</v>
      </c>
      <c r="E231" s="16">
        <f t="shared" si="15"/>
        <v>1056</v>
      </c>
      <c r="F231" s="7">
        <f t="shared" si="16"/>
        <v>-6.3877014930742142</v>
      </c>
      <c r="G231" s="2">
        <f t="shared" si="17"/>
        <v>10.871043202672631</v>
      </c>
    </row>
    <row r="232" spans="1:7" ht="15" thickBot="1" x14ac:dyDescent="0.4">
      <c r="A232" s="17">
        <v>45450</v>
      </c>
      <c r="B232" s="8">
        <v>-9.689235</v>
      </c>
      <c r="C232" s="8">
        <v>-70.889615000000006</v>
      </c>
      <c r="D232" s="2">
        <f t="shared" si="18"/>
        <v>6.6242649999999941</v>
      </c>
      <c r="E232" s="16">
        <f t="shared" si="15"/>
        <v>1056</v>
      </c>
      <c r="F232" s="7">
        <f t="shared" si="16"/>
        <v>-6.3877014930742142</v>
      </c>
      <c r="G232" s="2">
        <f t="shared" si="17"/>
        <v>10.900123497353677</v>
      </c>
    </row>
    <row r="233" spans="1:7" ht="15" thickBot="1" x14ac:dyDescent="0.4">
      <c r="A233" s="17">
        <v>45450</v>
      </c>
      <c r="B233" s="8">
        <v>-9.7223760000000006</v>
      </c>
      <c r="C233" s="8">
        <v>-70.393821000000003</v>
      </c>
      <c r="D233" s="2">
        <f t="shared" si="18"/>
        <v>7.3851870000000019</v>
      </c>
      <c r="E233" s="16">
        <f t="shared" si="15"/>
        <v>1056</v>
      </c>
      <c r="F233" s="7">
        <f t="shared" si="16"/>
        <v>-6.3877014930742142</v>
      </c>
      <c r="G233" s="2">
        <f t="shared" si="17"/>
        <v>11.120054067140737</v>
      </c>
    </row>
    <row r="234" spans="1:7" ht="15" thickBot="1" x14ac:dyDescent="0.4">
      <c r="A234" s="17">
        <v>45457</v>
      </c>
      <c r="B234" s="8">
        <v>-3.8007749999999998</v>
      </c>
      <c r="C234" s="8">
        <v>-22.967406</v>
      </c>
      <c r="D234" s="2">
        <f t="shared" si="18"/>
        <v>7.4387939999999979</v>
      </c>
      <c r="E234" s="16">
        <f t="shared" si="15"/>
        <v>1063</v>
      </c>
      <c r="F234" s="7">
        <f t="shared" si="16"/>
        <v>-6.3029450548359653</v>
      </c>
      <c r="G234" s="2">
        <f t="shared" si="17"/>
        <v>6.2608549833178184</v>
      </c>
    </row>
    <row r="235" spans="1:7" ht="15" thickBot="1" x14ac:dyDescent="0.4">
      <c r="A235" s="17">
        <v>45457</v>
      </c>
      <c r="B235" s="8">
        <v>-3.843547</v>
      </c>
      <c r="C235" s="8">
        <v>-23.066589</v>
      </c>
      <c r="D235" s="2">
        <f t="shared" si="18"/>
        <v>7.6817869999999999</v>
      </c>
      <c r="E235" s="16">
        <f t="shared" si="15"/>
        <v>1063</v>
      </c>
      <c r="F235" s="7">
        <f t="shared" si="16"/>
        <v>-6.3029450548359653</v>
      </c>
      <c r="G235" s="2">
        <f t="shared" si="17"/>
        <v>6.0486387921309301</v>
      </c>
    </row>
    <row r="236" spans="1:7" ht="15" thickBot="1" x14ac:dyDescent="0.4">
      <c r="A236" s="17">
        <v>45462</v>
      </c>
      <c r="B236" s="8">
        <v>-2.284945</v>
      </c>
      <c r="C236" s="8">
        <v>-9.9922160000000009</v>
      </c>
      <c r="D236" s="2">
        <f t="shared" si="18"/>
        <v>8.2873439999999992</v>
      </c>
      <c r="E236" s="16">
        <f t="shared" si="15"/>
        <v>1068</v>
      </c>
      <c r="F236" s="7">
        <f t="shared" si="16"/>
        <v>-6.2500725194418489</v>
      </c>
      <c r="G236" s="2">
        <f t="shared" si="17"/>
        <v>15.72223624543507</v>
      </c>
    </row>
    <row r="237" spans="1:7" ht="15" thickBot="1" x14ac:dyDescent="0.4">
      <c r="A237" s="17">
        <v>45462</v>
      </c>
      <c r="B237" s="8">
        <v>-2.4780489999999999</v>
      </c>
      <c r="C237" s="8">
        <v>-10.046998</v>
      </c>
      <c r="D237" s="2">
        <f t="shared" si="18"/>
        <v>9.7773939999999993</v>
      </c>
      <c r="E237" s="16">
        <f t="shared" si="15"/>
        <v>1068</v>
      </c>
      <c r="F237" s="7">
        <f t="shared" si="16"/>
        <v>-6.2500725194418489</v>
      </c>
      <c r="G237" s="2">
        <f t="shared" si="17"/>
        <v>14.228161431222473</v>
      </c>
    </row>
    <row r="238" spans="1:7" ht="15" thickBot="1" x14ac:dyDescent="0.4">
      <c r="A238" s="17">
        <v>45463</v>
      </c>
      <c r="B238" s="8">
        <v>-3.7382200000000001</v>
      </c>
      <c r="C238" s="8">
        <v>-13.620865</v>
      </c>
      <c r="D238" s="2">
        <f t="shared" si="18"/>
        <v>16.284894999999999</v>
      </c>
      <c r="E238" s="16">
        <f t="shared" si="15"/>
        <v>1069</v>
      </c>
      <c r="F238" s="7">
        <f t="shared" si="16"/>
        <v>-6.2403070292683944</v>
      </c>
      <c r="G238" s="2">
        <f t="shared" si="17"/>
        <v>6.2604395020331385</v>
      </c>
    </row>
    <row r="239" spans="1:7" ht="15" thickBot="1" x14ac:dyDescent="0.4">
      <c r="A239" s="17">
        <v>45463</v>
      </c>
      <c r="B239" s="8">
        <v>-3.8642289999999999</v>
      </c>
      <c r="C239" s="8">
        <v>-13.646641000000001</v>
      </c>
      <c r="D239" s="2">
        <f t="shared" si="18"/>
        <v>17.267190999999997</v>
      </c>
      <c r="E239" s="16">
        <f t="shared" si="15"/>
        <v>1069</v>
      </c>
      <c r="F239" s="7">
        <f t="shared" si="16"/>
        <v>-6.2403070292683944</v>
      </c>
      <c r="G239" s="2">
        <f t="shared" si="17"/>
        <v>5.6457468011719776</v>
      </c>
    </row>
    <row r="240" spans="1:7" ht="15" thickBot="1" x14ac:dyDescent="0.4">
      <c r="A240" s="17">
        <v>45464</v>
      </c>
      <c r="B240" s="8">
        <v>-4.3052460000000004</v>
      </c>
      <c r="C240" s="8">
        <v>-17.576754000000001</v>
      </c>
      <c r="D240" s="2">
        <f t="shared" si="18"/>
        <v>16.865214000000002</v>
      </c>
      <c r="E240" s="16">
        <f t="shared" si="15"/>
        <v>1070</v>
      </c>
      <c r="F240" s="7">
        <f t="shared" si="16"/>
        <v>-6.230818151431408</v>
      </c>
      <c r="G240" s="2">
        <f t="shared" si="17"/>
        <v>3.7078281103681801</v>
      </c>
    </row>
    <row r="241" spans="1:7" ht="15" thickBot="1" x14ac:dyDescent="0.4">
      <c r="A241" s="17">
        <v>45464</v>
      </c>
      <c r="B241" s="8">
        <v>-4.6100029999999999</v>
      </c>
      <c r="C241" s="8">
        <v>-17.670348000000001</v>
      </c>
      <c r="D241" s="2">
        <f t="shared" si="18"/>
        <v>19.209675999999998</v>
      </c>
      <c r="E241" s="16">
        <f t="shared" si="15"/>
        <v>1070</v>
      </c>
      <c r="F241" s="7">
        <f t="shared" si="16"/>
        <v>-6.230818151431408</v>
      </c>
      <c r="G241" s="2">
        <f t="shared" si="17"/>
        <v>2.6270417551096186</v>
      </c>
    </row>
    <row r="242" spans="1:7" ht="15" thickBot="1" x14ac:dyDescent="0.4">
      <c r="A242" s="17">
        <v>45465</v>
      </c>
      <c r="B242" s="8">
        <v>-5.0425899999999997</v>
      </c>
      <c r="C242" s="8">
        <v>-20.391745</v>
      </c>
      <c r="D242" s="2">
        <f t="shared" si="18"/>
        <v>19.948974999999997</v>
      </c>
      <c r="E242" s="16">
        <f t="shared" si="15"/>
        <v>1071</v>
      </c>
      <c r="F242" s="7">
        <f t="shared" si="16"/>
        <v>-6.2216086976901739</v>
      </c>
      <c r="G242" s="2">
        <f t="shared" si="17"/>
        <v>1.3900850895030343</v>
      </c>
    </row>
    <row r="243" spans="1:7" ht="15" thickBot="1" x14ac:dyDescent="0.4">
      <c r="A243" s="17">
        <v>45465</v>
      </c>
      <c r="B243" s="9">
        <v>-5.013198</v>
      </c>
      <c r="C243" s="9">
        <v>-19.593769999999999</v>
      </c>
      <c r="D243" s="2">
        <f t="shared" si="18"/>
        <v>20.511814000000001</v>
      </c>
      <c r="E243" s="16">
        <f t="shared" si="15"/>
        <v>1071</v>
      </c>
      <c r="F243" s="7">
        <f t="shared" si="16"/>
        <v>-6.2216086976901739</v>
      </c>
      <c r="G243" s="2">
        <f t="shared" si="17"/>
        <v>1.4602564142920527</v>
      </c>
    </row>
    <row r="244" spans="1:7" ht="15" thickBot="1" x14ac:dyDescent="0.4">
      <c r="A244" s="17">
        <v>45466</v>
      </c>
      <c r="B244" s="8">
        <v>-2.7551009999999998</v>
      </c>
      <c r="C244" s="8">
        <v>-7.8168129999999998</v>
      </c>
      <c r="D244" s="2">
        <f t="shared" si="18"/>
        <v>14.223994999999999</v>
      </c>
      <c r="E244" s="16">
        <f t="shared" si="15"/>
        <v>1072</v>
      </c>
      <c r="F244" s="7">
        <f t="shared" si="16"/>
        <v>-6.212681397004598</v>
      </c>
      <c r="G244" s="2">
        <f t="shared" si="17"/>
        <v>11.954862201750474</v>
      </c>
    </row>
    <row r="245" spans="1:7" ht="15" thickBot="1" x14ac:dyDescent="0.4">
      <c r="A245" s="17">
        <v>45469</v>
      </c>
      <c r="B245" s="8">
        <v>-3.9872350000000001</v>
      </c>
      <c r="C245" s="8">
        <v>-30.547509000000002</v>
      </c>
      <c r="D245" s="2">
        <f>C245-8*B245</f>
        <v>1.3503709999999991</v>
      </c>
      <c r="E245" s="16">
        <f t="shared" si="15"/>
        <v>1075</v>
      </c>
      <c r="F245" s="7">
        <f t="shared" si="16"/>
        <v>-6.1876184440819531</v>
      </c>
      <c r="G245" s="2">
        <f t="shared" si="17"/>
        <v>4.8416873009899568</v>
      </c>
    </row>
    <row r="246" spans="1:7" ht="15" thickBot="1" x14ac:dyDescent="0.4">
      <c r="A246" s="17">
        <v>45469</v>
      </c>
      <c r="B246" s="8">
        <v>-3.9825919999999999</v>
      </c>
      <c r="C246" s="8">
        <v>-29.929651</v>
      </c>
      <c r="D246" s="2">
        <f t="shared" si="18"/>
        <v>1.9310849999999995</v>
      </c>
      <c r="E246" s="16">
        <f t="shared" ref="E246:E284" si="19">A246-$A$52</f>
        <v>1075</v>
      </c>
      <c r="F246" s="7">
        <f t="shared" ref="F246:F284" si="20">$I$51+$I$52*COS((2*PI()/365)*E246+$I$53)</f>
        <v>-6.1876184440819531</v>
      </c>
      <c r="G246" s="2">
        <f t="shared" si="17"/>
        <v>4.8621416191007025</v>
      </c>
    </row>
    <row r="247" spans="1:7" ht="15" thickBot="1" x14ac:dyDescent="0.4">
      <c r="A247" s="17">
        <v>45473</v>
      </c>
      <c r="B247" s="8">
        <v>-5.2994260000000004</v>
      </c>
      <c r="C247" s="8">
        <v>-25.423760000000001</v>
      </c>
      <c r="D247" s="2">
        <f t="shared" si="18"/>
        <v>16.971648000000002</v>
      </c>
      <c r="E247" s="16">
        <f t="shared" si="19"/>
        <v>1079</v>
      </c>
      <c r="F247" s="7">
        <f t="shared" si="20"/>
        <v>-6.1583020604488157</v>
      </c>
      <c r="G247" s="2">
        <f t="shared" ref="G247:G284" si="21">(F247-B247)^2</f>
        <v>0.73766808721207699</v>
      </c>
    </row>
    <row r="248" spans="1:7" ht="15" thickBot="1" x14ac:dyDescent="0.4">
      <c r="A248" s="24">
        <v>45473</v>
      </c>
      <c r="B248" s="8">
        <v>-5.3050160000000002</v>
      </c>
      <c r="C248" s="8">
        <v>-25.515405999999999</v>
      </c>
      <c r="D248" s="2">
        <f t="shared" si="18"/>
        <v>16.924722000000003</v>
      </c>
      <c r="E248" s="16">
        <f t="shared" si="19"/>
        <v>1079</v>
      </c>
      <c r="F248" s="7">
        <f t="shared" si="20"/>
        <v>-6.1583020604488157</v>
      </c>
      <c r="G248" s="2">
        <f t="shared" si="21"/>
        <v>0.72809710095625957</v>
      </c>
    </row>
    <row r="249" spans="1:7" ht="15" thickBot="1" x14ac:dyDescent="0.4">
      <c r="A249" s="17">
        <v>45479</v>
      </c>
      <c r="B249" s="8">
        <v>-4.6658840000000001</v>
      </c>
      <c r="C249" s="8">
        <v>-22.484819999999999</v>
      </c>
      <c r="D249" s="2">
        <f t="shared" si="18"/>
        <v>14.842252000000002</v>
      </c>
      <c r="E249" s="16">
        <f t="shared" si="19"/>
        <v>1085</v>
      </c>
      <c r="F249" s="7">
        <f t="shared" si="20"/>
        <v>-6.1233887050462004</v>
      </c>
      <c r="G249" s="2">
        <f t="shared" si="21"/>
        <v>2.1243199652318112</v>
      </c>
    </row>
    <row r="250" spans="1:7" ht="15" thickBot="1" x14ac:dyDescent="0.4">
      <c r="A250" s="17">
        <v>45479</v>
      </c>
      <c r="B250" s="8">
        <v>-4.666887</v>
      </c>
      <c r="C250" s="8">
        <v>-22.617733000000001</v>
      </c>
      <c r="D250" s="2">
        <f t="shared" si="18"/>
        <v>14.717362999999999</v>
      </c>
      <c r="E250" s="16">
        <f t="shared" si="19"/>
        <v>1085</v>
      </c>
      <c r="F250" s="7">
        <f t="shared" si="20"/>
        <v>-6.1233887050462004</v>
      </c>
      <c r="G250" s="2">
        <f t="shared" si="21"/>
        <v>2.1213972168024888</v>
      </c>
    </row>
    <row r="251" spans="1:7" ht="15" thickBot="1" x14ac:dyDescent="0.4">
      <c r="A251" s="17">
        <v>45479</v>
      </c>
      <c r="B251" s="8">
        <v>-4.7054749999999999</v>
      </c>
      <c r="C251" s="8">
        <v>-22.351153</v>
      </c>
      <c r="D251" s="2">
        <f t="shared" si="18"/>
        <v>15.292646999999999</v>
      </c>
      <c r="E251" s="16">
        <f t="shared" si="19"/>
        <v>1085</v>
      </c>
      <c r="F251" s="7">
        <f t="shared" si="20"/>
        <v>-6.1233887050462004</v>
      </c>
      <c r="G251" s="2">
        <f t="shared" si="21"/>
        <v>2.0104792749578437</v>
      </c>
    </row>
    <row r="252" spans="1:7" ht="15" thickBot="1" x14ac:dyDescent="0.4">
      <c r="A252" s="17">
        <v>45479</v>
      </c>
      <c r="B252" s="9">
        <v>-4.6396389999999998</v>
      </c>
      <c r="C252" s="9">
        <v>-22.383151999999999</v>
      </c>
      <c r="D252" s="2">
        <f t="shared" ref="D252:D284" si="22">C252-8*B252</f>
        <v>14.73396</v>
      </c>
      <c r="E252" s="16">
        <f t="shared" si="19"/>
        <v>1085</v>
      </c>
      <c r="F252" s="7">
        <f t="shared" si="20"/>
        <v>-6.1233887050462004</v>
      </c>
      <c r="G252" s="2">
        <f t="shared" si="21"/>
        <v>2.2015131872246871</v>
      </c>
    </row>
    <row r="253" spans="1:7" ht="15" thickBot="1" x14ac:dyDescent="0.4">
      <c r="A253" s="17">
        <v>45479</v>
      </c>
      <c r="B253" s="8">
        <v>-4.5513000000000003</v>
      </c>
      <c r="C253" s="8">
        <v>-20.733286</v>
      </c>
      <c r="D253" s="2">
        <f t="shared" si="22"/>
        <v>15.677114000000003</v>
      </c>
      <c r="E253" s="16">
        <f t="shared" si="19"/>
        <v>1085</v>
      </c>
      <c r="F253" s="7">
        <f t="shared" si="20"/>
        <v>-6.1233887050462004</v>
      </c>
      <c r="G253" s="2">
        <f t="shared" si="21"/>
        <v>2.4714628965338381</v>
      </c>
    </row>
    <row r="254" spans="1:7" ht="15" thickBot="1" x14ac:dyDescent="0.4">
      <c r="A254" s="17">
        <v>45479</v>
      </c>
      <c r="B254" s="8">
        <v>-4.5028639999999998</v>
      </c>
      <c r="C254" s="8">
        <v>-19.505261000000001</v>
      </c>
      <c r="D254" s="2">
        <f t="shared" si="22"/>
        <v>16.517650999999997</v>
      </c>
      <c r="E254" s="16">
        <f t="shared" si="19"/>
        <v>1085</v>
      </c>
      <c r="F254" s="7">
        <f t="shared" si="20"/>
        <v>-6.1233887050462004</v>
      </c>
      <c r="G254" s="2">
        <f t="shared" si="21"/>
        <v>2.6261003196650754</v>
      </c>
    </row>
    <row r="255" spans="1:7" ht="15" thickBot="1" x14ac:dyDescent="0.4">
      <c r="A255" s="17">
        <v>45479</v>
      </c>
      <c r="B255" s="8">
        <v>-4.5774869999999996</v>
      </c>
      <c r="C255" s="8">
        <v>-20.750305000000001</v>
      </c>
      <c r="D255" s="2">
        <f t="shared" si="22"/>
        <v>15.869590999999996</v>
      </c>
      <c r="E255" s="16">
        <f t="shared" si="19"/>
        <v>1085</v>
      </c>
      <c r="F255" s="7">
        <f t="shared" si="20"/>
        <v>-6.1233887050462004</v>
      </c>
      <c r="G255" s="2">
        <f t="shared" si="21"/>
        <v>2.3898120816647506</v>
      </c>
    </row>
    <row r="256" spans="1:7" ht="15" thickBot="1" x14ac:dyDescent="0.4">
      <c r="A256" s="17">
        <v>45479</v>
      </c>
      <c r="B256" s="8">
        <v>-4.470974</v>
      </c>
      <c r="C256" s="8">
        <v>-21.011019000000001</v>
      </c>
      <c r="D256" s="2">
        <f t="shared" si="22"/>
        <v>14.756772999999999</v>
      </c>
      <c r="E256" s="16">
        <f t="shared" si="19"/>
        <v>1085</v>
      </c>
      <c r="F256" s="7">
        <f t="shared" si="20"/>
        <v>-6.1233887050462004</v>
      </c>
      <c r="G256" s="2">
        <f t="shared" si="21"/>
        <v>2.7304743574529216</v>
      </c>
    </row>
    <row r="257" spans="1:7" ht="15" thickBot="1" x14ac:dyDescent="0.4">
      <c r="A257" s="24">
        <v>45486</v>
      </c>
      <c r="B257" s="8">
        <v>-3.8008519999999999</v>
      </c>
      <c r="C257" s="8">
        <v>-19.649961000000001</v>
      </c>
      <c r="D257" s="2">
        <f t="shared" si="22"/>
        <v>10.756854999999998</v>
      </c>
      <c r="E257" s="16">
        <f t="shared" si="19"/>
        <v>1092</v>
      </c>
      <c r="F257" s="7">
        <f t="shared" si="20"/>
        <v>-6.0968259732380314</v>
      </c>
      <c r="G257" s="2">
        <f t="shared" si="21"/>
        <v>5.2714964857864333</v>
      </c>
    </row>
    <row r="258" spans="1:7" ht="15" thickBot="1" x14ac:dyDescent="0.4">
      <c r="A258" s="24">
        <v>45486</v>
      </c>
      <c r="B258" s="8">
        <v>-4.7348330000000001</v>
      </c>
      <c r="C258" s="8">
        <v>-29.675673</v>
      </c>
      <c r="D258" s="2">
        <f t="shared" si="22"/>
        <v>8.2029910000000008</v>
      </c>
      <c r="E258" s="16">
        <f t="shared" si="19"/>
        <v>1092</v>
      </c>
      <c r="F258" s="7">
        <f t="shared" si="20"/>
        <v>-6.0968259732380314</v>
      </c>
      <c r="G258" s="2">
        <f t="shared" si="21"/>
        <v>1.8550248591497729</v>
      </c>
    </row>
    <row r="259" spans="1:7" ht="15" thickBot="1" x14ac:dyDescent="0.4">
      <c r="A259" s="24">
        <v>45486</v>
      </c>
      <c r="B259" s="8">
        <v>-4.6803569999999999</v>
      </c>
      <c r="C259" s="8">
        <v>-29.693705999999999</v>
      </c>
      <c r="D259" s="2">
        <f t="shared" si="22"/>
        <v>7.7491500000000002</v>
      </c>
      <c r="E259" s="16">
        <f t="shared" si="19"/>
        <v>1092</v>
      </c>
      <c r="F259" s="7">
        <f t="shared" si="20"/>
        <v>-6.0968259732380314</v>
      </c>
      <c r="G259" s="2">
        <f t="shared" si="21"/>
        <v>2.0063843521460032</v>
      </c>
    </row>
    <row r="260" spans="1:7" ht="15" thickBot="1" x14ac:dyDescent="0.4">
      <c r="A260" s="24">
        <v>45486</v>
      </c>
      <c r="B260" s="8">
        <v>-4.9746779999999999</v>
      </c>
      <c r="C260" s="8">
        <v>-30.613181999999998</v>
      </c>
      <c r="D260" s="2">
        <f t="shared" si="22"/>
        <v>9.1842420000000011</v>
      </c>
      <c r="E260" s="16">
        <f t="shared" si="19"/>
        <v>1092</v>
      </c>
      <c r="F260" s="7">
        <f t="shared" si="20"/>
        <v>-6.0968259732380314</v>
      </c>
      <c r="G260" s="2">
        <f t="shared" si="21"/>
        <v>1.2592160738422218</v>
      </c>
    </row>
    <row r="261" spans="1:7" ht="15" thickBot="1" x14ac:dyDescent="0.4">
      <c r="A261" s="24">
        <v>45486</v>
      </c>
      <c r="B261" s="8">
        <v>-4.9496640000000003</v>
      </c>
      <c r="C261" s="8">
        <v>-30.07856</v>
      </c>
      <c r="D261" s="2">
        <f t="shared" si="22"/>
        <v>9.5187520000000028</v>
      </c>
      <c r="E261" s="16">
        <f t="shared" si="19"/>
        <v>1092</v>
      </c>
      <c r="F261" s="7">
        <f t="shared" si="20"/>
        <v>-6.0968259732380314</v>
      </c>
      <c r="G261" s="2">
        <f t="shared" si="21"/>
        <v>1.3159805928433732</v>
      </c>
    </row>
    <row r="262" spans="1:7" ht="15" thickBot="1" x14ac:dyDescent="0.4">
      <c r="A262" s="17">
        <v>45502</v>
      </c>
      <c r="B262" s="8">
        <v>-5.702197</v>
      </c>
      <c r="C262" s="8">
        <v>-33.141500999999998</v>
      </c>
      <c r="D262" s="2">
        <f t="shared" si="22"/>
        <v>12.476075000000002</v>
      </c>
      <c r="E262" s="16">
        <f t="shared" si="19"/>
        <v>1108</v>
      </c>
      <c r="F262" s="7">
        <f t="shared" si="20"/>
        <v>-6.0949904221767355</v>
      </c>
      <c r="G262" s="2">
        <f t="shared" si="21"/>
        <v>0.1542866725053112</v>
      </c>
    </row>
    <row r="263" spans="1:7" ht="15" thickBot="1" x14ac:dyDescent="0.4">
      <c r="A263" s="24">
        <v>45502</v>
      </c>
      <c r="B263" s="8">
        <v>-5.7304550000000001</v>
      </c>
      <c r="C263" s="8">
        <v>-33.769719000000002</v>
      </c>
      <c r="D263" s="2">
        <f t="shared" si="22"/>
        <v>12.073920999999999</v>
      </c>
      <c r="E263" s="16">
        <f t="shared" si="19"/>
        <v>1108</v>
      </c>
      <c r="F263" s="7">
        <f t="shared" si="20"/>
        <v>-6.0949904221767355</v>
      </c>
      <c r="G263" s="2">
        <f t="shared" si="21"/>
        <v>0.13288607402157071</v>
      </c>
    </row>
    <row r="264" spans="1:7" ht="15" thickBot="1" x14ac:dyDescent="0.4">
      <c r="A264" s="17">
        <v>45504</v>
      </c>
      <c r="B264" s="8">
        <v>-5.5910260000000003</v>
      </c>
      <c r="C264" s="8">
        <v>-29.827145999999999</v>
      </c>
      <c r="D264" s="2">
        <f t="shared" si="22"/>
        <v>14.901062000000003</v>
      </c>
      <c r="E264" s="16">
        <f t="shared" si="19"/>
        <v>1110</v>
      </c>
      <c r="F264" s="7">
        <f t="shared" si="20"/>
        <v>-6.1005438514880881</v>
      </c>
      <c r="G264" s="2">
        <f t="shared" si="21"/>
        <v>0.2596084409850371</v>
      </c>
    </row>
    <row r="265" spans="1:7" ht="15" thickBot="1" x14ac:dyDescent="0.4">
      <c r="A265" s="17">
        <v>45504</v>
      </c>
      <c r="B265" s="8">
        <v>-5.5476729999999996</v>
      </c>
      <c r="C265" s="8">
        <v>-29.949818</v>
      </c>
      <c r="D265" s="2">
        <f t="shared" si="22"/>
        <v>14.431565999999997</v>
      </c>
      <c r="E265" s="16">
        <f t="shared" si="19"/>
        <v>1110</v>
      </c>
      <c r="F265" s="7">
        <f t="shared" si="20"/>
        <v>-6.1005438514880881</v>
      </c>
      <c r="G265" s="2">
        <f t="shared" si="21"/>
        <v>0.30566617842516397</v>
      </c>
    </row>
    <row r="266" spans="1:7" ht="15" thickBot="1" x14ac:dyDescent="0.4">
      <c r="A266" s="17">
        <v>45504</v>
      </c>
      <c r="B266" s="8">
        <v>-5.5672240000000004</v>
      </c>
      <c r="C266" s="8">
        <v>-30.319873000000001</v>
      </c>
      <c r="D266" s="2">
        <f t="shared" si="22"/>
        <v>14.217919000000002</v>
      </c>
      <c r="E266" s="16">
        <f t="shared" si="19"/>
        <v>1110</v>
      </c>
      <c r="F266" s="7">
        <f t="shared" si="20"/>
        <v>-6.1005438514880881</v>
      </c>
      <c r="G266" s="2">
        <f t="shared" si="21"/>
        <v>0.28443006399127591</v>
      </c>
    </row>
    <row r="267" spans="1:7" ht="15" thickBot="1" x14ac:dyDescent="0.4">
      <c r="A267" s="24">
        <v>45504</v>
      </c>
      <c r="B267" s="8">
        <v>-5.4945399999999998</v>
      </c>
      <c r="C267" s="8">
        <v>-29.750601</v>
      </c>
      <c r="D267" s="2">
        <f t="shared" si="22"/>
        <v>14.205718999999998</v>
      </c>
      <c r="E267" s="16">
        <f t="shared" si="19"/>
        <v>1110</v>
      </c>
      <c r="F267" s="7">
        <f t="shared" si="20"/>
        <v>-6.1005438514880881</v>
      </c>
      <c r="G267" s="2">
        <f t="shared" si="21"/>
        <v>0.367240668018397</v>
      </c>
    </row>
    <row r="268" spans="1:7" ht="15" thickBot="1" x14ac:dyDescent="0.4">
      <c r="A268" s="17">
        <v>45508</v>
      </c>
      <c r="B268" s="8">
        <v>-4.0663619999999998</v>
      </c>
      <c r="C268" s="8">
        <v>-18.526965000000001</v>
      </c>
      <c r="D268" s="2">
        <f t="shared" si="22"/>
        <v>14.003930999999998</v>
      </c>
      <c r="E268" s="16">
        <f t="shared" si="19"/>
        <v>1114</v>
      </c>
      <c r="F268" s="7">
        <f t="shared" si="20"/>
        <v>-6.1154586640784823</v>
      </c>
      <c r="G268" s="2">
        <f t="shared" si="21"/>
        <v>4.1987971387375653</v>
      </c>
    </row>
    <row r="269" spans="1:7" ht="15" thickBot="1" x14ac:dyDescent="0.4">
      <c r="A269" s="17">
        <v>45508</v>
      </c>
      <c r="B269" s="8">
        <v>-4.0610809999999997</v>
      </c>
      <c r="C269" s="8">
        <v>-18.057355999999999</v>
      </c>
      <c r="D269" s="2">
        <f t="shared" si="22"/>
        <v>14.431291999999999</v>
      </c>
      <c r="E269" s="16">
        <f t="shared" si="19"/>
        <v>1114</v>
      </c>
      <c r="F269" s="7">
        <f t="shared" si="20"/>
        <v>-6.1154586640784823</v>
      </c>
      <c r="G269" s="2">
        <f t="shared" si="21"/>
        <v>4.2204675866645625</v>
      </c>
    </row>
    <row r="270" spans="1:7" ht="15" thickBot="1" x14ac:dyDescent="0.4">
      <c r="A270" s="17">
        <v>45508</v>
      </c>
      <c r="B270" s="8">
        <v>-4.0413329999999998</v>
      </c>
      <c r="C270" s="8">
        <v>-17.955067</v>
      </c>
      <c r="D270" s="2">
        <f t="shared" si="22"/>
        <v>14.375596999999999</v>
      </c>
      <c r="E270" s="16">
        <f t="shared" si="19"/>
        <v>1114</v>
      </c>
      <c r="F270" s="7">
        <f t="shared" si="20"/>
        <v>-6.1154586640784823</v>
      </c>
      <c r="G270" s="2">
        <f t="shared" si="21"/>
        <v>4.3019972703890055</v>
      </c>
    </row>
    <row r="271" spans="1:7" ht="15" thickBot="1" x14ac:dyDescent="0.4">
      <c r="A271" s="24">
        <v>45508</v>
      </c>
      <c r="B271" s="8">
        <v>-4.0633229999999996</v>
      </c>
      <c r="C271" s="8">
        <v>-18.031884000000002</v>
      </c>
      <c r="D271" s="2">
        <f t="shared" si="22"/>
        <v>14.474699999999995</v>
      </c>
      <c r="E271" s="16">
        <f t="shared" si="19"/>
        <v>1114</v>
      </c>
      <c r="F271" s="7">
        <f t="shared" si="20"/>
        <v>-6.1154586640784823</v>
      </c>
      <c r="G271" s="2">
        <f t="shared" si="21"/>
        <v>4.2112607837828353</v>
      </c>
    </row>
    <row r="272" spans="1:7" ht="15" thickBot="1" x14ac:dyDescent="0.4">
      <c r="A272" s="17">
        <v>45510</v>
      </c>
      <c r="B272" s="8">
        <v>-9.4840999999999998</v>
      </c>
      <c r="C272" s="8">
        <v>-63.031632999999999</v>
      </c>
      <c r="D272" s="2">
        <f t="shared" si="22"/>
        <v>12.841166999999999</v>
      </c>
      <c r="E272" s="16">
        <f t="shared" si="19"/>
        <v>1116</v>
      </c>
      <c r="F272" s="7">
        <f t="shared" si="20"/>
        <v>-6.124802370343704</v>
      </c>
      <c r="G272" s="2">
        <f t="shared" si="21"/>
        <v>11.284880564614408</v>
      </c>
    </row>
    <row r="273" spans="1:7" ht="15" thickBot="1" x14ac:dyDescent="0.4">
      <c r="A273" s="17">
        <v>45510</v>
      </c>
      <c r="B273" s="8">
        <v>-9.3201239999999999</v>
      </c>
      <c r="C273" s="8">
        <v>-62.981279000000001</v>
      </c>
      <c r="D273" s="2">
        <f t="shared" si="22"/>
        <v>11.579712999999998</v>
      </c>
      <c r="E273" s="16">
        <f t="shared" si="19"/>
        <v>1116</v>
      </c>
      <c r="F273" s="7">
        <f t="shared" si="20"/>
        <v>-6.124802370343704</v>
      </c>
      <c r="G273" s="2">
        <f t="shared" si="21"/>
        <v>10.210080316949366</v>
      </c>
    </row>
    <row r="274" spans="1:7" ht="15" thickBot="1" x14ac:dyDescent="0.4">
      <c r="A274" s="17">
        <v>45510</v>
      </c>
      <c r="B274" s="9">
        <v>-9.4110309999999995</v>
      </c>
      <c r="C274" s="9">
        <v>-63.383513000000001</v>
      </c>
      <c r="D274" s="2">
        <f t="shared" si="22"/>
        <v>11.904734999999995</v>
      </c>
      <c r="E274" s="16">
        <f t="shared" si="19"/>
        <v>1116</v>
      </c>
      <c r="F274" s="7">
        <f t="shared" si="20"/>
        <v>-6.124802370343704</v>
      </c>
      <c r="G274" s="2">
        <f t="shared" si="21"/>
        <v>10.799298606372693</v>
      </c>
    </row>
    <row r="275" spans="1:7" ht="15" thickBot="1" x14ac:dyDescent="0.4">
      <c r="A275" s="24">
        <v>45510</v>
      </c>
      <c r="B275" s="8">
        <v>-9.8258489999999998</v>
      </c>
      <c r="C275" s="8">
        <v>-63.725715000000001</v>
      </c>
      <c r="D275" s="2">
        <f t="shared" si="22"/>
        <v>14.881076999999998</v>
      </c>
      <c r="E275" s="16">
        <f t="shared" si="19"/>
        <v>1116</v>
      </c>
      <c r="F275" s="7">
        <f t="shared" si="20"/>
        <v>-6.124802370343704</v>
      </c>
      <c r="G275" s="2">
        <f t="shared" si="21"/>
        <v>13.697746154890227</v>
      </c>
    </row>
    <row r="276" spans="1:7" ht="15" thickBot="1" x14ac:dyDescent="0.4">
      <c r="A276" s="17">
        <v>45512</v>
      </c>
      <c r="B276" s="8">
        <v>-7.2151490000000003</v>
      </c>
      <c r="C276" s="8">
        <v>-44.813215</v>
      </c>
      <c r="D276" s="2">
        <f t="shared" si="22"/>
        <v>12.907977000000002</v>
      </c>
      <c r="E276" s="16">
        <f t="shared" si="19"/>
        <v>1118</v>
      </c>
      <c r="F276" s="7">
        <f t="shared" si="20"/>
        <v>-6.1353893399394615</v>
      </c>
      <c r="G276" s="2">
        <f t="shared" si="21"/>
        <v>1.1658809234940504</v>
      </c>
    </row>
    <row r="277" spans="1:7" ht="15" thickBot="1" x14ac:dyDescent="0.4">
      <c r="A277" s="24">
        <v>45512</v>
      </c>
      <c r="B277" s="9">
        <v>-7.3019920000000003</v>
      </c>
      <c r="C277" s="9">
        <v>-45.030461000000003</v>
      </c>
      <c r="D277" s="2">
        <f t="shared" si="22"/>
        <v>13.385475</v>
      </c>
      <c r="E277" s="16">
        <f t="shared" si="19"/>
        <v>1118</v>
      </c>
      <c r="F277" s="7">
        <f t="shared" si="20"/>
        <v>-6.1353893399394615</v>
      </c>
      <c r="G277" s="2">
        <f t="shared" si="21"/>
        <v>1.3609617664603251</v>
      </c>
    </row>
    <row r="278" spans="1:7" ht="15" thickBot="1" x14ac:dyDescent="0.4">
      <c r="A278" s="17">
        <v>45561</v>
      </c>
      <c r="B278" s="8">
        <v>-4.0670570000000001</v>
      </c>
      <c r="C278" s="8">
        <v>-17.427278999999999</v>
      </c>
      <c r="D278" s="2">
        <f t="shared" si="22"/>
        <v>15.109177000000003</v>
      </c>
      <c r="E278" s="16">
        <f t="shared" si="19"/>
        <v>1167</v>
      </c>
      <c r="F278" s="7">
        <f t="shared" si="20"/>
        <v>-6.7265030853776029</v>
      </c>
      <c r="G278" s="2">
        <f t="shared" si="21"/>
        <v>7.0726534810302555</v>
      </c>
    </row>
    <row r="279" spans="1:7" ht="15" thickBot="1" x14ac:dyDescent="0.4">
      <c r="A279" s="17">
        <v>45561</v>
      </c>
      <c r="B279" s="8">
        <v>-4.0200849999999999</v>
      </c>
      <c r="C279" s="8">
        <v>-16.877573999999999</v>
      </c>
      <c r="D279" s="2">
        <f t="shared" si="22"/>
        <v>15.283106</v>
      </c>
      <c r="E279" s="16">
        <f t="shared" si="19"/>
        <v>1167</v>
      </c>
      <c r="F279" s="7">
        <f t="shared" si="20"/>
        <v>-6.7265030853776029</v>
      </c>
      <c r="G279" s="2">
        <f t="shared" si="21"/>
        <v>7.3246988528589707</v>
      </c>
    </row>
    <row r="280" spans="1:7" ht="15" thickBot="1" x14ac:dyDescent="0.4">
      <c r="A280" s="24">
        <v>45561</v>
      </c>
      <c r="B280" s="8">
        <v>-3.9801700000000002</v>
      </c>
      <c r="C280" s="8">
        <v>-16.586031999999999</v>
      </c>
      <c r="D280" s="2">
        <f t="shared" si="22"/>
        <v>15.255328000000002</v>
      </c>
      <c r="E280" s="16">
        <f t="shared" si="19"/>
        <v>1167</v>
      </c>
      <c r="F280" s="7">
        <f t="shared" si="20"/>
        <v>-6.7265030853776029</v>
      </c>
      <c r="G280" s="2">
        <f t="shared" si="21"/>
        <v>7.5423454158396623</v>
      </c>
    </row>
    <row r="281" spans="1:7" ht="15" thickBot="1" x14ac:dyDescent="0.4">
      <c r="A281" s="25">
        <v>45573</v>
      </c>
      <c r="B281" s="8">
        <v>-6.2784769999999996</v>
      </c>
      <c r="C281" s="8">
        <v>-30.861602000000001</v>
      </c>
      <c r="D281" s="2">
        <f t="shared" si="22"/>
        <v>19.366213999999996</v>
      </c>
      <c r="E281" s="16">
        <f t="shared" si="19"/>
        <v>1179</v>
      </c>
      <c r="F281" s="7">
        <f t="shared" si="20"/>
        <v>-6.9394828650714988</v>
      </c>
      <c r="G281" s="2">
        <f t="shared" si="21"/>
        <v>0.43692875365892098</v>
      </c>
    </row>
    <row r="282" spans="1:7" ht="15" thickBot="1" x14ac:dyDescent="0.4">
      <c r="A282" s="26">
        <v>45573</v>
      </c>
      <c r="B282" s="8">
        <v>-6.1978549999999997</v>
      </c>
      <c r="C282" s="8">
        <v>-30.293386000000002</v>
      </c>
      <c r="D282" s="2">
        <f t="shared" si="22"/>
        <v>19.289453999999996</v>
      </c>
      <c r="E282" s="16">
        <f t="shared" si="19"/>
        <v>1179</v>
      </c>
      <c r="F282" s="7">
        <f t="shared" si="20"/>
        <v>-6.9394828650714988</v>
      </c>
      <c r="G282" s="2">
        <f t="shared" si="21"/>
        <v>0.55001189025050978</v>
      </c>
    </row>
    <row r="283" spans="1:7" ht="15" thickBot="1" x14ac:dyDescent="0.4">
      <c r="A283" s="17">
        <v>45561</v>
      </c>
      <c r="B283" s="8">
        <v>-2.7686320000000002</v>
      </c>
      <c r="C283" s="8">
        <v>-18.89019</v>
      </c>
      <c r="D283" s="2">
        <f t="shared" si="22"/>
        <v>3.2588660000000012</v>
      </c>
      <c r="E283" s="16">
        <f t="shared" si="19"/>
        <v>1167</v>
      </c>
      <c r="F283" s="7">
        <f t="shared" si="20"/>
        <v>-6.7265030853776029</v>
      </c>
      <c r="G283" s="2">
        <f t="shared" si="21"/>
        <v>15.664743528468083</v>
      </c>
    </row>
    <row r="284" spans="1:7" ht="15" thickBot="1" x14ac:dyDescent="0.4">
      <c r="A284" s="24">
        <v>45561</v>
      </c>
      <c r="B284" s="9">
        <v>-2.5966170000000002</v>
      </c>
      <c r="C284" s="9">
        <v>-18.298811000000001</v>
      </c>
      <c r="D284" s="2">
        <f t="shared" si="22"/>
        <v>2.4741250000000008</v>
      </c>
      <c r="E284" s="16">
        <f t="shared" si="19"/>
        <v>1167</v>
      </c>
      <c r="F284" s="7">
        <f t="shared" si="20"/>
        <v>-6.7265030853776029</v>
      </c>
      <c r="G284" s="2">
        <f t="shared" si="21"/>
        <v>17.055959078195539</v>
      </c>
    </row>
    <row r="285" spans="1:7" x14ac:dyDescent="0.35">
      <c r="A285" s="4" t="s">
        <v>4</v>
      </c>
      <c r="B285" s="3">
        <f>AVERAGE(B51:B284)</f>
        <v>-6.8031643733905618</v>
      </c>
      <c r="C285" s="3">
        <f>AVERAGE(C51:C284)</f>
        <v>-40.890634240343331</v>
      </c>
      <c r="D285" s="3">
        <f>AVERAGE(D51:D284)</f>
        <v>13.534680746781126</v>
      </c>
      <c r="E285" s="2"/>
      <c r="F285" s="7"/>
      <c r="G285" s="2">
        <f>SUM(G53:G284)</f>
        <v>1899.0573908764991</v>
      </c>
    </row>
    <row r="286" spans="1:7" x14ac:dyDescent="0.35">
      <c r="A286" s="4" t="s">
        <v>5</v>
      </c>
      <c r="B286" s="3">
        <f>MAX(B51:B284)</f>
        <v>-1.56192</v>
      </c>
      <c r="C286" s="3">
        <f>MAX(C51:C284)</f>
        <v>121.640629</v>
      </c>
      <c r="D286" s="3">
        <f>MAX(D51:D284)</f>
        <v>147.262685</v>
      </c>
      <c r="E286" s="2"/>
      <c r="F286" s="7"/>
      <c r="G286" s="2"/>
    </row>
    <row r="287" spans="1:7" x14ac:dyDescent="0.35">
      <c r="A287" s="4" t="s">
        <v>6</v>
      </c>
      <c r="B287" s="3">
        <f>MIN(B51:B284)</f>
        <v>-16.974039999999999</v>
      </c>
      <c r="C287" s="3">
        <f>MIN(C51:C284)</f>
        <v>-347.25849199999999</v>
      </c>
      <c r="D287" s="3">
        <f>MIN(D51:D284)</f>
        <v>-252.61474799999999</v>
      </c>
      <c r="E287" s="2"/>
      <c r="F287" s="7"/>
      <c r="G287" s="2"/>
    </row>
    <row r="288" spans="1:7" x14ac:dyDescent="0.35">
      <c r="A288" s="4" t="s">
        <v>7</v>
      </c>
      <c r="B288" s="3">
        <f>STDEV(B51:B284)</f>
        <v>2.9588931295069458</v>
      </c>
      <c r="C288" s="3">
        <f>STDEV(C51:C284)</f>
        <v>35.928980596695403</v>
      </c>
      <c r="D288" s="3">
        <f>STDEV(D51:D284)</f>
        <v>25.664616996573212</v>
      </c>
      <c r="E288" s="2"/>
      <c r="F288" s="7"/>
      <c r="G288" s="2"/>
    </row>
    <row r="289" spans="1:7" x14ac:dyDescent="0.35">
      <c r="A289" s="4" t="s">
        <v>8</v>
      </c>
      <c r="B289" s="5">
        <f>COUNT(B51:B284)</f>
        <v>233</v>
      </c>
      <c r="C289" s="5">
        <f>COUNT(C51:C284)</f>
        <v>233</v>
      </c>
      <c r="D289" s="5">
        <f>COUNT(D51:D284)</f>
        <v>233</v>
      </c>
      <c r="E289" s="2"/>
      <c r="F289" s="7"/>
      <c r="G289" s="2"/>
    </row>
  </sheetData>
  <mergeCells count="1">
    <mergeCell ref="L42:O42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54E4-E034-41B1-8165-71430003AADA}">
  <dimension ref="A1:U621"/>
  <sheetViews>
    <sheetView topLeftCell="A87" zoomScale="118" zoomScaleNormal="112" workbookViewId="0">
      <selection activeCell="G109" sqref="G109"/>
    </sheetView>
  </sheetViews>
  <sheetFormatPr defaultColWidth="8.81640625" defaultRowHeight="14.5" x14ac:dyDescent="0.35"/>
  <cols>
    <col min="1" max="1" width="16.54296875" customWidth="1"/>
    <col min="2" max="3" width="9.26953125" bestFit="1" customWidth="1"/>
    <col min="4" max="4" width="8.81640625" bestFit="1" customWidth="1"/>
    <col min="5" max="5" width="10.453125" bestFit="1" customWidth="1"/>
    <col min="6" max="6" width="9.1796875" bestFit="1" customWidth="1"/>
    <col min="7" max="7" width="8.81640625" bestFit="1" customWidth="1"/>
    <col min="11" max="11" width="11.54296875" customWidth="1"/>
    <col min="19" max="19" width="16.72656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6" t="s">
        <v>14</v>
      </c>
      <c r="I1" s="2">
        <v>-11.967214277084162</v>
      </c>
      <c r="S1" t="s">
        <v>22</v>
      </c>
      <c r="T1" t="s">
        <v>20</v>
      </c>
      <c r="U1" t="s">
        <v>21</v>
      </c>
    </row>
    <row r="2" spans="1:21" x14ac:dyDescent="0.35">
      <c r="A2" s="19">
        <v>37530.416666666664</v>
      </c>
      <c r="B2">
        <v>-11.38</v>
      </c>
      <c r="C2">
        <v>-74.53</v>
      </c>
      <c r="D2" s="2">
        <f t="shared" ref="D2:D45" si="0">C2-8*B2</f>
        <v>16.510000000000005</v>
      </c>
      <c r="E2" s="16">
        <v>0</v>
      </c>
      <c r="F2" s="7"/>
      <c r="G2" s="2"/>
      <c r="H2" s="6" t="s">
        <v>13</v>
      </c>
      <c r="I2" s="2">
        <v>-0.53759273186165046</v>
      </c>
      <c r="S2" s="19">
        <v>37530.416666666664</v>
      </c>
      <c r="T2">
        <v>-11.38</v>
      </c>
      <c r="U2">
        <v>-74.53</v>
      </c>
    </row>
    <row r="3" spans="1:21" x14ac:dyDescent="0.35">
      <c r="A3" s="19">
        <v>37747.5625</v>
      </c>
      <c r="B3">
        <v>-13.18</v>
      </c>
      <c r="C3">
        <v>-88.9</v>
      </c>
      <c r="D3" s="2">
        <f t="shared" si="0"/>
        <v>16.539999999999992</v>
      </c>
      <c r="E3" s="16">
        <f t="shared" ref="E3:E46" si="1">A3-$A$2</f>
        <v>217.14583333333576</v>
      </c>
      <c r="F3" s="7">
        <f t="shared" ref="F3:F46" si="2">$I$1+$I$2*COS((2*PI()/365)*E3+$I$3)</f>
        <v>-12.490854431474862</v>
      </c>
      <c r="G3" s="2">
        <f t="shared" ref="G3:G46" si="3">(F3-B3)^2</f>
        <v>0.47492161461783566</v>
      </c>
      <c r="H3" s="6" t="s">
        <v>12</v>
      </c>
      <c r="I3" s="2">
        <v>9.0567055183058418</v>
      </c>
      <c r="S3" s="19">
        <v>37747.5625</v>
      </c>
      <c r="T3">
        <v>-13.18</v>
      </c>
      <c r="U3">
        <v>-88.9</v>
      </c>
    </row>
    <row r="4" spans="1:21" x14ac:dyDescent="0.35">
      <c r="A4" s="19">
        <v>37804.579861111109</v>
      </c>
      <c r="B4">
        <v>-12.55</v>
      </c>
      <c r="C4">
        <v>-85.13</v>
      </c>
      <c r="D4" s="2">
        <f t="shared" si="0"/>
        <v>15.27000000000001</v>
      </c>
      <c r="E4" s="16">
        <f t="shared" si="1"/>
        <v>274.16319444444525</v>
      </c>
      <c r="F4" s="7">
        <f t="shared" si="2"/>
        <v>-12.157077076177503</v>
      </c>
      <c r="G4" s="2">
        <f t="shared" si="3"/>
        <v>0.1543884240652206</v>
      </c>
      <c r="S4" s="19">
        <v>37804.579861111109</v>
      </c>
      <c r="T4">
        <v>-12.55</v>
      </c>
      <c r="U4">
        <v>-85.13</v>
      </c>
    </row>
    <row r="5" spans="1:21" x14ac:dyDescent="0.35">
      <c r="A5" s="19">
        <v>37839.586805555555</v>
      </c>
      <c r="B5">
        <v>-10.87</v>
      </c>
      <c r="C5">
        <v>-71.83</v>
      </c>
      <c r="D5" s="2">
        <f t="shared" si="0"/>
        <v>15.129999999999995</v>
      </c>
      <c r="E5" s="16">
        <f t="shared" si="1"/>
        <v>309.17013888889051</v>
      </c>
      <c r="F5" s="7">
        <f t="shared" si="2"/>
        <v>-11.838561918180281</v>
      </c>
      <c r="G5" s="2">
        <f t="shared" si="3"/>
        <v>0.93811218934906604</v>
      </c>
      <c r="S5" s="19">
        <v>37839.586805555555</v>
      </c>
      <c r="T5">
        <v>-10.87</v>
      </c>
      <c r="U5">
        <v>-71.83</v>
      </c>
    </row>
    <row r="6" spans="1:21" x14ac:dyDescent="0.35">
      <c r="A6" s="19">
        <v>37957.5625</v>
      </c>
      <c r="B6">
        <v>-12.57</v>
      </c>
      <c r="C6">
        <v>-84.03</v>
      </c>
      <c r="D6" s="2">
        <f t="shared" si="0"/>
        <v>16.53</v>
      </c>
      <c r="E6" s="16">
        <f t="shared" si="1"/>
        <v>427.14583333333576</v>
      </c>
      <c r="F6" s="7">
        <f t="shared" si="2"/>
        <v>-11.556636533877164</v>
      </c>
      <c r="G6" s="2">
        <f t="shared" si="3"/>
        <v>1.0269055144724888</v>
      </c>
      <c r="S6" s="19">
        <v>37957.5625</v>
      </c>
      <c r="T6">
        <v>-12.57</v>
      </c>
      <c r="U6">
        <v>-84.03</v>
      </c>
    </row>
    <row r="7" spans="1:21" x14ac:dyDescent="0.35">
      <c r="A7" s="19">
        <v>38064.527777777781</v>
      </c>
      <c r="B7">
        <v>-12.02</v>
      </c>
      <c r="C7">
        <v>-79.37</v>
      </c>
      <c r="D7" s="2">
        <f t="shared" si="0"/>
        <v>16.789999999999992</v>
      </c>
      <c r="E7" s="16">
        <f t="shared" si="1"/>
        <v>534.11111111111677</v>
      </c>
      <c r="F7" s="7">
        <f t="shared" si="2"/>
        <v>-12.411347916639084</v>
      </c>
      <c r="G7" s="2">
        <f t="shared" si="3"/>
        <v>0.15315319185775167</v>
      </c>
      <c r="S7" s="19">
        <v>38064.527777777781</v>
      </c>
      <c r="T7">
        <v>-12.02</v>
      </c>
      <c r="U7">
        <v>-79.37</v>
      </c>
    </row>
    <row r="8" spans="1:21" x14ac:dyDescent="0.35">
      <c r="A8" s="19">
        <v>38111.552083333336</v>
      </c>
      <c r="B8">
        <v>-12.85</v>
      </c>
      <c r="C8">
        <v>-86.85</v>
      </c>
      <c r="D8" s="2">
        <f t="shared" si="0"/>
        <v>15.950000000000003</v>
      </c>
      <c r="E8" s="16">
        <f t="shared" si="1"/>
        <v>581.13541666667152</v>
      </c>
      <c r="F8" s="7">
        <f t="shared" si="2"/>
        <v>-12.492891625918164</v>
      </c>
      <c r="G8" s="2">
        <f t="shared" si="3"/>
        <v>0.12752639083937248</v>
      </c>
      <c r="S8" s="19">
        <v>38111.552083333336</v>
      </c>
      <c r="T8">
        <v>-12.85</v>
      </c>
      <c r="U8">
        <v>-86.85</v>
      </c>
    </row>
    <row r="9" spans="1:21" x14ac:dyDescent="0.35">
      <c r="A9" s="19">
        <v>38139.5</v>
      </c>
      <c r="B9">
        <v>-12.25</v>
      </c>
      <c r="C9">
        <v>-81</v>
      </c>
      <c r="D9" s="2">
        <f t="shared" si="0"/>
        <v>17</v>
      </c>
      <c r="E9" s="16">
        <f t="shared" si="1"/>
        <v>609.08333333333576</v>
      </c>
      <c r="F9" s="7">
        <f t="shared" si="2"/>
        <v>-12.381133036845259</v>
      </c>
      <c r="G9" s="2">
        <f t="shared" si="3"/>
        <v>1.7195873352260173E-2</v>
      </c>
      <c r="S9" s="19">
        <v>38139.5</v>
      </c>
      <c r="T9">
        <v>-12.25</v>
      </c>
      <c r="U9">
        <v>-81</v>
      </c>
    </row>
    <row r="10" spans="1:21" x14ac:dyDescent="0.35">
      <c r="A10" s="19">
        <v>38176.378472222219</v>
      </c>
      <c r="B10">
        <v>-11.99</v>
      </c>
      <c r="C10">
        <v>-80.16</v>
      </c>
      <c r="D10" s="2">
        <f t="shared" si="0"/>
        <v>15.760000000000005</v>
      </c>
      <c r="E10" s="16">
        <f t="shared" si="1"/>
        <v>645.96180555555475</v>
      </c>
      <c r="F10" s="7">
        <f t="shared" si="2"/>
        <v>-12.097051073698795</v>
      </c>
      <c r="G10" s="2">
        <f t="shared" si="3"/>
        <v>1.1459932380064807E-2</v>
      </c>
      <c r="S10" s="19">
        <v>38176.378472222219</v>
      </c>
      <c r="T10">
        <v>-11.99</v>
      </c>
      <c r="U10">
        <v>-80.16</v>
      </c>
    </row>
    <row r="11" spans="1:21" x14ac:dyDescent="0.35">
      <c r="A11" s="19">
        <v>38202.541666666664</v>
      </c>
      <c r="B11">
        <v>-11.34</v>
      </c>
      <c r="C11">
        <v>-76.78</v>
      </c>
      <c r="D11" s="2">
        <f t="shared" si="0"/>
        <v>13.939999999999998</v>
      </c>
      <c r="E11" s="16">
        <f t="shared" si="1"/>
        <v>672.125</v>
      </c>
      <c r="F11" s="7">
        <f t="shared" si="2"/>
        <v>-11.857014088404432</v>
      </c>
      <c r="G11" s="2">
        <f t="shared" si="3"/>
        <v>0.26730356760866569</v>
      </c>
      <c r="S11" s="19">
        <v>38202.541666666664</v>
      </c>
      <c r="T11">
        <v>-11.34</v>
      </c>
      <c r="U11">
        <v>-76.78</v>
      </c>
    </row>
    <row r="12" spans="1:21" x14ac:dyDescent="0.35">
      <c r="A12" s="19">
        <v>38265.520833333336</v>
      </c>
      <c r="B12">
        <v>-11.74</v>
      </c>
      <c r="C12">
        <v>-78.45</v>
      </c>
      <c r="D12" s="2">
        <f t="shared" si="0"/>
        <v>15.469999999999999</v>
      </c>
      <c r="E12" s="16">
        <f t="shared" si="1"/>
        <v>735.10416666667152</v>
      </c>
      <c r="F12" s="7">
        <f t="shared" si="2"/>
        <v>-11.450588810904694</v>
      </c>
      <c r="G12" s="2">
        <f t="shared" si="3"/>
        <v>8.3758836373558937E-2</v>
      </c>
      <c r="S12" s="19">
        <v>38265.520833333336</v>
      </c>
      <c r="T12">
        <v>-11.74</v>
      </c>
      <c r="U12">
        <v>-78.45</v>
      </c>
    </row>
    <row r="13" spans="1:21" x14ac:dyDescent="0.35">
      <c r="A13" s="19">
        <v>38293.447916666664</v>
      </c>
      <c r="B13">
        <v>-11.53</v>
      </c>
      <c r="C13">
        <v>-77.41</v>
      </c>
      <c r="D13" s="2">
        <f t="shared" si="0"/>
        <v>14.829999999999998</v>
      </c>
      <c r="E13" s="16">
        <f t="shared" si="1"/>
        <v>763.03125</v>
      </c>
      <c r="F13" s="7">
        <f t="shared" si="2"/>
        <v>-11.440394749321655</v>
      </c>
      <c r="G13" s="2">
        <f t="shared" si="3"/>
        <v>8.0291009491289499E-3</v>
      </c>
      <c r="S13" s="19">
        <v>38293.447916666664</v>
      </c>
      <c r="T13">
        <v>-11.53</v>
      </c>
      <c r="U13">
        <v>-77.41</v>
      </c>
    </row>
    <row r="14" spans="1:21" x14ac:dyDescent="0.35">
      <c r="A14" s="19">
        <v>38328.520833333336</v>
      </c>
      <c r="B14">
        <v>-11.55</v>
      </c>
      <c r="C14">
        <v>-78.739999999999995</v>
      </c>
      <c r="D14" s="2">
        <f t="shared" si="0"/>
        <v>13.660000000000011</v>
      </c>
      <c r="E14" s="16">
        <f t="shared" si="1"/>
        <v>798.10416666667152</v>
      </c>
      <c r="F14" s="7">
        <f t="shared" si="2"/>
        <v>-11.594326409444539</v>
      </c>
      <c r="G14" s="2">
        <f t="shared" si="3"/>
        <v>1.9648305742448794E-3</v>
      </c>
      <c r="S14" s="19">
        <v>38328.520833333336</v>
      </c>
      <c r="T14">
        <v>-11.55</v>
      </c>
      <c r="U14">
        <v>-78.739999999999995</v>
      </c>
    </row>
    <row r="15" spans="1:21" x14ac:dyDescent="0.35">
      <c r="A15" s="19">
        <v>38356.576388888891</v>
      </c>
      <c r="B15">
        <v>-11.72</v>
      </c>
      <c r="C15">
        <v>-78.260000000000005</v>
      </c>
      <c r="D15" s="2">
        <f t="shared" si="0"/>
        <v>15.5</v>
      </c>
      <c r="E15" s="16">
        <f t="shared" si="1"/>
        <v>826.15972222222626</v>
      </c>
      <c r="F15" s="7">
        <f t="shared" si="2"/>
        <v>-11.816811474929501</v>
      </c>
      <c r="G15" s="2">
        <f t="shared" si="3"/>
        <v>9.3724616780253654E-3</v>
      </c>
      <c r="S15" s="19">
        <v>38356.576388888891</v>
      </c>
      <c r="T15">
        <v>-11.72</v>
      </c>
      <c r="U15">
        <v>-78.260000000000005</v>
      </c>
    </row>
    <row r="16" spans="1:21" x14ac:dyDescent="0.35">
      <c r="A16" s="19">
        <v>38384.614583333336</v>
      </c>
      <c r="B16">
        <v>-11.67</v>
      </c>
      <c r="C16">
        <v>-78.03</v>
      </c>
      <c r="D16" s="2">
        <f t="shared" si="0"/>
        <v>15.329999999999998</v>
      </c>
      <c r="E16" s="16">
        <f t="shared" si="1"/>
        <v>854.19791666667152</v>
      </c>
      <c r="F16" s="7">
        <f t="shared" si="2"/>
        <v>-12.073543124026102</v>
      </c>
      <c r="G16" s="2">
        <f t="shared" si="3"/>
        <v>0.16284705294874616</v>
      </c>
      <c r="S16" s="19">
        <v>38384.614583333336</v>
      </c>
      <c r="T16">
        <v>-11.67</v>
      </c>
      <c r="U16">
        <v>-78.03</v>
      </c>
    </row>
    <row r="17" spans="1:21" x14ac:dyDescent="0.35">
      <c r="A17" s="19">
        <v>38447.552083333336</v>
      </c>
      <c r="B17">
        <v>-13.11</v>
      </c>
      <c r="C17">
        <v>-90.45</v>
      </c>
      <c r="D17" s="2">
        <f t="shared" si="0"/>
        <v>14.429999999999993</v>
      </c>
      <c r="E17" s="16">
        <f t="shared" si="1"/>
        <v>917.13541666667152</v>
      </c>
      <c r="F17" s="7">
        <f t="shared" si="2"/>
        <v>-12.482623259996567</v>
      </c>
      <c r="G17" s="2">
        <f t="shared" si="3"/>
        <v>0.3936015738973348</v>
      </c>
      <c r="S17" s="19">
        <v>38447.552083333336</v>
      </c>
      <c r="T17">
        <v>-13.11</v>
      </c>
      <c r="U17">
        <v>-90.45</v>
      </c>
    </row>
    <row r="18" spans="1:21" x14ac:dyDescent="0.35">
      <c r="A18" s="19">
        <v>38475.520833333336</v>
      </c>
      <c r="B18">
        <v>-12.49</v>
      </c>
      <c r="C18">
        <v>-83.62</v>
      </c>
      <c r="D18" s="2">
        <f t="shared" si="0"/>
        <v>16.299999999999997</v>
      </c>
      <c r="E18" s="16">
        <f t="shared" si="1"/>
        <v>945.10416666667152</v>
      </c>
      <c r="F18" s="7">
        <f t="shared" si="2"/>
        <v>-12.494806836391996</v>
      </c>
      <c r="G18" s="2">
        <f t="shared" si="3"/>
        <v>2.3105676099416856E-5</v>
      </c>
      <c r="S18" s="19">
        <v>38475.520833333336</v>
      </c>
      <c r="T18">
        <v>-12.49</v>
      </c>
      <c r="U18">
        <v>-83.62</v>
      </c>
    </row>
    <row r="19" spans="1:21" x14ac:dyDescent="0.35">
      <c r="A19" s="19">
        <v>38503.552083333336</v>
      </c>
      <c r="B19">
        <v>-12.62</v>
      </c>
      <c r="C19">
        <v>-83.77</v>
      </c>
      <c r="D19" s="2">
        <f t="shared" si="0"/>
        <v>17.189999999999998</v>
      </c>
      <c r="E19" s="16">
        <f t="shared" si="1"/>
        <v>973.13541666667152</v>
      </c>
      <c r="F19" s="7">
        <f t="shared" si="2"/>
        <v>-12.38667530261521</v>
      </c>
      <c r="G19" s="2">
        <f t="shared" si="3"/>
        <v>5.4440414409703625E-2</v>
      </c>
      <c r="S19" s="19">
        <v>38503.552083333336</v>
      </c>
      <c r="T19">
        <v>-12.62</v>
      </c>
      <c r="U19">
        <v>-83.77</v>
      </c>
    </row>
    <row r="20" spans="1:21" x14ac:dyDescent="0.35">
      <c r="A20" s="19">
        <v>38538.4375</v>
      </c>
      <c r="B20">
        <v>-12.61</v>
      </c>
      <c r="C20">
        <v>-83.96</v>
      </c>
      <c r="D20" s="2">
        <f t="shared" ref="D20:D31" si="4">C20-8*B20</f>
        <v>16.920000000000002</v>
      </c>
      <c r="E20" s="16">
        <f t="shared" ref="E20:E31" si="5">A20-$A$2</f>
        <v>1008.0208333333358</v>
      </c>
      <c r="F20" s="7">
        <f t="shared" ref="F20:F31" si="6">$I$1+$I$2*COS((2*PI()/365)*E20+$I$3)</f>
        <v>-12.123284192880933</v>
      </c>
      <c r="G20" s="2">
        <f t="shared" ref="G20:G31" si="7">(F20-B20)^2</f>
        <v>0.23689227689956477</v>
      </c>
      <c r="S20" s="19">
        <v>38538.4375</v>
      </c>
      <c r="T20">
        <v>-12.61</v>
      </c>
      <c r="U20">
        <v>-83.96</v>
      </c>
    </row>
    <row r="21" spans="1:21" x14ac:dyDescent="0.35">
      <c r="A21" s="19">
        <v>38566.552083333336</v>
      </c>
      <c r="B21">
        <v>-11.91</v>
      </c>
      <c r="C21">
        <v>-78.81</v>
      </c>
      <c r="D21" s="2">
        <f t="shared" si="4"/>
        <v>16.47</v>
      </c>
      <c r="E21" s="16">
        <f t="shared" si="5"/>
        <v>1036.1354166666715</v>
      </c>
      <c r="F21" s="7">
        <f t="shared" si="6"/>
        <v>-11.865993006055778</v>
      </c>
      <c r="G21" s="2">
        <f t="shared" si="7"/>
        <v>1.9366155160068334E-3</v>
      </c>
      <c r="S21" s="19">
        <v>38566.552083333336</v>
      </c>
      <c r="T21">
        <v>-11.91</v>
      </c>
      <c r="U21">
        <v>-78.81</v>
      </c>
    </row>
    <row r="22" spans="1:21" x14ac:dyDescent="0.35">
      <c r="A22" s="19">
        <v>38602.5625</v>
      </c>
      <c r="B22">
        <v>-11.5</v>
      </c>
      <c r="C22">
        <v>-76.94</v>
      </c>
      <c r="D22" s="2">
        <f t="shared" si="4"/>
        <v>15.060000000000002</v>
      </c>
      <c r="E22" s="16">
        <f t="shared" si="5"/>
        <v>1072.1458333333358</v>
      </c>
      <c r="F22" s="7">
        <f t="shared" si="6"/>
        <v>-11.578099521891994</v>
      </c>
      <c r="G22" s="2">
        <f t="shared" si="7"/>
        <v>6.0995353197581172E-3</v>
      </c>
      <c r="S22" s="19">
        <v>38602.5625</v>
      </c>
      <c r="T22">
        <v>-11.5</v>
      </c>
      <c r="U22">
        <v>-76.94</v>
      </c>
    </row>
    <row r="23" spans="1:21" x14ac:dyDescent="0.35">
      <c r="A23" s="19">
        <v>38629.53125</v>
      </c>
      <c r="B23">
        <v>-11.47</v>
      </c>
      <c r="C23">
        <v>-77.099999999999994</v>
      </c>
      <c r="D23" s="2">
        <f t="shared" si="4"/>
        <v>14.660000000000011</v>
      </c>
      <c r="E23" s="16">
        <f t="shared" si="5"/>
        <v>1099.1145833333358</v>
      </c>
      <c r="F23" s="7">
        <f t="shared" si="6"/>
        <v>-11.453196297797703</v>
      </c>
      <c r="G23" s="2">
        <f t="shared" si="7"/>
        <v>2.8236440770349933E-4</v>
      </c>
      <c r="S23" s="19">
        <v>38629.53125</v>
      </c>
      <c r="T23">
        <v>-11.47</v>
      </c>
      <c r="U23">
        <v>-77.099999999999994</v>
      </c>
    </row>
    <row r="24" spans="1:21" x14ac:dyDescent="0.35">
      <c r="A24" s="19">
        <v>38657.59375</v>
      </c>
      <c r="B24">
        <v>-12.12</v>
      </c>
      <c r="C24">
        <v>-83.11</v>
      </c>
      <c r="D24" s="2">
        <f t="shared" si="4"/>
        <v>13.849999999999994</v>
      </c>
      <c r="E24" s="16">
        <f t="shared" si="5"/>
        <v>1127.1770833333358</v>
      </c>
      <c r="F24" s="7">
        <f t="shared" si="6"/>
        <v>-11.438877202713925</v>
      </c>
      <c r="G24" s="2">
        <f t="shared" si="7"/>
        <v>0.46392826498280604</v>
      </c>
      <c r="S24" s="19">
        <v>38657.59375</v>
      </c>
      <c r="T24">
        <v>-12.12</v>
      </c>
      <c r="U24">
        <v>-83.11</v>
      </c>
    </row>
    <row r="25" spans="1:21" x14ac:dyDescent="0.35">
      <c r="A25" s="19">
        <v>38691.489583333336</v>
      </c>
      <c r="B25">
        <v>-11.71</v>
      </c>
      <c r="C25">
        <v>-79.56</v>
      </c>
      <c r="D25" s="2">
        <f t="shared" si="4"/>
        <v>14.120000000000005</v>
      </c>
      <c r="E25" s="16">
        <f t="shared" si="5"/>
        <v>1161.0729166666715</v>
      </c>
      <c r="F25" s="7">
        <f t="shared" si="6"/>
        <v>-11.58101646798802</v>
      </c>
      <c r="G25" s="2">
        <f t="shared" si="7"/>
        <v>1.6636751530285723E-2</v>
      </c>
      <c r="S25" s="19">
        <v>38691.489583333336</v>
      </c>
      <c r="T25">
        <v>-11.71</v>
      </c>
      <c r="U25">
        <v>-79.56</v>
      </c>
    </row>
    <row r="26" spans="1:21" x14ac:dyDescent="0.35">
      <c r="A26" s="19">
        <v>38720.59375</v>
      </c>
      <c r="B26">
        <v>-12.03</v>
      </c>
      <c r="C26">
        <v>-82.31</v>
      </c>
      <c r="D26" s="2">
        <f t="shared" si="4"/>
        <v>13.929999999999993</v>
      </c>
      <c r="E26" s="16">
        <f t="shared" si="5"/>
        <v>1190.1770833333358</v>
      </c>
      <c r="F26" s="7">
        <f t="shared" si="6"/>
        <v>-11.808102974968941</v>
      </c>
      <c r="G26" s="2">
        <f t="shared" si="7"/>
        <v>4.9238289717634137E-2</v>
      </c>
      <c r="S26" s="19">
        <v>38720.59375</v>
      </c>
      <c r="T26">
        <v>-12.03</v>
      </c>
      <c r="U26">
        <v>-82.31</v>
      </c>
    </row>
    <row r="27" spans="1:21" x14ac:dyDescent="0.35">
      <c r="A27" s="19">
        <v>38755.447916666664</v>
      </c>
      <c r="B27">
        <v>-12.85</v>
      </c>
      <c r="C27">
        <v>-86.12</v>
      </c>
      <c r="D27" s="2">
        <f t="shared" si="4"/>
        <v>16.679999999999993</v>
      </c>
      <c r="E27" s="16">
        <f t="shared" si="5"/>
        <v>1225.03125</v>
      </c>
      <c r="F27" s="7">
        <f t="shared" si="6"/>
        <v>-12.125835198203227</v>
      </c>
      <c r="G27" s="2">
        <f t="shared" si="7"/>
        <v>0.52441466016135951</v>
      </c>
      <c r="S27" s="19">
        <v>38755.447916666664</v>
      </c>
      <c r="T27">
        <v>-12.85</v>
      </c>
      <c r="U27">
        <v>-86.12</v>
      </c>
    </row>
    <row r="28" spans="1:21" x14ac:dyDescent="0.35">
      <c r="A28" s="19">
        <v>38784.572916666664</v>
      </c>
      <c r="B28">
        <v>-12.23</v>
      </c>
      <c r="C28">
        <v>-81.44</v>
      </c>
      <c r="D28" s="2">
        <f t="shared" si="4"/>
        <v>16.400000000000006</v>
      </c>
      <c r="E28" s="16">
        <f t="shared" si="5"/>
        <v>1254.15625</v>
      </c>
      <c r="F28" s="7">
        <f t="shared" si="6"/>
        <v>-12.353189055987672</v>
      </c>
      <c r="G28" s="2">
        <f t="shared" si="7"/>
        <v>1.5175543515133633E-2</v>
      </c>
      <c r="S28" s="19">
        <v>38784.572916666664</v>
      </c>
      <c r="T28">
        <v>-12.23</v>
      </c>
      <c r="U28">
        <v>-81.44</v>
      </c>
    </row>
    <row r="29" spans="1:21" x14ac:dyDescent="0.35">
      <c r="A29" s="19">
        <v>38811.611111111109</v>
      </c>
      <c r="B29">
        <v>-13.07</v>
      </c>
      <c r="C29">
        <v>-88.78</v>
      </c>
      <c r="D29" s="2">
        <f t="shared" si="4"/>
        <v>15.780000000000001</v>
      </c>
      <c r="E29" s="16">
        <f t="shared" si="5"/>
        <v>1281.1944444444453</v>
      </c>
      <c r="F29" s="7">
        <f t="shared" si="6"/>
        <v>-12.480080066253516</v>
      </c>
      <c r="G29" s="2">
        <f t="shared" si="7"/>
        <v>0.34800552823145686</v>
      </c>
      <c r="S29" s="19">
        <v>38811.611111111109</v>
      </c>
      <c r="T29">
        <v>-13.07</v>
      </c>
      <c r="U29">
        <v>-88.78</v>
      </c>
    </row>
    <row r="30" spans="1:21" x14ac:dyDescent="0.35">
      <c r="A30" s="19">
        <v>38839.447916666664</v>
      </c>
      <c r="B30">
        <v>-12</v>
      </c>
      <c r="C30">
        <v>-84.04</v>
      </c>
      <c r="D30" s="2">
        <f t="shared" si="4"/>
        <v>11.959999999999994</v>
      </c>
      <c r="E30" s="16">
        <f t="shared" si="5"/>
        <v>1309.03125</v>
      </c>
      <c r="F30" s="7">
        <f t="shared" si="6"/>
        <v>-12.496622948402571</v>
      </c>
      <c r="G30" s="2">
        <f t="shared" si="7"/>
        <v>0.24663435288006275</v>
      </c>
      <c r="S30" s="19">
        <v>38839.447916666664</v>
      </c>
      <c r="T30">
        <v>-12</v>
      </c>
      <c r="U30">
        <v>-84.04</v>
      </c>
    </row>
    <row r="31" spans="1:21" x14ac:dyDescent="0.35">
      <c r="A31" s="19">
        <v>38874.427083333336</v>
      </c>
      <c r="B31">
        <v>-12.63</v>
      </c>
      <c r="C31">
        <v>-86.07</v>
      </c>
      <c r="D31" s="2">
        <f t="shared" si="4"/>
        <v>14.970000000000013</v>
      </c>
      <c r="E31" s="16">
        <f t="shared" si="5"/>
        <v>1344.0104166666715</v>
      </c>
      <c r="F31" s="7">
        <f t="shared" si="6"/>
        <v>-12.350584675249234</v>
      </c>
      <c r="G31" s="2">
        <f t="shared" si="7"/>
        <v>7.8072923705576544E-2</v>
      </c>
      <c r="S31" s="19">
        <v>38874.427083333336</v>
      </c>
      <c r="T31">
        <v>-12.63</v>
      </c>
      <c r="U31">
        <v>-86.07</v>
      </c>
    </row>
    <row r="32" spans="1:21" x14ac:dyDescent="0.35">
      <c r="A32" s="19">
        <v>38903.472222222219</v>
      </c>
      <c r="B32">
        <v>-12.15</v>
      </c>
      <c r="C32">
        <v>-80.959999999999994</v>
      </c>
      <c r="D32" s="2">
        <f t="shared" si="0"/>
        <v>16.240000000000009</v>
      </c>
      <c r="E32" s="16">
        <f t="shared" si="1"/>
        <v>1373.0555555555547</v>
      </c>
      <c r="F32" s="7">
        <f t="shared" si="2"/>
        <v>-12.122976676484541</v>
      </c>
      <c r="G32" s="2">
        <f t="shared" si="3"/>
        <v>7.3026001382118925E-4</v>
      </c>
      <c r="S32" s="19">
        <v>38903.472222222219</v>
      </c>
      <c r="T32">
        <v>-12.15</v>
      </c>
      <c r="U32">
        <v>-80.959999999999994</v>
      </c>
    </row>
    <row r="33" spans="1:21" x14ac:dyDescent="0.35">
      <c r="A33" s="19">
        <v>38930.4375</v>
      </c>
      <c r="B33">
        <v>-12.15</v>
      </c>
      <c r="C33">
        <v>-81.459999999999994</v>
      </c>
      <c r="D33" s="2">
        <f t="shared" si="0"/>
        <v>15.740000000000009</v>
      </c>
      <c r="E33" s="16">
        <f t="shared" si="1"/>
        <v>1400.0208333333358</v>
      </c>
      <c r="F33" s="7">
        <f t="shared" si="2"/>
        <v>-11.876141143144695</v>
      </c>
      <c r="G33" s="2">
        <f t="shared" si="3"/>
        <v>7.4998673478094732E-2</v>
      </c>
      <c r="S33" s="19">
        <v>38930.4375</v>
      </c>
      <c r="T33">
        <v>-12.15</v>
      </c>
      <c r="U33">
        <v>-81.459999999999994</v>
      </c>
    </row>
    <row r="34" spans="1:21" x14ac:dyDescent="0.35">
      <c r="A34" s="19">
        <v>38965.416666666664</v>
      </c>
      <c r="B34">
        <v>-12.08</v>
      </c>
      <c r="C34">
        <v>-82.25</v>
      </c>
      <c r="D34" s="2">
        <f t="shared" si="0"/>
        <v>14.39</v>
      </c>
      <c r="E34" s="16">
        <f t="shared" si="1"/>
        <v>1435</v>
      </c>
      <c r="F34" s="7">
        <f t="shared" si="2"/>
        <v>-11.592063888498455</v>
      </c>
      <c r="G34" s="2">
        <f t="shared" si="3"/>
        <v>0.23808164890724839</v>
      </c>
      <c r="S34" s="19">
        <v>38965.416666666664</v>
      </c>
      <c r="T34">
        <v>-12.08</v>
      </c>
      <c r="U34">
        <v>-82.25</v>
      </c>
    </row>
    <row r="35" spans="1:21" x14ac:dyDescent="0.35">
      <c r="A35" s="19">
        <v>38993.4375</v>
      </c>
      <c r="B35">
        <v>-11.44</v>
      </c>
      <c r="C35">
        <v>-77.31</v>
      </c>
      <c r="D35" s="2">
        <f t="shared" si="0"/>
        <v>14.209999999999994</v>
      </c>
      <c r="E35" s="16">
        <f t="shared" si="1"/>
        <v>1463.0208333333358</v>
      </c>
      <c r="F35" s="7">
        <f t="shared" si="2"/>
        <v>-11.456251760361114</v>
      </c>
      <c r="G35" s="2">
        <f t="shared" si="3"/>
        <v>2.6411971483510793E-4</v>
      </c>
      <c r="S35" s="19">
        <v>38993.4375</v>
      </c>
      <c r="T35">
        <v>-11.44</v>
      </c>
      <c r="U35">
        <v>-77.31</v>
      </c>
    </row>
    <row r="36" spans="1:21" x14ac:dyDescent="0.35">
      <c r="A36" s="19">
        <v>39028.534722222219</v>
      </c>
      <c r="B36">
        <v>-11.71</v>
      </c>
      <c r="C36">
        <v>-79.900000000000006</v>
      </c>
      <c r="D36" s="2">
        <f t="shared" si="0"/>
        <v>13.780000000000001</v>
      </c>
      <c r="E36" s="16">
        <f t="shared" si="1"/>
        <v>1498.1180555555547</v>
      </c>
      <c r="F36" s="7">
        <f t="shared" si="2"/>
        <v>-11.451778128726602</v>
      </c>
      <c r="G36" s="2">
        <f t="shared" si="3"/>
        <v>6.6678534803935846E-2</v>
      </c>
      <c r="S36" s="19">
        <v>39028.534722222219</v>
      </c>
      <c r="T36">
        <v>-11.71</v>
      </c>
      <c r="U36">
        <v>-79.900000000000006</v>
      </c>
    </row>
    <row r="37" spans="1:21" x14ac:dyDescent="0.35">
      <c r="A37" s="19">
        <v>39056.552083333336</v>
      </c>
      <c r="B37">
        <v>-11.42</v>
      </c>
      <c r="C37">
        <v>-75.7</v>
      </c>
      <c r="D37" s="2">
        <f t="shared" si="0"/>
        <v>15.659999999999997</v>
      </c>
      <c r="E37" s="16">
        <f t="shared" si="1"/>
        <v>1526.1354166666715</v>
      </c>
      <c r="F37" s="7">
        <f t="shared" si="2"/>
        <v>-11.581419046456428</v>
      </c>
      <c r="G37" s="2">
        <f t="shared" si="3"/>
        <v>2.605610855890261E-2</v>
      </c>
      <c r="S37" s="19">
        <v>39056.552083333336</v>
      </c>
      <c r="T37">
        <v>-11.42</v>
      </c>
      <c r="U37">
        <v>-75.7</v>
      </c>
    </row>
    <row r="38" spans="1:21" x14ac:dyDescent="0.35">
      <c r="A38" s="19">
        <v>39085.541666666664</v>
      </c>
      <c r="B38">
        <v>-11.37</v>
      </c>
      <c r="C38">
        <v>-78.239999999999995</v>
      </c>
      <c r="D38" s="2">
        <f t="shared" si="0"/>
        <v>12.719999999999999</v>
      </c>
      <c r="E38" s="16">
        <f t="shared" si="1"/>
        <v>1555.125</v>
      </c>
      <c r="F38" s="7">
        <f t="shared" si="2"/>
        <v>-11.807642642255958</v>
      </c>
      <c r="G38" s="2">
        <f t="shared" si="3"/>
        <v>0.19153108232077726</v>
      </c>
      <c r="S38" s="19">
        <v>39085.541666666664</v>
      </c>
      <c r="T38">
        <v>-11.37</v>
      </c>
      <c r="U38">
        <v>-78.239999999999995</v>
      </c>
    </row>
    <row r="39" spans="1:21" x14ac:dyDescent="0.35">
      <c r="A39" s="19">
        <v>39119.565972222219</v>
      </c>
      <c r="B39">
        <v>-11.54</v>
      </c>
      <c r="C39">
        <v>-77.150000000000006</v>
      </c>
      <c r="D39" s="2">
        <f t="shared" si="0"/>
        <v>15.169999999999987</v>
      </c>
      <c r="E39" s="16">
        <f t="shared" si="1"/>
        <v>1589.1493055555547</v>
      </c>
      <c r="F39" s="7">
        <f t="shared" si="2"/>
        <v>-12.118018863526894</v>
      </c>
      <c r="G39" s="2">
        <f t="shared" si="3"/>
        <v>0.33410580659292277</v>
      </c>
      <c r="S39" s="19">
        <v>39119.565972222219</v>
      </c>
      <c r="T39">
        <v>-11.54</v>
      </c>
      <c r="U39">
        <v>-77.150000000000006</v>
      </c>
    </row>
    <row r="40" spans="1:21" x14ac:dyDescent="0.35">
      <c r="A40" s="19">
        <v>39156.395833333336</v>
      </c>
      <c r="B40">
        <v>-13.16</v>
      </c>
      <c r="C40">
        <v>-89.89</v>
      </c>
      <c r="D40" s="2">
        <f t="shared" si="0"/>
        <v>15.39</v>
      </c>
      <c r="E40" s="16">
        <f t="shared" si="1"/>
        <v>1625.9791666666715</v>
      </c>
      <c r="F40" s="7">
        <f t="shared" si="2"/>
        <v>-12.394379713848176</v>
      </c>
      <c r="G40" s="2">
        <f t="shared" si="3"/>
        <v>0.5861744225672012</v>
      </c>
      <c r="S40" s="19">
        <v>39156.395833333336</v>
      </c>
      <c r="T40">
        <v>-13.16</v>
      </c>
      <c r="U40">
        <v>-89.89</v>
      </c>
    </row>
    <row r="41" spans="1:21" x14ac:dyDescent="0.35">
      <c r="A41" s="19">
        <v>39175.520833333336</v>
      </c>
      <c r="B41">
        <v>-12.61</v>
      </c>
      <c r="C41">
        <v>-84.5</v>
      </c>
      <c r="D41" s="2">
        <f t="shared" si="0"/>
        <v>16.379999999999995</v>
      </c>
      <c r="E41" s="16">
        <f t="shared" si="1"/>
        <v>1645.1041666666715</v>
      </c>
      <c r="F41" s="7">
        <f t="shared" si="2"/>
        <v>-12.476965103471429</v>
      </c>
      <c r="G41" s="2">
        <f t="shared" si="3"/>
        <v>1.7698283694367541E-2</v>
      </c>
      <c r="S41" s="19">
        <v>39175.520833333336</v>
      </c>
      <c r="T41">
        <v>-12.61</v>
      </c>
      <c r="U41">
        <v>-84.5</v>
      </c>
    </row>
    <row r="42" spans="1:21" x14ac:dyDescent="0.35">
      <c r="A42" s="19">
        <v>39203.541666666664</v>
      </c>
      <c r="B42">
        <v>-13.09</v>
      </c>
      <c r="C42">
        <v>-89.26</v>
      </c>
      <c r="D42" s="2">
        <f t="shared" si="0"/>
        <v>15.459999999999994</v>
      </c>
      <c r="E42" s="16">
        <f t="shared" si="1"/>
        <v>1673.125</v>
      </c>
      <c r="F42" s="7">
        <f t="shared" si="2"/>
        <v>-12.498016282430193</v>
      </c>
      <c r="G42" s="2">
        <f t="shared" si="3"/>
        <v>0.35044472186776909</v>
      </c>
      <c r="S42" s="19">
        <v>39203.541666666664</v>
      </c>
      <c r="T42">
        <v>-13.09</v>
      </c>
      <c r="U42">
        <v>-89.26</v>
      </c>
    </row>
    <row r="43" spans="1:21" x14ac:dyDescent="0.35">
      <c r="A43" s="19">
        <v>39238.40625</v>
      </c>
      <c r="B43">
        <v>-12.08</v>
      </c>
      <c r="C43">
        <v>-80.63</v>
      </c>
      <c r="D43" s="2">
        <f t="shared" si="0"/>
        <v>16.010000000000005</v>
      </c>
      <c r="E43" s="16">
        <f t="shared" si="1"/>
        <v>1707.9895833333358</v>
      </c>
      <c r="F43" s="7">
        <f t="shared" si="2"/>
        <v>-12.357147865860465</v>
      </c>
      <c r="G43" s="2">
        <f t="shared" si="3"/>
        <v>7.6810939551010496E-2</v>
      </c>
      <c r="S43" s="19">
        <v>39238.40625</v>
      </c>
      <c r="T43">
        <v>-12.08</v>
      </c>
      <c r="U43">
        <v>-80.63</v>
      </c>
    </row>
    <row r="44" spans="1:21" x14ac:dyDescent="0.35">
      <c r="A44" s="19">
        <v>39266.625</v>
      </c>
      <c r="B44">
        <v>-12.4</v>
      </c>
      <c r="C44">
        <v>-83.31</v>
      </c>
      <c r="D44" s="2">
        <f t="shared" si="0"/>
        <v>15.89</v>
      </c>
      <c r="E44" s="16">
        <f t="shared" si="1"/>
        <v>1736.2083333333358</v>
      </c>
      <c r="F44" s="7">
        <f t="shared" si="2"/>
        <v>-12.139256530512103</v>
      </c>
      <c r="G44" s="2">
        <f t="shared" si="3"/>
        <v>6.7987156880585958E-2</v>
      </c>
      <c r="S44" s="19">
        <v>39266.625</v>
      </c>
      <c r="T44">
        <v>-12.4</v>
      </c>
      <c r="U44">
        <v>-83.31</v>
      </c>
    </row>
    <row r="45" spans="1:21" x14ac:dyDescent="0.35">
      <c r="A45" s="19">
        <v>39301.40625</v>
      </c>
      <c r="B45">
        <v>-11.66</v>
      </c>
      <c r="C45">
        <v>-79.31</v>
      </c>
      <c r="D45" s="2">
        <f t="shared" si="0"/>
        <v>13.969999999999999</v>
      </c>
      <c r="E45" s="16">
        <f t="shared" si="1"/>
        <v>1770.9895833333358</v>
      </c>
      <c r="F45" s="7">
        <f t="shared" si="2"/>
        <v>-11.822279379287728</v>
      </c>
      <c r="G45" s="2">
        <f t="shared" si="3"/>
        <v>2.633459694201034E-2</v>
      </c>
      <c r="S45" s="19">
        <v>39301.40625</v>
      </c>
      <c r="T45">
        <v>-11.66</v>
      </c>
      <c r="U45">
        <v>-79.31</v>
      </c>
    </row>
    <row r="46" spans="1:21" x14ac:dyDescent="0.35">
      <c r="A46" s="19">
        <v>39329.46875</v>
      </c>
      <c r="B46">
        <v>-12.09</v>
      </c>
      <c r="C46">
        <v>-81.62</v>
      </c>
      <c r="D46" s="2">
        <f t="shared" ref="D46:D77" si="8">C46-8*B46</f>
        <v>15.099999999999994</v>
      </c>
      <c r="E46" s="16">
        <f t="shared" si="1"/>
        <v>1799.0520833333358</v>
      </c>
      <c r="F46" s="7">
        <f t="shared" si="2"/>
        <v>-11.598396755992308</v>
      </c>
      <c r="G46" s="2">
        <f t="shared" si="3"/>
        <v>0.24167374951888621</v>
      </c>
      <c r="S46" s="19">
        <v>39329.46875</v>
      </c>
      <c r="T46">
        <v>-12.09</v>
      </c>
      <c r="U46">
        <v>-81.62</v>
      </c>
    </row>
    <row r="47" spans="1:21" x14ac:dyDescent="0.35">
      <c r="A47" s="19">
        <v>39357.4375</v>
      </c>
      <c r="B47">
        <v>-11.82</v>
      </c>
      <c r="C47">
        <v>-78.81</v>
      </c>
      <c r="D47" s="2">
        <f t="shared" si="8"/>
        <v>15.75</v>
      </c>
      <c r="E47" s="16">
        <f t="shared" ref="E47:E78" si="9">A47-$A$2</f>
        <v>1827.0208333333358</v>
      </c>
      <c r="F47" s="7">
        <f t="shared" ref="F47:F78" si="10">$I$1+$I$2*COS((2*PI()/365)*E47+$I$3)</f>
        <v>-11.459203860145706</v>
      </c>
      <c r="G47" s="2">
        <f t="shared" ref="G47:G78" si="11">(F47-B47)^2</f>
        <v>0.13017385453375929</v>
      </c>
      <c r="S47" s="19">
        <v>39357.4375</v>
      </c>
      <c r="T47">
        <v>-11.82</v>
      </c>
      <c r="U47">
        <v>-78.81</v>
      </c>
    </row>
    <row r="48" spans="1:21" x14ac:dyDescent="0.35">
      <c r="A48" s="19">
        <v>39386.447916666664</v>
      </c>
      <c r="B48">
        <v>-10.89</v>
      </c>
      <c r="C48">
        <v>-74.760000000000005</v>
      </c>
      <c r="D48" s="2">
        <f t="shared" si="8"/>
        <v>12.36</v>
      </c>
      <c r="E48" s="16">
        <f t="shared" si="9"/>
        <v>1856.03125</v>
      </c>
      <c r="F48" s="7">
        <f t="shared" si="10"/>
        <v>-11.437020914624632</v>
      </c>
      <c r="G48" s="2">
        <f t="shared" si="11"/>
        <v>0.29923188103676879</v>
      </c>
      <c r="S48" s="19">
        <v>39386.447916666664</v>
      </c>
      <c r="T48">
        <v>-10.89</v>
      </c>
      <c r="U48">
        <v>-74.760000000000005</v>
      </c>
    </row>
    <row r="49" spans="1:21" x14ac:dyDescent="0.35">
      <c r="A49" s="19">
        <v>39420.604166666664</v>
      </c>
      <c r="B49">
        <v>-11.55</v>
      </c>
      <c r="C49">
        <v>-78.11</v>
      </c>
      <c r="D49" s="2">
        <f t="shared" si="8"/>
        <v>14.290000000000006</v>
      </c>
      <c r="E49" s="16">
        <f t="shared" si="9"/>
        <v>1890.1875</v>
      </c>
      <c r="F49" s="7">
        <f t="shared" si="10"/>
        <v>-11.57536151721937</v>
      </c>
      <c r="G49" s="2">
        <f t="shared" si="11"/>
        <v>6.4320655566838805E-4</v>
      </c>
      <c r="S49" s="19">
        <v>39420.604166666664</v>
      </c>
      <c r="T49">
        <v>-11.55</v>
      </c>
      <c r="U49">
        <v>-78.11</v>
      </c>
    </row>
    <row r="50" spans="1:21" x14ac:dyDescent="0.35">
      <c r="A50" s="19">
        <v>39449.447916666664</v>
      </c>
      <c r="B50">
        <v>-11.73</v>
      </c>
      <c r="C50">
        <v>-78.8</v>
      </c>
      <c r="D50" s="2">
        <f t="shared" si="8"/>
        <v>15.040000000000006</v>
      </c>
      <c r="E50" s="16">
        <f t="shared" si="9"/>
        <v>1919.03125</v>
      </c>
      <c r="F50" s="7">
        <f t="shared" si="10"/>
        <v>-11.798005854730119</v>
      </c>
      <c r="G50" s="2">
        <f t="shared" si="11"/>
        <v>4.6247962775740484E-3</v>
      </c>
      <c r="S50" s="19">
        <v>39449.447916666664</v>
      </c>
      <c r="T50">
        <v>-11.73</v>
      </c>
      <c r="U50">
        <v>-78.8</v>
      </c>
    </row>
    <row r="51" spans="1:21" x14ac:dyDescent="0.35">
      <c r="A51" s="19">
        <v>39485.53125</v>
      </c>
      <c r="B51">
        <v>-11.94</v>
      </c>
      <c r="C51">
        <v>-80.45</v>
      </c>
      <c r="D51" s="2">
        <f t="shared" si="8"/>
        <v>15.069999999999993</v>
      </c>
      <c r="E51" s="16">
        <f t="shared" si="9"/>
        <v>1955.1145833333358</v>
      </c>
      <c r="F51" s="7">
        <f t="shared" si="10"/>
        <v>-12.126571887102834</v>
      </c>
      <c r="G51" s="2">
        <f t="shared" si="11"/>
        <v>3.4809069057112847E-2</v>
      </c>
      <c r="S51" s="19">
        <v>39485.53125</v>
      </c>
      <c r="T51">
        <v>-11.94</v>
      </c>
      <c r="U51">
        <v>-80.45</v>
      </c>
    </row>
    <row r="52" spans="1:21" x14ac:dyDescent="0.35">
      <c r="A52" s="19">
        <v>39510.4375</v>
      </c>
      <c r="B52">
        <v>-11.91</v>
      </c>
      <c r="C52">
        <v>-79.89</v>
      </c>
      <c r="D52" s="2">
        <f t="shared" si="8"/>
        <v>15.39</v>
      </c>
      <c r="E52" s="16">
        <f t="shared" si="9"/>
        <v>1980.0208333333358</v>
      </c>
      <c r="F52" s="7">
        <f t="shared" si="10"/>
        <v>-12.325595079859811</v>
      </c>
      <c r="G52" s="2">
        <f t="shared" si="11"/>
        <v>0.17271927040368262</v>
      </c>
      <c r="S52" s="19">
        <v>39510.4375</v>
      </c>
      <c r="T52">
        <v>-11.91</v>
      </c>
      <c r="U52">
        <v>-79.89</v>
      </c>
    </row>
    <row r="53" spans="1:21" x14ac:dyDescent="0.35">
      <c r="A53" s="19">
        <v>39539.395833333336</v>
      </c>
      <c r="B53">
        <v>-12.06</v>
      </c>
      <c r="C53">
        <v>-80.23</v>
      </c>
      <c r="D53" s="2">
        <f t="shared" si="8"/>
        <v>16.25</v>
      </c>
      <c r="E53" s="16">
        <f t="shared" si="9"/>
        <v>2008.9791666666715</v>
      </c>
      <c r="F53" s="7">
        <f t="shared" si="10"/>
        <v>-12.473562728999882</v>
      </c>
      <c r="G53" s="2">
        <f t="shared" si="11"/>
        <v>0.17103413081782948</v>
      </c>
      <c r="S53" s="19">
        <v>39539.395833333336</v>
      </c>
      <c r="T53">
        <v>-12.06</v>
      </c>
      <c r="U53">
        <v>-80.23</v>
      </c>
    </row>
    <row r="54" spans="1:21" x14ac:dyDescent="0.35">
      <c r="A54" s="19">
        <v>39574.4375</v>
      </c>
      <c r="B54">
        <v>-12.27</v>
      </c>
      <c r="C54">
        <v>-82.49</v>
      </c>
      <c r="D54" s="2">
        <f t="shared" si="8"/>
        <v>15.670000000000002</v>
      </c>
      <c r="E54" s="16">
        <f t="shared" si="9"/>
        <v>2044.0208333333358</v>
      </c>
      <c r="F54" s="7">
        <f t="shared" si="10"/>
        <v>-12.48665483571825</v>
      </c>
      <c r="G54" s="2">
        <f t="shared" si="11"/>
        <v>4.6939317840102017E-2</v>
      </c>
      <c r="S54" s="19">
        <v>39574.4375</v>
      </c>
      <c r="T54">
        <v>-12.27</v>
      </c>
      <c r="U54">
        <v>-82.49</v>
      </c>
    </row>
    <row r="55" spans="1:21" x14ac:dyDescent="0.35">
      <c r="A55" s="19">
        <v>39602.416666666664</v>
      </c>
      <c r="B55">
        <v>-12.06</v>
      </c>
      <c r="C55">
        <v>-81.59</v>
      </c>
      <c r="D55" s="2">
        <f t="shared" si="8"/>
        <v>14.89</v>
      </c>
      <c r="E55" s="16">
        <f t="shared" si="9"/>
        <v>2072</v>
      </c>
      <c r="F55" s="7">
        <f t="shared" si="10"/>
        <v>-12.363395224397214</v>
      </c>
      <c r="G55" s="2">
        <f t="shared" si="11"/>
        <v>9.204866218703571E-2</v>
      </c>
      <c r="S55" s="19">
        <v>39602.416666666664</v>
      </c>
      <c r="T55">
        <v>-12.06</v>
      </c>
      <c r="U55">
        <v>-81.59</v>
      </c>
    </row>
    <row r="56" spans="1:21" x14ac:dyDescent="0.35">
      <c r="A56" s="19">
        <v>39630.458333333336</v>
      </c>
      <c r="B56">
        <v>-11.72</v>
      </c>
      <c r="C56">
        <v>-78.400000000000006</v>
      </c>
      <c r="D56" s="2">
        <f t="shared" si="8"/>
        <v>15.36</v>
      </c>
      <c r="E56" s="16">
        <f t="shared" si="9"/>
        <v>2100.0416666666715</v>
      </c>
      <c r="F56" s="7">
        <f t="shared" si="10"/>
        <v>-12.149449955540209</v>
      </c>
      <c r="G56" s="2">
        <f t="shared" si="11"/>
        <v>0.18442726431348724</v>
      </c>
      <c r="S56" s="19">
        <v>39630.458333333336</v>
      </c>
      <c r="T56">
        <v>-11.72</v>
      </c>
      <c r="U56">
        <v>-78.400000000000006</v>
      </c>
    </row>
    <row r="57" spans="1:21" x14ac:dyDescent="0.35">
      <c r="A57" s="19">
        <v>39665.375</v>
      </c>
      <c r="B57">
        <v>-11.2</v>
      </c>
      <c r="C57">
        <v>-73.67</v>
      </c>
      <c r="D57" s="2">
        <f t="shared" si="8"/>
        <v>15.929999999999993</v>
      </c>
      <c r="E57" s="16">
        <f t="shared" si="9"/>
        <v>2134.9583333333358</v>
      </c>
      <c r="F57" s="7">
        <f t="shared" si="10"/>
        <v>-11.831491790570697</v>
      </c>
      <c r="G57" s="2">
        <f t="shared" si="11"/>
        <v>0.3987818815581855</v>
      </c>
      <c r="S57" s="19">
        <v>39665.375</v>
      </c>
      <c r="T57">
        <v>-11.2</v>
      </c>
      <c r="U57">
        <v>-73.67</v>
      </c>
    </row>
    <row r="58" spans="1:21" x14ac:dyDescent="0.35">
      <c r="A58" s="19">
        <v>39693.625</v>
      </c>
      <c r="B58">
        <v>-10.67</v>
      </c>
      <c r="C58">
        <v>-75.28</v>
      </c>
      <c r="D58" s="2">
        <f t="shared" si="8"/>
        <v>10.079999999999998</v>
      </c>
      <c r="E58" s="16">
        <f t="shared" si="9"/>
        <v>2163.2083333333358</v>
      </c>
      <c r="F58" s="7">
        <f t="shared" si="10"/>
        <v>-11.60411636353583</v>
      </c>
      <c r="G58" s="2">
        <f t="shared" si="11"/>
        <v>0.87257338062540346</v>
      </c>
      <c r="S58" s="19">
        <v>39693.625</v>
      </c>
      <c r="T58">
        <v>-10.67</v>
      </c>
      <c r="U58">
        <v>-75.28</v>
      </c>
    </row>
    <row r="59" spans="1:21" x14ac:dyDescent="0.35">
      <c r="A59" s="19">
        <v>39728.666666666664</v>
      </c>
      <c r="B59">
        <v>-11.12</v>
      </c>
      <c r="C59">
        <v>-75.34</v>
      </c>
      <c r="D59" s="2">
        <f t="shared" si="8"/>
        <v>13.61999999999999</v>
      </c>
      <c r="E59" s="16">
        <f t="shared" si="9"/>
        <v>2198.25</v>
      </c>
      <c r="F59" s="7">
        <f t="shared" si="10"/>
        <v>-11.443298907709647</v>
      </c>
      <c r="G59" s="2">
        <f t="shared" si="11"/>
        <v>0.10452218372625105</v>
      </c>
      <c r="S59" s="19">
        <v>39728.666666666664</v>
      </c>
      <c r="T59">
        <v>-11.12</v>
      </c>
      <c r="U59">
        <v>-75.34</v>
      </c>
    </row>
    <row r="60" spans="1:21" x14ac:dyDescent="0.35">
      <c r="A60" s="19">
        <v>39755.704861111109</v>
      </c>
      <c r="B60">
        <v>-11.02</v>
      </c>
      <c r="C60">
        <v>-73.77</v>
      </c>
      <c r="D60" s="2">
        <f t="shared" si="8"/>
        <v>14.39</v>
      </c>
      <c r="E60" s="16">
        <f t="shared" si="9"/>
        <v>2225.2881944444453</v>
      </c>
      <c r="F60" s="7">
        <f t="shared" si="10"/>
        <v>-11.44495165543929</v>
      </c>
      <c r="G60" s="2">
        <f t="shared" si="11"/>
        <v>0.18058390946059347</v>
      </c>
      <c r="S60" s="19">
        <v>39755.704861111109</v>
      </c>
      <c r="T60">
        <v>-11.02</v>
      </c>
      <c r="U60">
        <v>-73.77</v>
      </c>
    </row>
    <row r="61" spans="1:21" x14ac:dyDescent="0.35">
      <c r="A61" s="19">
        <v>39784.572916666664</v>
      </c>
      <c r="B61">
        <v>-10.85</v>
      </c>
      <c r="C61">
        <v>-73.91</v>
      </c>
      <c r="D61" s="2">
        <f t="shared" si="8"/>
        <v>12.89</v>
      </c>
      <c r="E61" s="16">
        <f t="shared" si="9"/>
        <v>2254.15625</v>
      </c>
      <c r="F61" s="7">
        <f t="shared" si="10"/>
        <v>-11.568890006886118</v>
      </c>
      <c r="G61" s="2">
        <f t="shared" si="11"/>
        <v>0.51680284200072335</v>
      </c>
      <c r="S61" s="19">
        <v>39784.572916666664</v>
      </c>
      <c r="T61">
        <v>-10.85</v>
      </c>
      <c r="U61">
        <v>-73.91</v>
      </c>
    </row>
    <row r="62" spans="1:21" x14ac:dyDescent="0.35">
      <c r="A62" s="19">
        <v>39819.635416666664</v>
      </c>
      <c r="B62">
        <v>-11.36</v>
      </c>
      <c r="C62">
        <v>-75.64</v>
      </c>
      <c r="D62" s="2">
        <f t="shared" si="8"/>
        <v>15.239999999999995</v>
      </c>
      <c r="E62" s="16">
        <f t="shared" si="9"/>
        <v>2289.21875</v>
      </c>
      <c r="F62" s="7">
        <f t="shared" si="10"/>
        <v>-11.8441858829416</v>
      </c>
      <c r="G62" s="2">
        <f t="shared" si="11"/>
        <v>0.23443596923993756</v>
      </c>
      <c r="S62" s="19">
        <v>39819.635416666664</v>
      </c>
      <c r="T62">
        <v>-11.36</v>
      </c>
      <c r="U62">
        <v>-75.64</v>
      </c>
    </row>
    <row r="63" spans="1:21" x14ac:dyDescent="0.35">
      <c r="A63" s="19">
        <v>39846.614583333336</v>
      </c>
      <c r="B63">
        <v>-11.38</v>
      </c>
      <c r="C63">
        <v>-75.66</v>
      </c>
      <c r="D63" s="2">
        <f t="shared" si="8"/>
        <v>15.38000000000001</v>
      </c>
      <c r="E63" s="16">
        <f t="shared" si="9"/>
        <v>2316.1979166666715</v>
      </c>
      <c r="F63" s="7">
        <f t="shared" si="10"/>
        <v>-12.091619359819665</v>
      </c>
      <c r="G63" s="2">
        <f t="shared" si="11"/>
        <v>0.50640211327014917</v>
      </c>
      <c r="S63" s="19">
        <v>39846.614583333336</v>
      </c>
      <c r="T63">
        <v>-11.38</v>
      </c>
      <c r="U63">
        <v>-75.66</v>
      </c>
    </row>
    <row r="64" spans="1:21" x14ac:dyDescent="0.35">
      <c r="A64" s="19">
        <v>39876.458333333336</v>
      </c>
      <c r="B64">
        <v>-11.42</v>
      </c>
      <c r="C64">
        <v>-76.44</v>
      </c>
      <c r="D64" s="2">
        <f t="shared" si="8"/>
        <v>14.920000000000002</v>
      </c>
      <c r="E64" s="16">
        <f t="shared" si="9"/>
        <v>2346.0416666666715</v>
      </c>
      <c r="F64" s="7">
        <f t="shared" si="10"/>
        <v>-12.332581009089736</v>
      </c>
      <c r="G64" s="2">
        <f t="shared" si="11"/>
        <v>0.83280409815124157</v>
      </c>
      <c r="S64" s="19">
        <v>39876.458333333336</v>
      </c>
      <c r="T64">
        <v>-11.42</v>
      </c>
      <c r="U64">
        <v>-76.44</v>
      </c>
    </row>
    <row r="65" spans="1:21" x14ac:dyDescent="0.35">
      <c r="A65" s="19">
        <v>39910.631944444445</v>
      </c>
      <c r="B65">
        <v>-12.69</v>
      </c>
      <c r="C65">
        <v>-84.82</v>
      </c>
      <c r="D65" s="2">
        <f t="shared" si="8"/>
        <v>16.700000000000003</v>
      </c>
      <c r="E65" s="16">
        <f t="shared" si="9"/>
        <v>2380.215277777781</v>
      </c>
      <c r="F65" s="7">
        <f t="shared" si="10"/>
        <v>-12.489998348133934</v>
      </c>
      <c r="G65" s="2">
        <f t="shared" si="11"/>
        <v>4.0000660749154836E-2</v>
      </c>
      <c r="S65" s="19">
        <v>39910.631944444445</v>
      </c>
      <c r="T65">
        <v>-12.69</v>
      </c>
      <c r="U65">
        <v>-84.82</v>
      </c>
    </row>
    <row r="66" spans="1:21" x14ac:dyDescent="0.35">
      <c r="A66" s="19">
        <v>39938.416666666664</v>
      </c>
      <c r="B66">
        <v>-11.99</v>
      </c>
      <c r="C66">
        <v>-79.27</v>
      </c>
      <c r="D66" s="2">
        <f t="shared" si="8"/>
        <v>16.650000000000006</v>
      </c>
      <c r="E66" s="16">
        <f t="shared" si="9"/>
        <v>2408</v>
      </c>
      <c r="F66" s="7">
        <f t="shared" si="10"/>
        <v>-12.489008677385991</v>
      </c>
      <c r="G66" s="2">
        <f t="shared" si="11"/>
        <v>0.24900966010651579</v>
      </c>
      <c r="S66" s="19">
        <v>39938.416666666664</v>
      </c>
      <c r="T66">
        <v>-11.99</v>
      </c>
      <c r="U66">
        <v>-79.27</v>
      </c>
    </row>
    <row r="67" spans="1:21" x14ac:dyDescent="0.35">
      <c r="A67" s="19">
        <v>39966.416666666664</v>
      </c>
      <c r="B67">
        <v>-11.86</v>
      </c>
      <c r="C67">
        <v>-78.900000000000006</v>
      </c>
      <c r="D67" s="2">
        <f t="shared" si="8"/>
        <v>15.97999999999999</v>
      </c>
      <c r="E67" s="16">
        <f t="shared" si="9"/>
        <v>2436</v>
      </c>
      <c r="F67" s="7">
        <f t="shared" si="10"/>
        <v>-12.369591552648052</v>
      </c>
      <c r="G67" s="2">
        <f t="shared" si="11"/>
        <v>0.25968355053025249</v>
      </c>
      <c r="S67" s="19">
        <v>39966.416666666664</v>
      </c>
      <c r="T67">
        <v>-11.86</v>
      </c>
      <c r="U67">
        <v>-78.900000000000006</v>
      </c>
    </row>
    <row r="68" spans="1:21" x14ac:dyDescent="0.35">
      <c r="A68" s="19">
        <v>40001.680555555555</v>
      </c>
      <c r="B68">
        <v>-11.93</v>
      </c>
      <c r="C68">
        <v>-78.569999999999993</v>
      </c>
      <c r="D68" s="2">
        <f t="shared" si="8"/>
        <v>16.870000000000005</v>
      </c>
      <c r="E68" s="16">
        <f t="shared" si="9"/>
        <v>2471.2638888888905</v>
      </c>
      <c r="F68" s="7">
        <f t="shared" si="10"/>
        <v>-12.094336537659213</v>
      </c>
      <c r="G68" s="2">
        <f t="shared" si="11"/>
        <v>2.7006497609818141E-2</v>
      </c>
      <c r="S68" s="19">
        <v>40001.680555555555</v>
      </c>
      <c r="T68">
        <v>-11.93</v>
      </c>
      <c r="U68">
        <v>-78.569999999999993</v>
      </c>
    </row>
    <row r="69" spans="1:21" x14ac:dyDescent="0.35">
      <c r="A69" s="19">
        <v>40029.684027777781</v>
      </c>
      <c r="B69">
        <v>-11.89</v>
      </c>
      <c r="C69">
        <v>-79.86</v>
      </c>
      <c r="D69" s="2">
        <f t="shared" si="8"/>
        <v>15.260000000000005</v>
      </c>
      <c r="E69" s="16">
        <f t="shared" si="9"/>
        <v>2499.2673611111168</v>
      </c>
      <c r="F69" s="7">
        <f t="shared" si="10"/>
        <v>-11.837688525057832</v>
      </c>
      <c r="G69" s="2">
        <f t="shared" si="11"/>
        <v>2.736490410625144E-3</v>
      </c>
      <c r="S69" s="19">
        <v>40029.684027777781</v>
      </c>
      <c r="T69">
        <v>-11.89</v>
      </c>
      <c r="U69">
        <v>-79.86</v>
      </c>
    </row>
    <row r="70" spans="1:21" x14ac:dyDescent="0.35">
      <c r="A70" s="19">
        <v>40057.479166666664</v>
      </c>
      <c r="B70">
        <v>-11.95</v>
      </c>
      <c r="C70">
        <v>-79.72</v>
      </c>
      <c r="D70" s="2">
        <f t="shared" si="8"/>
        <v>15.879999999999995</v>
      </c>
      <c r="E70" s="16">
        <f t="shared" si="9"/>
        <v>2527.0625</v>
      </c>
      <c r="F70" s="7">
        <f t="shared" si="10"/>
        <v>-11.612006141919338</v>
      </c>
      <c r="G70" s="2">
        <f t="shared" si="11"/>
        <v>0.11423984810025044</v>
      </c>
      <c r="S70" s="19">
        <v>40057.479166666664</v>
      </c>
      <c r="T70">
        <v>-11.95</v>
      </c>
      <c r="U70">
        <v>-79.72</v>
      </c>
    </row>
    <row r="71" spans="1:21" x14ac:dyDescent="0.35">
      <c r="A71" s="19">
        <v>40092.614583333336</v>
      </c>
      <c r="B71">
        <v>-11.31</v>
      </c>
      <c r="C71">
        <v>-76.319999999999993</v>
      </c>
      <c r="D71" s="2">
        <f t="shared" si="8"/>
        <v>14.160000000000011</v>
      </c>
      <c r="E71" s="16">
        <f t="shared" si="9"/>
        <v>2562.1979166666715</v>
      </c>
      <c r="F71" s="7">
        <f t="shared" si="10"/>
        <v>-11.445566935551941</v>
      </c>
      <c r="G71" s="2">
        <f t="shared" si="11"/>
        <v>1.8378394014944031E-2</v>
      </c>
      <c r="S71" s="19">
        <v>40092.614583333336</v>
      </c>
      <c r="T71">
        <v>-11.31</v>
      </c>
      <c r="U71">
        <v>-76.319999999999993</v>
      </c>
    </row>
    <row r="72" spans="1:21" x14ac:dyDescent="0.35">
      <c r="A72" s="19">
        <v>40121.510416666664</v>
      </c>
      <c r="B72">
        <v>-11.55</v>
      </c>
      <c r="C72">
        <v>-75.739999999999995</v>
      </c>
      <c r="D72" s="2">
        <f t="shared" si="8"/>
        <v>16.660000000000011</v>
      </c>
      <c r="E72" s="16">
        <f t="shared" si="9"/>
        <v>2591.09375</v>
      </c>
      <c r="F72" s="7">
        <f t="shared" si="10"/>
        <v>-11.446769389279751</v>
      </c>
      <c r="G72" s="2">
        <f t="shared" si="11"/>
        <v>1.0656558989675673E-2</v>
      </c>
      <c r="S72" s="19">
        <v>40121.510416666664</v>
      </c>
      <c r="T72">
        <v>-11.55</v>
      </c>
      <c r="U72">
        <v>-75.739999999999995</v>
      </c>
    </row>
    <row r="73" spans="1:21" x14ac:dyDescent="0.35">
      <c r="A73" s="19">
        <v>40148.510416666664</v>
      </c>
      <c r="B73">
        <v>-11.81</v>
      </c>
      <c r="C73">
        <v>-78.260000000000005</v>
      </c>
      <c r="D73" s="2">
        <f t="shared" si="8"/>
        <v>16.22</v>
      </c>
      <c r="E73" s="16">
        <f t="shared" si="9"/>
        <v>2618.09375</v>
      </c>
      <c r="F73" s="7">
        <f t="shared" si="10"/>
        <v>-11.562353698836652</v>
      </c>
      <c r="G73" s="2">
        <f t="shared" si="11"/>
        <v>6.132869047988769E-2</v>
      </c>
      <c r="S73" s="19">
        <v>40148.510416666664</v>
      </c>
      <c r="T73">
        <v>-11.81</v>
      </c>
      <c r="U73">
        <v>-78.260000000000005</v>
      </c>
    </row>
    <row r="74" spans="1:21" x14ac:dyDescent="0.35">
      <c r="A74" s="19">
        <v>40183.614583333336</v>
      </c>
      <c r="B74">
        <v>-11.99</v>
      </c>
      <c r="C74">
        <v>-78.400000000000006</v>
      </c>
      <c r="D74" s="2">
        <f t="shared" si="8"/>
        <v>17.519999999999996</v>
      </c>
      <c r="E74" s="16">
        <f t="shared" si="9"/>
        <v>2653.1979166666715</v>
      </c>
      <c r="F74" s="7">
        <f t="shared" si="10"/>
        <v>-11.8350090322428</v>
      </c>
      <c r="G74" s="2">
        <f t="shared" si="11"/>
        <v>2.4022200086313516E-2</v>
      </c>
      <c r="S74" s="19">
        <v>40183.614583333336</v>
      </c>
      <c r="T74">
        <v>-11.99</v>
      </c>
      <c r="U74">
        <v>-78.400000000000006</v>
      </c>
    </row>
    <row r="75" spans="1:21" x14ac:dyDescent="0.35">
      <c r="A75" s="19">
        <v>40211.583333333336</v>
      </c>
      <c r="B75">
        <v>-11.91</v>
      </c>
      <c r="C75">
        <v>-79.099999999999994</v>
      </c>
      <c r="D75" s="2">
        <f t="shared" si="8"/>
        <v>16.180000000000007</v>
      </c>
      <c r="E75" s="16">
        <f t="shared" si="9"/>
        <v>2681.1666666666715</v>
      </c>
      <c r="F75" s="7">
        <f t="shared" si="10"/>
        <v>-12.091337996983322</v>
      </c>
      <c r="G75" s="2">
        <f t="shared" si="11"/>
        <v>3.2883469149923211E-2</v>
      </c>
      <c r="S75" s="19">
        <v>40211.583333333336</v>
      </c>
      <c r="T75">
        <v>-11.91</v>
      </c>
      <c r="U75">
        <v>-79.099999999999994</v>
      </c>
    </row>
    <row r="76" spans="1:21" x14ac:dyDescent="0.35">
      <c r="A76" s="19">
        <v>40239.5625</v>
      </c>
      <c r="B76">
        <v>-12.17</v>
      </c>
      <c r="C76">
        <v>-81.72</v>
      </c>
      <c r="D76" s="2">
        <f t="shared" si="8"/>
        <v>15.64</v>
      </c>
      <c r="E76" s="16">
        <f t="shared" si="9"/>
        <v>2709.1458333333358</v>
      </c>
      <c r="F76" s="7">
        <f t="shared" si="10"/>
        <v>-12.319518976110565</v>
      </c>
      <c r="G76" s="2">
        <f t="shared" si="11"/>
        <v>2.2355924217151799E-2</v>
      </c>
      <c r="S76" s="19">
        <v>40239.5625</v>
      </c>
      <c r="T76">
        <v>-12.17</v>
      </c>
      <c r="U76">
        <v>-81.72</v>
      </c>
    </row>
    <row r="77" spans="1:21" x14ac:dyDescent="0.35">
      <c r="A77" s="19">
        <v>40274.489583333336</v>
      </c>
      <c r="B77">
        <v>-12.48</v>
      </c>
      <c r="C77">
        <v>-84.37</v>
      </c>
      <c r="D77" s="2">
        <f t="shared" si="8"/>
        <v>15.469999999999999</v>
      </c>
      <c r="E77" s="16">
        <f t="shared" si="9"/>
        <v>2744.0729166666715</v>
      </c>
      <c r="F77" s="7">
        <f t="shared" si="10"/>
        <v>-12.487433214384815</v>
      </c>
      <c r="G77" s="2">
        <f t="shared" si="11"/>
        <v>5.5252676090614549E-5</v>
      </c>
      <c r="S77" s="19">
        <v>40274.489583333336</v>
      </c>
      <c r="T77">
        <v>-12.48</v>
      </c>
      <c r="U77">
        <v>-84.37</v>
      </c>
    </row>
    <row r="78" spans="1:21" x14ac:dyDescent="0.35">
      <c r="A78" s="19">
        <v>40302.4375</v>
      </c>
      <c r="B78">
        <v>-12.43</v>
      </c>
      <c r="C78">
        <v>-83.26</v>
      </c>
      <c r="D78" s="2">
        <f t="shared" ref="D78:D91" si="12">C78-8*B78</f>
        <v>16.179999999999993</v>
      </c>
      <c r="E78" s="16">
        <f t="shared" si="9"/>
        <v>2772.0208333333358</v>
      </c>
      <c r="F78" s="7">
        <f t="shared" si="10"/>
        <v>-12.491115055148779</v>
      </c>
      <c r="G78" s="2">
        <f t="shared" si="11"/>
        <v>3.7350499658382872E-3</v>
      </c>
      <c r="S78" s="19">
        <v>40302.4375</v>
      </c>
      <c r="T78">
        <v>-12.43</v>
      </c>
      <c r="U78">
        <v>-83.26</v>
      </c>
    </row>
    <row r="79" spans="1:21" x14ac:dyDescent="0.35">
      <c r="A79" s="19">
        <v>40330.694444444445</v>
      </c>
      <c r="B79">
        <v>-12.2</v>
      </c>
      <c r="C79">
        <v>-80.89</v>
      </c>
      <c r="D79" s="2">
        <f t="shared" si="12"/>
        <v>16.709999999999994</v>
      </c>
      <c r="E79" s="16">
        <f t="shared" ref="E79:E91" si="13">A79-$A$2</f>
        <v>2800.277777777781</v>
      </c>
      <c r="F79" s="7">
        <f t="shared" ref="F79:F91" si="14">$I$1+$I$2*COS((2*PI()/365)*E79+$I$3)</f>
        <v>-12.373992630293214</v>
      </c>
      <c r="G79" s="2">
        <f t="shared" ref="G79:G91" si="15">(F79-B79)^2</f>
        <v>3.0273435396351432E-2</v>
      </c>
      <c r="S79" s="19">
        <v>40330.694444444445</v>
      </c>
      <c r="T79">
        <v>-12.2</v>
      </c>
      <c r="U79">
        <v>-80.89</v>
      </c>
    </row>
    <row r="80" spans="1:21" x14ac:dyDescent="0.35">
      <c r="A80" s="19">
        <v>40393.395833333336</v>
      </c>
      <c r="B80">
        <v>-11.91</v>
      </c>
      <c r="C80">
        <v>-78.05</v>
      </c>
      <c r="D80" s="2">
        <f t="shared" si="12"/>
        <v>17.230000000000004</v>
      </c>
      <c r="E80" s="16">
        <f t="shared" si="13"/>
        <v>2862.9791666666715</v>
      </c>
      <c r="F80" s="7">
        <f t="shared" si="14"/>
        <v>-11.84928948288003</v>
      </c>
      <c r="G80" s="2">
        <f t="shared" si="15"/>
        <v>3.6857668889741972E-3</v>
      </c>
      <c r="S80" s="19">
        <v>40393.395833333336</v>
      </c>
      <c r="T80">
        <v>-11.91</v>
      </c>
      <c r="U80">
        <v>-78.05</v>
      </c>
    </row>
    <row r="81" spans="1:21" x14ac:dyDescent="0.35">
      <c r="A81" s="19">
        <v>40428.53125</v>
      </c>
      <c r="B81">
        <v>-12.12</v>
      </c>
      <c r="C81">
        <v>-79.44</v>
      </c>
      <c r="D81" s="2">
        <f t="shared" si="12"/>
        <v>17.519999999999996</v>
      </c>
      <c r="E81" s="16">
        <f t="shared" si="13"/>
        <v>2898.1145833333358</v>
      </c>
      <c r="F81" s="7">
        <f t="shared" si="14"/>
        <v>-11.571968039225265</v>
      </c>
      <c r="G81" s="2">
        <f t="shared" si="15"/>
        <v>0.30033903003059997</v>
      </c>
      <c r="S81" s="19">
        <v>40428.53125</v>
      </c>
      <c r="T81">
        <v>-12.12</v>
      </c>
      <c r="U81">
        <v>-79.44</v>
      </c>
    </row>
    <row r="82" spans="1:21" x14ac:dyDescent="0.35">
      <c r="A82" s="19">
        <v>40456.590277777781</v>
      </c>
      <c r="B82">
        <v>-11.36</v>
      </c>
      <c r="C82">
        <v>-75.400000000000006</v>
      </c>
      <c r="D82" s="2">
        <f t="shared" si="12"/>
        <v>15.47999999999999</v>
      </c>
      <c r="E82" s="16">
        <f t="shared" si="13"/>
        <v>2926.1736111111168</v>
      </c>
      <c r="F82" s="7">
        <f t="shared" si="14"/>
        <v>-11.44793946750392</v>
      </c>
      <c r="G82" s="2">
        <f t="shared" si="15"/>
        <v>7.7333499448730813E-3</v>
      </c>
      <c r="S82" s="19">
        <v>40456.590277777781</v>
      </c>
      <c r="T82">
        <v>-11.36</v>
      </c>
      <c r="U82">
        <v>-75.400000000000006</v>
      </c>
    </row>
    <row r="83" spans="1:21" x14ac:dyDescent="0.35">
      <c r="A83" s="19">
        <v>40484.510416666664</v>
      </c>
      <c r="B83">
        <v>-11.86</v>
      </c>
      <c r="C83">
        <v>-79.290000000000006</v>
      </c>
      <c r="D83" s="2">
        <f t="shared" si="12"/>
        <v>15.589999999999989</v>
      </c>
      <c r="E83" s="16">
        <f t="shared" si="13"/>
        <v>2954.09375</v>
      </c>
      <c r="F83" s="7">
        <f t="shared" si="14"/>
        <v>-11.442441344531108</v>
      </c>
      <c r="G83" s="2">
        <f t="shared" si="15"/>
        <v>0.17435523075698822</v>
      </c>
      <c r="S83" s="19">
        <v>40484.510416666664</v>
      </c>
      <c r="T83">
        <v>-11.86</v>
      </c>
      <c r="U83">
        <v>-79.290000000000006</v>
      </c>
    </row>
    <row r="84" spans="1:21" x14ac:dyDescent="0.35">
      <c r="A84" s="19">
        <v>40519.604166666664</v>
      </c>
      <c r="B84">
        <v>-11.98</v>
      </c>
      <c r="C84">
        <v>-78.72</v>
      </c>
      <c r="D84" s="2">
        <f t="shared" si="12"/>
        <v>17.120000000000005</v>
      </c>
      <c r="E84" s="16">
        <f t="shared" si="13"/>
        <v>2989.1875</v>
      </c>
      <c r="F84" s="7">
        <f t="shared" si="14"/>
        <v>-11.60161250003512</v>
      </c>
      <c r="G84" s="2">
        <f t="shared" si="15"/>
        <v>0.14317710012967222</v>
      </c>
      <c r="S84" s="19">
        <v>40519.604166666664</v>
      </c>
      <c r="T84">
        <v>-11.98</v>
      </c>
      <c r="U84">
        <v>-78.72</v>
      </c>
    </row>
    <row r="85" spans="1:21" x14ac:dyDescent="0.35">
      <c r="A85" s="19">
        <v>40547.631944444445</v>
      </c>
      <c r="B85">
        <v>-12.07</v>
      </c>
      <c r="C85">
        <v>-79.73</v>
      </c>
      <c r="D85" s="2">
        <f t="shared" si="12"/>
        <v>16.829999999999998</v>
      </c>
      <c r="E85" s="16">
        <f t="shared" si="13"/>
        <v>3017.215277777781</v>
      </c>
      <c r="F85" s="7">
        <f t="shared" si="14"/>
        <v>-11.826214061758773</v>
      </c>
      <c r="G85" s="2">
        <f t="shared" si="15"/>
        <v>5.9431583684155707E-2</v>
      </c>
      <c r="S85" s="19">
        <v>40547.631944444445</v>
      </c>
      <c r="T85">
        <v>-12.07</v>
      </c>
      <c r="U85">
        <v>-79.73</v>
      </c>
    </row>
    <row r="86" spans="1:21" x14ac:dyDescent="0.35">
      <c r="A86" s="19">
        <v>40575.572916666664</v>
      </c>
      <c r="B86">
        <v>-12.22</v>
      </c>
      <c r="C86">
        <v>-79.05</v>
      </c>
      <c r="D86" s="2">
        <f t="shared" si="12"/>
        <v>18.710000000000008</v>
      </c>
      <c r="E86" s="16">
        <f t="shared" si="13"/>
        <v>3045.15625</v>
      </c>
      <c r="F86" s="7">
        <f t="shared" si="14"/>
        <v>-12.082221700823176</v>
      </c>
      <c r="G86" s="2">
        <f t="shared" si="15"/>
        <v>1.8982859724058589E-2</v>
      </c>
      <c r="S86" s="19">
        <v>40575.572916666664</v>
      </c>
      <c r="T86">
        <v>-12.22</v>
      </c>
      <c r="U86">
        <v>-79.05</v>
      </c>
    </row>
    <row r="87" spans="1:21" x14ac:dyDescent="0.35">
      <c r="A87" s="19">
        <v>40603.677083333336</v>
      </c>
      <c r="B87">
        <v>-12.24</v>
      </c>
      <c r="C87">
        <v>-81.33</v>
      </c>
      <c r="D87" s="2">
        <f t="shared" si="12"/>
        <v>16.590000000000003</v>
      </c>
      <c r="E87" s="16">
        <f t="shared" si="13"/>
        <v>3073.2604166666715</v>
      </c>
      <c r="F87" s="7">
        <f t="shared" si="14"/>
        <v>-12.313289182206084</v>
      </c>
      <c r="G87" s="2">
        <f t="shared" si="15"/>
        <v>5.3713042284365704E-3</v>
      </c>
      <c r="S87" s="19">
        <v>40603.677083333336</v>
      </c>
      <c r="T87">
        <v>-12.24</v>
      </c>
      <c r="U87">
        <v>-81.33</v>
      </c>
    </row>
    <row r="88" spans="1:21" x14ac:dyDescent="0.35">
      <c r="A88" s="19">
        <v>40638.506944444445</v>
      </c>
      <c r="B88">
        <v>-12.56</v>
      </c>
      <c r="C88">
        <v>-84.3</v>
      </c>
      <c r="D88" s="2">
        <f t="shared" si="12"/>
        <v>16.180000000000007</v>
      </c>
      <c r="E88" s="16">
        <f t="shared" si="13"/>
        <v>3108.090277777781</v>
      </c>
      <c r="F88" s="7">
        <f t="shared" si="14"/>
        <v>-12.485065750617938</v>
      </c>
      <c r="G88" s="2">
        <f t="shared" si="15"/>
        <v>5.6151417304531178E-3</v>
      </c>
      <c r="S88" s="19">
        <v>40638.506944444445</v>
      </c>
      <c r="T88">
        <v>-12.56</v>
      </c>
      <c r="U88">
        <v>-84.3</v>
      </c>
    </row>
    <row r="89" spans="1:21" x14ac:dyDescent="0.35">
      <c r="A89" s="19">
        <v>40644.584722222222</v>
      </c>
      <c r="B89">
        <v>-13.79</v>
      </c>
      <c r="C89">
        <v>-91.73</v>
      </c>
      <c r="D89" s="2">
        <f t="shared" si="12"/>
        <v>18.589999999999989</v>
      </c>
      <c r="E89" s="16">
        <f t="shared" si="13"/>
        <v>3114.1680555555577</v>
      </c>
      <c r="F89" s="7">
        <f t="shared" si="14"/>
        <v>-12.497308627568129</v>
      </c>
      <c r="G89" s="2">
        <f t="shared" si="15"/>
        <v>1.6710509843597912</v>
      </c>
      <c r="S89" s="19">
        <v>40644.584722222222</v>
      </c>
      <c r="T89">
        <v>-13.79</v>
      </c>
      <c r="U89">
        <v>-91.73</v>
      </c>
    </row>
    <row r="90" spans="1:21" x14ac:dyDescent="0.35">
      <c r="A90" s="19">
        <v>40665.513888888891</v>
      </c>
      <c r="B90">
        <v>-12.81</v>
      </c>
      <c r="C90">
        <v>-84.4</v>
      </c>
      <c r="D90" s="2">
        <f t="shared" si="12"/>
        <v>18.079999999999998</v>
      </c>
      <c r="E90" s="16">
        <f t="shared" si="13"/>
        <v>3135.0972222222263</v>
      </c>
      <c r="F90" s="7">
        <f t="shared" si="14"/>
        <v>-12.494819170510617</v>
      </c>
      <c r="G90" s="2">
        <f t="shared" si="15"/>
        <v>9.9338955277615923E-2</v>
      </c>
      <c r="S90" s="19">
        <v>40665.513888888891</v>
      </c>
      <c r="T90">
        <v>-12.81</v>
      </c>
      <c r="U90">
        <v>-84.4</v>
      </c>
    </row>
    <row r="91" spans="1:21" ht="13.5" customHeight="1" x14ac:dyDescent="0.35">
      <c r="A91" s="19">
        <v>40701.554166666669</v>
      </c>
      <c r="B91">
        <v>-12.04</v>
      </c>
      <c r="C91">
        <v>-80.900000000000006</v>
      </c>
      <c r="D91" s="2">
        <f t="shared" si="12"/>
        <v>15.419999999999987</v>
      </c>
      <c r="E91" s="16">
        <f t="shared" si="13"/>
        <v>3171.1375000000044</v>
      </c>
      <c r="F91" s="7">
        <f t="shared" si="14"/>
        <v>-12.336531195632896</v>
      </c>
      <c r="G91" s="2">
        <f t="shared" si="15"/>
        <v>8.7930749983475096E-2</v>
      </c>
      <c r="S91" s="19">
        <v>40701.554166666669</v>
      </c>
      <c r="T91">
        <v>-12.04</v>
      </c>
      <c r="U91">
        <v>-80.900000000000006</v>
      </c>
    </row>
    <row r="92" spans="1:21" x14ac:dyDescent="0.35">
      <c r="A92" s="4" t="s">
        <v>4</v>
      </c>
      <c r="B92" s="3">
        <f>AVERAGE(B1:B91)</f>
        <v>-11.98444444444444</v>
      </c>
      <c r="C92" s="3">
        <f>AVERAGE(C1:C91)</f>
        <v>-80.353555555555531</v>
      </c>
      <c r="D92" s="3">
        <f>AVERAGE(D1:D91)</f>
        <v>15.522000000000002</v>
      </c>
      <c r="E92" s="2"/>
      <c r="F92" s="7"/>
      <c r="G92" s="2">
        <f>SUM(G2:G91)</f>
        <v>16.428826857606683</v>
      </c>
      <c r="K92" s="20"/>
      <c r="L92" s="20"/>
      <c r="M92" s="20"/>
      <c r="N92" s="20"/>
      <c r="S92" s="19"/>
    </row>
    <row r="93" spans="1:21" x14ac:dyDescent="0.35">
      <c r="A93" s="4" t="s">
        <v>5</v>
      </c>
      <c r="B93" s="3">
        <f>MAX(B1:B91)</f>
        <v>-10.67</v>
      </c>
      <c r="C93" s="3">
        <f>MAX(C1:C91)</f>
        <v>-71.83</v>
      </c>
      <c r="D93" s="3">
        <f>MAX(D1:D91)</f>
        <v>18.710000000000008</v>
      </c>
      <c r="E93" s="2"/>
      <c r="F93" s="7"/>
      <c r="G93" s="2"/>
      <c r="K93" s="20"/>
      <c r="L93" s="20"/>
      <c r="M93" s="20"/>
      <c r="N93" s="20"/>
      <c r="S93" s="19"/>
    </row>
    <row r="94" spans="1:21" x14ac:dyDescent="0.35">
      <c r="A94" s="4" t="s">
        <v>6</v>
      </c>
      <c r="B94" s="3">
        <f>MIN(B1:B91)</f>
        <v>-13.79</v>
      </c>
      <c r="C94" s="3">
        <f>MIN(C1:C91)</f>
        <v>-91.73</v>
      </c>
      <c r="D94" s="3">
        <f>MIN(D1:D91)</f>
        <v>10.079999999999998</v>
      </c>
      <c r="E94" s="2"/>
      <c r="F94" s="7"/>
      <c r="G94" s="2"/>
      <c r="K94" s="20"/>
      <c r="L94" s="20"/>
      <c r="M94" s="20"/>
      <c r="N94" s="20"/>
      <c r="S94" s="19"/>
    </row>
    <row r="95" spans="1:21" x14ac:dyDescent="0.35">
      <c r="A95" s="4" t="s">
        <v>7</v>
      </c>
      <c r="B95" s="3">
        <f>STDEV(B1:B91)</f>
        <v>0.58155566479996035</v>
      </c>
      <c r="C95" s="3">
        <f>STDEV(C1:C60)</f>
        <v>4.2699694563763462</v>
      </c>
      <c r="D95" s="3">
        <f>STDEV(D1:D91)</f>
        <v>1.3889428523848673</v>
      </c>
      <c r="E95" s="2"/>
      <c r="F95" s="7"/>
      <c r="G95" s="2"/>
      <c r="S95" s="19"/>
    </row>
    <row r="96" spans="1:21" x14ac:dyDescent="0.35">
      <c r="S96" s="19"/>
    </row>
    <row r="97" spans="1:19" x14ac:dyDescent="0.35">
      <c r="A97" s="4" t="s">
        <v>8</v>
      </c>
      <c r="B97" s="5">
        <f>COUNT(B1:B91)</f>
        <v>90</v>
      </c>
      <c r="C97" s="5">
        <f>COUNT(C1:C91)</f>
        <v>90</v>
      </c>
      <c r="D97" s="5">
        <f>COUNT(D1:D91)</f>
        <v>90</v>
      </c>
      <c r="E97" s="2"/>
      <c r="F97" s="7"/>
      <c r="G97" s="2"/>
      <c r="S97" s="19"/>
    </row>
    <row r="98" spans="1:19" x14ac:dyDescent="0.35">
      <c r="S98" s="19"/>
    </row>
    <row r="99" spans="1:19" x14ac:dyDescent="0.35">
      <c r="S99" s="19"/>
    </row>
    <row r="100" spans="1:19" x14ac:dyDescent="0.35">
      <c r="S100" s="19"/>
    </row>
    <row r="101" spans="1:19" x14ac:dyDescent="0.35">
      <c r="S101" s="19"/>
    </row>
    <row r="102" spans="1:19" x14ac:dyDescent="0.35">
      <c r="G102" s="42"/>
      <c r="H102" s="42"/>
      <c r="I102" s="42"/>
      <c r="J102" s="42"/>
      <c r="S102" s="19"/>
    </row>
    <row r="103" spans="1:19" x14ac:dyDescent="0.35">
      <c r="G103" s="22"/>
      <c r="H103" s="21"/>
      <c r="I103" s="21"/>
      <c r="J103" s="21"/>
      <c r="S103" s="19"/>
    </row>
    <row r="104" spans="1:19" x14ac:dyDescent="0.35">
      <c r="G104" s="20"/>
      <c r="H104" s="20"/>
      <c r="I104" s="20"/>
      <c r="J104" s="20"/>
      <c r="S104" s="19"/>
    </row>
    <row r="105" spans="1:19" x14ac:dyDescent="0.35">
      <c r="G105" s="20"/>
      <c r="H105" s="20"/>
      <c r="I105" s="20"/>
      <c r="J105" s="20"/>
      <c r="S105" s="19"/>
    </row>
    <row r="106" spans="1:19" x14ac:dyDescent="0.35">
      <c r="G106" s="20"/>
      <c r="H106" s="20"/>
      <c r="I106" s="20"/>
      <c r="J106" s="20"/>
      <c r="S106" s="19"/>
    </row>
    <row r="107" spans="1:19" x14ac:dyDescent="0.35">
      <c r="G107" s="20"/>
      <c r="H107" s="20"/>
      <c r="I107" s="20"/>
      <c r="J107" s="20"/>
      <c r="S107" s="19"/>
    </row>
    <row r="108" spans="1:19" x14ac:dyDescent="0.35">
      <c r="G108" s="20"/>
      <c r="H108" s="20"/>
      <c r="I108" s="20"/>
      <c r="J108" s="20"/>
      <c r="S108" s="19"/>
    </row>
    <row r="109" spans="1:19" x14ac:dyDescent="0.35">
      <c r="G109" s="20"/>
      <c r="H109" s="20"/>
      <c r="I109" s="20"/>
      <c r="J109" s="20"/>
      <c r="S109" s="19"/>
    </row>
    <row r="110" spans="1:19" x14ac:dyDescent="0.35">
      <c r="S110" s="19"/>
    </row>
    <row r="111" spans="1:19" x14ac:dyDescent="0.35">
      <c r="S111" s="19"/>
    </row>
    <row r="112" spans="1:19" x14ac:dyDescent="0.35">
      <c r="S112" s="19"/>
    </row>
    <row r="113" spans="19:19" x14ac:dyDescent="0.35">
      <c r="S113" s="19"/>
    </row>
    <row r="114" spans="19:19" x14ac:dyDescent="0.35">
      <c r="S114" s="19"/>
    </row>
    <row r="115" spans="19:19" x14ac:dyDescent="0.35">
      <c r="S115" s="19"/>
    </row>
    <row r="116" spans="19:19" x14ac:dyDescent="0.35">
      <c r="S116" s="19"/>
    </row>
    <row r="117" spans="19:19" x14ac:dyDescent="0.35">
      <c r="S117" s="19"/>
    </row>
    <row r="118" spans="19:19" x14ac:dyDescent="0.35">
      <c r="S118" s="19"/>
    </row>
    <row r="119" spans="19:19" x14ac:dyDescent="0.35">
      <c r="S119" s="19"/>
    </row>
    <row r="120" spans="19:19" x14ac:dyDescent="0.35">
      <c r="S120" s="19"/>
    </row>
    <row r="121" spans="19:19" x14ac:dyDescent="0.35">
      <c r="S121" s="19"/>
    </row>
    <row r="122" spans="19:19" x14ac:dyDescent="0.35">
      <c r="S122" s="19"/>
    </row>
    <row r="123" spans="19:19" x14ac:dyDescent="0.35">
      <c r="S123" s="19"/>
    </row>
    <row r="124" spans="19:19" x14ac:dyDescent="0.35">
      <c r="S124" s="19"/>
    </row>
    <row r="125" spans="19:19" x14ac:dyDescent="0.35">
      <c r="S125" s="19"/>
    </row>
    <row r="126" spans="19:19" x14ac:dyDescent="0.35">
      <c r="S126" s="19"/>
    </row>
    <row r="127" spans="19:19" x14ac:dyDescent="0.35">
      <c r="S127" s="19"/>
    </row>
    <row r="128" spans="19:19" x14ac:dyDescent="0.35">
      <c r="S128" s="19"/>
    </row>
    <row r="129" spans="19:19" x14ac:dyDescent="0.35">
      <c r="S129" s="19"/>
    </row>
    <row r="130" spans="19:19" x14ac:dyDescent="0.35">
      <c r="S130" s="19"/>
    </row>
    <row r="131" spans="19:19" x14ac:dyDescent="0.35">
      <c r="S131" s="19"/>
    </row>
    <row r="132" spans="19:19" x14ac:dyDescent="0.35">
      <c r="S132" s="19"/>
    </row>
    <row r="133" spans="19:19" x14ac:dyDescent="0.35">
      <c r="S133" s="19"/>
    </row>
    <row r="134" spans="19:19" x14ac:dyDescent="0.35">
      <c r="S134" s="19"/>
    </row>
    <row r="135" spans="19:19" x14ac:dyDescent="0.35">
      <c r="S135" s="19"/>
    </row>
    <row r="136" spans="19:19" x14ac:dyDescent="0.35">
      <c r="S136" s="19"/>
    </row>
    <row r="137" spans="19:19" x14ac:dyDescent="0.35">
      <c r="S137" s="19"/>
    </row>
    <row r="138" spans="19:19" x14ac:dyDescent="0.35">
      <c r="S138" s="19"/>
    </row>
    <row r="139" spans="19:19" x14ac:dyDescent="0.35">
      <c r="S139" s="19"/>
    </row>
    <row r="140" spans="19:19" x14ac:dyDescent="0.35">
      <c r="S140" s="19"/>
    </row>
    <row r="141" spans="19:19" x14ac:dyDescent="0.35">
      <c r="S141" s="19"/>
    </row>
    <row r="142" spans="19:19" x14ac:dyDescent="0.35">
      <c r="S142" s="19"/>
    </row>
    <row r="143" spans="19:19" x14ac:dyDescent="0.35">
      <c r="S143" s="19"/>
    </row>
    <row r="144" spans="19:19" x14ac:dyDescent="0.35">
      <c r="S144" s="19"/>
    </row>
    <row r="145" spans="19:19" x14ac:dyDescent="0.35">
      <c r="S145" s="19"/>
    </row>
    <row r="146" spans="19:19" x14ac:dyDescent="0.35">
      <c r="S146" s="19"/>
    </row>
    <row r="147" spans="19:19" x14ac:dyDescent="0.35">
      <c r="S147" s="19"/>
    </row>
    <row r="148" spans="19:19" x14ac:dyDescent="0.35">
      <c r="S148" s="19"/>
    </row>
    <row r="149" spans="19:19" x14ac:dyDescent="0.35">
      <c r="S149" s="19"/>
    </row>
    <row r="150" spans="19:19" x14ac:dyDescent="0.35">
      <c r="S150" s="19"/>
    </row>
    <row r="151" spans="19:19" x14ac:dyDescent="0.35">
      <c r="S151" s="19"/>
    </row>
    <row r="152" spans="19:19" x14ac:dyDescent="0.35">
      <c r="S152" s="19"/>
    </row>
    <row r="153" spans="19:19" x14ac:dyDescent="0.35">
      <c r="S153" s="19"/>
    </row>
    <row r="154" spans="19:19" x14ac:dyDescent="0.35">
      <c r="S154" s="19"/>
    </row>
    <row r="155" spans="19:19" x14ac:dyDescent="0.35">
      <c r="S155" s="19"/>
    </row>
    <row r="156" spans="19:19" x14ac:dyDescent="0.35">
      <c r="S156" s="19"/>
    </row>
    <row r="157" spans="19:19" x14ac:dyDescent="0.35">
      <c r="S157" s="19"/>
    </row>
    <row r="158" spans="19:19" x14ac:dyDescent="0.35">
      <c r="S158" s="19"/>
    </row>
    <row r="159" spans="19:19" x14ac:dyDescent="0.35">
      <c r="S159" s="19"/>
    </row>
    <row r="160" spans="19:19" x14ac:dyDescent="0.35">
      <c r="S160" s="19"/>
    </row>
    <row r="161" spans="19:19" x14ac:dyDescent="0.35">
      <c r="S161" s="19"/>
    </row>
    <row r="162" spans="19:19" x14ac:dyDescent="0.35">
      <c r="S162" s="19"/>
    </row>
    <row r="163" spans="19:19" x14ac:dyDescent="0.35">
      <c r="S163" s="19"/>
    </row>
    <row r="164" spans="19:19" x14ac:dyDescent="0.35">
      <c r="S164" s="19"/>
    </row>
    <row r="165" spans="19:19" x14ac:dyDescent="0.35">
      <c r="S165" s="19"/>
    </row>
    <row r="166" spans="19:19" x14ac:dyDescent="0.35">
      <c r="S166" s="19"/>
    </row>
    <row r="167" spans="19:19" x14ac:dyDescent="0.35">
      <c r="S167" s="19"/>
    </row>
    <row r="168" spans="19:19" x14ac:dyDescent="0.35">
      <c r="S168" s="19"/>
    </row>
    <row r="169" spans="19:19" x14ac:dyDescent="0.35">
      <c r="S169" s="19"/>
    </row>
    <row r="170" spans="19:19" x14ac:dyDescent="0.35">
      <c r="S170" s="19"/>
    </row>
    <row r="171" spans="19:19" x14ac:dyDescent="0.35">
      <c r="S171" s="19"/>
    </row>
    <row r="172" spans="19:19" x14ac:dyDescent="0.35">
      <c r="S172" s="19"/>
    </row>
    <row r="173" spans="19:19" x14ac:dyDescent="0.35">
      <c r="S173" s="19"/>
    </row>
    <row r="174" spans="19:19" x14ac:dyDescent="0.35">
      <c r="S174" s="19"/>
    </row>
    <row r="175" spans="19:19" x14ac:dyDescent="0.35">
      <c r="S175" s="19"/>
    </row>
    <row r="176" spans="19:19" x14ac:dyDescent="0.35">
      <c r="S176" s="19"/>
    </row>
    <row r="177" spans="19:19" x14ac:dyDescent="0.35">
      <c r="S177" s="19"/>
    </row>
    <row r="178" spans="19:19" x14ac:dyDescent="0.35">
      <c r="S178" s="19"/>
    </row>
    <row r="179" spans="19:19" x14ac:dyDescent="0.35">
      <c r="S179" s="19"/>
    </row>
    <row r="180" spans="19:19" x14ac:dyDescent="0.35">
      <c r="S180" s="19"/>
    </row>
    <row r="181" spans="19:19" x14ac:dyDescent="0.35">
      <c r="S181" s="19"/>
    </row>
    <row r="182" spans="19:19" x14ac:dyDescent="0.35">
      <c r="S182" s="19"/>
    </row>
    <row r="183" spans="19:19" x14ac:dyDescent="0.35">
      <c r="S183" s="19"/>
    </row>
    <row r="184" spans="19:19" x14ac:dyDescent="0.35">
      <c r="S184" s="19"/>
    </row>
    <row r="185" spans="19:19" x14ac:dyDescent="0.35">
      <c r="S185" s="19"/>
    </row>
    <row r="186" spans="19:19" x14ac:dyDescent="0.35">
      <c r="S186" s="19"/>
    </row>
    <row r="187" spans="19:19" x14ac:dyDescent="0.35">
      <c r="S187" s="19"/>
    </row>
    <row r="188" spans="19:19" x14ac:dyDescent="0.35">
      <c r="S188" s="19"/>
    </row>
    <row r="189" spans="19:19" x14ac:dyDescent="0.35">
      <c r="S189" s="19"/>
    </row>
    <row r="190" spans="19:19" x14ac:dyDescent="0.35">
      <c r="S190" s="19"/>
    </row>
    <row r="191" spans="19:19" x14ac:dyDescent="0.35">
      <c r="S191" s="19"/>
    </row>
    <row r="192" spans="19:19" x14ac:dyDescent="0.35">
      <c r="S192" s="19"/>
    </row>
    <row r="193" spans="19:19" x14ac:dyDescent="0.35">
      <c r="S193" s="19"/>
    </row>
    <row r="194" spans="19:19" x14ac:dyDescent="0.35">
      <c r="S194" s="19"/>
    </row>
    <row r="195" spans="19:19" x14ac:dyDescent="0.35">
      <c r="S195" s="19"/>
    </row>
    <row r="196" spans="19:19" x14ac:dyDescent="0.35">
      <c r="S196" s="19"/>
    </row>
    <row r="197" spans="19:19" x14ac:dyDescent="0.35">
      <c r="S197" s="19"/>
    </row>
    <row r="198" spans="19:19" x14ac:dyDescent="0.35">
      <c r="S198" s="19"/>
    </row>
    <row r="199" spans="19:19" x14ac:dyDescent="0.35">
      <c r="S199" s="19"/>
    </row>
    <row r="200" spans="19:19" x14ac:dyDescent="0.35">
      <c r="S200" s="19"/>
    </row>
    <row r="201" spans="19:19" x14ac:dyDescent="0.35">
      <c r="S201" s="19"/>
    </row>
    <row r="202" spans="19:19" x14ac:dyDescent="0.35">
      <c r="S202" s="19"/>
    </row>
    <row r="203" spans="19:19" x14ac:dyDescent="0.35">
      <c r="S203" s="19"/>
    </row>
    <row r="204" spans="19:19" x14ac:dyDescent="0.35">
      <c r="S204" s="19"/>
    </row>
    <row r="205" spans="19:19" x14ac:dyDescent="0.35">
      <c r="S205" s="19"/>
    </row>
    <row r="206" spans="19:19" x14ac:dyDescent="0.35">
      <c r="S206" s="19"/>
    </row>
    <row r="207" spans="19:19" x14ac:dyDescent="0.35">
      <c r="S207" s="19"/>
    </row>
    <row r="208" spans="19:19" x14ac:dyDescent="0.35">
      <c r="S208" s="19"/>
    </row>
    <row r="209" spans="19:19" x14ac:dyDescent="0.35">
      <c r="S209" s="19"/>
    </row>
    <row r="210" spans="19:19" x14ac:dyDescent="0.35">
      <c r="S210" s="19"/>
    </row>
    <row r="211" spans="19:19" x14ac:dyDescent="0.35">
      <c r="S211" s="19"/>
    </row>
    <row r="212" spans="19:19" x14ac:dyDescent="0.35">
      <c r="S212" s="19"/>
    </row>
    <row r="213" spans="19:19" x14ac:dyDescent="0.35">
      <c r="S213" s="19"/>
    </row>
    <row r="214" spans="19:19" x14ac:dyDescent="0.35">
      <c r="S214" s="19"/>
    </row>
    <row r="215" spans="19:19" x14ac:dyDescent="0.35">
      <c r="S215" s="19"/>
    </row>
    <row r="216" spans="19:19" x14ac:dyDescent="0.35">
      <c r="S216" s="19"/>
    </row>
    <row r="217" spans="19:19" x14ac:dyDescent="0.35">
      <c r="S217" s="19"/>
    </row>
    <row r="218" spans="19:19" x14ac:dyDescent="0.35">
      <c r="S218" s="19"/>
    </row>
    <row r="219" spans="19:19" x14ac:dyDescent="0.35">
      <c r="S219" s="19"/>
    </row>
    <row r="220" spans="19:19" x14ac:dyDescent="0.35">
      <c r="S220" s="19"/>
    </row>
    <row r="221" spans="19:19" x14ac:dyDescent="0.35">
      <c r="S221" s="19"/>
    </row>
    <row r="222" spans="19:19" x14ac:dyDescent="0.35">
      <c r="S222" s="19"/>
    </row>
    <row r="223" spans="19:19" x14ac:dyDescent="0.35">
      <c r="S223" s="19"/>
    </row>
    <row r="224" spans="19:19" x14ac:dyDescent="0.35">
      <c r="S224" s="19"/>
    </row>
    <row r="225" spans="19:19" x14ac:dyDescent="0.35">
      <c r="S225" s="19"/>
    </row>
    <row r="226" spans="19:19" x14ac:dyDescent="0.35">
      <c r="S226" s="19"/>
    </row>
    <row r="227" spans="19:19" x14ac:dyDescent="0.35">
      <c r="S227" s="19"/>
    </row>
    <row r="228" spans="19:19" x14ac:dyDescent="0.35">
      <c r="S228" s="19"/>
    </row>
    <row r="229" spans="19:19" x14ac:dyDescent="0.35">
      <c r="S229" s="19"/>
    </row>
    <row r="230" spans="19:19" x14ac:dyDescent="0.35">
      <c r="S230" s="19"/>
    </row>
    <row r="231" spans="19:19" x14ac:dyDescent="0.35">
      <c r="S231" s="19"/>
    </row>
    <row r="232" spans="19:19" x14ac:dyDescent="0.35">
      <c r="S232" s="19"/>
    </row>
    <row r="233" spans="19:19" x14ac:dyDescent="0.35">
      <c r="S233" s="19"/>
    </row>
    <row r="234" spans="19:19" x14ac:dyDescent="0.35">
      <c r="S234" s="19"/>
    </row>
    <row r="235" spans="19:19" x14ac:dyDescent="0.35">
      <c r="S235" s="19"/>
    </row>
    <row r="236" spans="19:19" x14ac:dyDescent="0.35">
      <c r="S236" s="19"/>
    </row>
    <row r="237" spans="19:19" x14ac:dyDescent="0.35">
      <c r="S237" s="19"/>
    </row>
    <row r="238" spans="19:19" x14ac:dyDescent="0.35">
      <c r="S238" s="19"/>
    </row>
    <row r="239" spans="19:19" x14ac:dyDescent="0.35">
      <c r="S239" s="19"/>
    </row>
    <row r="240" spans="19:19" x14ac:dyDescent="0.35">
      <c r="S240" s="19"/>
    </row>
    <row r="241" spans="19:19" x14ac:dyDescent="0.35">
      <c r="S241" s="19"/>
    </row>
    <row r="242" spans="19:19" x14ac:dyDescent="0.35">
      <c r="S242" s="19"/>
    </row>
    <row r="243" spans="19:19" x14ac:dyDescent="0.35">
      <c r="S243" s="19"/>
    </row>
    <row r="244" spans="19:19" x14ac:dyDescent="0.35">
      <c r="S244" s="19"/>
    </row>
    <row r="245" spans="19:19" x14ac:dyDescent="0.35">
      <c r="S245" s="19"/>
    </row>
    <row r="246" spans="19:19" x14ac:dyDescent="0.35">
      <c r="S246" s="19"/>
    </row>
    <row r="247" spans="19:19" x14ac:dyDescent="0.35">
      <c r="S247" s="19"/>
    </row>
    <row r="248" spans="19:19" x14ac:dyDescent="0.35">
      <c r="S248" s="19"/>
    </row>
    <row r="249" spans="19:19" x14ac:dyDescent="0.35">
      <c r="S249" s="19"/>
    </row>
    <row r="250" spans="19:19" x14ac:dyDescent="0.35">
      <c r="S250" s="19"/>
    </row>
    <row r="251" spans="19:19" x14ac:dyDescent="0.35">
      <c r="S251" s="19"/>
    </row>
    <row r="252" spans="19:19" x14ac:dyDescent="0.35">
      <c r="S252" s="19"/>
    </row>
    <row r="253" spans="19:19" x14ac:dyDescent="0.35">
      <c r="S253" s="19"/>
    </row>
    <row r="254" spans="19:19" x14ac:dyDescent="0.35">
      <c r="S254" s="19"/>
    </row>
    <row r="255" spans="19:19" x14ac:dyDescent="0.35">
      <c r="S255" s="19"/>
    </row>
    <row r="256" spans="19:19" x14ac:dyDescent="0.35">
      <c r="S256" s="19"/>
    </row>
    <row r="257" spans="19:19" x14ac:dyDescent="0.35">
      <c r="S257" s="19"/>
    </row>
    <row r="258" spans="19:19" x14ac:dyDescent="0.35">
      <c r="S258" s="19"/>
    </row>
    <row r="259" spans="19:19" x14ac:dyDescent="0.35">
      <c r="S259" s="19"/>
    </row>
    <row r="260" spans="19:19" x14ac:dyDescent="0.35">
      <c r="S260" s="19"/>
    </row>
    <row r="261" spans="19:19" x14ac:dyDescent="0.35">
      <c r="S261" s="19"/>
    </row>
    <row r="262" spans="19:19" x14ac:dyDescent="0.35">
      <c r="S262" s="19"/>
    </row>
    <row r="263" spans="19:19" x14ac:dyDescent="0.35">
      <c r="S263" s="19"/>
    </row>
    <row r="264" spans="19:19" x14ac:dyDescent="0.35">
      <c r="S264" s="19"/>
    </row>
    <row r="265" spans="19:19" x14ac:dyDescent="0.35">
      <c r="S265" s="19"/>
    </row>
    <row r="266" spans="19:19" x14ac:dyDescent="0.35">
      <c r="S266" s="19"/>
    </row>
    <row r="267" spans="19:19" x14ac:dyDescent="0.35">
      <c r="S267" s="19"/>
    </row>
    <row r="268" spans="19:19" x14ac:dyDescent="0.35">
      <c r="S268" s="19"/>
    </row>
    <row r="269" spans="19:19" x14ac:dyDescent="0.35">
      <c r="S269" s="19"/>
    </row>
    <row r="270" spans="19:19" x14ac:dyDescent="0.35">
      <c r="S270" s="19"/>
    </row>
    <row r="271" spans="19:19" x14ac:dyDescent="0.35">
      <c r="S271" s="19"/>
    </row>
    <row r="272" spans="19:19" x14ac:dyDescent="0.35">
      <c r="S272" s="19"/>
    </row>
    <row r="273" spans="19:19" x14ac:dyDescent="0.35">
      <c r="S273" s="19"/>
    </row>
    <row r="274" spans="19:19" x14ac:dyDescent="0.35">
      <c r="S274" s="19"/>
    </row>
    <row r="275" spans="19:19" x14ac:dyDescent="0.35">
      <c r="S275" s="19"/>
    </row>
    <row r="276" spans="19:19" x14ac:dyDescent="0.35">
      <c r="S276" s="19"/>
    </row>
    <row r="277" spans="19:19" x14ac:dyDescent="0.35">
      <c r="S277" s="19"/>
    </row>
    <row r="278" spans="19:19" x14ac:dyDescent="0.35">
      <c r="S278" s="19"/>
    </row>
    <row r="279" spans="19:19" x14ac:dyDescent="0.35">
      <c r="S279" s="19"/>
    </row>
    <row r="280" spans="19:19" x14ac:dyDescent="0.35">
      <c r="S280" s="19"/>
    </row>
    <row r="281" spans="19:19" x14ac:dyDescent="0.35">
      <c r="S281" s="19"/>
    </row>
    <row r="282" spans="19:19" x14ac:dyDescent="0.35">
      <c r="S282" s="19"/>
    </row>
    <row r="283" spans="19:19" x14ac:dyDescent="0.35">
      <c r="S283" s="19"/>
    </row>
    <row r="284" spans="19:19" x14ac:dyDescent="0.35">
      <c r="S284" s="19"/>
    </row>
    <row r="285" spans="19:19" x14ac:dyDescent="0.35">
      <c r="S285" s="19"/>
    </row>
    <row r="286" spans="19:19" x14ac:dyDescent="0.35">
      <c r="S286" s="19"/>
    </row>
    <row r="287" spans="19:19" x14ac:dyDescent="0.35">
      <c r="S287" s="19"/>
    </row>
    <row r="288" spans="19:19" x14ac:dyDescent="0.35">
      <c r="S288" s="19"/>
    </row>
    <row r="289" spans="19:19" x14ac:dyDescent="0.35">
      <c r="S289" s="19"/>
    </row>
    <row r="290" spans="19:19" x14ac:dyDescent="0.35">
      <c r="S290" s="19"/>
    </row>
    <row r="291" spans="19:19" x14ac:dyDescent="0.35">
      <c r="S291" s="19"/>
    </row>
    <row r="292" spans="19:19" x14ac:dyDescent="0.35">
      <c r="S292" s="19"/>
    </row>
    <row r="293" spans="19:19" x14ac:dyDescent="0.35">
      <c r="S293" s="19"/>
    </row>
    <row r="294" spans="19:19" x14ac:dyDescent="0.35">
      <c r="S294" s="19"/>
    </row>
    <row r="295" spans="19:19" x14ac:dyDescent="0.35">
      <c r="S295" s="19"/>
    </row>
    <row r="296" spans="19:19" x14ac:dyDescent="0.35">
      <c r="S296" s="19"/>
    </row>
    <row r="297" spans="19:19" x14ac:dyDescent="0.35">
      <c r="S297" s="19"/>
    </row>
    <row r="298" spans="19:19" x14ac:dyDescent="0.35">
      <c r="S298" s="19"/>
    </row>
    <row r="299" spans="19:19" x14ac:dyDescent="0.35">
      <c r="S299" s="19"/>
    </row>
    <row r="300" spans="19:19" x14ac:dyDescent="0.35">
      <c r="S300" s="19"/>
    </row>
    <row r="301" spans="19:19" x14ac:dyDescent="0.35">
      <c r="S301" s="19"/>
    </row>
    <row r="302" spans="19:19" x14ac:dyDescent="0.35">
      <c r="S302" s="19"/>
    </row>
    <row r="303" spans="19:19" x14ac:dyDescent="0.35">
      <c r="S303" s="19"/>
    </row>
    <row r="304" spans="19:19" x14ac:dyDescent="0.35">
      <c r="S304" s="19"/>
    </row>
    <row r="305" spans="19:19" x14ac:dyDescent="0.35">
      <c r="S305" s="19"/>
    </row>
    <row r="306" spans="19:19" x14ac:dyDescent="0.35">
      <c r="S306" s="19"/>
    </row>
    <row r="307" spans="19:19" x14ac:dyDescent="0.35">
      <c r="S307" s="19"/>
    </row>
    <row r="308" spans="19:19" x14ac:dyDescent="0.35">
      <c r="S308" s="19"/>
    </row>
    <row r="309" spans="19:19" x14ac:dyDescent="0.35">
      <c r="S309" s="19"/>
    </row>
    <row r="310" spans="19:19" x14ac:dyDescent="0.35">
      <c r="S310" s="19"/>
    </row>
    <row r="311" spans="19:19" x14ac:dyDescent="0.35">
      <c r="S311" s="19"/>
    </row>
    <row r="312" spans="19:19" x14ac:dyDescent="0.35">
      <c r="S312" s="19"/>
    </row>
    <row r="313" spans="19:19" x14ac:dyDescent="0.35">
      <c r="S313" s="19"/>
    </row>
    <row r="314" spans="19:19" x14ac:dyDescent="0.35">
      <c r="S314" s="19"/>
    </row>
    <row r="315" spans="19:19" x14ac:dyDescent="0.35">
      <c r="S315" s="19"/>
    </row>
    <row r="316" spans="19:19" x14ac:dyDescent="0.35">
      <c r="S316" s="19"/>
    </row>
    <row r="317" spans="19:19" x14ac:dyDescent="0.35">
      <c r="S317" s="19"/>
    </row>
    <row r="318" spans="19:19" x14ac:dyDescent="0.35">
      <c r="S318" s="19"/>
    </row>
    <row r="319" spans="19:19" x14ac:dyDescent="0.35">
      <c r="S319" s="19"/>
    </row>
    <row r="320" spans="19:19" x14ac:dyDescent="0.35">
      <c r="S320" s="19"/>
    </row>
    <row r="321" spans="19:19" x14ac:dyDescent="0.35">
      <c r="S321" s="19"/>
    </row>
    <row r="322" spans="19:19" x14ac:dyDescent="0.35">
      <c r="S322" s="19"/>
    </row>
    <row r="323" spans="19:19" x14ac:dyDescent="0.35">
      <c r="S323" s="19"/>
    </row>
    <row r="324" spans="19:19" x14ac:dyDescent="0.35">
      <c r="S324" s="19"/>
    </row>
    <row r="325" spans="19:19" x14ac:dyDescent="0.35">
      <c r="S325" s="19"/>
    </row>
    <row r="326" spans="19:19" x14ac:dyDescent="0.35">
      <c r="S326" s="19"/>
    </row>
    <row r="327" spans="19:19" x14ac:dyDescent="0.35">
      <c r="S327" s="19"/>
    </row>
    <row r="328" spans="19:19" x14ac:dyDescent="0.35">
      <c r="S328" s="19"/>
    </row>
    <row r="329" spans="19:19" x14ac:dyDescent="0.35">
      <c r="S329" s="19"/>
    </row>
    <row r="330" spans="19:19" x14ac:dyDescent="0.35">
      <c r="S330" s="19"/>
    </row>
    <row r="331" spans="19:19" x14ac:dyDescent="0.35">
      <c r="S331" s="19"/>
    </row>
    <row r="332" spans="19:19" x14ac:dyDescent="0.35">
      <c r="S332" s="19"/>
    </row>
    <row r="333" spans="19:19" x14ac:dyDescent="0.35">
      <c r="S333" s="19"/>
    </row>
    <row r="334" spans="19:19" x14ac:dyDescent="0.35">
      <c r="S334" s="19"/>
    </row>
    <row r="335" spans="19:19" x14ac:dyDescent="0.35">
      <c r="S335" s="19"/>
    </row>
    <row r="336" spans="19:19" x14ac:dyDescent="0.35">
      <c r="S336" s="19"/>
    </row>
    <row r="337" spans="19:19" x14ac:dyDescent="0.35">
      <c r="S337" s="19"/>
    </row>
    <row r="338" spans="19:19" x14ac:dyDescent="0.35">
      <c r="S338" s="19"/>
    </row>
    <row r="339" spans="19:19" x14ac:dyDescent="0.35">
      <c r="S339" s="19"/>
    </row>
    <row r="340" spans="19:19" x14ac:dyDescent="0.35">
      <c r="S340" s="19"/>
    </row>
    <row r="341" spans="19:19" x14ac:dyDescent="0.35">
      <c r="S341" s="19"/>
    </row>
    <row r="342" spans="19:19" x14ac:dyDescent="0.35">
      <c r="S342" s="19"/>
    </row>
    <row r="343" spans="19:19" x14ac:dyDescent="0.35">
      <c r="S343" s="19"/>
    </row>
    <row r="344" spans="19:19" x14ac:dyDescent="0.35">
      <c r="S344" s="19"/>
    </row>
    <row r="345" spans="19:19" x14ac:dyDescent="0.35">
      <c r="S345" s="19"/>
    </row>
    <row r="346" spans="19:19" x14ac:dyDescent="0.35">
      <c r="S346" s="19"/>
    </row>
    <row r="347" spans="19:19" x14ac:dyDescent="0.35">
      <c r="S347" s="19"/>
    </row>
    <row r="348" spans="19:19" x14ac:dyDescent="0.35">
      <c r="S348" s="19"/>
    </row>
    <row r="349" spans="19:19" x14ac:dyDescent="0.35">
      <c r="S349" s="19"/>
    </row>
    <row r="350" spans="19:19" x14ac:dyDescent="0.35">
      <c r="S350" s="19"/>
    </row>
    <row r="351" spans="19:19" x14ac:dyDescent="0.35">
      <c r="S351" s="19"/>
    </row>
    <row r="352" spans="19:19" x14ac:dyDescent="0.35">
      <c r="S352" s="19"/>
    </row>
    <row r="353" spans="19:19" x14ac:dyDescent="0.35">
      <c r="S353" s="19"/>
    </row>
    <row r="354" spans="19:19" x14ac:dyDescent="0.35">
      <c r="S354" s="19"/>
    </row>
    <row r="355" spans="19:19" x14ac:dyDescent="0.35">
      <c r="S355" s="19"/>
    </row>
    <row r="356" spans="19:19" x14ac:dyDescent="0.35">
      <c r="S356" s="19"/>
    </row>
    <row r="357" spans="19:19" x14ac:dyDescent="0.35">
      <c r="S357" s="19"/>
    </row>
    <row r="358" spans="19:19" x14ac:dyDescent="0.35">
      <c r="S358" s="19"/>
    </row>
    <row r="359" spans="19:19" x14ac:dyDescent="0.35">
      <c r="S359" s="19"/>
    </row>
    <row r="360" spans="19:19" x14ac:dyDescent="0.35">
      <c r="S360" s="19"/>
    </row>
    <row r="361" spans="19:19" x14ac:dyDescent="0.35">
      <c r="S361" s="19"/>
    </row>
    <row r="362" spans="19:19" x14ac:dyDescent="0.35">
      <c r="S362" s="19"/>
    </row>
    <row r="363" spans="19:19" x14ac:dyDescent="0.35">
      <c r="S363" s="19"/>
    </row>
    <row r="364" spans="19:19" x14ac:dyDescent="0.35">
      <c r="S364" s="19"/>
    </row>
    <row r="365" spans="19:19" x14ac:dyDescent="0.35">
      <c r="S365" s="19"/>
    </row>
    <row r="366" spans="19:19" x14ac:dyDescent="0.35">
      <c r="S366" s="19"/>
    </row>
    <row r="367" spans="19:19" x14ac:dyDescent="0.35">
      <c r="S367" s="19"/>
    </row>
    <row r="368" spans="19:19" x14ac:dyDescent="0.35">
      <c r="S368" s="19"/>
    </row>
    <row r="369" spans="19:19" x14ac:dyDescent="0.35">
      <c r="S369" s="19"/>
    </row>
    <row r="370" spans="19:19" x14ac:dyDescent="0.35">
      <c r="S370" s="19"/>
    </row>
    <row r="371" spans="19:19" x14ac:dyDescent="0.35">
      <c r="S371" s="19"/>
    </row>
    <row r="372" spans="19:19" x14ac:dyDescent="0.35">
      <c r="S372" s="19"/>
    </row>
    <row r="373" spans="19:19" x14ac:dyDescent="0.35">
      <c r="S373" s="19"/>
    </row>
    <row r="374" spans="19:19" x14ac:dyDescent="0.35">
      <c r="S374" s="19"/>
    </row>
    <row r="375" spans="19:19" x14ac:dyDescent="0.35">
      <c r="S375" s="19"/>
    </row>
    <row r="376" spans="19:19" x14ac:dyDescent="0.35">
      <c r="S376" s="19"/>
    </row>
    <row r="377" spans="19:19" x14ac:dyDescent="0.35">
      <c r="S377" s="19"/>
    </row>
    <row r="378" spans="19:19" x14ac:dyDescent="0.35">
      <c r="S378" s="19"/>
    </row>
    <row r="379" spans="19:19" x14ac:dyDescent="0.35">
      <c r="S379" s="19"/>
    </row>
    <row r="380" spans="19:19" x14ac:dyDescent="0.35">
      <c r="S380" s="19"/>
    </row>
    <row r="381" spans="19:19" x14ac:dyDescent="0.35">
      <c r="S381" s="19"/>
    </row>
    <row r="382" spans="19:19" x14ac:dyDescent="0.35">
      <c r="S382" s="19"/>
    </row>
    <row r="383" spans="19:19" x14ac:dyDescent="0.35">
      <c r="S383" s="19"/>
    </row>
    <row r="384" spans="19:19" x14ac:dyDescent="0.35">
      <c r="S384" s="19"/>
    </row>
    <row r="385" spans="19:19" x14ac:dyDescent="0.35">
      <c r="S385" s="19"/>
    </row>
    <row r="386" spans="19:19" x14ac:dyDescent="0.35">
      <c r="S386" s="19"/>
    </row>
    <row r="387" spans="19:19" x14ac:dyDescent="0.35">
      <c r="S387" s="19"/>
    </row>
    <row r="388" spans="19:19" x14ac:dyDescent="0.35">
      <c r="S388" s="19"/>
    </row>
    <row r="389" spans="19:19" x14ac:dyDescent="0.35">
      <c r="S389" s="19"/>
    </row>
    <row r="390" spans="19:19" x14ac:dyDescent="0.35">
      <c r="S390" s="19"/>
    </row>
    <row r="391" spans="19:19" x14ac:dyDescent="0.35">
      <c r="S391" s="19"/>
    </row>
    <row r="392" spans="19:19" x14ac:dyDescent="0.35">
      <c r="S392" s="19"/>
    </row>
    <row r="393" spans="19:19" x14ac:dyDescent="0.35">
      <c r="S393" s="19"/>
    </row>
    <row r="394" spans="19:19" x14ac:dyDescent="0.35">
      <c r="S394" s="19"/>
    </row>
    <row r="395" spans="19:19" x14ac:dyDescent="0.35">
      <c r="S395" s="19"/>
    </row>
    <row r="396" spans="19:19" x14ac:dyDescent="0.35">
      <c r="S396" s="19"/>
    </row>
    <row r="397" spans="19:19" x14ac:dyDescent="0.35">
      <c r="S397" s="19"/>
    </row>
    <row r="398" spans="19:19" x14ac:dyDescent="0.35">
      <c r="S398" s="19"/>
    </row>
    <row r="399" spans="19:19" x14ac:dyDescent="0.35">
      <c r="S399" s="19"/>
    </row>
    <row r="400" spans="19:19" x14ac:dyDescent="0.35">
      <c r="S400" s="19"/>
    </row>
    <row r="401" spans="19:19" x14ac:dyDescent="0.35">
      <c r="S401" s="19"/>
    </row>
    <row r="402" spans="19:19" x14ac:dyDescent="0.35">
      <c r="S402" s="19"/>
    </row>
    <row r="403" spans="19:19" x14ac:dyDescent="0.35">
      <c r="S403" s="19"/>
    </row>
    <row r="404" spans="19:19" x14ac:dyDescent="0.35">
      <c r="S404" s="19"/>
    </row>
    <row r="405" spans="19:19" x14ac:dyDescent="0.35">
      <c r="S405" s="19"/>
    </row>
    <row r="406" spans="19:19" x14ac:dyDescent="0.35">
      <c r="S406" s="19"/>
    </row>
    <row r="407" spans="19:19" x14ac:dyDescent="0.35">
      <c r="S407" s="19"/>
    </row>
    <row r="408" spans="19:19" x14ac:dyDescent="0.35">
      <c r="S408" s="19"/>
    </row>
    <row r="409" spans="19:19" x14ac:dyDescent="0.35">
      <c r="S409" s="19"/>
    </row>
    <row r="410" spans="19:19" x14ac:dyDescent="0.35">
      <c r="S410" s="19"/>
    </row>
    <row r="411" spans="19:19" x14ac:dyDescent="0.35">
      <c r="S411" s="19"/>
    </row>
    <row r="412" spans="19:19" x14ac:dyDescent="0.35">
      <c r="S412" s="19"/>
    </row>
    <row r="413" spans="19:19" x14ac:dyDescent="0.35">
      <c r="S413" s="19"/>
    </row>
    <row r="414" spans="19:19" x14ac:dyDescent="0.35">
      <c r="S414" s="19"/>
    </row>
    <row r="415" spans="19:19" x14ac:dyDescent="0.35">
      <c r="S415" s="19"/>
    </row>
    <row r="416" spans="19:19" x14ac:dyDescent="0.35">
      <c r="S416" s="19"/>
    </row>
    <row r="417" spans="19:19" x14ac:dyDescent="0.35">
      <c r="S417" s="19"/>
    </row>
    <row r="418" spans="19:19" x14ac:dyDescent="0.35">
      <c r="S418" s="19"/>
    </row>
    <row r="419" spans="19:19" x14ac:dyDescent="0.35">
      <c r="S419" s="19"/>
    </row>
    <row r="420" spans="19:19" x14ac:dyDescent="0.35">
      <c r="S420" s="19"/>
    </row>
    <row r="421" spans="19:19" x14ac:dyDescent="0.35">
      <c r="S421" s="19"/>
    </row>
    <row r="422" spans="19:19" x14ac:dyDescent="0.35">
      <c r="S422" s="19"/>
    </row>
    <row r="423" spans="19:19" x14ac:dyDescent="0.35">
      <c r="S423" s="19"/>
    </row>
    <row r="424" spans="19:19" x14ac:dyDescent="0.35">
      <c r="S424" s="19"/>
    </row>
    <row r="425" spans="19:19" x14ac:dyDescent="0.35">
      <c r="S425" s="19"/>
    </row>
    <row r="426" spans="19:19" x14ac:dyDescent="0.35">
      <c r="S426" s="19"/>
    </row>
    <row r="427" spans="19:19" x14ac:dyDescent="0.35">
      <c r="S427" s="19"/>
    </row>
    <row r="428" spans="19:19" x14ac:dyDescent="0.35">
      <c r="S428" s="19"/>
    </row>
    <row r="429" spans="19:19" x14ac:dyDescent="0.35">
      <c r="S429" s="19"/>
    </row>
    <row r="430" spans="19:19" x14ac:dyDescent="0.35">
      <c r="S430" s="19"/>
    </row>
    <row r="431" spans="19:19" x14ac:dyDescent="0.35">
      <c r="S431" s="19"/>
    </row>
    <row r="432" spans="19:19" x14ac:dyDescent="0.35">
      <c r="S432" s="19"/>
    </row>
    <row r="433" spans="19:19" x14ac:dyDescent="0.35">
      <c r="S433" s="19"/>
    </row>
    <row r="434" spans="19:19" x14ac:dyDescent="0.35">
      <c r="S434" s="19"/>
    </row>
    <row r="435" spans="19:19" x14ac:dyDescent="0.35">
      <c r="S435" s="19"/>
    </row>
    <row r="436" spans="19:19" x14ac:dyDescent="0.35">
      <c r="S436" s="19"/>
    </row>
    <row r="437" spans="19:19" x14ac:dyDescent="0.35">
      <c r="S437" s="19"/>
    </row>
    <row r="438" spans="19:19" x14ac:dyDescent="0.35">
      <c r="S438" s="19"/>
    </row>
    <row r="439" spans="19:19" x14ac:dyDescent="0.35">
      <c r="S439" s="19"/>
    </row>
    <row r="440" spans="19:19" x14ac:dyDescent="0.35">
      <c r="S440" s="19"/>
    </row>
    <row r="441" spans="19:19" x14ac:dyDescent="0.35">
      <c r="S441" s="19"/>
    </row>
    <row r="442" spans="19:19" x14ac:dyDescent="0.35">
      <c r="S442" s="19"/>
    </row>
    <row r="443" spans="19:19" x14ac:dyDescent="0.35">
      <c r="S443" s="19"/>
    </row>
    <row r="444" spans="19:19" x14ac:dyDescent="0.35">
      <c r="S444" s="19"/>
    </row>
    <row r="445" spans="19:19" x14ac:dyDescent="0.35">
      <c r="S445" s="19"/>
    </row>
    <row r="446" spans="19:19" x14ac:dyDescent="0.35">
      <c r="S446" s="19"/>
    </row>
    <row r="447" spans="19:19" x14ac:dyDescent="0.35">
      <c r="S447" s="19"/>
    </row>
    <row r="448" spans="19:19" x14ac:dyDescent="0.35">
      <c r="S448" s="19"/>
    </row>
    <row r="449" spans="19:19" x14ac:dyDescent="0.35">
      <c r="S449" s="19"/>
    </row>
    <row r="450" spans="19:19" x14ac:dyDescent="0.35">
      <c r="S450" s="19"/>
    </row>
    <row r="451" spans="19:19" x14ac:dyDescent="0.35">
      <c r="S451" s="19"/>
    </row>
    <row r="452" spans="19:19" x14ac:dyDescent="0.35">
      <c r="S452" s="19"/>
    </row>
    <row r="453" spans="19:19" x14ac:dyDescent="0.35">
      <c r="S453" s="19"/>
    </row>
    <row r="454" spans="19:19" x14ac:dyDescent="0.35">
      <c r="S454" s="19"/>
    </row>
    <row r="455" spans="19:19" x14ac:dyDescent="0.35">
      <c r="S455" s="19"/>
    </row>
    <row r="456" spans="19:19" x14ac:dyDescent="0.35">
      <c r="S456" s="19"/>
    </row>
    <row r="457" spans="19:19" x14ac:dyDescent="0.35">
      <c r="S457" s="19"/>
    </row>
    <row r="458" spans="19:19" x14ac:dyDescent="0.35">
      <c r="S458" s="19"/>
    </row>
    <row r="459" spans="19:19" x14ac:dyDescent="0.35">
      <c r="S459" s="19"/>
    </row>
    <row r="460" spans="19:19" x14ac:dyDescent="0.35">
      <c r="S460" s="19"/>
    </row>
    <row r="461" spans="19:19" x14ac:dyDescent="0.35">
      <c r="S461" s="19"/>
    </row>
    <row r="462" spans="19:19" x14ac:dyDescent="0.35">
      <c r="S462" s="19"/>
    </row>
    <row r="463" spans="19:19" x14ac:dyDescent="0.35">
      <c r="S463" s="19"/>
    </row>
    <row r="464" spans="19:19" x14ac:dyDescent="0.35">
      <c r="S464" s="19"/>
    </row>
    <row r="465" spans="19:19" x14ac:dyDescent="0.35">
      <c r="S465" s="19"/>
    </row>
    <row r="466" spans="19:19" x14ac:dyDescent="0.35">
      <c r="S466" s="19"/>
    </row>
    <row r="467" spans="19:19" x14ac:dyDescent="0.35">
      <c r="S467" s="19"/>
    </row>
    <row r="468" spans="19:19" x14ac:dyDescent="0.35">
      <c r="S468" s="19"/>
    </row>
    <row r="469" spans="19:19" x14ac:dyDescent="0.35">
      <c r="S469" s="19"/>
    </row>
    <row r="470" spans="19:19" x14ac:dyDescent="0.35">
      <c r="S470" s="19"/>
    </row>
    <row r="471" spans="19:19" x14ac:dyDescent="0.35">
      <c r="S471" s="19"/>
    </row>
    <row r="472" spans="19:19" x14ac:dyDescent="0.35">
      <c r="S472" s="19"/>
    </row>
    <row r="473" spans="19:19" x14ac:dyDescent="0.35">
      <c r="S473" s="19"/>
    </row>
    <row r="474" spans="19:19" x14ac:dyDescent="0.35">
      <c r="S474" s="19"/>
    </row>
    <row r="475" spans="19:19" x14ac:dyDescent="0.35">
      <c r="S475" s="19"/>
    </row>
    <row r="476" spans="19:19" x14ac:dyDescent="0.35">
      <c r="S476" s="19"/>
    </row>
    <row r="477" spans="19:19" x14ac:dyDescent="0.35">
      <c r="S477" s="19"/>
    </row>
    <row r="478" spans="19:19" x14ac:dyDescent="0.35">
      <c r="S478" s="19"/>
    </row>
    <row r="479" spans="19:19" x14ac:dyDescent="0.35">
      <c r="S479" s="19"/>
    </row>
    <row r="480" spans="19:19" x14ac:dyDescent="0.35">
      <c r="S480" s="19"/>
    </row>
    <row r="481" spans="19:19" x14ac:dyDescent="0.35">
      <c r="S481" s="19"/>
    </row>
    <row r="482" spans="19:19" x14ac:dyDescent="0.35">
      <c r="S482" s="19"/>
    </row>
    <row r="483" spans="19:19" x14ac:dyDescent="0.35">
      <c r="S483" s="19"/>
    </row>
    <row r="484" spans="19:19" x14ac:dyDescent="0.35">
      <c r="S484" s="19"/>
    </row>
    <row r="485" spans="19:19" x14ac:dyDescent="0.35">
      <c r="S485" s="19"/>
    </row>
    <row r="486" spans="19:19" x14ac:dyDescent="0.35">
      <c r="S486" s="19"/>
    </row>
    <row r="487" spans="19:19" x14ac:dyDescent="0.35">
      <c r="S487" s="19"/>
    </row>
    <row r="488" spans="19:19" x14ac:dyDescent="0.35">
      <c r="S488" s="19"/>
    </row>
    <row r="489" spans="19:19" x14ac:dyDescent="0.35">
      <c r="S489" s="19"/>
    </row>
    <row r="490" spans="19:19" x14ac:dyDescent="0.35">
      <c r="S490" s="19"/>
    </row>
    <row r="491" spans="19:19" x14ac:dyDescent="0.35">
      <c r="S491" s="19"/>
    </row>
    <row r="492" spans="19:19" x14ac:dyDescent="0.35">
      <c r="S492" s="19"/>
    </row>
    <row r="493" spans="19:19" x14ac:dyDescent="0.35">
      <c r="S493" s="19"/>
    </row>
    <row r="494" spans="19:19" x14ac:dyDescent="0.35">
      <c r="S494" s="19"/>
    </row>
    <row r="495" spans="19:19" x14ac:dyDescent="0.35">
      <c r="S495" s="19"/>
    </row>
    <row r="496" spans="19:19" x14ac:dyDescent="0.35">
      <c r="S496" s="19"/>
    </row>
    <row r="497" spans="19:19" x14ac:dyDescent="0.35">
      <c r="S497" s="19"/>
    </row>
    <row r="498" spans="19:19" x14ac:dyDescent="0.35">
      <c r="S498" s="19"/>
    </row>
    <row r="499" spans="19:19" x14ac:dyDescent="0.35">
      <c r="S499" s="19"/>
    </row>
    <row r="500" spans="19:19" x14ac:dyDescent="0.35">
      <c r="S500" s="19"/>
    </row>
    <row r="501" spans="19:19" x14ac:dyDescent="0.35">
      <c r="S501" s="19"/>
    </row>
    <row r="502" spans="19:19" x14ac:dyDescent="0.35">
      <c r="S502" s="19"/>
    </row>
    <row r="503" spans="19:19" x14ac:dyDescent="0.35">
      <c r="S503" s="19"/>
    </row>
    <row r="504" spans="19:19" x14ac:dyDescent="0.35">
      <c r="S504" s="19"/>
    </row>
    <row r="505" spans="19:19" x14ac:dyDescent="0.35">
      <c r="S505" s="19"/>
    </row>
    <row r="506" spans="19:19" x14ac:dyDescent="0.35">
      <c r="S506" s="19"/>
    </row>
    <row r="507" spans="19:19" x14ac:dyDescent="0.35">
      <c r="S507" s="19"/>
    </row>
    <row r="508" spans="19:19" x14ac:dyDescent="0.35">
      <c r="S508" s="19"/>
    </row>
    <row r="509" spans="19:19" x14ac:dyDescent="0.35">
      <c r="S509" s="19"/>
    </row>
    <row r="510" spans="19:19" x14ac:dyDescent="0.35">
      <c r="S510" s="19"/>
    </row>
    <row r="511" spans="19:19" x14ac:dyDescent="0.35">
      <c r="S511" s="19"/>
    </row>
    <row r="512" spans="19:19" x14ac:dyDescent="0.35">
      <c r="S512" s="19"/>
    </row>
    <row r="513" spans="19:19" x14ac:dyDescent="0.35">
      <c r="S513" s="19"/>
    </row>
    <row r="514" spans="19:19" x14ac:dyDescent="0.35">
      <c r="S514" s="19"/>
    </row>
    <row r="515" spans="19:19" x14ac:dyDescent="0.35">
      <c r="S515" s="19"/>
    </row>
    <row r="516" spans="19:19" x14ac:dyDescent="0.35">
      <c r="S516" s="19"/>
    </row>
    <row r="517" spans="19:19" x14ac:dyDescent="0.35">
      <c r="S517" s="19"/>
    </row>
    <row r="518" spans="19:19" x14ac:dyDescent="0.35">
      <c r="S518" s="19"/>
    </row>
    <row r="519" spans="19:19" x14ac:dyDescent="0.35">
      <c r="S519" s="19"/>
    </row>
    <row r="520" spans="19:19" x14ac:dyDescent="0.35">
      <c r="S520" s="19"/>
    </row>
    <row r="521" spans="19:19" x14ac:dyDescent="0.35">
      <c r="S521" s="19"/>
    </row>
    <row r="522" spans="19:19" x14ac:dyDescent="0.35">
      <c r="S522" s="19"/>
    </row>
    <row r="523" spans="19:19" x14ac:dyDescent="0.35">
      <c r="S523" s="19"/>
    </row>
    <row r="524" spans="19:19" x14ac:dyDescent="0.35">
      <c r="S524" s="19"/>
    </row>
    <row r="525" spans="19:19" x14ac:dyDescent="0.35">
      <c r="S525" s="19"/>
    </row>
    <row r="526" spans="19:19" x14ac:dyDescent="0.35">
      <c r="S526" s="19"/>
    </row>
    <row r="527" spans="19:19" x14ac:dyDescent="0.35">
      <c r="S527" s="19"/>
    </row>
    <row r="528" spans="19:19" x14ac:dyDescent="0.35">
      <c r="S528" s="19"/>
    </row>
    <row r="529" spans="19:19" x14ac:dyDescent="0.35">
      <c r="S529" s="19"/>
    </row>
    <row r="530" spans="19:19" x14ac:dyDescent="0.35">
      <c r="S530" s="19"/>
    </row>
    <row r="531" spans="19:19" x14ac:dyDescent="0.35">
      <c r="S531" s="19"/>
    </row>
    <row r="532" spans="19:19" x14ac:dyDescent="0.35">
      <c r="S532" s="19"/>
    </row>
    <row r="533" spans="19:19" x14ac:dyDescent="0.35">
      <c r="S533" s="19"/>
    </row>
    <row r="534" spans="19:19" x14ac:dyDescent="0.35">
      <c r="S534" s="19"/>
    </row>
    <row r="535" spans="19:19" x14ac:dyDescent="0.35">
      <c r="S535" s="19"/>
    </row>
    <row r="536" spans="19:19" x14ac:dyDescent="0.35">
      <c r="S536" s="19"/>
    </row>
    <row r="537" spans="19:19" x14ac:dyDescent="0.35">
      <c r="S537" s="19"/>
    </row>
    <row r="538" spans="19:19" x14ac:dyDescent="0.35">
      <c r="S538" s="19"/>
    </row>
    <row r="539" spans="19:19" x14ac:dyDescent="0.35">
      <c r="S539" s="19"/>
    </row>
    <row r="540" spans="19:19" x14ac:dyDescent="0.35">
      <c r="S540" s="19"/>
    </row>
    <row r="541" spans="19:19" x14ac:dyDescent="0.35">
      <c r="S541" s="19"/>
    </row>
    <row r="542" spans="19:19" x14ac:dyDescent="0.35">
      <c r="S542" s="19"/>
    </row>
    <row r="543" spans="19:19" x14ac:dyDescent="0.35">
      <c r="S543" s="19"/>
    </row>
    <row r="544" spans="19:19" x14ac:dyDescent="0.35">
      <c r="S544" s="19"/>
    </row>
    <row r="545" spans="19:19" x14ac:dyDescent="0.35">
      <c r="S545" s="19"/>
    </row>
    <row r="546" spans="19:19" x14ac:dyDescent="0.35">
      <c r="S546" s="19"/>
    </row>
    <row r="547" spans="19:19" x14ac:dyDescent="0.35">
      <c r="S547" s="19"/>
    </row>
    <row r="548" spans="19:19" x14ac:dyDescent="0.35">
      <c r="S548" s="19"/>
    </row>
    <row r="549" spans="19:19" x14ac:dyDescent="0.35">
      <c r="S549" s="19"/>
    </row>
    <row r="550" spans="19:19" x14ac:dyDescent="0.35">
      <c r="S550" s="19"/>
    </row>
    <row r="551" spans="19:19" x14ac:dyDescent="0.35">
      <c r="S551" s="19"/>
    </row>
    <row r="552" spans="19:19" x14ac:dyDescent="0.35">
      <c r="S552" s="19"/>
    </row>
    <row r="553" spans="19:19" x14ac:dyDescent="0.35">
      <c r="S553" s="19"/>
    </row>
    <row r="554" spans="19:19" x14ac:dyDescent="0.35">
      <c r="S554" s="19"/>
    </row>
    <row r="555" spans="19:19" x14ac:dyDescent="0.35">
      <c r="S555" s="19"/>
    </row>
    <row r="556" spans="19:19" x14ac:dyDescent="0.35">
      <c r="S556" s="19"/>
    </row>
    <row r="557" spans="19:19" x14ac:dyDescent="0.35">
      <c r="S557" s="19"/>
    </row>
    <row r="558" spans="19:19" x14ac:dyDescent="0.35">
      <c r="S558" s="19"/>
    </row>
    <row r="559" spans="19:19" x14ac:dyDescent="0.35">
      <c r="S559" s="19"/>
    </row>
    <row r="560" spans="19:19" x14ac:dyDescent="0.35">
      <c r="S560" s="19"/>
    </row>
    <row r="561" spans="19:19" x14ac:dyDescent="0.35">
      <c r="S561" s="19"/>
    </row>
    <row r="562" spans="19:19" x14ac:dyDescent="0.35">
      <c r="S562" s="19"/>
    </row>
    <row r="563" spans="19:19" x14ac:dyDescent="0.35">
      <c r="S563" s="19"/>
    </row>
    <row r="564" spans="19:19" x14ac:dyDescent="0.35">
      <c r="S564" s="19"/>
    </row>
    <row r="565" spans="19:19" x14ac:dyDescent="0.35">
      <c r="S565" s="19"/>
    </row>
    <row r="566" spans="19:19" x14ac:dyDescent="0.35">
      <c r="S566" s="19"/>
    </row>
    <row r="567" spans="19:19" x14ac:dyDescent="0.35">
      <c r="S567" s="19"/>
    </row>
    <row r="568" spans="19:19" x14ac:dyDescent="0.35">
      <c r="S568" s="19"/>
    </row>
    <row r="569" spans="19:19" x14ac:dyDescent="0.35">
      <c r="S569" s="19"/>
    </row>
    <row r="570" spans="19:19" x14ac:dyDescent="0.35">
      <c r="S570" s="19"/>
    </row>
    <row r="571" spans="19:19" x14ac:dyDescent="0.35">
      <c r="S571" s="19"/>
    </row>
    <row r="572" spans="19:19" x14ac:dyDescent="0.35">
      <c r="S572" s="19"/>
    </row>
    <row r="573" spans="19:19" x14ac:dyDescent="0.35">
      <c r="S573" s="19"/>
    </row>
    <row r="574" spans="19:19" x14ac:dyDescent="0.35">
      <c r="S574" s="19"/>
    </row>
    <row r="575" spans="19:19" x14ac:dyDescent="0.35">
      <c r="S575" s="19"/>
    </row>
    <row r="576" spans="19:19" x14ac:dyDescent="0.35">
      <c r="S576" s="19"/>
    </row>
    <row r="577" spans="19:19" x14ac:dyDescent="0.35">
      <c r="S577" s="19"/>
    </row>
    <row r="578" spans="19:19" x14ac:dyDescent="0.35">
      <c r="S578" s="19"/>
    </row>
    <row r="579" spans="19:19" x14ac:dyDescent="0.35">
      <c r="S579" s="19"/>
    </row>
    <row r="580" spans="19:19" x14ac:dyDescent="0.35">
      <c r="S580" s="19"/>
    </row>
    <row r="581" spans="19:19" x14ac:dyDescent="0.35">
      <c r="S581" s="19"/>
    </row>
    <row r="582" spans="19:19" x14ac:dyDescent="0.35">
      <c r="S582" s="19"/>
    </row>
    <row r="583" spans="19:19" x14ac:dyDescent="0.35">
      <c r="S583" s="19"/>
    </row>
    <row r="584" spans="19:19" x14ac:dyDescent="0.35">
      <c r="S584" s="19"/>
    </row>
    <row r="585" spans="19:19" x14ac:dyDescent="0.35">
      <c r="S585" s="19"/>
    </row>
    <row r="586" spans="19:19" x14ac:dyDescent="0.35">
      <c r="S586" s="19"/>
    </row>
    <row r="587" spans="19:19" x14ac:dyDescent="0.35">
      <c r="S587" s="19"/>
    </row>
    <row r="588" spans="19:19" x14ac:dyDescent="0.35">
      <c r="S588" s="19"/>
    </row>
    <row r="589" spans="19:19" x14ac:dyDescent="0.35">
      <c r="S589" s="19"/>
    </row>
    <row r="590" spans="19:19" x14ac:dyDescent="0.35">
      <c r="S590" s="19"/>
    </row>
    <row r="591" spans="19:19" x14ac:dyDescent="0.35">
      <c r="S591" s="19"/>
    </row>
    <row r="592" spans="19:19" x14ac:dyDescent="0.35">
      <c r="S592" s="19"/>
    </row>
    <row r="593" spans="19:19" x14ac:dyDescent="0.35">
      <c r="S593" s="19"/>
    </row>
    <row r="594" spans="19:19" x14ac:dyDescent="0.35">
      <c r="S594" s="19"/>
    </row>
    <row r="595" spans="19:19" x14ac:dyDescent="0.35">
      <c r="S595" s="19"/>
    </row>
    <row r="596" spans="19:19" x14ac:dyDescent="0.35">
      <c r="S596" s="19"/>
    </row>
    <row r="597" spans="19:19" x14ac:dyDescent="0.35">
      <c r="S597" s="19"/>
    </row>
    <row r="598" spans="19:19" x14ac:dyDescent="0.35">
      <c r="S598" s="19"/>
    </row>
    <row r="599" spans="19:19" x14ac:dyDescent="0.35">
      <c r="S599" s="19"/>
    </row>
    <row r="600" spans="19:19" x14ac:dyDescent="0.35">
      <c r="S600" s="19"/>
    </row>
    <row r="601" spans="19:19" x14ac:dyDescent="0.35">
      <c r="S601" s="19"/>
    </row>
    <row r="602" spans="19:19" x14ac:dyDescent="0.35">
      <c r="S602" s="19"/>
    </row>
    <row r="603" spans="19:19" x14ac:dyDescent="0.35">
      <c r="S603" s="19"/>
    </row>
    <row r="604" spans="19:19" x14ac:dyDescent="0.35">
      <c r="S604" s="19"/>
    </row>
    <row r="605" spans="19:19" x14ac:dyDescent="0.35">
      <c r="S605" s="19"/>
    </row>
    <row r="606" spans="19:19" x14ac:dyDescent="0.35">
      <c r="S606" s="19"/>
    </row>
    <row r="607" spans="19:19" x14ac:dyDescent="0.35">
      <c r="S607" s="19"/>
    </row>
    <row r="608" spans="19:19" x14ac:dyDescent="0.35">
      <c r="S608" s="19"/>
    </row>
    <row r="609" spans="19:19" x14ac:dyDescent="0.35">
      <c r="S609" s="19"/>
    </row>
    <row r="610" spans="19:19" x14ac:dyDescent="0.35">
      <c r="S610" s="19"/>
    </row>
    <row r="611" spans="19:19" x14ac:dyDescent="0.35">
      <c r="S611" s="19"/>
    </row>
    <row r="612" spans="19:19" x14ac:dyDescent="0.35">
      <c r="S612" s="19"/>
    </row>
    <row r="613" spans="19:19" x14ac:dyDescent="0.35">
      <c r="S613" s="19"/>
    </row>
    <row r="614" spans="19:19" x14ac:dyDescent="0.35">
      <c r="S614" s="19"/>
    </row>
    <row r="615" spans="19:19" x14ac:dyDescent="0.35">
      <c r="S615" s="19"/>
    </row>
    <row r="616" spans="19:19" x14ac:dyDescent="0.35">
      <c r="S616" s="19"/>
    </row>
    <row r="617" spans="19:19" x14ac:dyDescent="0.35">
      <c r="S617" s="19"/>
    </row>
    <row r="618" spans="19:19" x14ac:dyDescent="0.35">
      <c r="S618" s="19"/>
    </row>
    <row r="619" spans="19:19" x14ac:dyDescent="0.35">
      <c r="S619" s="19"/>
    </row>
    <row r="620" spans="19:19" x14ac:dyDescent="0.35">
      <c r="S620" s="19"/>
    </row>
    <row r="621" spans="19:19" x14ac:dyDescent="0.35">
      <c r="S621" s="19"/>
    </row>
  </sheetData>
  <sortState xmlns:xlrd2="http://schemas.microsoft.com/office/spreadsheetml/2017/richdata2" ref="S2:U623">
    <sortCondition ref="S1:S623"/>
  </sortState>
  <mergeCells count="1">
    <mergeCell ref="G102:J10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Neversink Rerservoir</vt:lpstr>
      <vt:lpstr>Mill Site</vt:lpstr>
      <vt:lpstr>Mill Site  (2)</vt:lpstr>
      <vt:lpstr>WET </vt:lpstr>
      <vt:lpstr>Sleepers</vt:lpstr>
    </vt:vector>
  </TitlesOfParts>
  <Company>University of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Sanchez</dc:creator>
  <cp:lastModifiedBy>Raul Vera</cp:lastModifiedBy>
  <dcterms:created xsi:type="dcterms:W3CDTF">2014-03-10T16:35:38Z</dcterms:created>
  <dcterms:modified xsi:type="dcterms:W3CDTF">2025-02-09T19:01:52Z</dcterms:modified>
</cp:coreProperties>
</file>