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bustamante/Documents/"/>
    </mc:Choice>
  </mc:AlternateContent>
  <xr:revisionPtr revIDLastSave="0" documentId="13_ncr:1_{38A018B2-6A54-4841-A663-BBAEDCE6BCD5}" xr6:coauthVersionLast="43" xr6:coauthVersionMax="43" xr10:uidLastSave="{00000000-0000-0000-0000-000000000000}"/>
  <bookViews>
    <workbookView xWindow="0" yWindow="460" windowWidth="28800" windowHeight="16760" xr2:uid="{AC95C036-5037-CB46-A8D7-700451987B5B}"/>
  </bookViews>
  <sheets>
    <sheet name="Problema 1 - Simulacion " sheetId="1" r:id="rId1"/>
    <sheet name="a) Calculo Teoria de cola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8" i="1" l="1"/>
  <c r="B109" i="1"/>
  <c r="C109" i="1" s="1"/>
  <c r="J109" i="1"/>
  <c r="M109" i="1"/>
  <c r="P109" i="1"/>
  <c r="B110" i="1"/>
  <c r="C110" i="1" s="1"/>
  <c r="J110" i="1"/>
  <c r="M110" i="1"/>
  <c r="P110" i="1"/>
  <c r="B111" i="1"/>
  <c r="C111" i="1" s="1"/>
  <c r="J111" i="1"/>
  <c r="M111" i="1"/>
  <c r="P111" i="1"/>
  <c r="B112" i="1"/>
  <c r="J112" i="1"/>
  <c r="M112" i="1"/>
  <c r="P112" i="1"/>
  <c r="B113" i="1"/>
  <c r="C113" i="1" s="1"/>
  <c r="J113" i="1"/>
  <c r="M113" i="1"/>
  <c r="P113" i="1"/>
  <c r="B106" i="1"/>
  <c r="C106" i="1" s="1"/>
  <c r="J106" i="1"/>
  <c r="M106" i="1"/>
  <c r="P106" i="1"/>
  <c r="B107" i="1"/>
  <c r="C107" i="1" s="1"/>
  <c r="J107" i="1"/>
  <c r="M107" i="1"/>
  <c r="P107" i="1"/>
  <c r="B108" i="1"/>
  <c r="C108" i="1" s="1"/>
  <c r="J108" i="1"/>
  <c r="P108" i="1"/>
  <c r="B98" i="1"/>
  <c r="C98" i="1" s="1"/>
  <c r="J98" i="1"/>
  <c r="M98" i="1"/>
  <c r="P98" i="1"/>
  <c r="B99" i="1"/>
  <c r="C99" i="1" s="1"/>
  <c r="J99" i="1"/>
  <c r="M99" i="1"/>
  <c r="P99" i="1"/>
  <c r="B100" i="1"/>
  <c r="C100" i="1" s="1"/>
  <c r="J100" i="1"/>
  <c r="M100" i="1"/>
  <c r="P100" i="1"/>
  <c r="B101" i="1"/>
  <c r="C101" i="1" s="1"/>
  <c r="J101" i="1"/>
  <c r="M101" i="1"/>
  <c r="P101" i="1"/>
  <c r="B102" i="1"/>
  <c r="C102" i="1" s="1"/>
  <c r="J102" i="1"/>
  <c r="M102" i="1"/>
  <c r="P102" i="1"/>
  <c r="B103" i="1"/>
  <c r="C103" i="1" s="1"/>
  <c r="J103" i="1"/>
  <c r="M103" i="1"/>
  <c r="P103" i="1"/>
  <c r="B104" i="1"/>
  <c r="C104" i="1" s="1"/>
  <c r="J104" i="1"/>
  <c r="M104" i="1"/>
  <c r="P104" i="1"/>
  <c r="B105" i="1"/>
  <c r="C105" i="1" s="1"/>
  <c r="J105" i="1"/>
  <c r="M105" i="1"/>
  <c r="P105" i="1"/>
  <c r="J51" i="1"/>
  <c r="M51" i="1"/>
  <c r="P51" i="1"/>
  <c r="J52" i="1"/>
  <c r="M52" i="1"/>
  <c r="P52" i="1"/>
  <c r="J53" i="1"/>
  <c r="M53" i="1"/>
  <c r="P53" i="1"/>
  <c r="J54" i="1"/>
  <c r="M54" i="1"/>
  <c r="P54" i="1"/>
  <c r="J55" i="1"/>
  <c r="M55" i="1"/>
  <c r="P55" i="1"/>
  <c r="J56" i="1"/>
  <c r="M56" i="1"/>
  <c r="P56" i="1"/>
  <c r="J57" i="1"/>
  <c r="M57" i="1"/>
  <c r="P57" i="1"/>
  <c r="J58" i="1"/>
  <c r="M58" i="1"/>
  <c r="P58" i="1"/>
  <c r="J59" i="1"/>
  <c r="M59" i="1"/>
  <c r="P59" i="1"/>
  <c r="J60" i="1"/>
  <c r="M60" i="1"/>
  <c r="P60" i="1"/>
  <c r="J61" i="1"/>
  <c r="M61" i="1"/>
  <c r="P61" i="1"/>
  <c r="J62" i="1"/>
  <c r="M62" i="1"/>
  <c r="P62" i="1"/>
  <c r="J63" i="1"/>
  <c r="M63" i="1"/>
  <c r="P63" i="1"/>
  <c r="J64" i="1"/>
  <c r="M64" i="1"/>
  <c r="P64" i="1"/>
  <c r="J65" i="1"/>
  <c r="M65" i="1"/>
  <c r="P65" i="1"/>
  <c r="J66" i="1"/>
  <c r="M66" i="1"/>
  <c r="P66" i="1"/>
  <c r="J67" i="1"/>
  <c r="M67" i="1"/>
  <c r="P67" i="1"/>
  <c r="J68" i="1"/>
  <c r="M68" i="1"/>
  <c r="P68" i="1"/>
  <c r="J69" i="1"/>
  <c r="M69" i="1"/>
  <c r="P69" i="1"/>
  <c r="J70" i="1"/>
  <c r="M70" i="1"/>
  <c r="P70" i="1"/>
  <c r="J71" i="1"/>
  <c r="M71" i="1"/>
  <c r="P71" i="1"/>
  <c r="J72" i="1"/>
  <c r="M72" i="1"/>
  <c r="P72" i="1"/>
  <c r="J73" i="1"/>
  <c r="M73" i="1"/>
  <c r="P73" i="1"/>
  <c r="J74" i="1"/>
  <c r="M74" i="1"/>
  <c r="P74" i="1"/>
  <c r="J75" i="1"/>
  <c r="M75" i="1"/>
  <c r="P75" i="1"/>
  <c r="J76" i="1"/>
  <c r="M76" i="1"/>
  <c r="P76" i="1"/>
  <c r="J77" i="1"/>
  <c r="M77" i="1"/>
  <c r="P77" i="1"/>
  <c r="J78" i="1"/>
  <c r="M78" i="1"/>
  <c r="P78" i="1"/>
  <c r="J79" i="1"/>
  <c r="M79" i="1"/>
  <c r="P79" i="1"/>
  <c r="J80" i="1"/>
  <c r="M80" i="1"/>
  <c r="P80" i="1"/>
  <c r="J81" i="1"/>
  <c r="M81" i="1"/>
  <c r="P81" i="1"/>
  <c r="J82" i="1"/>
  <c r="M82" i="1"/>
  <c r="P82" i="1"/>
  <c r="J83" i="1"/>
  <c r="M83" i="1"/>
  <c r="P83" i="1"/>
  <c r="J84" i="1"/>
  <c r="M84" i="1"/>
  <c r="P84" i="1"/>
  <c r="J85" i="1"/>
  <c r="M85" i="1"/>
  <c r="P85" i="1"/>
  <c r="J86" i="1"/>
  <c r="M86" i="1"/>
  <c r="P86" i="1"/>
  <c r="J87" i="1"/>
  <c r="M87" i="1"/>
  <c r="P87" i="1"/>
  <c r="J88" i="1"/>
  <c r="M88" i="1"/>
  <c r="P88" i="1"/>
  <c r="J89" i="1"/>
  <c r="M89" i="1"/>
  <c r="P89" i="1"/>
  <c r="J90" i="1"/>
  <c r="M90" i="1"/>
  <c r="P90" i="1"/>
  <c r="J91" i="1"/>
  <c r="M91" i="1"/>
  <c r="P91" i="1"/>
  <c r="J92" i="1"/>
  <c r="M92" i="1"/>
  <c r="P92" i="1"/>
  <c r="J93" i="1"/>
  <c r="M93" i="1"/>
  <c r="P93" i="1"/>
  <c r="J94" i="1"/>
  <c r="M94" i="1"/>
  <c r="P94" i="1"/>
  <c r="J95" i="1"/>
  <c r="M95" i="1"/>
  <c r="P95" i="1"/>
  <c r="J96" i="1"/>
  <c r="M96" i="1"/>
  <c r="P96" i="1"/>
  <c r="J97" i="1"/>
  <c r="M97" i="1"/>
  <c r="P97" i="1"/>
  <c r="B96" i="1"/>
  <c r="B97" i="1"/>
  <c r="K97" i="1" s="1"/>
  <c r="B89" i="1"/>
  <c r="B90" i="1"/>
  <c r="B91" i="1"/>
  <c r="B92" i="1"/>
  <c r="C92" i="1" s="1"/>
  <c r="B93" i="1"/>
  <c r="B94" i="1"/>
  <c r="B95" i="1"/>
  <c r="B77" i="1"/>
  <c r="K77" i="1" s="1"/>
  <c r="B78" i="1"/>
  <c r="B79" i="1"/>
  <c r="K79" i="1" s="1"/>
  <c r="B80" i="1"/>
  <c r="Q80" i="1" s="1"/>
  <c r="B81" i="1"/>
  <c r="K81" i="1" s="1"/>
  <c r="B82" i="1"/>
  <c r="Q82" i="1" s="1"/>
  <c r="B83" i="1"/>
  <c r="K83" i="1" s="1"/>
  <c r="B84" i="1"/>
  <c r="C84" i="1" s="1"/>
  <c r="B85" i="1"/>
  <c r="K85" i="1" s="1"/>
  <c r="B86" i="1"/>
  <c r="B87" i="1"/>
  <c r="K87" i="1" s="1"/>
  <c r="B88" i="1"/>
  <c r="C88" i="1" s="1"/>
  <c r="B51" i="1"/>
  <c r="Q51" i="1" s="1"/>
  <c r="B52" i="1"/>
  <c r="K52" i="1" s="1"/>
  <c r="B53" i="1"/>
  <c r="C53" i="1" s="1"/>
  <c r="B54" i="1"/>
  <c r="K54" i="1" s="1"/>
  <c r="B55" i="1"/>
  <c r="B56" i="1"/>
  <c r="K56" i="1" s="1"/>
  <c r="B57" i="1"/>
  <c r="Q57" i="1" s="1"/>
  <c r="B58" i="1"/>
  <c r="K58" i="1" s="1"/>
  <c r="B59" i="1"/>
  <c r="Q59" i="1" s="1"/>
  <c r="B60" i="1"/>
  <c r="B61" i="1"/>
  <c r="C61" i="1" s="1"/>
  <c r="B62" i="1"/>
  <c r="K62" i="1" s="1"/>
  <c r="B63" i="1"/>
  <c r="Q63" i="1" s="1"/>
  <c r="B64" i="1"/>
  <c r="K64" i="1" s="1"/>
  <c r="B65" i="1"/>
  <c r="Q65" i="1" s="1"/>
  <c r="B66" i="1"/>
  <c r="C66" i="1" s="1"/>
  <c r="B67" i="1"/>
  <c r="B68" i="1"/>
  <c r="K68" i="1" s="1"/>
  <c r="B69" i="1"/>
  <c r="C69" i="1" s="1"/>
  <c r="B70" i="1"/>
  <c r="K70" i="1" s="1"/>
  <c r="B71" i="1"/>
  <c r="B72" i="1"/>
  <c r="K72" i="1" s="1"/>
  <c r="B73" i="1"/>
  <c r="Q73" i="1" s="1"/>
  <c r="B74" i="1"/>
  <c r="C74" i="1" s="1"/>
  <c r="B75" i="1"/>
  <c r="Q75" i="1" s="1"/>
  <c r="B76" i="1"/>
  <c r="C76" i="1" s="1"/>
  <c r="K60" i="1" l="1"/>
  <c r="Q104" i="1"/>
  <c r="Q106" i="1"/>
  <c r="N109" i="1"/>
  <c r="K109" i="1"/>
  <c r="Q109" i="1"/>
  <c r="K113" i="1"/>
  <c r="Q113" i="1"/>
  <c r="Q108" i="1"/>
  <c r="N101" i="1"/>
  <c r="Q101" i="1"/>
  <c r="K101" i="1"/>
  <c r="K106" i="1"/>
  <c r="Q112" i="1"/>
  <c r="Q111" i="1"/>
  <c r="N113" i="1"/>
  <c r="N112" i="1"/>
  <c r="C112" i="1"/>
  <c r="N111" i="1"/>
  <c r="K98" i="1"/>
  <c r="Q105" i="1"/>
  <c r="K105" i="1"/>
  <c r="N102" i="1"/>
  <c r="Q98" i="1"/>
  <c r="K71" i="1"/>
  <c r="N106" i="1"/>
  <c r="K111" i="1"/>
  <c r="N110" i="1"/>
  <c r="K110" i="1"/>
  <c r="N105" i="1"/>
  <c r="Q100" i="1"/>
  <c r="N98" i="1"/>
  <c r="N108" i="1"/>
  <c r="K112" i="1"/>
  <c r="Q110" i="1"/>
  <c r="K107" i="1"/>
  <c r="N104" i="1"/>
  <c r="K102" i="1"/>
  <c r="N100" i="1"/>
  <c r="K108" i="1"/>
  <c r="N107" i="1"/>
  <c r="Q107" i="1"/>
  <c r="K99" i="1"/>
  <c r="K104" i="1"/>
  <c r="N103" i="1"/>
  <c r="Q102" i="1"/>
  <c r="K100" i="1"/>
  <c r="N99" i="1"/>
  <c r="K103" i="1"/>
  <c r="Q103" i="1"/>
  <c r="Q99" i="1"/>
  <c r="K86" i="1"/>
  <c r="K78" i="1"/>
  <c r="K93" i="1"/>
  <c r="Q94" i="1"/>
  <c r="Q97" i="1"/>
  <c r="K89" i="1"/>
  <c r="Q84" i="1"/>
  <c r="Q77" i="1"/>
  <c r="K96" i="1"/>
  <c r="K90" i="1"/>
  <c r="Q85" i="1"/>
  <c r="Q61" i="1"/>
  <c r="K67" i="1"/>
  <c r="K55" i="1"/>
  <c r="Q96" i="1"/>
  <c r="Q81" i="1"/>
  <c r="Q69" i="1"/>
  <c r="Q53" i="1"/>
  <c r="K95" i="1"/>
  <c r="K91" i="1"/>
  <c r="Q88" i="1"/>
  <c r="Q93" i="1"/>
  <c r="Q72" i="1"/>
  <c r="Q64" i="1"/>
  <c r="Q56" i="1"/>
  <c r="Q52" i="1"/>
  <c r="K80" i="1"/>
  <c r="Q95" i="1"/>
  <c r="Q91" i="1"/>
  <c r="Q87" i="1"/>
  <c r="Q83" i="1"/>
  <c r="Q79" i="1"/>
  <c r="Q71" i="1"/>
  <c r="Q67" i="1"/>
  <c r="Q55" i="1"/>
  <c r="Q89" i="1"/>
  <c r="Q92" i="1"/>
  <c r="Q76" i="1"/>
  <c r="Q68" i="1"/>
  <c r="Q60" i="1"/>
  <c r="K73" i="1"/>
  <c r="Q90" i="1"/>
  <c r="Q86" i="1"/>
  <c r="Q78" i="1"/>
  <c r="Q74" i="1"/>
  <c r="Q70" i="1"/>
  <c r="Q66" i="1"/>
  <c r="Q62" i="1"/>
  <c r="Q58" i="1"/>
  <c r="Q54" i="1"/>
  <c r="K61" i="1"/>
  <c r="K65" i="1"/>
  <c r="K57" i="1"/>
  <c r="K94" i="1"/>
  <c r="K82" i="1"/>
  <c r="K84" i="1"/>
  <c r="K69" i="1"/>
  <c r="K53" i="1"/>
  <c r="K88" i="1"/>
  <c r="K75" i="1"/>
  <c r="K63" i="1"/>
  <c r="K59" i="1"/>
  <c r="K51" i="1"/>
  <c r="K92" i="1"/>
  <c r="K76" i="1"/>
  <c r="K74" i="1"/>
  <c r="K66" i="1"/>
  <c r="C96" i="1"/>
  <c r="C80" i="1"/>
  <c r="C58" i="1"/>
  <c r="C68" i="1"/>
  <c r="C60" i="1"/>
  <c r="C52" i="1"/>
  <c r="C82" i="1"/>
  <c r="C78" i="1"/>
  <c r="N93" i="1"/>
  <c r="C93" i="1"/>
  <c r="C89" i="1"/>
  <c r="C72" i="1"/>
  <c r="C64" i="1"/>
  <c r="C56" i="1"/>
  <c r="C86" i="1"/>
  <c r="C75" i="1"/>
  <c r="C71" i="1"/>
  <c r="C67" i="1"/>
  <c r="C63" i="1"/>
  <c r="C59" i="1"/>
  <c r="C55" i="1"/>
  <c r="C51" i="1"/>
  <c r="C85" i="1"/>
  <c r="C81" i="1"/>
  <c r="C77" i="1"/>
  <c r="C97" i="1"/>
  <c r="C95" i="1"/>
  <c r="C91" i="1"/>
  <c r="C87" i="1"/>
  <c r="C83" i="1"/>
  <c r="C79" i="1"/>
  <c r="C94" i="1"/>
  <c r="C90" i="1"/>
  <c r="C70" i="1"/>
  <c r="C62" i="1"/>
  <c r="C54" i="1"/>
  <c r="C73" i="1"/>
  <c r="C65" i="1"/>
  <c r="C57" i="1"/>
  <c r="N74" i="1"/>
  <c r="N77" i="1"/>
  <c r="N65" i="1"/>
  <c r="N62" i="1"/>
  <c r="N61" i="1"/>
  <c r="N58" i="1"/>
  <c r="N57" i="1"/>
  <c r="N54" i="1"/>
  <c r="N53" i="1"/>
  <c r="N97" i="1"/>
  <c r="N69" i="1"/>
  <c r="N89" i="1"/>
  <c r="N73" i="1"/>
  <c r="N71" i="1"/>
  <c r="N63" i="1"/>
  <c r="N55" i="1"/>
  <c r="N79" i="1"/>
  <c r="N76" i="1"/>
  <c r="N72" i="1"/>
  <c r="N68" i="1"/>
  <c r="N64" i="1"/>
  <c r="N60" i="1"/>
  <c r="N56" i="1"/>
  <c r="N52" i="1"/>
  <c r="N94" i="1"/>
  <c r="N90" i="1"/>
  <c r="N86" i="1"/>
  <c r="N82" i="1"/>
  <c r="N78" i="1"/>
  <c r="N70" i="1"/>
  <c r="N66" i="1"/>
  <c r="N75" i="1"/>
  <c r="N67" i="1"/>
  <c r="N59" i="1"/>
  <c r="N51" i="1"/>
  <c r="N91" i="1"/>
  <c r="N96" i="1"/>
  <c r="N85" i="1"/>
  <c r="N81" i="1"/>
  <c r="N92" i="1"/>
  <c r="N88" i="1"/>
  <c r="N84" i="1"/>
  <c r="N80" i="1"/>
  <c r="N95" i="1"/>
  <c r="N87" i="1"/>
  <c r="N83" i="1"/>
  <c r="M3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" i="1"/>
  <c r="B5" i="1"/>
  <c r="Q5" i="1" l="1"/>
  <c r="K5" i="1"/>
  <c r="C5" i="1"/>
  <c r="D5" i="1" s="1"/>
  <c r="N5" i="1"/>
  <c r="O5" i="1" l="1"/>
  <c r="R5" i="1"/>
  <c r="L5" i="1"/>
  <c r="B6" i="1"/>
  <c r="Q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K46" i="1" l="1"/>
  <c r="Q46" i="1"/>
  <c r="K38" i="1"/>
  <c r="Q38" i="1"/>
  <c r="K26" i="1"/>
  <c r="Q26" i="1"/>
  <c r="K18" i="1"/>
  <c r="Q18" i="1"/>
  <c r="K14" i="1"/>
  <c r="Q14" i="1"/>
  <c r="K45" i="1"/>
  <c r="Q45" i="1"/>
  <c r="K33" i="1"/>
  <c r="Q33" i="1"/>
  <c r="K25" i="1"/>
  <c r="Q25" i="1"/>
  <c r="K17" i="1"/>
  <c r="Q17" i="1"/>
  <c r="K13" i="1"/>
  <c r="Q13" i="1"/>
  <c r="K9" i="1"/>
  <c r="Q9" i="1"/>
  <c r="K42" i="1"/>
  <c r="Q42" i="1"/>
  <c r="K34" i="1"/>
  <c r="Q34" i="1"/>
  <c r="K30" i="1"/>
  <c r="Q30" i="1"/>
  <c r="K22" i="1"/>
  <c r="Q22" i="1"/>
  <c r="K10" i="1"/>
  <c r="Q10" i="1"/>
  <c r="K49" i="1"/>
  <c r="Q49" i="1"/>
  <c r="K37" i="1"/>
  <c r="Q37" i="1"/>
  <c r="K48" i="1"/>
  <c r="Q48" i="1"/>
  <c r="K28" i="1"/>
  <c r="Q28" i="1"/>
  <c r="K50" i="1"/>
  <c r="Q50" i="1"/>
  <c r="K41" i="1"/>
  <c r="Q41" i="1"/>
  <c r="K29" i="1"/>
  <c r="Q29" i="1"/>
  <c r="K21" i="1"/>
  <c r="Q21" i="1"/>
  <c r="K44" i="1"/>
  <c r="Q44" i="1"/>
  <c r="K40" i="1"/>
  <c r="Q40" i="1"/>
  <c r="K36" i="1"/>
  <c r="Q36" i="1"/>
  <c r="K32" i="1"/>
  <c r="Q32" i="1"/>
  <c r="K24" i="1"/>
  <c r="Q24" i="1"/>
  <c r="K20" i="1"/>
  <c r="Q20" i="1"/>
  <c r="K16" i="1"/>
  <c r="Q16" i="1"/>
  <c r="K12" i="1"/>
  <c r="Q12" i="1"/>
  <c r="K8" i="1"/>
  <c r="Q8" i="1"/>
  <c r="K47" i="1"/>
  <c r="Q47" i="1"/>
  <c r="K43" i="1"/>
  <c r="Q43" i="1"/>
  <c r="K39" i="1"/>
  <c r="Q39" i="1"/>
  <c r="K35" i="1"/>
  <c r="Q35" i="1"/>
  <c r="K31" i="1"/>
  <c r="Q31" i="1"/>
  <c r="K27" i="1"/>
  <c r="Q27" i="1"/>
  <c r="K23" i="1"/>
  <c r="Q23" i="1"/>
  <c r="K19" i="1"/>
  <c r="Q19" i="1"/>
  <c r="K15" i="1"/>
  <c r="Q15" i="1"/>
  <c r="K11" i="1"/>
  <c r="Q11" i="1"/>
  <c r="K7" i="1"/>
  <c r="Q7" i="1"/>
  <c r="K6" i="1"/>
  <c r="C46" i="1"/>
  <c r="C34" i="1"/>
  <c r="C22" i="1"/>
  <c r="C14" i="1"/>
  <c r="C38" i="1"/>
  <c r="C26" i="1"/>
  <c r="C18" i="1"/>
  <c r="C10" i="1"/>
  <c r="C49" i="1"/>
  <c r="C45" i="1"/>
  <c r="C41" i="1"/>
  <c r="C37" i="1"/>
  <c r="C33" i="1"/>
  <c r="C29" i="1"/>
  <c r="C25" i="1"/>
  <c r="C21" i="1"/>
  <c r="C17" i="1"/>
  <c r="C13" i="1"/>
  <c r="C9" i="1"/>
  <c r="C50" i="1"/>
  <c r="C48" i="1"/>
  <c r="C36" i="1"/>
  <c r="C28" i="1"/>
  <c r="C24" i="1"/>
  <c r="C20" i="1"/>
  <c r="C16" i="1"/>
  <c r="C12" i="1"/>
  <c r="C8" i="1"/>
  <c r="C42" i="1"/>
  <c r="C30" i="1"/>
  <c r="C44" i="1"/>
  <c r="C40" i="1"/>
  <c r="C32" i="1"/>
  <c r="C47" i="1"/>
  <c r="C43" i="1"/>
  <c r="C39" i="1"/>
  <c r="C35" i="1"/>
  <c r="C31" i="1"/>
  <c r="C27" i="1"/>
  <c r="C23" i="1"/>
  <c r="C19" i="1"/>
  <c r="C15" i="1"/>
  <c r="C11" i="1"/>
  <c r="C7" i="1"/>
  <c r="C6" i="1"/>
  <c r="D6" i="1" s="1"/>
  <c r="E6" i="1" s="1"/>
  <c r="N47" i="1"/>
  <c r="N39" i="1"/>
  <c r="N27" i="1"/>
  <c r="N46" i="1"/>
  <c r="N42" i="1"/>
  <c r="N49" i="1"/>
  <c r="N45" i="1"/>
  <c r="N41" i="1"/>
  <c r="N37" i="1"/>
  <c r="N33" i="1"/>
  <c r="N29" i="1"/>
  <c r="N25" i="1"/>
  <c r="N21" i="1"/>
  <c r="N17" i="1"/>
  <c r="N13" i="1"/>
  <c r="N48" i="1"/>
  <c r="N44" i="1"/>
  <c r="N40" i="1"/>
  <c r="N36" i="1"/>
  <c r="N32" i="1"/>
  <c r="N28" i="1"/>
  <c r="N24" i="1"/>
  <c r="N20" i="1"/>
  <c r="N16" i="1"/>
  <c r="N12" i="1"/>
  <c r="N43" i="1"/>
  <c r="N35" i="1"/>
  <c r="N31" i="1"/>
  <c r="N23" i="1"/>
  <c r="N19" i="1"/>
  <c r="N15" i="1"/>
  <c r="N50" i="1"/>
  <c r="N38" i="1"/>
  <c r="N34" i="1"/>
  <c r="N30" i="1"/>
  <c r="N26" i="1"/>
  <c r="N22" i="1"/>
  <c r="N14" i="1"/>
  <c r="N9" i="1"/>
  <c r="N8" i="1"/>
  <c r="N10" i="1"/>
  <c r="N11" i="1"/>
  <c r="N7" i="1"/>
  <c r="N18" i="1"/>
  <c r="N6" i="1"/>
  <c r="C12" i="2"/>
  <c r="L14" i="2"/>
  <c r="C10" i="2"/>
  <c r="H12" i="2"/>
  <c r="I12" i="2" s="1"/>
  <c r="H13" i="2"/>
  <c r="I13" i="2" s="1"/>
  <c r="H14" i="2"/>
  <c r="I14" i="2" s="1"/>
  <c r="H11" i="2"/>
  <c r="I11" i="2" s="1"/>
  <c r="L13" i="2" s="1"/>
  <c r="Q116" i="1" l="1"/>
  <c r="N116" i="1"/>
  <c r="K116" i="1"/>
  <c r="M122" i="1"/>
  <c r="G6" i="1"/>
  <c r="R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F6" i="1"/>
  <c r="O6" i="1" s="1"/>
  <c r="C14" i="2"/>
  <c r="C15" i="2" s="1"/>
  <c r="C13" i="2" s="1"/>
  <c r="L6" i="1"/>
  <c r="C11" i="2"/>
  <c r="E7" i="1" l="1"/>
  <c r="L7" i="1" s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G7" i="1"/>
  <c r="R7" i="1" s="1"/>
  <c r="G8" i="1" s="1"/>
  <c r="F7" i="1"/>
  <c r="E8" i="1" l="1"/>
  <c r="L8" i="1" s="1"/>
  <c r="E9" i="1" s="1"/>
  <c r="D96" i="1"/>
  <c r="D97" i="1" s="1"/>
  <c r="D98" i="1" s="1"/>
  <c r="O7" i="1"/>
  <c r="F8" i="1" s="1"/>
  <c r="O8" i="1" s="1"/>
  <c r="F9" i="1" s="1"/>
  <c r="R8" i="1"/>
  <c r="G9" i="1" s="1"/>
  <c r="D99" i="1" l="1"/>
  <c r="L9" i="1"/>
  <c r="E10" i="1" s="1"/>
  <c r="R9" i="1"/>
  <c r="G10" i="1" s="1"/>
  <c r="O9" i="1"/>
  <c r="F10" i="1" s="1"/>
  <c r="D100" i="1" l="1"/>
  <c r="L10" i="1"/>
  <c r="R10" i="1"/>
  <c r="G11" i="1" s="1"/>
  <c r="O10" i="1"/>
  <c r="F11" i="1" s="1"/>
  <c r="E11" i="1" l="1"/>
  <c r="L11" i="1" s="1"/>
  <c r="D101" i="1"/>
  <c r="R11" i="1"/>
  <c r="G12" i="1" s="1"/>
  <c r="O11" i="1"/>
  <c r="F12" i="1" s="1"/>
  <c r="E12" i="1" l="1"/>
  <c r="L12" i="1" s="1"/>
  <c r="D102" i="1"/>
  <c r="R12" i="1"/>
  <c r="G13" i="1" s="1"/>
  <c r="O12" i="1"/>
  <c r="F13" i="1" s="1"/>
  <c r="E13" i="1" l="1"/>
  <c r="L13" i="1" s="1"/>
  <c r="D103" i="1"/>
  <c r="O13" i="1"/>
  <c r="F14" i="1" s="1"/>
  <c r="R13" i="1"/>
  <c r="G14" i="1" s="1"/>
  <c r="E14" i="1" l="1"/>
  <c r="L14" i="1" s="1"/>
  <c r="D104" i="1"/>
  <c r="R14" i="1"/>
  <c r="G15" i="1" s="1"/>
  <c r="O14" i="1"/>
  <c r="F15" i="1" s="1"/>
  <c r="E15" i="1" l="1"/>
  <c r="L15" i="1" s="1"/>
  <c r="D105" i="1"/>
  <c r="R15" i="1"/>
  <c r="G16" i="1" s="1"/>
  <c r="O15" i="1"/>
  <c r="F16" i="1" s="1"/>
  <c r="E16" i="1" l="1"/>
  <c r="L16" i="1" s="1"/>
  <c r="E17" i="1" s="1"/>
  <c r="D106" i="1"/>
  <c r="R16" i="1"/>
  <c r="G17" i="1" s="1"/>
  <c r="O16" i="1"/>
  <c r="F17" i="1" s="1"/>
  <c r="D107" i="1" l="1"/>
  <c r="R17" i="1"/>
  <c r="G18" i="1" s="1"/>
  <c r="L17" i="1"/>
  <c r="E18" i="1" s="1"/>
  <c r="O17" i="1"/>
  <c r="F18" i="1" s="1"/>
  <c r="D108" i="1" l="1"/>
  <c r="D109" i="1" s="1"/>
  <c r="O18" i="1"/>
  <c r="F19" i="1" s="1"/>
  <c r="R18" i="1"/>
  <c r="G19" i="1" s="1"/>
  <c r="L18" i="1"/>
  <c r="E19" i="1" s="1"/>
  <c r="D110" i="1" l="1"/>
  <c r="R19" i="1"/>
  <c r="G20" i="1" s="1"/>
  <c r="O19" i="1"/>
  <c r="F20" i="1" s="1"/>
  <c r="L19" i="1"/>
  <c r="E20" i="1" s="1"/>
  <c r="D111" i="1" l="1"/>
  <c r="O20" i="1"/>
  <c r="F21" i="1" s="1"/>
  <c r="R20" i="1"/>
  <c r="L20" i="1"/>
  <c r="E21" i="1" s="1"/>
  <c r="D112" i="1" l="1"/>
  <c r="G21" i="1"/>
  <c r="R21" i="1" s="1"/>
  <c r="G22" i="1" s="1"/>
  <c r="R22" i="1" s="1"/>
  <c r="G23" i="1" s="1"/>
  <c r="L21" i="1"/>
  <c r="E22" i="1" s="1"/>
  <c r="O21" i="1"/>
  <c r="F22" i="1" s="1"/>
  <c r="D113" i="1" l="1"/>
  <c r="R23" i="1"/>
  <c r="G24" i="1" s="1"/>
  <c r="L22" i="1"/>
  <c r="E23" i="1" s="1"/>
  <c r="O22" i="1"/>
  <c r="F23" i="1" l="1"/>
  <c r="O23" i="1" s="1"/>
  <c r="F24" i="1" s="1"/>
  <c r="O24" i="1" s="1"/>
  <c r="F25" i="1" s="1"/>
  <c r="L23" i="1"/>
  <c r="R24" i="1"/>
  <c r="G25" i="1" s="1"/>
  <c r="E24" i="1" l="1"/>
  <c r="O25" i="1"/>
  <c r="F26" i="1" s="1"/>
  <c r="R25" i="1"/>
  <c r="G26" i="1" s="1"/>
  <c r="L24" i="1" l="1"/>
  <c r="E25" i="1" s="1"/>
  <c r="L25" i="1" s="1"/>
  <c r="E26" i="1" s="1"/>
  <c r="L26" i="1" s="1"/>
  <c r="E27" i="1" s="1"/>
  <c r="R26" i="1"/>
  <c r="G27" i="1" s="1"/>
  <c r="O26" i="1"/>
  <c r="F27" i="1" s="1"/>
  <c r="L27" i="1" l="1"/>
  <c r="E28" i="1" s="1"/>
  <c r="R27" i="1"/>
  <c r="G28" i="1" s="1"/>
  <c r="O27" i="1"/>
  <c r="F28" i="1" s="1"/>
  <c r="R28" i="1" l="1"/>
  <c r="G29" i="1" s="1"/>
  <c r="L28" i="1"/>
  <c r="E29" i="1" s="1"/>
  <c r="O28" i="1"/>
  <c r="F29" i="1" s="1"/>
  <c r="O29" i="1" l="1"/>
  <c r="F30" i="1" s="1"/>
  <c r="L29" i="1"/>
  <c r="E30" i="1" s="1"/>
  <c r="R29" i="1"/>
  <c r="G30" i="1" s="1"/>
  <c r="L30" i="1" l="1"/>
  <c r="E31" i="1" s="1"/>
  <c r="R30" i="1"/>
  <c r="G31" i="1" s="1"/>
  <c r="O30" i="1"/>
  <c r="F31" i="1" s="1"/>
  <c r="R31" i="1" l="1"/>
  <c r="G32" i="1" s="1"/>
  <c r="L31" i="1"/>
  <c r="E32" i="1" s="1"/>
  <c r="R32" i="1" l="1"/>
  <c r="G33" i="1" s="1"/>
  <c r="O31" i="1"/>
  <c r="F32" i="1" s="1"/>
  <c r="L32" i="1"/>
  <c r="E33" i="1" s="1"/>
  <c r="O32" i="1" l="1"/>
  <c r="F33" i="1" s="1"/>
  <c r="R33" i="1"/>
  <c r="G34" i="1" s="1"/>
  <c r="L33" i="1"/>
  <c r="E34" i="1" s="1"/>
  <c r="L34" i="1" l="1"/>
  <c r="E35" i="1" s="1"/>
  <c r="O33" i="1"/>
  <c r="F34" i="1" s="1"/>
  <c r="R34" i="1"/>
  <c r="G35" i="1" s="1"/>
  <c r="L35" i="1" l="1"/>
  <c r="E36" i="1" s="1"/>
  <c r="O34" i="1"/>
  <c r="R35" i="1"/>
  <c r="F35" i="1" l="1"/>
  <c r="O35" i="1" s="1"/>
  <c r="F36" i="1" s="1"/>
  <c r="O36" i="1" s="1"/>
  <c r="F37" i="1" s="1"/>
  <c r="G36" i="1"/>
  <c r="R36" i="1" s="1"/>
  <c r="G37" i="1" s="1"/>
  <c r="R37" i="1" s="1"/>
  <c r="G38" i="1" s="1"/>
  <c r="L36" i="1"/>
  <c r="E37" i="1" s="1"/>
  <c r="R38" i="1" l="1"/>
  <c r="G39" i="1" s="1"/>
  <c r="L37" i="1"/>
  <c r="E38" i="1" s="1"/>
  <c r="O37" i="1"/>
  <c r="F38" i="1" l="1"/>
  <c r="O38" i="1" s="1"/>
  <c r="F39" i="1" s="1"/>
  <c r="O39" i="1" s="1"/>
  <c r="F40" i="1" s="1"/>
  <c r="L38" i="1"/>
  <c r="E39" i="1" s="1"/>
  <c r="R39" i="1"/>
  <c r="G40" i="1" s="1"/>
  <c r="R40" i="1" l="1"/>
  <c r="L39" i="1"/>
  <c r="O40" i="1"/>
  <c r="F41" i="1" s="1"/>
  <c r="E40" i="1" l="1"/>
  <c r="L40" i="1" s="1"/>
  <c r="E41" i="1" s="1"/>
  <c r="L41" i="1" s="1"/>
  <c r="G41" i="1"/>
  <c r="R41" i="1" s="1"/>
  <c r="G42" i="1" s="1"/>
  <c r="R42" i="1" s="1"/>
  <c r="G43" i="1" s="1"/>
  <c r="O41" i="1"/>
  <c r="E42" i="1" l="1"/>
  <c r="L42" i="1" s="1"/>
  <c r="F42" i="1"/>
  <c r="O42" i="1" s="1"/>
  <c r="R43" i="1"/>
  <c r="G44" i="1" s="1"/>
  <c r="E43" i="1" l="1"/>
  <c r="L43" i="1" s="1"/>
  <c r="E44" i="1" s="1"/>
  <c r="L44" i="1" s="1"/>
  <c r="E45" i="1" s="1"/>
  <c r="F43" i="1"/>
  <c r="O43" i="1" s="1"/>
  <c r="F44" i="1" s="1"/>
  <c r="R44" i="1"/>
  <c r="G45" i="1" s="1"/>
  <c r="R45" i="1" l="1"/>
  <c r="G46" i="1" s="1"/>
  <c r="O44" i="1"/>
  <c r="L45" i="1"/>
  <c r="E46" i="1" s="1"/>
  <c r="F45" i="1" l="1"/>
  <c r="O45" i="1" s="1"/>
  <c r="F46" i="1" s="1"/>
  <c r="O46" i="1" s="1"/>
  <c r="F47" i="1" s="1"/>
  <c r="R46" i="1"/>
  <c r="G47" i="1" s="1"/>
  <c r="L46" i="1"/>
  <c r="E47" i="1" s="1"/>
  <c r="R47" i="1" l="1"/>
  <c r="G48" i="1" s="1"/>
  <c r="O47" i="1"/>
  <c r="F48" i="1" s="1"/>
  <c r="L47" i="1"/>
  <c r="E48" i="1" s="1"/>
  <c r="L48" i="1" l="1"/>
  <c r="E49" i="1" s="1"/>
  <c r="R48" i="1"/>
  <c r="G49" i="1" s="1"/>
  <c r="O48" i="1"/>
  <c r="F49" i="1" s="1"/>
  <c r="O49" i="1" l="1"/>
  <c r="F50" i="1" s="1"/>
  <c r="L49" i="1"/>
  <c r="E50" i="1" s="1"/>
  <c r="R49" i="1"/>
  <c r="G50" i="1" s="1"/>
  <c r="L50" i="1" l="1"/>
  <c r="E51" i="1" s="1"/>
  <c r="R50" i="1"/>
  <c r="O50" i="1"/>
  <c r="F51" i="1" s="1"/>
  <c r="G51" i="1" l="1"/>
  <c r="R51" i="1" s="1"/>
  <c r="L51" i="1"/>
  <c r="O51" i="1"/>
  <c r="E52" i="1" l="1"/>
  <c r="L52" i="1" s="1"/>
  <c r="G52" i="1"/>
  <c r="R52" i="1" s="1"/>
  <c r="F52" i="1"/>
  <c r="O52" i="1" s="1"/>
  <c r="G53" i="1" l="1"/>
  <c r="R53" i="1" s="1"/>
  <c r="G54" i="1" s="1"/>
  <c r="R54" i="1" s="1"/>
  <c r="G55" i="1" s="1"/>
  <c r="R55" i="1" s="1"/>
  <c r="G56" i="1" s="1"/>
  <c r="R56" i="1" s="1"/>
  <c r="G57" i="1" s="1"/>
  <c r="E53" i="1"/>
  <c r="L53" i="1" s="1"/>
  <c r="F53" i="1"/>
  <c r="O53" i="1" s="1"/>
  <c r="E54" i="1" l="1"/>
  <c r="L54" i="1" s="1"/>
  <c r="E55" i="1" s="1"/>
  <c r="L55" i="1" s="1"/>
  <c r="E56" i="1" s="1"/>
  <c r="L56" i="1" s="1"/>
  <c r="E57" i="1" s="1"/>
  <c r="F54" i="1"/>
  <c r="O54" i="1" s="1"/>
  <c r="F55" i="1" s="1"/>
  <c r="O55" i="1" s="1"/>
  <c r="F56" i="1" s="1"/>
  <c r="O56" i="1" s="1"/>
  <c r="F57" i="1" s="1"/>
  <c r="O57" i="1" s="1"/>
  <c r="F58" i="1" s="1"/>
  <c r="R57" i="1"/>
  <c r="G58" i="1" s="1"/>
  <c r="L57" i="1" l="1"/>
  <c r="E58" i="1" s="1"/>
  <c r="L58" i="1" s="1"/>
  <c r="E59" i="1" s="1"/>
  <c r="R58" i="1"/>
  <c r="G59" i="1" s="1"/>
  <c r="O58" i="1"/>
  <c r="F59" i="1" s="1"/>
  <c r="O59" i="1" l="1"/>
  <c r="F60" i="1" s="1"/>
  <c r="R59" i="1"/>
  <c r="G60" i="1" s="1"/>
  <c r="L59" i="1"/>
  <c r="E60" i="1" s="1"/>
  <c r="R60" i="1" l="1"/>
  <c r="G61" i="1" s="1"/>
  <c r="L60" i="1"/>
  <c r="E61" i="1" s="1"/>
  <c r="O60" i="1"/>
  <c r="F61" i="1" s="1"/>
  <c r="L61" i="1" l="1"/>
  <c r="E62" i="1" s="1"/>
  <c r="R61" i="1"/>
  <c r="G62" i="1" s="1"/>
  <c r="O61" i="1"/>
  <c r="F62" i="1" s="1"/>
  <c r="L62" i="1" l="1"/>
  <c r="E63" i="1" s="1"/>
  <c r="R62" i="1"/>
  <c r="G63" i="1" s="1"/>
  <c r="O62" i="1"/>
  <c r="F63" i="1" s="1"/>
  <c r="L63" i="1" l="1"/>
  <c r="E64" i="1" s="1"/>
  <c r="R63" i="1"/>
  <c r="G64" i="1" s="1"/>
  <c r="O63" i="1"/>
  <c r="F64" i="1" s="1"/>
  <c r="R64" i="1" l="1"/>
  <c r="G65" i="1" s="1"/>
  <c r="L64" i="1"/>
  <c r="E65" i="1" s="1"/>
  <c r="O64" i="1"/>
  <c r="F65" i="1" s="1"/>
  <c r="L65" i="1" l="1"/>
  <c r="E66" i="1" s="1"/>
  <c r="R65" i="1"/>
  <c r="G66" i="1" s="1"/>
  <c r="O65" i="1"/>
  <c r="F66" i="1" s="1"/>
  <c r="R66" i="1" l="1"/>
  <c r="G67" i="1" s="1"/>
  <c r="L66" i="1"/>
  <c r="E67" i="1" s="1"/>
  <c r="O66" i="1"/>
  <c r="F67" i="1" s="1"/>
  <c r="R67" i="1" l="1"/>
  <c r="G68" i="1" s="1"/>
  <c r="L67" i="1"/>
  <c r="E68" i="1" s="1"/>
  <c r="O67" i="1"/>
  <c r="F68" i="1" s="1"/>
  <c r="L68" i="1" l="1"/>
  <c r="E69" i="1" s="1"/>
  <c r="R68" i="1"/>
  <c r="G69" i="1" s="1"/>
  <c r="O68" i="1"/>
  <c r="F69" i="1" s="1"/>
  <c r="R69" i="1" l="1"/>
  <c r="G70" i="1" s="1"/>
  <c r="L69" i="1"/>
  <c r="E70" i="1" s="1"/>
  <c r="O69" i="1"/>
  <c r="F70" i="1" s="1"/>
  <c r="L70" i="1" l="1"/>
  <c r="E71" i="1" s="1"/>
  <c r="R70" i="1"/>
  <c r="G71" i="1" s="1"/>
  <c r="O70" i="1"/>
  <c r="F71" i="1" s="1"/>
  <c r="O71" i="1" l="1"/>
  <c r="F72" i="1" s="1"/>
  <c r="R71" i="1"/>
  <c r="G72" i="1" s="1"/>
  <c r="L71" i="1"/>
  <c r="E72" i="1" s="1"/>
  <c r="R72" i="1" l="1"/>
  <c r="G73" i="1" s="1"/>
  <c r="L72" i="1"/>
  <c r="E73" i="1" s="1"/>
  <c r="O72" i="1"/>
  <c r="F73" i="1" s="1"/>
  <c r="O73" i="1" l="1"/>
  <c r="F74" i="1" s="1"/>
  <c r="L73" i="1"/>
  <c r="E74" i="1" s="1"/>
  <c r="R73" i="1"/>
  <c r="G74" i="1" s="1"/>
  <c r="R74" i="1" l="1"/>
  <c r="G75" i="1" s="1"/>
  <c r="L74" i="1"/>
  <c r="E75" i="1" s="1"/>
  <c r="O74" i="1"/>
  <c r="F75" i="1" s="1"/>
  <c r="L75" i="1" l="1"/>
  <c r="E76" i="1" s="1"/>
  <c r="R75" i="1"/>
  <c r="G76" i="1" s="1"/>
  <c r="O75" i="1"/>
  <c r="F76" i="1" s="1"/>
  <c r="L76" i="1" l="1"/>
  <c r="E77" i="1" s="1"/>
  <c r="R76" i="1"/>
  <c r="G77" i="1" s="1"/>
  <c r="O76" i="1"/>
  <c r="F77" i="1" s="1"/>
  <c r="R77" i="1" l="1"/>
  <c r="G78" i="1" s="1"/>
  <c r="L77" i="1"/>
  <c r="E78" i="1" s="1"/>
  <c r="O77" i="1"/>
  <c r="F78" i="1" s="1"/>
  <c r="O78" i="1" l="1"/>
  <c r="F79" i="1" s="1"/>
  <c r="R78" i="1"/>
  <c r="G79" i="1" s="1"/>
  <c r="L78" i="1"/>
  <c r="E79" i="1" s="1"/>
  <c r="O79" i="1" l="1"/>
  <c r="F80" i="1" s="1"/>
  <c r="R79" i="1"/>
  <c r="G80" i="1" s="1"/>
  <c r="L79" i="1"/>
  <c r="E80" i="1" s="1"/>
  <c r="R80" i="1" l="1"/>
  <c r="G81" i="1" s="1"/>
  <c r="L80" i="1"/>
  <c r="E81" i="1" s="1"/>
  <c r="O80" i="1"/>
  <c r="F81" i="1" s="1"/>
  <c r="R81" i="1" l="1"/>
  <c r="G82" i="1" s="1"/>
  <c r="L81" i="1"/>
  <c r="E82" i="1" s="1"/>
  <c r="O81" i="1"/>
  <c r="F82" i="1" s="1"/>
  <c r="L82" i="1" l="1"/>
  <c r="E83" i="1" s="1"/>
  <c r="R82" i="1"/>
  <c r="G83" i="1" s="1"/>
  <c r="O82" i="1"/>
  <c r="F83" i="1" s="1"/>
  <c r="R83" i="1" l="1"/>
  <c r="G84" i="1" s="1"/>
  <c r="L83" i="1"/>
  <c r="E84" i="1" s="1"/>
  <c r="O83" i="1"/>
  <c r="F84" i="1" s="1"/>
  <c r="O84" i="1" l="1"/>
  <c r="F85" i="1" s="1"/>
  <c r="L84" i="1"/>
  <c r="E85" i="1" s="1"/>
  <c r="R84" i="1"/>
  <c r="G85" i="1" s="1"/>
  <c r="R85" i="1" l="1"/>
  <c r="G86" i="1" s="1"/>
  <c r="L85" i="1"/>
  <c r="E86" i="1" s="1"/>
  <c r="O85" i="1"/>
  <c r="F86" i="1" s="1"/>
  <c r="R86" i="1" l="1"/>
  <c r="G87" i="1" s="1"/>
  <c r="L86" i="1"/>
  <c r="E87" i="1" s="1"/>
  <c r="O86" i="1"/>
  <c r="F87" i="1" s="1"/>
  <c r="L87" i="1" l="1"/>
  <c r="E88" i="1" s="1"/>
  <c r="R87" i="1"/>
  <c r="G88" i="1" s="1"/>
  <c r="O87" i="1"/>
  <c r="F88" i="1" s="1"/>
  <c r="L88" i="1" l="1"/>
  <c r="E89" i="1" s="1"/>
  <c r="R88" i="1"/>
  <c r="G89" i="1" s="1"/>
  <c r="O88" i="1"/>
  <c r="F89" i="1" s="1"/>
  <c r="R89" i="1" l="1"/>
  <c r="G90" i="1" s="1"/>
  <c r="L89" i="1"/>
  <c r="E90" i="1" s="1"/>
  <c r="O89" i="1"/>
  <c r="F90" i="1" s="1"/>
  <c r="L90" i="1" l="1"/>
  <c r="E91" i="1" s="1"/>
  <c r="R90" i="1"/>
  <c r="G91" i="1" s="1"/>
  <c r="O90" i="1"/>
  <c r="F91" i="1" s="1"/>
  <c r="L91" i="1" l="1"/>
  <c r="E92" i="1" s="1"/>
  <c r="R91" i="1"/>
  <c r="G92" i="1" s="1"/>
  <c r="O91" i="1"/>
  <c r="F92" i="1" s="1"/>
  <c r="R92" i="1" l="1"/>
  <c r="G93" i="1" s="1"/>
  <c r="L92" i="1"/>
  <c r="E93" i="1" s="1"/>
  <c r="O92" i="1"/>
  <c r="F93" i="1" s="1"/>
  <c r="R93" i="1" l="1"/>
  <c r="G94" i="1" s="1"/>
  <c r="L93" i="1"/>
  <c r="E94" i="1" s="1"/>
  <c r="O93" i="1"/>
  <c r="F94" i="1" s="1"/>
  <c r="L94" i="1" l="1"/>
  <c r="E95" i="1" s="1"/>
  <c r="R94" i="1"/>
  <c r="G95" i="1" s="1"/>
  <c r="O94" i="1"/>
  <c r="F95" i="1" s="1"/>
  <c r="L95" i="1" l="1"/>
  <c r="E96" i="1" s="1"/>
  <c r="R95" i="1"/>
  <c r="G96" i="1" s="1"/>
  <c r="O95" i="1"/>
  <c r="F96" i="1" s="1"/>
  <c r="R96" i="1" l="1"/>
  <c r="G97" i="1" s="1"/>
  <c r="L96" i="1"/>
  <c r="E97" i="1" s="1"/>
  <c r="O96" i="1"/>
  <c r="F97" i="1" s="1"/>
  <c r="R97" i="1" l="1"/>
  <c r="G98" i="1" s="1"/>
  <c r="R98" i="1" s="1"/>
  <c r="G99" i="1" s="1"/>
  <c r="R99" i="1" s="1"/>
  <c r="G100" i="1" s="1"/>
  <c r="R100" i="1" s="1"/>
  <c r="G101" i="1" s="1"/>
  <c r="R101" i="1" s="1"/>
  <c r="G102" i="1" s="1"/>
  <c r="R102" i="1" s="1"/>
  <c r="G103" i="1" s="1"/>
  <c r="R103" i="1" s="1"/>
  <c r="G104" i="1" s="1"/>
  <c r="R104" i="1" s="1"/>
  <c r="G105" i="1" s="1"/>
  <c r="R105" i="1" s="1"/>
  <c r="G106" i="1" s="1"/>
  <c r="R106" i="1" s="1"/>
  <c r="G107" i="1" s="1"/>
  <c r="R107" i="1" s="1"/>
  <c r="G108" i="1" s="1"/>
  <c r="R108" i="1" s="1"/>
  <c r="G109" i="1" s="1"/>
  <c r="R109" i="1" s="1"/>
  <c r="G110" i="1" s="1"/>
  <c r="R110" i="1" s="1"/>
  <c r="G111" i="1" s="1"/>
  <c r="R111" i="1" s="1"/>
  <c r="L97" i="1"/>
  <c r="O97" i="1"/>
  <c r="F98" i="1" s="1"/>
  <c r="O98" i="1" s="1"/>
  <c r="G112" i="1" l="1"/>
  <c r="R112" i="1" s="1"/>
  <c r="E98" i="1"/>
  <c r="L98" i="1" s="1"/>
  <c r="E99" i="1" s="1"/>
  <c r="L99" i="1" s="1"/>
  <c r="E100" i="1" s="1"/>
  <c r="L100" i="1" s="1"/>
  <c r="F99" i="1"/>
  <c r="O99" i="1" s="1"/>
  <c r="F100" i="1" s="1"/>
  <c r="O100" i="1" s="1"/>
  <c r="F101" i="1" s="1"/>
  <c r="O101" i="1" s="1"/>
  <c r="G113" i="1" l="1"/>
  <c r="E101" i="1"/>
  <c r="L101" i="1" s="1"/>
  <c r="F102" i="1"/>
  <c r="O102" i="1" s="1"/>
  <c r="F103" i="1" s="1"/>
  <c r="O103" i="1" s="1"/>
  <c r="R113" i="1" l="1"/>
  <c r="E102" i="1"/>
  <c r="L102" i="1" s="1"/>
  <c r="E103" i="1" s="1"/>
  <c r="L103" i="1" s="1"/>
  <c r="E104" i="1" s="1"/>
  <c r="L104" i="1" s="1"/>
  <c r="E105" i="1" s="1"/>
  <c r="L105" i="1" s="1"/>
  <c r="E106" i="1" s="1"/>
  <c r="F104" i="1"/>
  <c r="O104" i="1" s="1"/>
  <c r="F105" i="1" s="1"/>
  <c r="O105" i="1" s="1"/>
  <c r="F106" i="1" s="1"/>
  <c r="O106" i="1" s="1"/>
  <c r="F107" i="1" s="1"/>
  <c r="O107" i="1" s="1"/>
  <c r="L106" i="1" l="1"/>
  <c r="F108" i="1"/>
  <c r="O108" i="1" s="1"/>
  <c r="F109" i="1" s="1"/>
  <c r="O109" i="1" s="1"/>
  <c r="F110" i="1" s="1"/>
  <c r="O110" i="1" s="1"/>
  <c r="E107" i="1" l="1"/>
  <c r="F111" i="1"/>
  <c r="O111" i="1" s="1"/>
  <c r="F112" i="1" s="1"/>
  <c r="O112" i="1" s="1"/>
  <c r="F113" i="1" s="1"/>
  <c r="L107" i="1" l="1"/>
  <c r="E108" i="1" s="1"/>
  <c r="L108" i="1" s="1"/>
  <c r="O113" i="1"/>
  <c r="E109" i="1" l="1"/>
  <c r="L109" i="1" l="1"/>
  <c r="E110" i="1" l="1"/>
  <c r="L110" i="1" s="1"/>
  <c r="E111" i="1" s="1"/>
  <c r="L111" i="1" l="1"/>
  <c r="E112" i="1" l="1"/>
  <c r="L112" i="1" s="1"/>
  <c r="E113" i="1" s="1"/>
  <c r="F122" i="1" l="1"/>
  <c r="D126" i="1"/>
  <c r="L113" i="1"/>
  <c r="D122" i="1"/>
  <c r="L122" i="1" l="1"/>
  <c r="L124" i="1" s="1"/>
  <c r="E122" i="1"/>
  <c r="E124" i="1" s="1"/>
  <c r="K122" i="1" l="1"/>
  <c r="O122" i="1" s="1"/>
</calcChain>
</file>

<file path=xl/sharedStrings.xml><?xml version="1.0" encoding="utf-8"?>
<sst xmlns="http://schemas.openxmlformats.org/spreadsheetml/2006/main" count="55" uniqueCount="54">
  <si>
    <t>Tasa de llegadas</t>
  </si>
  <si>
    <t>Tasa de servicios</t>
  </si>
  <si>
    <t>Numero de servidores</t>
  </si>
  <si>
    <t>Unidad de tiempo</t>
  </si>
  <si>
    <t>(lambda)</t>
  </si>
  <si>
    <t>(mu)</t>
  </si>
  <si>
    <t>minuto</t>
  </si>
  <si>
    <t>Utilización</t>
  </si>
  <si>
    <t>Po, Probabilidad de que el sistema esté vacio</t>
  </si>
  <si>
    <t>Lq, Longitud de espera de la cola</t>
  </si>
  <si>
    <t>L, numero esperado en el sistema</t>
  </si>
  <si>
    <t xml:space="preserve">Wq, tiempo esperado en la cola </t>
  </si>
  <si>
    <t>s</t>
  </si>
  <si>
    <t>n</t>
  </si>
  <si>
    <t>n!</t>
  </si>
  <si>
    <t>lambda/mu^n</t>
  </si>
  <si>
    <t>Termino</t>
  </si>
  <si>
    <t>Sumatoria</t>
  </si>
  <si>
    <t xml:space="preserve">Aleatorio </t>
  </si>
  <si>
    <t>Tiempo entre llegadas</t>
  </si>
  <si>
    <t xml:space="preserve"> .</t>
  </si>
  <si>
    <t>Llegadas de clientes</t>
  </si>
  <si>
    <t xml:space="preserve">Exponencial </t>
  </si>
  <si>
    <t>Momento de llegada</t>
  </si>
  <si>
    <t>Tiempo de Espera 1</t>
  </si>
  <si>
    <t>Tiempo de Espera 2</t>
  </si>
  <si>
    <t>Tiempo de Espera 3</t>
  </si>
  <si>
    <t>Tiempo de servicio</t>
  </si>
  <si>
    <t>Exponencial</t>
  </si>
  <si>
    <t>Aleatorio. 2</t>
  </si>
  <si>
    <t>Termino de servicio 1</t>
  </si>
  <si>
    <t>Aleatorio 3</t>
  </si>
  <si>
    <t>Tiempo de servicio 2</t>
  </si>
  <si>
    <t>Termino de servicio 2</t>
  </si>
  <si>
    <t>Tiempo de servicio 1</t>
  </si>
  <si>
    <t>Aleatorio 4</t>
  </si>
  <si>
    <t>Tiempo de servicio 3</t>
  </si>
  <si>
    <t>Termino de servicio 3</t>
  </si>
  <si>
    <t>INICIO DE JORNADA</t>
  </si>
  <si>
    <t xml:space="preserve"> Lambda</t>
  </si>
  <si>
    <t xml:space="preserve">Esperan </t>
  </si>
  <si>
    <t xml:space="preserve">Total </t>
  </si>
  <si>
    <t xml:space="preserve">Para la cola </t>
  </si>
  <si>
    <t>En el sistema</t>
  </si>
  <si>
    <t>L =</t>
  </si>
  <si>
    <t xml:space="preserve">  Aprox 0.20 en varias simulaciones</t>
  </si>
  <si>
    <t>Atendiendo</t>
  </si>
  <si>
    <t>Total</t>
  </si>
  <si>
    <t>desocupado</t>
  </si>
  <si>
    <t>Sistema</t>
  </si>
  <si>
    <t xml:space="preserve">Probabilidad = </t>
  </si>
  <si>
    <t>W, tiempo total esperando en el sistema</t>
  </si>
  <si>
    <t>Tiempo estimado total</t>
  </si>
  <si>
    <t xml:space="preserve"> aprox 0.2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</si>
</sst>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400]h:mm:ss\ AM/PM"/>
    <numFmt numFmtId="16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30">
    <xf numFmtId="0" fontId="0" fillId="0" borderId="0" xfId="0"/>
    <xf numFmtId="0" fontId="5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0" xfId="0" applyBorder="1"/>
    <xf numFmtId="164" fontId="0" fillId="0" borderId="3" xfId="0" applyNumberFormat="1" applyBorder="1"/>
    <xf numFmtId="2" fontId="0" fillId="0" borderId="3" xfId="0" applyNumberFormat="1" applyBorder="1"/>
    <xf numFmtId="1" fontId="0" fillId="0" borderId="0" xfId="0" applyNumberFormat="1"/>
    <xf numFmtId="165" fontId="0" fillId="0" borderId="0" xfId="0" applyNumberFormat="1"/>
    <xf numFmtId="0" fontId="2" fillId="2" borderId="0" xfId="1"/>
    <xf numFmtId="165" fontId="2" fillId="2" borderId="0" xfId="1" applyNumberFormat="1"/>
    <xf numFmtId="0" fontId="4" fillId="5" borderId="0" xfId="4"/>
    <xf numFmtId="0" fontId="4" fillId="6" borderId="0" xfId="5"/>
    <xf numFmtId="0" fontId="4" fillId="7" borderId="0" xfId="6"/>
    <xf numFmtId="0" fontId="4" fillId="8" borderId="0" xfId="7"/>
    <xf numFmtId="2" fontId="3" fillId="3" borderId="1" xfId="2" applyNumberFormat="1"/>
    <xf numFmtId="0" fontId="3" fillId="3" borderId="1" xfId="2"/>
    <xf numFmtId="2" fontId="5" fillId="0" borderId="0" xfId="0" applyNumberFormat="1" applyFont="1"/>
    <xf numFmtId="0" fontId="0" fillId="4" borderId="2" xfId="3" applyFont="1"/>
    <xf numFmtId="165" fontId="0" fillId="4" borderId="2" xfId="3" applyNumberFormat="1" applyFont="1"/>
    <xf numFmtId="164" fontId="0" fillId="0" borderId="0" xfId="0" applyNumberFormat="1" applyBorder="1"/>
    <xf numFmtId="2" fontId="0" fillId="0" borderId="0" xfId="0" applyNumberFormat="1" applyBorder="1"/>
    <xf numFmtId="167" fontId="2" fillId="2" borderId="0" xfId="1" applyNumberFormat="1"/>
    <xf numFmtId="165" fontId="2" fillId="2" borderId="3" xfId="1" applyNumberFormat="1" applyBorder="1"/>
    <xf numFmtId="0" fontId="2" fillId="2" borderId="3" xfId="1" applyBorder="1"/>
    <xf numFmtId="0" fontId="2" fillId="2" borderId="3" xfId="1" applyNumberFormat="1" applyBorder="1"/>
    <xf numFmtId="167" fontId="0" fillId="0" borderId="0" xfId="0" applyNumberFormat="1"/>
    <xf numFmtId="167" fontId="2" fillId="2" borderId="3" xfId="1" applyNumberFormat="1" applyBorder="1"/>
    <xf numFmtId="2" fontId="2" fillId="2" borderId="3" xfId="1" applyNumberFormat="1" applyBorder="1"/>
  </cellXfs>
  <cellStyles count="8">
    <cellStyle name="Bueno" xfId="1" builtinId="26"/>
    <cellStyle name="Énfasis1" xfId="4" builtinId="29"/>
    <cellStyle name="Énfasis2" xfId="5" builtinId="33"/>
    <cellStyle name="Énfasis3" xfId="6" builtinId="37"/>
    <cellStyle name="Énfasis6" xfId="7" builtinId="49"/>
    <cellStyle name="Entrada" xfId="2" builtinId="20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BF7E-E564-CA46-BE34-272A43DF35B7}">
  <dimension ref="A1:R126"/>
  <sheetViews>
    <sheetView tabSelected="1" zoomScale="84" workbookViewId="0">
      <selection activeCell="F128" sqref="F128"/>
    </sheetView>
  </sheetViews>
  <sheetFormatPr baseColWidth="10" defaultRowHeight="16" x14ac:dyDescent="0.2"/>
  <cols>
    <col min="1" max="1" width="15" bestFit="1" customWidth="1"/>
    <col min="2" max="2" width="17.1640625" bestFit="1" customWidth="1"/>
    <col min="3" max="3" width="19.6640625" bestFit="1" customWidth="1"/>
    <col min="4" max="4" width="18.5" bestFit="1" customWidth="1"/>
    <col min="5" max="5" width="17.6640625" bestFit="1" customWidth="1"/>
    <col min="6" max="6" width="30.33203125" bestFit="1" customWidth="1"/>
    <col min="7" max="8" width="17.6640625" bestFit="1" customWidth="1"/>
    <col min="11" max="11" width="20.1640625" bestFit="1" customWidth="1"/>
    <col min="12" max="12" width="19" bestFit="1" customWidth="1"/>
    <col min="13" max="13" width="11.6640625" bestFit="1" customWidth="1"/>
    <col min="14" max="14" width="18.33203125" bestFit="1" customWidth="1"/>
    <col min="15" max="15" width="20" bestFit="1" customWidth="1"/>
    <col min="16" max="16" width="13.5" bestFit="1" customWidth="1"/>
    <col min="17" max="17" width="18.33203125" bestFit="1" customWidth="1"/>
    <col min="18" max="18" width="19" bestFit="1" customWidth="1"/>
    <col min="19" max="19" width="12.33203125" bestFit="1" customWidth="1"/>
    <col min="20" max="20" width="18.33203125" bestFit="1" customWidth="1"/>
    <col min="21" max="21" width="19" bestFit="1" customWidth="1"/>
  </cols>
  <sheetData>
    <row r="1" spans="1:18" x14ac:dyDescent="0.2">
      <c r="A1" s="19"/>
      <c r="B1" s="19" t="s">
        <v>38</v>
      </c>
      <c r="C1" s="20">
        <v>0</v>
      </c>
      <c r="D1" s="19"/>
      <c r="F1" s="10" t="s">
        <v>21</v>
      </c>
      <c r="G1" s="10" t="s">
        <v>39</v>
      </c>
      <c r="L1" s="10" t="s">
        <v>27</v>
      </c>
      <c r="M1" s="10"/>
    </row>
    <row r="2" spans="1:18" x14ac:dyDescent="0.2">
      <c r="A2" s="19"/>
      <c r="B2" s="19"/>
      <c r="C2" s="19"/>
      <c r="D2" s="19"/>
      <c r="F2" s="10" t="s">
        <v>22</v>
      </c>
      <c r="G2" s="23">
        <v>6.9444444444444447E-4</v>
      </c>
      <c r="K2" s="1"/>
      <c r="L2" s="10" t="s">
        <v>28</v>
      </c>
      <c r="M2" s="11">
        <v>6.9444444444444447E-4</v>
      </c>
    </row>
    <row r="3" spans="1:18" x14ac:dyDescent="0.2">
      <c r="A3" s="3"/>
      <c r="B3" s="3"/>
      <c r="C3" s="9"/>
      <c r="P3" s="1"/>
    </row>
    <row r="4" spans="1:18" x14ac:dyDescent="0.2">
      <c r="A4" s="16" t="s">
        <v>13</v>
      </c>
      <c r="B4" s="16" t="s">
        <v>18</v>
      </c>
      <c r="C4" s="17" t="s">
        <v>19</v>
      </c>
      <c r="D4" s="17" t="s">
        <v>23</v>
      </c>
      <c r="E4" s="12" t="s">
        <v>24</v>
      </c>
      <c r="F4" s="13" t="s">
        <v>25</v>
      </c>
      <c r="G4" s="14" t="s">
        <v>26</v>
      </c>
      <c r="J4" s="15" t="s">
        <v>29</v>
      </c>
      <c r="K4" s="12" t="s">
        <v>34</v>
      </c>
      <c r="L4" s="12" t="s">
        <v>30</v>
      </c>
      <c r="M4" s="15" t="s">
        <v>31</v>
      </c>
      <c r="N4" s="13" t="s">
        <v>32</v>
      </c>
      <c r="O4" s="13" t="s">
        <v>33</v>
      </c>
      <c r="P4" s="15" t="s">
        <v>35</v>
      </c>
      <c r="Q4" s="14" t="s">
        <v>36</v>
      </c>
      <c r="R4" s="14" t="s">
        <v>37</v>
      </c>
    </row>
    <row r="5" spans="1:18" x14ac:dyDescent="0.2">
      <c r="A5" s="8">
        <v>1</v>
      </c>
      <c r="B5" s="3">
        <f ca="1">RAND()</f>
        <v>0.33412068063523392</v>
      </c>
      <c r="C5" s="9">
        <f ca="1">-LN(1-B5)*$G$2</f>
        <v>2.8239362987211652E-4</v>
      </c>
      <c r="D5" s="9">
        <f ca="1">C1+C5</f>
        <v>2.8239362987211652E-4</v>
      </c>
      <c r="E5" s="9">
        <v>0</v>
      </c>
      <c r="F5" s="9">
        <v>0</v>
      </c>
      <c r="G5" s="9">
        <v>0</v>
      </c>
      <c r="J5" s="3">
        <f ca="1">RAND()</f>
        <v>0.85829831150269154</v>
      </c>
      <c r="K5" s="9">
        <f ca="1">IF(B5&lt;0.33,-LN(1-J5)*$M$2,0)</f>
        <v>0</v>
      </c>
      <c r="L5" s="9">
        <f ca="1">D5+E5+K5</f>
        <v>2.8239362987211652E-4</v>
      </c>
      <c r="M5" s="3">
        <f ca="1">RAND()</f>
        <v>0.42030918010172214</v>
      </c>
      <c r="N5" s="9">
        <f ca="1">IF(B5&gt;=0,-LN(1-M5)*$M$2,0)</f>
        <v>3.7865304632947206E-4</v>
      </c>
      <c r="O5" s="9">
        <f ca="1">D5+F5+N5</f>
        <v>6.6104667620158863E-4</v>
      </c>
      <c r="P5" s="18">
        <f ca="1">RAND()</f>
        <v>0.12836335599286097</v>
      </c>
      <c r="Q5" s="9">
        <f ca="1">IF(B5&lt;0.33,-LN(1-P5)*$M$2,0)</f>
        <v>0</v>
      </c>
      <c r="R5" s="9">
        <f ca="1">D5+G5+Q5</f>
        <v>2.8239362987211652E-4</v>
      </c>
    </row>
    <row r="6" spans="1:18" x14ac:dyDescent="0.2">
      <c r="A6" s="8">
        <v>2</v>
      </c>
      <c r="B6" s="3">
        <f t="shared" ref="B6:B69" ca="1" si="0">RAND()</f>
        <v>0.58574798374140957</v>
      </c>
      <c r="C6" s="9">
        <f ca="1">-LN(1-B6)*$G$2</f>
        <v>6.1200052460877701E-4</v>
      </c>
      <c r="D6" s="9">
        <f ca="1">D5+C6</f>
        <v>8.9439415448089353E-4</v>
      </c>
      <c r="E6" s="9">
        <f ca="1">IF(B6&lt;0.33,MAX(L5,D6)-D6,0)</f>
        <v>0</v>
      </c>
      <c r="F6" s="9">
        <f ca="1">IF(B6&gt;=0.33,MAX(O5,D6)-D6,0)</f>
        <v>0</v>
      </c>
      <c r="G6" s="9">
        <f ca="1">IF(B6&lt;0.33,MAX(R5,D6)-D6,0)</f>
        <v>0</v>
      </c>
      <c r="J6" s="3">
        <f t="shared" ref="J6:J69" ca="1" si="1">RAND()</f>
        <v>0.17228690256053791</v>
      </c>
      <c r="K6" s="9">
        <f t="shared" ref="K6:K69" ca="1" si="2">IF(B6&lt;0.33,-LN(1-J6)*$M$2,0)</f>
        <v>0</v>
      </c>
      <c r="L6" s="9">
        <f ca="1">IF(B6&lt;0.5,(D6+E6+K6),L5)</f>
        <v>2.8239362987211652E-4</v>
      </c>
      <c r="M6" s="3">
        <f t="shared" ref="M6:M69" ca="1" si="3">RAND()</f>
        <v>7.7268131350966884E-2</v>
      </c>
      <c r="N6" s="9">
        <f ca="1">IF(B6&gt;=0,-LN(1-M6)*$M$2,0)</f>
        <v>5.5844851750743438E-5</v>
      </c>
      <c r="O6" s="9">
        <f ca="1">IF(M6&gt;=0.25,D6+F6+N6,O5)</f>
        <v>6.6104667620158863E-4</v>
      </c>
      <c r="P6" s="18">
        <f t="shared" ref="P6:P69" ca="1" si="4">RAND()</f>
        <v>0.26482010150394197</v>
      </c>
      <c r="Q6" s="9">
        <f t="shared" ref="Q6:Q69" ca="1" si="5">IF(B6&lt;0.33,-LN(1-P6)*$M$2,0)</f>
        <v>0</v>
      </c>
      <c r="R6" s="9">
        <f t="shared" ref="R6:R51" ca="1" si="6">D6+G6+Q6</f>
        <v>8.9439415448089353E-4</v>
      </c>
    </row>
    <row r="7" spans="1:18" x14ac:dyDescent="0.2">
      <c r="A7" s="8">
        <v>3</v>
      </c>
      <c r="B7" s="3">
        <f t="shared" ca="1" si="0"/>
        <v>0.23196845877586836</v>
      </c>
      <c r="C7" s="9">
        <f t="shared" ref="C7:C70" ca="1" si="7">-LN(1-B7)*$G$2</f>
        <v>1.8328088706634089E-4</v>
      </c>
      <c r="D7" s="9">
        <f t="shared" ref="D7:D70" ca="1" si="8">D6+C7</f>
        <v>1.0776750415472343E-3</v>
      </c>
      <c r="E7" s="9">
        <f t="shared" ref="E7:E70" ca="1" si="9">IF(B7&lt;0.33,MAX(L6,D7)-D7,0)</f>
        <v>0</v>
      </c>
      <c r="F7" s="9">
        <f t="shared" ref="F7:F70" ca="1" si="10">IF(B7&gt;=0.33,MAX(O6,D7)-D7,0)</f>
        <v>0</v>
      </c>
      <c r="G7" s="9">
        <f t="shared" ref="G7:G70" ca="1" si="11">IF(B7&lt;0.33,MAX(R6,D7)-D7,0)</f>
        <v>0</v>
      </c>
      <c r="J7" s="3">
        <f t="shared" ca="1" si="1"/>
        <v>0.67458103132671909</v>
      </c>
      <c r="K7" s="9">
        <f t="shared" ca="1" si="2"/>
        <v>7.796123558981695E-4</v>
      </c>
      <c r="L7" s="9">
        <f t="shared" ref="L7:L50" ca="1" si="12">IF(B7&lt;0.5,(D7+E7+K7),L6)</f>
        <v>1.8572873974454038E-3</v>
      </c>
      <c r="M7" s="3">
        <f t="shared" ca="1" si="3"/>
        <v>0.6396575847207413</v>
      </c>
      <c r="N7" s="9">
        <f ca="1">IF(B7&gt;=0,-LN(1-M7)*$M$2,0)</f>
        <v>7.0881982363777546E-4</v>
      </c>
      <c r="O7" s="9">
        <f t="shared" ref="O7:O50" ca="1" si="13">IF(M7&gt;=0.25,D7+F7+N7,O6)</f>
        <v>1.7864948651850098E-3</v>
      </c>
      <c r="P7" s="18">
        <f t="shared" ca="1" si="4"/>
        <v>0.66385053122508653</v>
      </c>
      <c r="Q7" s="9">
        <f t="shared" ca="1" si="5"/>
        <v>7.5708289610408521E-4</v>
      </c>
      <c r="R7" s="9">
        <f t="shared" ca="1" si="6"/>
        <v>1.8347579376513197E-3</v>
      </c>
    </row>
    <row r="8" spans="1:18" x14ac:dyDescent="0.2">
      <c r="A8" s="8">
        <v>4</v>
      </c>
      <c r="B8" s="3">
        <f t="shared" ca="1" si="0"/>
        <v>0.48690353896949978</v>
      </c>
      <c r="C8" s="9">
        <f t="shared" ca="1" si="7"/>
        <v>4.6339681825662314E-4</v>
      </c>
      <c r="D8" s="9">
        <f t="shared" ca="1" si="8"/>
        <v>1.5410718598038574E-3</v>
      </c>
      <c r="E8" s="9">
        <f t="shared" ca="1" si="9"/>
        <v>0</v>
      </c>
      <c r="F8" s="9">
        <f t="shared" ca="1" si="10"/>
        <v>2.4542300538115238E-4</v>
      </c>
      <c r="G8" s="9">
        <f t="shared" ca="1" si="11"/>
        <v>0</v>
      </c>
      <c r="J8" s="3">
        <f t="shared" ca="1" si="1"/>
        <v>1.0767653812562172E-2</v>
      </c>
      <c r="K8" s="9">
        <f t="shared" ca="1" si="2"/>
        <v>0</v>
      </c>
      <c r="L8" s="9">
        <f t="shared" ca="1" si="12"/>
        <v>1.5410718598038574E-3</v>
      </c>
      <c r="M8" s="3">
        <f t="shared" ca="1" si="3"/>
        <v>0.51120650086178399</v>
      </c>
      <c r="N8" s="9">
        <f ca="1">IF(B8&gt;=0,-LN(1-M8)*$M$2,0)</f>
        <v>4.9709386864485656E-4</v>
      </c>
      <c r="O8" s="9">
        <f t="shared" ca="1" si="13"/>
        <v>2.2835887338298663E-3</v>
      </c>
      <c r="P8" s="18">
        <f t="shared" ca="1" si="4"/>
        <v>0.9260034384671576</v>
      </c>
      <c r="Q8" s="9">
        <f t="shared" ca="1" si="5"/>
        <v>0</v>
      </c>
      <c r="R8" s="9">
        <f t="shared" ca="1" si="6"/>
        <v>1.5410718598038574E-3</v>
      </c>
    </row>
    <row r="9" spans="1:18" x14ac:dyDescent="0.2">
      <c r="A9" s="8">
        <v>5</v>
      </c>
      <c r="B9" s="3">
        <f t="shared" ca="1" si="0"/>
        <v>0.41861201894834366</v>
      </c>
      <c r="C9" s="9">
        <f t="shared" ca="1" si="7"/>
        <v>3.7662289131722967E-4</v>
      </c>
      <c r="D9" s="9">
        <f t="shared" ca="1" si="8"/>
        <v>1.9176947511210872E-3</v>
      </c>
      <c r="E9" s="9">
        <f t="shared" ca="1" si="9"/>
        <v>0</v>
      </c>
      <c r="F9" s="9">
        <f t="shared" ca="1" si="10"/>
        <v>3.658939827087791E-4</v>
      </c>
      <c r="G9" s="9">
        <f t="shared" ca="1" si="11"/>
        <v>0</v>
      </c>
      <c r="J9" s="3">
        <f t="shared" ca="1" si="1"/>
        <v>0.50450687812600448</v>
      </c>
      <c r="K9" s="9">
        <f t="shared" ca="1" si="2"/>
        <v>0</v>
      </c>
      <c r="L9" s="9">
        <f t="shared" ca="1" si="12"/>
        <v>1.9176947511210872E-3</v>
      </c>
      <c r="M9" s="3">
        <f t="shared" ca="1" si="3"/>
        <v>0.97193181574762444</v>
      </c>
      <c r="N9" s="9">
        <f ca="1">IF(B9&gt;=0,-LN(1-M9)*$M$2,0)</f>
        <v>2.4813323452180648E-3</v>
      </c>
      <c r="O9" s="9">
        <f t="shared" ca="1" si="13"/>
        <v>4.7649210790479315E-3</v>
      </c>
      <c r="P9" s="18">
        <f t="shared" ca="1" si="4"/>
        <v>0.865308789442369</v>
      </c>
      <c r="Q9" s="9">
        <f t="shared" ca="1" si="5"/>
        <v>0</v>
      </c>
      <c r="R9" s="9">
        <f t="shared" ca="1" si="6"/>
        <v>1.9176947511210872E-3</v>
      </c>
    </row>
    <row r="10" spans="1:18" x14ac:dyDescent="0.2">
      <c r="A10" s="8">
        <v>6</v>
      </c>
      <c r="B10" s="3">
        <f t="shared" ca="1" si="0"/>
        <v>6.3897333905487241E-2</v>
      </c>
      <c r="C10" s="9">
        <f t="shared" ca="1" si="7"/>
        <v>4.585425175083557E-5</v>
      </c>
      <c r="D10" s="9">
        <f t="shared" ca="1" si="8"/>
        <v>1.9635490028719225E-3</v>
      </c>
      <c r="E10" s="9">
        <f t="shared" ca="1" si="9"/>
        <v>0</v>
      </c>
      <c r="F10" s="9">
        <f t="shared" ca="1" si="10"/>
        <v>0</v>
      </c>
      <c r="G10" s="9">
        <f t="shared" ca="1" si="11"/>
        <v>0</v>
      </c>
      <c r="J10" s="3">
        <f t="shared" ca="1" si="1"/>
        <v>0.81251593363156294</v>
      </c>
      <c r="K10" s="9">
        <f t="shared" ca="1" si="2"/>
        <v>1.1625426503826099E-3</v>
      </c>
      <c r="L10" s="9">
        <f t="shared" ca="1" si="12"/>
        <v>3.1260916532545322E-3</v>
      </c>
      <c r="M10" s="3">
        <f t="shared" ca="1" si="3"/>
        <v>2.9580163193494102E-2</v>
      </c>
      <c r="N10" s="9">
        <f ca="1">IF(B10&gt;=0,-LN(1-M10)*$M$2,0)</f>
        <v>2.0851721996449708E-5</v>
      </c>
      <c r="O10" s="9">
        <f t="shared" ca="1" si="13"/>
        <v>4.7649210790479315E-3</v>
      </c>
      <c r="P10" s="18">
        <f t="shared" ca="1" si="4"/>
        <v>0.17640036865061259</v>
      </c>
      <c r="Q10" s="9">
        <f t="shared" ca="1" si="5"/>
        <v>1.3477135516486724E-4</v>
      </c>
      <c r="R10" s="9">
        <f t="shared" ca="1" si="6"/>
        <v>2.0983203580367898E-3</v>
      </c>
    </row>
    <row r="11" spans="1:18" x14ac:dyDescent="0.2">
      <c r="A11" s="8">
        <v>7</v>
      </c>
      <c r="B11" s="3">
        <f t="shared" ca="1" si="0"/>
        <v>0.35091327857630894</v>
      </c>
      <c r="C11" s="9">
        <f t="shared" ca="1" si="7"/>
        <v>3.0013121392766679E-4</v>
      </c>
      <c r="D11" s="9">
        <f t="shared" ca="1" si="8"/>
        <v>2.2636802167995893E-3</v>
      </c>
      <c r="E11" s="9">
        <f t="shared" ca="1" si="9"/>
        <v>0</v>
      </c>
      <c r="F11" s="9">
        <f t="shared" ca="1" si="10"/>
        <v>2.5012408622483422E-3</v>
      </c>
      <c r="G11" s="9">
        <f t="shared" ca="1" si="11"/>
        <v>0</v>
      </c>
      <c r="J11" s="3">
        <f t="shared" ca="1" si="1"/>
        <v>0.70512129248434285</v>
      </c>
      <c r="K11" s="9">
        <f t="shared" ca="1" si="2"/>
        <v>0</v>
      </c>
      <c r="L11" s="9">
        <f t="shared" ca="1" si="12"/>
        <v>2.2636802167995893E-3</v>
      </c>
      <c r="M11" s="3">
        <f t="shared" ca="1" si="3"/>
        <v>0.14525736453263116</v>
      </c>
      <c r="N11" s="9">
        <f ca="1">IF(B11&gt;=0,-LN(1-M11)*$M$2,0)</f>
        <v>1.089964350747239E-4</v>
      </c>
      <c r="O11" s="9">
        <f t="shared" ca="1" si="13"/>
        <v>4.7649210790479315E-3</v>
      </c>
      <c r="P11" s="18">
        <f t="shared" ca="1" si="4"/>
        <v>0.10231809834028316</v>
      </c>
      <c r="Q11" s="9">
        <f t="shared" ca="1" si="5"/>
        <v>0</v>
      </c>
      <c r="R11" s="9">
        <f t="shared" ca="1" si="6"/>
        <v>2.2636802167995893E-3</v>
      </c>
    </row>
    <row r="12" spans="1:18" x14ac:dyDescent="0.2">
      <c r="A12" s="8">
        <v>8</v>
      </c>
      <c r="B12" s="3">
        <f t="shared" ca="1" si="0"/>
        <v>0.67555275412346993</v>
      </c>
      <c r="C12" s="9">
        <f t="shared" ca="1" si="7"/>
        <v>7.8168911565441521E-4</v>
      </c>
      <c r="D12" s="9">
        <f t="shared" ca="1" si="8"/>
        <v>3.0453693324540045E-3</v>
      </c>
      <c r="E12" s="9">
        <f t="shared" ca="1" si="9"/>
        <v>0</v>
      </c>
      <c r="F12" s="9">
        <f t="shared" ca="1" si="10"/>
        <v>1.719551746593927E-3</v>
      </c>
      <c r="G12" s="9">
        <f t="shared" ca="1" si="11"/>
        <v>0</v>
      </c>
      <c r="J12" s="3">
        <f t="shared" ca="1" si="1"/>
        <v>0.89522362917816323</v>
      </c>
      <c r="K12" s="9">
        <f t="shared" ca="1" si="2"/>
        <v>0</v>
      </c>
      <c r="L12" s="9">
        <f t="shared" ca="1" si="12"/>
        <v>2.2636802167995893E-3</v>
      </c>
      <c r="M12" s="3">
        <f t="shared" ca="1" si="3"/>
        <v>9.7482471420050176E-2</v>
      </c>
      <c r="N12" s="9">
        <f ca="1">IF(B12&gt;=0,-LN(1-M12)*$M$2,0)</f>
        <v>7.1227199107262932E-5</v>
      </c>
      <c r="O12" s="9">
        <f t="shared" ca="1" si="13"/>
        <v>4.7649210790479315E-3</v>
      </c>
      <c r="P12" s="18">
        <f t="shared" ca="1" si="4"/>
        <v>0.11813529798169886</v>
      </c>
      <c r="Q12" s="9">
        <f t="shared" ca="1" si="5"/>
        <v>0</v>
      </c>
      <c r="R12" s="9">
        <f t="shared" ca="1" si="6"/>
        <v>3.0453693324540045E-3</v>
      </c>
    </row>
    <row r="13" spans="1:18" x14ac:dyDescent="0.2">
      <c r="A13" s="8">
        <v>9</v>
      </c>
      <c r="B13" s="3">
        <f t="shared" ca="1" si="0"/>
        <v>0.456419061207887</v>
      </c>
      <c r="C13" s="9">
        <f t="shared" ca="1" si="7"/>
        <v>4.2331712644995542E-4</v>
      </c>
      <c r="D13" s="9">
        <f t="shared" ca="1" si="8"/>
        <v>3.4686864589039599E-3</v>
      </c>
      <c r="E13" s="9">
        <f t="shared" ca="1" si="9"/>
        <v>0</v>
      </c>
      <c r="F13" s="9">
        <f t="shared" ca="1" si="10"/>
        <v>1.2962346201439716E-3</v>
      </c>
      <c r="G13" s="9">
        <f t="shared" ca="1" si="11"/>
        <v>0</v>
      </c>
      <c r="J13" s="3">
        <f t="shared" ca="1" si="1"/>
        <v>3.5572611500193085E-3</v>
      </c>
      <c r="K13" s="9">
        <f t="shared" ca="1" si="2"/>
        <v>0</v>
      </c>
      <c r="L13" s="9">
        <f t="shared" ca="1" si="12"/>
        <v>3.4686864589039599E-3</v>
      </c>
      <c r="M13" s="3">
        <f t="shared" ca="1" si="3"/>
        <v>0.41341902222499971</v>
      </c>
      <c r="N13" s="9">
        <f ca="1">IF(B13&gt;=0,-LN(1-M13)*$M$2,0)</f>
        <v>3.7044760478939867E-4</v>
      </c>
      <c r="O13" s="9">
        <f t="shared" ca="1" si="13"/>
        <v>5.13536868383733E-3</v>
      </c>
      <c r="P13" s="18">
        <f t="shared" ca="1" si="4"/>
        <v>0.55601203534327981</v>
      </c>
      <c r="Q13" s="9">
        <f t="shared" ca="1" si="5"/>
        <v>0</v>
      </c>
      <c r="R13" s="9">
        <f t="shared" ca="1" si="6"/>
        <v>3.4686864589039599E-3</v>
      </c>
    </row>
    <row r="14" spans="1:18" x14ac:dyDescent="0.2">
      <c r="A14" s="8">
        <v>10</v>
      </c>
      <c r="B14" s="3">
        <f t="shared" ca="1" si="0"/>
        <v>0.29997553953683775</v>
      </c>
      <c r="C14" s="9">
        <f t="shared" ca="1" si="7"/>
        <v>2.4766666738224979E-4</v>
      </c>
      <c r="D14" s="9">
        <f t="shared" ca="1" si="8"/>
        <v>3.7163531262862097E-3</v>
      </c>
      <c r="E14" s="9">
        <f t="shared" ca="1" si="9"/>
        <v>0</v>
      </c>
      <c r="F14" s="9">
        <f t="shared" ca="1" si="10"/>
        <v>0</v>
      </c>
      <c r="G14" s="9">
        <f t="shared" ca="1" si="11"/>
        <v>0</v>
      </c>
      <c r="J14" s="3">
        <f t="shared" ca="1" si="1"/>
        <v>0.9786540224888931</v>
      </c>
      <c r="K14" s="9">
        <f t="shared" ca="1" si="2"/>
        <v>2.6714527528001685E-3</v>
      </c>
      <c r="L14" s="9">
        <f t="shared" ca="1" si="12"/>
        <v>6.3878058790863782E-3</v>
      </c>
      <c r="M14" s="3">
        <f t="shared" ca="1" si="3"/>
        <v>0.98719027970299555</v>
      </c>
      <c r="N14" s="9">
        <f ca="1">IF(B14&gt;=0,-LN(1-M14)*$M$2,0)</f>
        <v>3.0260770819791763E-3</v>
      </c>
      <c r="O14" s="9">
        <f t="shared" ca="1" si="13"/>
        <v>6.7424302082653865E-3</v>
      </c>
      <c r="P14" s="18">
        <f t="shared" ca="1" si="4"/>
        <v>0.19608824397975699</v>
      </c>
      <c r="Q14" s="9">
        <f t="shared" ca="1" si="5"/>
        <v>1.5157345279204868E-4</v>
      </c>
      <c r="R14" s="9">
        <f t="shared" ca="1" si="6"/>
        <v>3.8679265790782583E-3</v>
      </c>
    </row>
    <row r="15" spans="1:18" x14ac:dyDescent="0.2">
      <c r="A15" s="8">
        <v>11</v>
      </c>
      <c r="B15" s="3">
        <f t="shared" ca="1" si="0"/>
        <v>0.13213812768795019</v>
      </c>
      <c r="C15" s="9">
        <f t="shared" ca="1" si="7"/>
        <v>9.8418548795749654E-5</v>
      </c>
      <c r="D15" s="9">
        <f t="shared" ca="1" si="8"/>
        <v>3.8147716750819593E-3</v>
      </c>
      <c r="E15" s="9">
        <f t="shared" ca="1" si="9"/>
        <v>2.5730342040044189E-3</v>
      </c>
      <c r="F15" s="9">
        <f t="shared" ca="1" si="10"/>
        <v>0</v>
      </c>
      <c r="G15" s="9">
        <f t="shared" ca="1" si="11"/>
        <v>5.315490399629896E-5</v>
      </c>
      <c r="J15" s="3">
        <f t="shared" ca="1" si="1"/>
        <v>0.79498922110208892</v>
      </c>
      <c r="K15" s="9">
        <f t="shared" ca="1" si="2"/>
        <v>1.1004810564140264E-3</v>
      </c>
      <c r="L15" s="9">
        <f t="shared" ca="1" si="12"/>
        <v>7.4882869355004048E-3</v>
      </c>
      <c r="M15" s="3">
        <f t="shared" ca="1" si="3"/>
        <v>0.50969009710232527</v>
      </c>
      <c r="N15" s="9">
        <f ca="1">IF(B15&gt;=0,-LN(1-M15)*$M$2,0)</f>
        <v>4.9494280062469431E-4</v>
      </c>
      <c r="O15" s="9">
        <f t="shared" ca="1" si="13"/>
        <v>4.3097144757066538E-3</v>
      </c>
      <c r="P15" s="18">
        <f t="shared" ca="1" si="4"/>
        <v>0.86658021292732512</v>
      </c>
      <c r="Q15" s="9">
        <f t="shared" ca="1" si="5"/>
        <v>1.3987880747358564E-3</v>
      </c>
      <c r="R15" s="9">
        <f t="shared" ca="1" si="6"/>
        <v>5.2667146538141144E-3</v>
      </c>
    </row>
    <row r="16" spans="1:18" x14ac:dyDescent="0.2">
      <c r="A16" s="8">
        <v>12</v>
      </c>
      <c r="B16" s="3">
        <f t="shared" ca="1" si="0"/>
        <v>0.31714433852989465</v>
      </c>
      <c r="C16" s="9">
        <f t="shared" ca="1" si="7"/>
        <v>2.6491095274273966E-4</v>
      </c>
      <c r="D16" s="9">
        <f t="shared" ca="1" si="8"/>
        <v>4.0796826278246988E-3</v>
      </c>
      <c r="E16" s="9">
        <f t="shared" ca="1" si="9"/>
        <v>3.4086043076757061E-3</v>
      </c>
      <c r="F16" s="9">
        <f t="shared" ca="1" si="10"/>
        <v>0</v>
      </c>
      <c r="G16" s="9">
        <f t="shared" ca="1" si="11"/>
        <v>1.1870320259894157E-3</v>
      </c>
      <c r="J16" s="3">
        <f t="shared" ca="1" si="1"/>
        <v>0.78715384429547564</v>
      </c>
      <c r="K16" s="9">
        <f t="shared" ca="1" si="2"/>
        <v>1.0744344777261787E-3</v>
      </c>
      <c r="L16" s="9">
        <f t="shared" ca="1" si="12"/>
        <v>8.5627214132265837E-3</v>
      </c>
      <c r="M16" s="3">
        <f t="shared" ca="1" si="3"/>
        <v>0.20355733468596582</v>
      </c>
      <c r="N16" s="9">
        <f ca="1">IF(B16&gt;=0,-LN(1-M16)*$M$2,0)</f>
        <v>1.5805564965783403E-4</v>
      </c>
      <c r="O16" s="9">
        <f t="shared" ca="1" si="13"/>
        <v>4.3097144757066538E-3</v>
      </c>
      <c r="P16" s="18">
        <f t="shared" ca="1" si="4"/>
        <v>2.9390167977478288E-2</v>
      </c>
      <c r="Q16" s="9">
        <f t="shared" ca="1" si="5"/>
        <v>2.0715772376746895E-5</v>
      </c>
      <c r="R16" s="9">
        <f t="shared" ca="1" si="6"/>
        <v>5.2874304261908613E-3</v>
      </c>
    </row>
    <row r="17" spans="1:18" x14ac:dyDescent="0.2">
      <c r="A17" s="8">
        <v>13</v>
      </c>
      <c r="B17" s="3">
        <f t="shared" ca="1" si="0"/>
        <v>0.63340577141641186</v>
      </c>
      <c r="C17" s="9">
        <f t="shared" ca="1" si="7"/>
        <v>6.9687478249264847E-4</v>
      </c>
      <c r="D17" s="9">
        <f t="shared" ca="1" si="8"/>
        <v>4.7765574103173468E-3</v>
      </c>
      <c r="E17" s="9">
        <f t="shared" ca="1" si="9"/>
        <v>0</v>
      </c>
      <c r="F17" s="9">
        <f t="shared" ca="1" si="10"/>
        <v>0</v>
      </c>
      <c r="G17" s="9">
        <f t="shared" ca="1" si="11"/>
        <v>0</v>
      </c>
      <c r="J17" s="3">
        <f t="shared" ca="1" si="1"/>
        <v>0.38654840570051163</v>
      </c>
      <c r="K17" s="9">
        <f t="shared" ca="1" si="2"/>
        <v>0</v>
      </c>
      <c r="L17" s="9">
        <f t="shared" ca="1" si="12"/>
        <v>8.5627214132265837E-3</v>
      </c>
      <c r="M17" s="3">
        <f t="shared" ca="1" si="3"/>
        <v>0.48879113095437721</v>
      </c>
      <c r="N17" s="9">
        <f ca="1">IF(B17&gt;=0,-LN(1-M17)*$M$2,0)</f>
        <v>4.6595626847641938E-4</v>
      </c>
      <c r="O17" s="9">
        <f t="shared" ca="1" si="13"/>
        <v>5.2425136787937658E-3</v>
      </c>
      <c r="P17" s="18">
        <f t="shared" ca="1" si="4"/>
        <v>0.74657312438273049</v>
      </c>
      <c r="Q17" s="9">
        <f t="shared" ca="1" si="5"/>
        <v>0</v>
      </c>
      <c r="R17" s="9">
        <f t="shared" ca="1" si="6"/>
        <v>4.7765574103173468E-3</v>
      </c>
    </row>
    <row r="18" spans="1:18" x14ac:dyDescent="0.2">
      <c r="A18" s="8">
        <v>14</v>
      </c>
      <c r="B18" s="3">
        <f t="shared" ca="1" si="0"/>
        <v>0.9117402961632125</v>
      </c>
      <c r="C18" s="9">
        <f t="shared" ca="1" si="7"/>
        <v>1.6857441880022313E-3</v>
      </c>
      <c r="D18" s="9">
        <f t="shared" ca="1" si="8"/>
        <v>6.4623015983195781E-3</v>
      </c>
      <c r="E18" s="9">
        <f t="shared" ca="1" si="9"/>
        <v>0</v>
      </c>
      <c r="F18" s="9">
        <f t="shared" ca="1" si="10"/>
        <v>0</v>
      </c>
      <c r="G18" s="9">
        <f t="shared" ca="1" si="11"/>
        <v>0</v>
      </c>
      <c r="J18" s="3">
        <f t="shared" ca="1" si="1"/>
        <v>0.52808876128214932</v>
      </c>
      <c r="K18" s="9">
        <f t="shared" ca="1" si="2"/>
        <v>0</v>
      </c>
      <c r="L18" s="9">
        <f t="shared" ca="1" si="12"/>
        <v>8.5627214132265837E-3</v>
      </c>
      <c r="M18" s="3">
        <f t="shared" ca="1" si="3"/>
        <v>8.8282313941641766E-2</v>
      </c>
      <c r="N18" s="9">
        <f ca="1">IF(B18&gt;=0,-LN(1-M18)*$M$2,0)</f>
        <v>6.4183952493293458E-5</v>
      </c>
      <c r="O18" s="9">
        <f t="shared" ca="1" si="13"/>
        <v>5.2425136787937658E-3</v>
      </c>
      <c r="P18" s="18">
        <f t="shared" ca="1" si="4"/>
        <v>0.92544248718438249</v>
      </c>
      <c r="Q18" s="9">
        <f t="shared" ca="1" si="5"/>
        <v>0</v>
      </c>
      <c r="R18" s="9">
        <f t="shared" ca="1" si="6"/>
        <v>6.4623015983195781E-3</v>
      </c>
    </row>
    <row r="19" spans="1:18" x14ac:dyDescent="0.2">
      <c r="A19" s="8">
        <v>15</v>
      </c>
      <c r="B19" s="3">
        <f t="shared" ca="1" si="0"/>
        <v>0.45272444734651429</v>
      </c>
      <c r="C19" s="9">
        <f t="shared" ca="1" si="7"/>
        <v>4.1861309085770588E-4</v>
      </c>
      <c r="D19" s="9">
        <f t="shared" ca="1" si="8"/>
        <v>6.8809146891772839E-3</v>
      </c>
      <c r="E19" s="9">
        <f t="shared" ca="1" si="9"/>
        <v>0</v>
      </c>
      <c r="F19" s="9">
        <f t="shared" ca="1" si="10"/>
        <v>0</v>
      </c>
      <c r="G19" s="9">
        <f t="shared" ca="1" si="11"/>
        <v>0</v>
      </c>
      <c r="J19" s="3">
        <f t="shared" ca="1" si="1"/>
        <v>0.75496522438776537</v>
      </c>
      <c r="K19" s="9">
        <f t="shared" ca="1" si="2"/>
        <v>0</v>
      </c>
      <c r="L19" s="9">
        <f t="shared" ca="1" si="12"/>
        <v>6.8809146891772839E-3</v>
      </c>
      <c r="M19" s="3">
        <f t="shared" ca="1" si="3"/>
        <v>0.49353667793118439</v>
      </c>
      <c r="N19" s="9">
        <f ca="1">IF(B19&gt;=0,-LN(1-M19)*$M$2,0)</f>
        <v>4.7243289749281792E-4</v>
      </c>
      <c r="O19" s="9">
        <f t="shared" ca="1" si="13"/>
        <v>7.3533475866701019E-3</v>
      </c>
      <c r="P19" s="18">
        <f t="shared" ca="1" si="4"/>
        <v>0.63075339480599646</v>
      </c>
      <c r="Q19" s="9">
        <f t="shared" ca="1" si="5"/>
        <v>0</v>
      </c>
      <c r="R19" s="9">
        <f t="shared" ca="1" si="6"/>
        <v>6.8809146891772839E-3</v>
      </c>
    </row>
    <row r="20" spans="1:18" x14ac:dyDescent="0.2">
      <c r="A20" s="8">
        <v>16</v>
      </c>
      <c r="B20" s="3">
        <f t="shared" ca="1" si="0"/>
        <v>0.43040582211257439</v>
      </c>
      <c r="C20" s="9">
        <f t="shared" ca="1" si="7"/>
        <v>3.9085495857091166E-4</v>
      </c>
      <c r="D20" s="9">
        <f t="shared" ca="1" si="8"/>
        <v>7.2717696477481953E-3</v>
      </c>
      <c r="E20" s="9">
        <f t="shared" ca="1" si="9"/>
        <v>0</v>
      </c>
      <c r="F20" s="9">
        <f t="shared" ca="1" si="10"/>
        <v>8.1577938921906581E-5</v>
      </c>
      <c r="G20" s="9">
        <f t="shared" ca="1" si="11"/>
        <v>0</v>
      </c>
      <c r="J20" s="3">
        <f t="shared" ca="1" si="1"/>
        <v>0.76016227417408433</v>
      </c>
      <c r="K20" s="9">
        <f t="shared" ca="1" si="2"/>
        <v>0</v>
      </c>
      <c r="L20" s="9">
        <f t="shared" ca="1" si="12"/>
        <v>7.2717696477481953E-3</v>
      </c>
      <c r="M20" s="3">
        <f t="shared" ca="1" si="3"/>
        <v>0.24171664889411959</v>
      </c>
      <c r="N20" s="9">
        <f ca="1">IF(B20&gt;=0,-LN(1-M20)*$M$2,0)</f>
        <v>1.9215149240764249E-4</v>
      </c>
      <c r="O20" s="9">
        <f t="shared" ca="1" si="13"/>
        <v>7.3533475866701019E-3</v>
      </c>
      <c r="P20" s="18">
        <f t="shared" ca="1" si="4"/>
        <v>0.631914162438176</v>
      </c>
      <c r="Q20" s="9">
        <f t="shared" ca="1" si="5"/>
        <v>0</v>
      </c>
      <c r="R20" s="9">
        <f t="shared" ca="1" si="6"/>
        <v>7.2717696477481953E-3</v>
      </c>
    </row>
    <row r="21" spans="1:18" x14ac:dyDescent="0.2">
      <c r="A21" s="8">
        <v>17</v>
      </c>
      <c r="B21" s="3">
        <f t="shared" ca="1" si="0"/>
        <v>0.8393612012365439</v>
      </c>
      <c r="C21" s="9">
        <f t="shared" ca="1" si="7"/>
        <v>1.2698589724471267E-3</v>
      </c>
      <c r="D21" s="9">
        <f t="shared" ca="1" si="8"/>
        <v>8.5416286201953212E-3</v>
      </c>
      <c r="E21" s="9">
        <f t="shared" ca="1" si="9"/>
        <v>0</v>
      </c>
      <c r="F21" s="9">
        <f t="shared" ca="1" si="10"/>
        <v>0</v>
      </c>
      <c r="G21" s="9">
        <f t="shared" ca="1" si="11"/>
        <v>0</v>
      </c>
      <c r="J21" s="3">
        <f t="shared" ca="1" si="1"/>
        <v>0.99637503250673809</v>
      </c>
      <c r="K21" s="9">
        <f t="shared" ca="1" si="2"/>
        <v>0</v>
      </c>
      <c r="L21" s="9">
        <f t="shared" ca="1" si="12"/>
        <v>7.2717696477481953E-3</v>
      </c>
      <c r="M21" s="3">
        <f t="shared" ca="1" si="3"/>
        <v>2.5700464112162758E-3</v>
      </c>
      <c r="N21" s="9">
        <f ca="1">IF(B21&gt;=0,-LN(1-M21)*$M$2,0)</f>
        <v>1.7870518402276594E-6</v>
      </c>
      <c r="O21" s="9">
        <f t="shared" ca="1" si="13"/>
        <v>7.3533475866701019E-3</v>
      </c>
      <c r="P21" s="18">
        <f t="shared" ca="1" si="4"/>
        <v>0.29369059981364554</v>
      </c>
      <c r="Q21" s="9">
        <f t="shared" ca="1" si="5"/>
        <v>0</v>
      </c>
      <c r="R21" s="9">
        <f t="shared" ca="1" si="6"/>
        <v>8.5416286201953212E-3</v>
      </c>
    </row>
    <row r="22" spans="1:18" x14ac:dyDescent="0.2">
      <c r="A22" s="8">
        <v>18</v>
      </c>
      <c r="B22" s="3">
        <f t="shared" ca="1" si="0"/>
        <v>0.89523551307678706</v>
      </c>
      <c r="C22" s="9">
        <f t="shared" ca="1" si="7"/>
        <v>1.5666947428885495E-3</v>
      </c>
      <c r="D22" s="9">
        <f t="shared" ca="1" si="8"/>
        <v>1.0108323363083871E-2</v>
      </c>
      <c r="E22" s="9">
        <f t="shared" ca="1" si="9"/>
        <v>0</v>
      </c>
      <c r="F22" s="9">
        <f t="shared" ca="1" si="10"/>
        <v>0</v>
      </c>
      <c r="G22" s="9">
        <f t="shared" ca="1" si="11"/>
        <v>0</v>
      </c>
      <c r="J22" s="3">
        <f t="shared" ca="1" si="1"/>
        <v>0.42289890428759136</v>
      </c>
      <c r="K22" s="9">
        <f t="shared" ca="1" si="2"/>
        <v>0</v>
      </c>
      <c r="L22" s="9">
        <f t="shared" ca="1" si="12"/>
        <v>7.2717696477481953E-3</v>
      </c>
      <c r="M22" s="3">
        <f t="shared" ca="1" si="3"/>
        <v>0.58240159588449891</v>
      </c>
      <c r="N22" s="9">
        <f ca="1">IF(B22&gt;=0,-LN(1-M22)*$M$2,0)</f>
        <v>6.0641323887743593E-4</v>
      </c>
      <c r="O22" s="9">
        <f t="shared" ca="1" si="13"/>
        <v>1.0714736601961306E-2</v>
      </c>
      <c r="P22" s="18">
        <f t="shared" ca="1" si="4"/>
        <v>0.39668352604265622</v>
      </c>
      <c r="Q22" s="9">
        <f t="shared" ca="1" si="5"/>
        <v>0</v>
      </c>
      <c r="R22" s="9">
        <f t="shared" ca="1" si="6"/>
        <v>1.0108323363083871E-2</v>
      </c>
    </row>
    <row r="23" spans="1:18" x14ac:dyDescent="0.2">
      <c r="A23" s="8">
        <v>19</v>
      </c>
      <c r="B23" s="3">
        <f t="shared" ca="1" si="0"/>
        <v>0.59540522378429994</v>
      </c>
      <c r="C23" s="9">
        <f t="shared" ca="1" si="7"/>
        <v>6.2838143424740855E-4</v>
      </c>
      <c r="D23" s="9">
        <f t="shared" ca="1" si="8"/>
        <v>1.0736704797331279E-2</v>
      </c>
      <c r="E23" s="9">
        <f t="shared" ca="1" si="9"/>
        <v>0</v>
      </c>
      <c r="F23" s="9">
        <f t="shared" ca="1" si="10"/>
        <v>0</v>
      </c>
      <c r="G23" s="9">
        <f t="shared" ca="1" si="11"/>
        <v>0</v>
      </c>
      <c r="J23" s="3">
        <f t="shared" ca="1" si="1"/>
        <v>0.35602764019925293</v>
      </c>
      <c r="K23" s="9">
        <f t="shared" ca="1" si="2"/>
        <v>0</v>
      </c>
      <c r="L23" s="9">
        <f t="shared" ca="1" si="12"/>
        <v>7.2717696477481953E-3</v>
      </c>
      <c r="M23" s="3">
        <f t="shared" ca="1" si="3"/>
        <v>0.91141508402561711</v>
      </c>
      <c r="N23" s="9">
        <f ca="1">IF(B23&gt;=0,-LN(1-M23)*$M$2,0)</f>
        <v>1.6831900586535896E-3</v>
      </c>
      <c r="O23" s="9">
        <f t="shared" ca="1" si="13"/>
        <v>1.2419894855984869E-2</v>
      </c>
      <c r="P23" s="18">
        <f t="shared" ca="1" si="4"/>
        <v>0.22282369360907217</v>
      </c>
      <c r="Q23" s="9">
        <f t="shared" ca="1" si="5"/>
        <v>0</v>
      </c>
      <c r="R23" s="9">
        <f t="shared" ca="1" si="6"/>
        <v>1.0736704797331279E-2</v>
      </c>
    </row>
    <row r="24" spans="1:18" x14ac:dyDescent="0.2">
      <c r="A24" s="8">
        <v>20</v>
      </c>
      <c r="B24" s="3">
        <f t="shared" ca="1" si="0"/>
        <v>0.21231541388252972</v>
      </c>
      <c r="C24" s="9">
        <f t="shared" ca="1" si="7"/>
        <v>1.6573440324915131E-4</v>
      </c>
      <c r="D24" s="9">
        <f t="shared" ca="1" si="8"/>
        <v>1.0902439200580431E-2</v>
      </c>
      <c r="E24" s="9">
        <f t="shared" ca="1" si="9"/>
        <v>0</v>
      </c>
      <c r="F24" s="9">
        <f t="shared" ca="1" si="10"/>
        <v>0</v>
      </c>
      <c r="G24" s="9">
        <f t="shared" ca="1" si="11"/>
        <v>0</v>
      </c>
      <c r="J24" s="3">
        <f t="shared" ca="1" si="1"/>
        <v>0.93823586204693754</v>
      </c>
      <c r="K24" s="9">
        <f t="shared" ca="1" si="2"/>
        <v>1.9336335937324405E-3</v>
      </c>
      <c r="L24" s="9">
        <f t="shared" ca="1" si="12"/>
        <v>1.2836072794312871E-2</v>
      </c>
      <c r="M24" s="3">
        <f t="shared" ca="1" si="3"/>
        <v>9.1539484822595774E-2</v>
      </c>
      <c r="N24" s="9">
        <f ca="1">IF(B24&gt;=0,-LN(1-M24)*$M$2,0)</f>
        <v>6.6669342809206892E-5</v>
      </c>
      <c r="O24" s="9">
        <f t="shared" ca="1" si="13"/>
        <v>1.2419894855984869E-2</v>
      </c>
      <c r="P24" s="18">
        <f t="shared" ca="1" si="4"/>
        <v>3.741807784972917E-2</v>
      </c>
      <c r="Q24" s="9">
        <f t="shared" ca="1" si="5"/>
        <v>2.6483404527654742E-5</v>
      </c>
      <c r="R24" s="9">
        <f t="shared" ca="1" si="6"/>
        <v>1.0928922605108086E-2</v>
      </c>
    </row>
    <row r="25" spans="1:18" x14ac:dyDescent="0.2">
      <c r="A25" s="8">
        <v>21</v>
      </c>
      <c r="B25" s="3">
        <f t="shared" ca="1" si="0"/>
        <v>0.85726630442262031</v>
      </c>
      <c r="C25" s="9">
        <f t="shared" ca="1" si="7"/>
        <v>1.3519268427708612E-3</v>
      </c>
      <c r="D25" s="9">
        <f t="shared" ca="1" si="8"/>
        <v>1.2254366043351292E-2</v>
      </c>
      <c r="E25" s="9">
        <f t="shared" ca="1" si="9"/>
        <v>0</v>
      </c>
      <c r="F25" s="9">
        <f t="shared" ca="1" si="10"/>
        <v>1.6552881263357661E-4</v>
      </c>
      <c r="G25" s="9">
        <f t="shared" ca="1" si="11"/>
        <v>0</v>
      </c>
      <c r="J25" s="3">
        <f t="shared" ca="1" si="1"/>
        <v>0.52261538567662902</v>
      </c>
      <c r="K25" s="9">
        <f t="shared" ca="1" si="2"/>
        <v>0</v>
      </c>
      <c r="L25" s="9">
        <f t="shared" ca="1" si="12"/>
        <v>1.2836072794312871E-2</v>
      </c>
      <c r="M25" s="3">
        <f t="shared" ca="1" si="3"/>
        <v>0.48295767906264364</v>
      </c>
      <c r="N25" s="9">
        <f ca="1">IF(B25&gt;=0,-LN(1-M25)*$M$2,0)</f>
        <v>4.5807677023912554E-4</v>
      </c>
      <c r="O25" s="9">
        <f t="shared" ca="1" si="13"/>
        <v>1.2877971626223995E-2</v>
      </c>
      <c r="P25" s="18">
        <f t="shared" ca="1" si="4"/>
        <v>0.13675923969732307</v>
      </c>
      <c r="Q25" s="9">
        <f t="shared" ca="1" si="5"/>
        <v>0</v>
      </c>
      <c r="R25" s="9">
        <f t="shared" ca="1" si="6"/>
        <v>1.2254366043351292E-2</v>
      </c>
    </row>
    <row r="26" spans="1:18" x14ac:dyDescent="0.2">
      <c r="A26" s="8">
        <v>22</v>
      </c>
      <c r="B26" s="3">
        <f t="shared" ca="1" si="0"/>
        <v>9.9393764671755869E-2</v>
      </c>
      <c r="C26" s="9">
        <f t="shared" ca="1" si="7"/>
        <v>7.2699408063766903E-5</v>
      </c>
      <c r="D26" s="9">
        <f t="shared" ca="1" si="8"/>
        <v>1.232706545141506E-2</v>
      </c>
      <c r="E26" s="9">
        <f t="shared" ca="1" si="9"/>
        <v>5.090073428978114E-4</v>
      </c>
      <c r="F26" s="9">
        <f t="shared" ca="1" si="10"/>
        <v>0</v>
      </c>
      <c r="G26" s="9">
        <f t="shared" ca="1" si="11"/>
        <v>0</v>
      </c>
      <c r="J26" s="3">
        <f t="shared" ca="1" si="1"/>
        <v>3.7866757969838516E-2</v>
      </c>
      <c r="K26" s="9">
        <f t="shared" ca="1" si="2"/>
        <v>2.6807175471205619E-5</v>
      </c>
      <c r="L26" s="9">
        <f t="shared" ca="1" si="12"/>
        <v>1.2862879969784077E-2</v>
      </c>
      <c r="M26" s="3">
        <f t="shared" ca="1" si="3"/>
        <v>0.8658559249790011</v>
      </c>
      <c r="N26" s="9">
        <f ca="1">IF(B26&gt;=0,-LN(1-M26)*$M$2,0)</f>
        <v>1.3950283818795959E-3</v>
      </c>
      <c r="O26" s="9">
        <f t="shared" ca="1" si="13"/>
        <v>1.3722093833294655E-2</v>
      </c>
      <c r="P26" s="18">
        <f t="shared" ca="1" si="4"/>
        <v>0.82609243386573983</v>
      </c>
      <c r="Q26" s="9">
        <f t="shared" ca="1" si="5"/>
        <v>1.2147439930786335E-3</v>
      </c>
      <c r="R26" s="9">
        <f t="shared" ca="1" si="6"/>
        <v>1.3541809444493694E-2</v>
      </c>
    </row>
    <row r="27" spans="1:18" x14ac:dyDescent="0.2">
      <c r="A27" s="8">
        <v>23</v>
      </c>
      <c r="B27" s="3">
        <f t="shared" ca="1" si="0"/>
        <v>0.62715462875616057</v>
      </c>
      <c r="C27" s="9">
        <f t="shared" ca="1" si="7"/>
        <v>6.851329858303983E-4</v>
      </c>
      <c r="D27" s="9">
        <f t="shared" ca="1" si="8"/>
        <v>1.3012198437245458E-2</v>
      </c>
      <c r="E27" s="9">
        <f t="shared" ca="1" si="9"/>
        <v>0</v>
      </c>
      <c r="F27" s="9">
        <f t="shared" ca="1" si="10"/>
        <v>7.0989539604919723E-4</v>
      </c>
      <c r="G27" s="9">
        <f t="shared" ca="1" si="11"/>
        <v>0</v>
      </c>
      <c r="J27" s="3">
        <f t="shared" ca="1" si="1"/>
        <v>0.57643396293790872</v>
      </c>
      <c r="K27" s="9">
        <f t="shared" ca="1" si="2"/>
        <v>0</v>
      </c>
      <c r="L27" s="9">
        <f t="shared" ca="1" si="12"/>
        <v>1.2862879969784077E-2</v>
      </c>
      <c r="M27" s="3">
        <f t="shared" ca="1" si="3"/>
        <v>0.99123589859373462</v>
      </c>
      <c r="N27" s="9">
        <f ca="1">IF(B27&gt;=0,-LN(1-M27)*$M$2,0)</f>
        <v>3.2896467267650173E-3</v>
      </c>
      <c r="O27" s="9">
        <f t="shared" ca="1" si="13"/>
        <v>1.7011740560059673E-2</v>
      </c>
      <c r="P27" s="18">
        <f t="shared" ca="1" si="4"/>
        <v>0.77727261968721584</v>
      </c>
      <c r="Q27" s="9">
        <f t="shared" ca="1" si="5"/>
        <v>0</v>
      </c>
      <c r="R27" s="9">
        <f t="shared" ca="1" si="6"/>
        <v>1.3012198437245458E-2</v>
      </c>
    </row>
    <row r="28" spans="1:18" x14ac:dyDescent="0.2">
      <c r="A28" s="8">
        <v>24</v>
      </c>
      <c r="B28" s="3">
        <f t="shared" ca="1" si="0"/>
        <v>0.90825624692803664</v>
      </c>
      <c r="C28" s="9">
        <f t="shared" ca="1" si="7"/>
        <v>1.6588582505378897E-3</v>
      </c>
      <c r="D28" s="9">
        <f t="shared" ca="1" si="8"/>
        <v>1.4671056687783348E-2</v>
      </c>
      <c r="E28" s="9">
        <f t="shared" ca="1" si="9"/>
        <v>0</v>
      </c>
      <c r="F28" s="9">
        <f t="shared" ca="1" si="10"/>
        <v>2.3406838722763255E-3</v>
      </c>
      <c r="G28" s="9">
        <f t="shared" ca="1" si="11"/>
        <v>0</v>
      </c>
      <c r="J28" s="3">
        <f t="shared" ca="1" si="1"/>
        <v>5.9160805350768841E-2</v>
      </c>
      <c r="K28" s="9">
        <f t="shared" ca="1" si="2"/>
        <v>0</v>
      </c>
      <c r="L28" s="9">
        <f t="shared" ca="1" si="12"/>
        <v>1.2862879969784077E-2</v>
      </c>
      <c r="M28" s="3">
        <f t="shared" ca="1" si="3"/>
        <v>0.22844247578339205</v>
      </c>
      <c r="N28" s="9">
        <f ca="1">IF(B28&gt;=0,-LN(1-M28)*$M$2,0)</f>
        <v>1.8010003363430732E-4</v>
      </c>
      <c r="O28" s="9">
        <f t="shared" ca="1" si="13"/>
        <v>1.7011740560059673E-2</v>
      </c>
      <c r="P28" s="18">
        <f t="shared" ca="1" si="4"/>
        <v>0.23990174464951175</v>
      </c>
      <c r="Q28" s="9">
        <f t="shared" ca="1" si="5"/>
        <v>0</v>
      </c>
      <c r="R28" s="9">
        <f t="shared" ca="1" si="6"/>
        <v>1.4671056687783348E-2</v>
      </c>
    </row>
    <row r="29" spans="1:18" x14ac:dyDescent="0.2">
      <c r="A29" s="8">
        <v>25</v>
      </c>
      <c r="B29" s="3">
        <f t="shared" ca="1" si="0"/>
        <v>0.26450459653147673</v>
      </c>
      <c r="C29" s="9">
        <f t="shared" ca="1" si="7"/>
        <v>2.1334096423132807E-4</v>
      </c>
      <c r="D29" s="9">
        <f t="shared" ca="1" si="8"/>
        <v>1.4884397652014675E-2</v>
      </c>
      <c r="E29" s="9">
        <f t="shared" ca="1" si="9"/>
        <v>0</v>
      </c>
      <c r="F29" s="9">
        <f t="shared" ca="1" si="10"/>
        <v>0</v>
      </c>
      <c r="G29" s="9">
        <f t="shared" ca="1" si="11"/>
        <v>0</v>
      </c>
      <c r="J29" s="3">
        <f t="shared" ca="1" si="1"/>
        <v>0.25396939472328039</v>
      </c>
      <c r="K29" s="9">
        <f t="shared" ca="1" si="2"/>
        <v>2.0346434290264325E-4</v>
      </c>
      <c r="L29" s="9">
        <f t="shared" ca="1" si="12"/>
        <v>1.5087861994917318E-2</v>
      </c>
      <c r="M29" s="3">
        <f t="shared" ca="1" si="3"/>
        <v>0.88529283965166328</v>
      </c>
      <c r="N29" s="9">
        <f ca="1">IF(B29&gt;=0,-LN(1-M29)*$M$2,0)</f>
        <v>1.503731131975213E-3</v>
      </c>
      <c r="O29" s="9">
        <f t="shared" ca="1" si="13"/>
        <v>1.6388128783989889E-2</v>
      </c>
      <c r="P29" s="18">
        <f t="shared" ca="1" si="4"/>
        <v>0.86843201549510229</v>
      </c>
      <c r="Q29" s="9">
        <f t="shared" ca="1" si="5"/>
        <v>1.4084941448098474E-3</v>
      </c>
      <c r="R29" s="9">
        <f t="shared" ca="1" si="6"/>
        <v>1.6292891796824523E-2</v>
      </c>
    </row>
    <row r="30" spans="1:18" x14ac:dyDescent="0.2">
      <c r="A30" s="8">
        <v>26</v>
      </c>
      <c r="B30" s="3">
        <f t="shared" ca="1" si="0"/>
        <v>0.62671184517882916</v>
      </c>
      <c r="C30" s="9">
        <f t="shared" ca="1" si="7"/>
        <v>6.8430876705259712E-4</v>
      </c>
      <c r="D30" s="9">
        <f t="shared" ca="1" si="8"/>
        <v>1.5568706419067272E-2</v>
      </c>
      <c r="E30" s="9">
        <f t="shared" ca="1" si="9"/>
        <v>0</v>
      </c>
      <c r="F30" s="9">
        <f t="shared" ca="1" si="10"/>
        <v>8.1942236492261664E-4</v>
      </c>
      <c r="G30" s="9">
        <f t="shared" ca="1" si="11"/>
        <v>0</v>
      </c>
      <c r="J30" s="3">
        <f t="shared" ca="1" si="1"/>
        <v>0.88360318534240878</v>
      </c>
      <c r="K30" s="9">
        <f t="shared" ca="1" si="2"/>
        <v>0</v>
      </c>
      <c r="L30" s="9">
        <f t="shared" ca="1" si="12"/>
        <v>1.5087861994917318E-2</v>
      </c>
      <c r="M30" s="3">
        <f ca="1">RAND()</f>
        <v>0.20693029151245546</v>
      </c>
      <c r="N30" s="9">
        <f ca="1">IF(B30&gt;=0,-LN(1-M30)*$M$2,0)</f>
        <v>1.6100288641282285E-4</v>
      </c>
      <c r="O30" s="9">
        <f t="shared" ca="1" si="13"/>
        <v>1.6388128783989889E-2</v>
      </c>
      <c r="P30" s="18">
        <f t="shared" ca="1" si="4"/>
        <v>0.70301343831472518</v>
      </c>
      <c r="Q30" s="9">
        <f t="shared" ca="1" si="5"/>
        <v>0</v>
      </c>
      <c r="R30" s="9">
        <f t="shared" ca="1" si="6"/>
        <v>1.5568706419067272E-2</v>
      </c>
    </row>
    <row r="31" spans="1:18" x14ac:dyDescent="0.2">
      <c r="A31" s="8">
        <v>27</v>
      </c>
      <c r="B31" s="3">
        <f t="shared" ca="1" si="0"/>
        <v>0.32600352327543025</v>
      </c>
      <c r="C31" s="9">
        <f t="shared" ca="1" si="7"/>
        <v>2.7397944131604901E-4</v>
      </c>
      <c r="D31" s="9">
        <f t="shared" ca="1" si="8"/>
        <v>1.5842685860383322E-2</v>
      </c>
      <c r="E31" s="9">
        <f t="shared" ca="1" si="9"/>
        <v>0</v>
      </c>
      <c r="F31" s="9">
        <f t="shared" ca="1" si="10"/>
        <v>0</v>
      </c>
      <c r="G31" s="9">
        <f t="shared" ca="1" si="11"/>
        <v>0</v>
      </c>
      <c r="J31" s="3">
        <f t="shared" ca="1" si="1"/>
        <v>0.90814790421712188</v>
      </c>
      <c r="K31" s="9">
        <f t="shared" ca="1" si="2"/>
        <v>1.6580386459238024E-3</v>
      </c>
      <c r="L31" s="9">
        <f t="shared" ca="1" si="12"/>
        <v>1.7500724506307123E-2</v>
      </c>
      <c r="M31" s="3">
        <f t="shared" ca="1" si="3"/>
        <v>0.61672295123611875</v>
      </c>
      <c r="N31" s="9">
        <f ca="1">IF(B31&gt;=0,-LN(1-M31)*$M$2,0)</f>
        <v>6.6597026832294708E-4</v>
      </c>
      <c r="O31" s="9">
        <f t="shared" ca="1" si="13"/>
        <v>1.6508656128706268E-2</v>
      </c>
      <c r="P31" s="18">
        <f t="shared" ca="1" si="4"/>
        <v>0.81558372204002716</v>
      </c>
      <c r="Q31" s="9">
        <f t="shared" ca="1" si="5"/>
        <v>1.1739997892254678E-3</v>
      </c>
      <c r="R31" s="9">
        <f t="shared" ca="1" si="6"/>
        <v>1.7016685649608791E-2</v>
      </c>
    </row>
    <row r="32" spans="1:18" x14ac:dyDescent="0.2">
      <c r="A32" s="8">
        <v>28</v>
      </c>
      <c r="B32" s="3">
        <f t="shared" ca="1" si="0"/>
        <v>0.4098522249128661</v>
      </c>
      <c r="C32" s="9">
        <f t="shared" ca="1" si="7"/>
        <v>3.6623771332946315E-4</v>
      </c>
      <c r="D32" s="9">
        <f t="shared" ca="1" si="8"/>
        <v>1.6208923573712786E-2</v>
      </c>
      <c r="E32" s="9">
        <f t="shared" ca="1" si="9"/>
        <v>0</v>
      </c>
      <c r="F32" s="9">
        <f t="shared" ca="1" si="10"/>
        <v>2.997325549934822E-4</v>
      </c>
      <c r="G32" s="9">
        <f t="shared" ca="1" si="11"/>
        <v>0</v>
      </c>
      <c r="J32" s="3">
        <f t="shared" ca="1" si="1"/>
        <v>0.61620588635520357</v>
      </c>
      <c r="K32" s="9">
        <f t="shared" ca="1" si="2"/>
        <v>0</v>
      </c>
      <c r="L32" s="9">
        <f t="shared" ca="1" si="12"/>
        <v>1.6208923573712786E-2</v>
      </c>
      <c r="M32" s="3">
        <f t="shared" ca="1" si="3"/>
        <v>0.5348121348418563</v>
      </c>
      <c r="N32" s="9">
        <f ca="1">IF(B32&gt;=0,-LN(1-M32)*$M$2,0)</f>
        <v>5.3146801659201747E-4</v>
      </c>
      <c r="O32" s="9">
        <f t="shared" ca="1" si="13"/>
        <v>1.7040124145298284E-2</v>
      </c>
      <c r="P32" s="18">
        <f t="shared" ca="1" si="4"/>
        <v>0.24970331644408006</v>
      </c>
      <c r="Q32" s="9">
        <f t="shared" ca="1" si="5"/>
        <v>0</v>
      </c>
      <c r="R32" s="9">
        <f t="shared" ca="1" si="6"/>
        <v>1.6208923573712786E-2</v>
      </c>
    </row>
    <row r="33" spans="1:18" x14ac:dyDescent="0.2">
      <c r="A33" s="8">
        <v>29</v>
      </c>
      <c r="B33" s="3">
        <f t="shared" ca="1" si="0"/>
        <v>0.6255748806972925</v>
      </c>
      <c r="C33" s="9">
        <f t="shared" ca="1" si="7"/>
        <v>6.8219683644070179E-4</v>
      </c>
      <c r="D33" s="9">
        <f t="shared" ca="1" si="8"/>
        <v>1.6891120410153487E-2</v>
      </c>
      <c r="E33" s="9">
        <f t="shared" ca="1" si="9"/>
        <v>0</v>
      </c>
      <c r="F33" s="9">
        <f t="shared" ca="1" si="10"/>
        <v>1.4900373514479745E-4</v>
      </c>
      <c r="G33" s="9">
        <f t="shared" ca="1" si="11"/>
        <v>0</v>
      </c>
      <c r="J33" s="3">
        <f t="shared" ca="1" si="1"/>
        <v>0.56209003111457945</v>
      </c>
      <c r="K33" s="9">
        <f t="shared" ca="1" si="2"/>
        <v>0</v>
      </c>
      <c r="L33" s="9">
        <f t="shared" ca="1" si="12"/>
        <v>1.6208923573712786E-2</v>
      </c>
      <c r="M33" s="3">
        <f t="shared" ca="1" si="3"/>
        <v>0.32316488145428957</v>
      </c>
      <c r="N33" s="9">
        <f ca="1">IF(B33&gt;=0,-LN(1-M33)*$M$2,0)</f>
        <v>2.7106082148064891E-4</v>
      </c>
      <c r="O33" s="9">
        <f t="shared" ca="1" si="13"/>
        <v>1.7311184966778932E-2</v>
      </c>
      <c r="P33" s="18">
        <f t="shared" ca="1" si="4"/>
        <v>0.37468302467026404</v>
      </c>
      <c r="Q33" s="9">
        <f t="shared" ca="1" si="5"/>
        <v>0</v>
      </c>
      <c r="R33" s="9">
        <f t="shared" ca="1" si="6"/>
        <v>1.6891120410153487E-2</v>
      </c>
    </row>
    <row r="34" spans="1:18" x14ac:dyDescent="0.2">
      <c r="A34" s="8">
        <v>30</v>
      </c>
      <c r="B34" s="3">
        <f t="shared" ca="1" si="0"/>
        <v>0.82989160679810836</v>
      </c>
      <c r="C34" s="9">
        <f t="shared" ca="1" si="7"/>
        <v>1.230082943088159E-3</v>
      </c>
      <c r="D34" s="9">
        <f t="shared" ca="1" si="8"/>
        <v>1.8121203353241647E-2</v>
      </c>
      <c r="E34" s="9">
        <f t="shared" ca="1" si="9"/>
        <v>0</v>
      </c>
      <c r="F34" s="9">
        <f t="shared" ca="1" si="10"/>
        <v>0</v>
      </c>
      <c r="G34" s="9">
        <f t="shared" ca="1" si="11"/>
        <v>0</v>
      </c>
      <c r="J34" s="3">
        <f t="shared" ca="1" si="1"/>
        <v>0.58440517614547538</v>
      </c>
      <c r="K34" s="9">
        <f t="shared" ca="1" si="2"/>
        <v>0</v>
      </c>
      <c r="L34" s="9">
        <f t="shared" ca="1" si="12"/>
        <v>1.6208923573712786E-2</v>
      </c>
      <c r="M34" s="3">
        <f t="shared" ca="1" si="3"/>
        <v>0.49371621737405269</v>
      </c>
      <c r="N34" s="9">
        <f ca="1">IF(B34&gt;=0,-LN(1-M34)*$M$2,0)</f>
        <v>4.7267911921863019E-4</v>
      </c>
      <c r="O34" s="9">
        <f t="shared" ca="1" si="13"/>
        <v>1.8593882472460278E-2</v>
      </c>
      <c r="P34" s="18">
        <f t="shared" ca="1" si="4"/>
        <v>0.3247382761087827</v>
      </c>
      <c r="Q34" s="9">
        <f t="shared" ca="1" si="5"/>
        <v>0</v>
      </c>
      <c r="R34" s="9">
        <f t="shared" ca="1" si="6"/>
        <v>1.8121203353241647E-2</v>
      </c>
    </row>
    <row r="35" spans="1:18" x14ac:dyDescent="0.2">
      <c r="A35" s="8">
        <v>31</v>
      </c>
      <c r="B35" s="3">
        <f t="shared" ca="1" si="0"/>
        <v>0.44195507991810157</v>
      </c>
      <c r="C35" s="9">
        <f t="shared" ca="1" si="7"/>
        <v>4.0508042909864392E-4</v>
      </c>
      <c r="D35" s="9">
        <f t="shared" ca="1" si="8"/>
        <v>1.8526283782340291E-2</v>
      </c>
      <c r="E35" s="9">
        <f t="shared" ca="1" si="9"/>
        <v>0</v>
      </c>
      <c r="F35" s="9">
        <f t="shared" ca="1" si="10"/>
        <v>6.7598690119987509E-5</v>
      </c>
      <c r="G35" s="9">
        <f t="shared" ca="1" si="11"/>
        <v>0</v>
      </c>
      <c r="J35" s="3">
        <f t="shared" ca="1" si="1"/>
        <v>0.69353409148637757</v>
      </c>
      <c r="K35" s="9">
        <f t="shared" ca="1" si="2"/>
        <v>0</v>
      </c>
      <c r="L35" s="9">
        <f t="shared" ca="1" si="12"/>
        <v>1.8526283782340291E-2</v>
      </c>
      <c r="M35" s="3">
        <f t="shared" ca="1" si="3"/>
        <v>0.95017564924557951</v>
      </c>
      <c r="N35" s="9">
        <f ca="1">IF(B35&gt;=0,-LN(1-M35)*$M$2,0)</f>
        <v>2.0828135024212372E-3</v>
      </c>
      <c r="O35" s="9">
        <f t="shared" ca="1" si="13"/>
        <v>2.0676695974881514E-2</v>
      </c>
      <c r="P35" s="18">
        <f t="shared" ca="1" si="4"/>
        <v>0.78966504267769255</v>
      </c>
      <c r="Q35" s="9">
        <f t="shared" ca="1" si="5"/>
        <v>0</v>
      </c>
      <c r="R35" s="9">
        <f t="shared" ca="1" si="6"/>
        <v>1.8526283782340291E-2</v>
      </c>
    </row>
    <row r="36" spans="1:18" x14ac:dyDescent="0.2">
      <c r="A36" s="8">
        <v>32</v>
      </c>
      <c r="B36" s="3">
        <f t="shared" ca="1" si="0"/>
        <v>0.74993064449278779</v>
      </c>
      <c r="C36" s="9">
        <f t="shared" ca="1" si="7"/>
        <v>9.6251178997598425E-4</v>
      </c>
      <c r="D36" s="9">
        <f t="shared" ca="1" si="8"/>
        <v>1.9488795572316274E-2</v>
      </c>
      <c r="E36" s="9">
        <f t="shared" ca="1" si="9"/>
        <v>0</v>
      </c>
      <c r="F36" s="9">
        <f t="shared" ca="1" si="10"/>
        <v>1.1879004025652402E-3</v>
      </c>
      <c r="G36" s="9">
        <f t="shared" ca="1" si="11"/>
        <v>0</v>
      </c>
      <c r="J36" s="3">
        <f t="shared" ca="1" si="1"/>
        <v>3.3489478195009359E-2</v>
      </c>
      <c r="K36" s="9">
        <f t="shared" ca="1" si="2"/>
        <v>0</v>
      </c>
      <c r="L36" s="9">
        <f t="shared" ca="1" si="12"/>
        <v>1.8526283782340291E-2</v>
      </c>
      <c r="M36" s="3">
        <f t="shared" ca="1" si="3"/>
        <v>3.6893897395002595E-2</v>
      </c>
      <c r="N36" s="9">
        <f ca="1">IF(B36&gt;=0,-LN(1-M36)*$M$2,0)</f>
        <v>2.6105343067041922E-5</v>
      </c>
      <c r="O36" s="9">
        <f t="shared" ca="1" si="13"/>
        <v>2.0676695974881514E-2</v>
      </c>
      <c r="P36" s="18">
        <f t="shared" ca="1" si="4"/>
        <v>0.49142554835029817</v>
      </c>
      <c r="Q36" s="9">
        <f t="shared" ca="1" si="5"/>
        <v>0</v>
      </c>
      <c r="R36" s="9">
        <f t="shared" ca="1" si="6"/>
        <v>1.9488795572316274E-2</v>
      </c>
    </row>
    <row r="37" spans="1:18" x14ac:dyDescent="0.2">
      <c r="A37" s="8">
        <v>33</v>
      </c>
      <c r="B37" s="3">
        <f t="shared" ca="1" si="0"/>
        <v>0.43021059674786155</v>
      </c>
      <c r="C37" s="9">
        <f t="shared" ca="1" si="7"/>
        <v>3.9061698222385806E-4</v>
      </c>
      <c r="D37" s="9">
        <f t="shared" ca="1" si="8"/>
        <v>1.9879412554540132E-2</v>
      </c>
      <c r="E37" s="9">
        <f t="shared" ca="1" si="9"/>
        <v>0</v>
      </c>
      <c r="F37" s="9">
        <f t="shared" ca="1" si="10"/>
        <v>7.9728342034138255E-4</v>
      </c>
      <c r="G37" s="9">
        <f t="shared" ca="1" si="11"/>
        <v>0</v>
      </c>
      <c r="J37" s="3">
        <f t="shared" ca="1" si="1"/>
        <v>0.81968769451780521</v>
      </c>
      <c r="K37" s="9">
        <f t="shared" ca="1" si="2"/>
        <v>0</v>
      </c>
      <c r="L37" s="9">
        <f t="shared" ca="1" si="12"/>
        <v>1.9879412554540132E-2</v>
      </c>
      <c r="M37" s="3">
        <f t="shared" ca="1" si="3"/>
        <v>0.42491916799219231</v>
      </c>
      <c r="N37" s="9">
        <f ca="1">IF(B37&gt;=0,-LN(1-M37)*$M$2,0)</f>
        <v>3.8419768795832027E-4</v>
      </c>
      <c r="O37" s="9">
        <f t="shared" ca="1" si="13"/>
        <v>2.1060893662839836E-2</v>
      </c>
      <c r="P37" s="18">
        <f t="shared" ca="1" si="4"/>
        <v>6.947726438525148E-2</v>
      </c>
      <c r="Q37" s="9">
        <f t="shared" ca="1" si="5"/>
        <v>0</v>
      </c>
      <c r="R37" s="9">
        <f t="shared" ca="1" si="6"/>
        <v>1.9879412554540132E-2</v>
      </c>
    </row>
    <row r="38" spans="1:18" x14ac:dyDescent="0.2">
      <c r="A38" s="8">
        <v>34</v>
      </c>
      <c r="B38" s="3">
        <f t="shared" ca="1" si="0"/>
        <v>0.12786181635103555</v>
      </c>
      <c r="C38" s="9">
        <f t="shared" ca="1" si="7"/>
        <v>9.5005138986429749E-5</v>
      </c>
      <c r="D38" s="9">
        <f t="shared" ca="1" si="8"/>
        <v>1.997441769352656E-2</v>
      </c>
      <c r="E38" s="9">
        <f t="shared" ca="1" si="9"/>
        <v>0</v>
      </c>
      <c r="F38" s="9">
        <f t="shared" ca="1" si="10"/>
        <v>0</v>
      </c>
      <c r="G38" s="9">
        <f t="shared" ca="1" si="11"/>
        <v>0</v>
      </c>
      <c r="J38" s="3">
        <f t="shared" ca="1" si="1"/>
        <v>0.31343106027049961</v>
      </c>
      <c r="K38" s="9">
        <f t="shared" ca="1" si="2"/>
        <v>2.6114488665101703E-4</v>
      </c>
      <c r="L38" s="9">
        <f t="shared" ca="1" si="12"/>
        <v>2.0235562580177578E-2</v>
      </c>
      <c r="M38" s="3">
        <f t="shared" ca="1" si="3"/>
        <v>0.85143409183394125</v>
      </c>
      <c r="N38" s="9">
        <f ca="1">IF(B38&gt;=0,-LN(1-M38)*$M$2,0)</f>
        <v>1.3241156896992773E-3</v>
      </c>
      <c r="O38" s="9">
        <f t="shared" ca="1" si="13"/>
        <v>2.1298533383225838E-2</v>
      </c>
      <c r="P38" s="18">
        <f t="shared" ca="1" si="4"/>
        <v>0.88388480642601541</v>
      </c>
      <c r="Q38" s="9">
        <f t="shared" ca="1" si="5"/>
        <v>1.4952587031737575E-3</v>
      </c>
      <c r="R38" s="9">
        <f t="shared" ca="1" si="6"/>
        <v>2.1469676396700318E-2</v>
      </c>
    </row>
    <row r="39" spans="1:18" x14ac:dyDescent="0.2">
      <c r="A39" s="8">
        <v>35</v>
      </c>
      <c r="B39" s="3">
        <f t="shared" ca="1" si="0"/>
        <v>0.93145098366296053</v>
      </c>
      <c r="C39" s="9">
        <f t="shared" ca="1" si="7"/>
        <v>1.8612543212818411E-3</v>
      </c>
      <c r="D39" s="9">
        <f t="shared" ca="1" si="8"/>
        <v>2.1835672014808401E-2</v>
      </c>
      <c r="E39" s="9">
        <f t="shared" ca="1" si="9"/>
        <v>0</v>
      </c>
      <c r="F39" s="9">
        <f t="shared" ca="1" si="10"/>
        <v>0</v>
      </c>
      <c r="G39" s="9">
        <f t="shared" ca="1" si="11"/>
        <v>0</v>
      </c>
      <c r="J39" s="3">
        <f t="shared" ca="1" si="1"/>
        <v>0.41635647720025548</v>
      </c>
      <c r="K39" s="9">
        <f t="shared" ca="1" si="2"/>
        <v>0</v>
      </c>
      <c r="L39" s="9">
        <f t="shared" ca="1" si="12"/>
        <v>2.0235562580177578E-2</v>
      </c>
      <c r="M39" s="3">
        <f t="shared" ca="1" si="3"/>
        <v>0.72318759882865791</v>
      </c>
      <c r="N39" s="9">
        <f ca="1">IF(B39&gt;=0,-LN(1-M39)*$M$2,0)</f>
        <v>8.9195503772403488E-4</v>
      </c>
      <c r="O39" s="9">
        <f t="shared" ca="1" si="13"/>
        <v>2.2727627052532437E-2</v>
      </c>
      <c r="P39" s="18">
        <f t="shared" ca="1" si="4"/>
        <v>0.47736709034832991</v>
      </c>
      <c r="Q39" s="9">
        <f t="shared" ca="1" si="5"/>
        <v>0</v>
      </c>
      <c r="R39" s="9">
        <f t="shared" ca="1" si="6"/>
        <v>2.1835672014808401E-2</v>
      </c>
    </row>
    <row r="40" spans="1:18" x14ac:dyDescent="0.2">
      <c r="A40" s="8">
        <v>36</v>
      </c>
      <c r="B40" s="3">
        <f t="shared" ca="1" si="0"/>
        <v>0.43793480240386318</v>
      </c>
      <c r="C40" s="9">
        <f t="shared" ca="1" si="7"/>
        <v>4.0009543462468189E-4</v>
      </c>
      <c r="D40" s="9">
        <f t="shared" ca="1" si="8"/>
        <v>2.2235767449433085E-2</v>
      </c>
      <c r="E40" s="9">
        <f t="shared" ca="1" si="9"/>
        <v>0</v>
      </c>
      <c r="F40" s="9">
        <f t="shared" ca="1" si="10"/>
        <v>4.9185960309935245E-4</v>
      </c>
      <c r="G40" s="9">
        <f t="shared" ca="1" si="11"/>
        <v>0</v>
      </c>
      <c r="J40" s="3">
        <f t="shared" ca="1" si="1"/>
        <v>0.1738926323494252</v>
      </c>
      <c r="K40" s="9">
        <f t="shared" ca="1" si="2"/>
        <v>0</v>
      </c>
      <c r="L40" s="9">
        <f t="shared" ca="1" si="12"/>
        <v>2.2235767449433085E-2</v>
      </c>
      <c r="M40" s="3">
        <f t="shared" ca="1" si="3"/>
        <v>0.57563538467900588</v>
      </c>
      <c r="N40" s="9">
        <f ca="1">IF(B40&gt;=0,-LN(1-M40)*$M$2,0)</f>
        <v>5.9525156353714445E-4</v>
      </c>
      <c r="O40" s="9">
        <f t="shared" ca="1" si="13"/>
        <v>2.3322878616069583E-2</v>
      </c>
      <c r="P40" s="18">
        <f t="shared" ca="1" si="4"/>
        <v>0.50683063783802307</v>
      </c>
      <c r="Q40" s="9">
        <f t="shared" ca="1" si="5"/>
        <v>0</v>
      </c>
      <c r="R40" s="9">
        <f t="shared" ca="1" si="6"/>
        <v>2.2235767449433085E-2</v>
      </c>
    </row>
    <row r="41" spans="1:18" x14ac:dyDescent="0.2">
      <c r="A41" s="8">
        <v>37</v>
      </c>
      <c r="B41" s="3">
        <f t="shared" ca="1" si="0"/>
        <v>0.84314403287476847</v>
      </c>
      <c r="C41" s="9">
        <f t="shared" ca="1" si="7"/>
        <v>1.2864078483018748E-3</v>
      </c>
      <c r="D41" s="9">
        <f t="shared" ca="1" si="8"/>
        <v>2.3522175297734961E-2</v>
      </c>
      <c r="E41" s="9">
        <f t="shared" ca="1" si="9"/>
        <v>0</v>
      </c>
      <c r="F41" s="9">
        <f t="shared" ca="1" si="10"/>
        <v>0</v>
      </c>
      <c r="G41" s="9">
        <f t="shared" ca="1" si="11"/>
        <v>0</v>
      </c>
      <c r="J41" s="3">
        <f t="shared" ca="1" si="1"/>
        <v>0.62452335192155106</v>
      </c>
      <c r="K41" s="9">
        <f t="shared" ca="1" si="2"/>
        <v>0</v>
      </c>
      <c r="L41" s="9">
        <f t="shared" ca="1" si="12"/>
        <v>2.2235767449433085E-2</v>
      </c>
      <c r="M41" s="3">
        <f t="shared" ca="1" si="3"/>
        <v>0.33396097477954423</v>
      </c>
      <c r="N41" s="9">
        <f ca="1">IF(B41&gt;=0,-LN(1-M41)*$M$2,0)</f>
        <v>2.8222709286898661E-4</v>
      </c>
      <c r="O41" s="9">
        <f t="shared" ca="1" si="13"/>
        <v>2.3804402390603947E-2</v>
      </c>
      <c r="P41" s="18">
        <f t="shared" ca="1" si="4"/>
        <v>0.73084624084625682</v>
      </c>
      <c r="Q41" s="9">
        <f t="shared" ca="1" si="5"/>
        <v>0</v>
      </c>
      <c r="R41" s="9">
        <f t="shared" ca="1" si="6"/>
        <v>2.3522175297734961E-2</v>
      </c>
    </row>
    <row r="42" spans="1:18" x14ac:dyDescent="0.2">
      <c r="A42" s="8">
        <v>38</v>
      </c>
      <c r="B42" s="3">
        <f t="shared" ca="1" si="0"/>
        <v>0.57680983824426946</v>
      </c>
      <c r="C42" s="9">
        <f t="shared" ca="1" si="7"/>
        <v>5.9717614303981745E-4</v>
      </c>
      <c r="D42" s="9">
        <f t="shared" ca="1" si="8"/>
        <v>2.4119351440774778E-2</v>
      </c>
      <c r="E42" s="9">
        <f t="shared" ca="1" si="9"/>
        <v>0</v>
      </c>
      <c r="F42" s="9">
        <f t="shared" ca="1" si="10"/>
        <v>0</v>
      </c>
      <c r="G42" s="9">
        <f t="shared" ca="1" si="11"/>
        <v>0</v>
      </c>
      <c r="J42" s="3">
        <f t="shared" ca="1" si="1"/>
        <v>0.31320302321268123</v>
      </c>
      <c r="K42" s="9">
        <f t="shared" ca="1" si="2"/>
        <v>0</v>
      </c>
      <c r="L42" s="9">
        <f t="shared" ca="1" si="12"/>
        <v>2.2235767449433085E-2</v>
      </c>
      <c r="M42" s="3">
        <f t="shared" ca="1" si="3"/>
        <v>5.8177438199300768E-2</v>
      </c>
      <c r="N42" s="9">
        <f ca="1">IF(B42&gt;=0,-LN(1-M42)*$M$2,0)</f>
        <v>4.1623878761985682E-5</v>
      </c>
      <c r="O42" s="9">
        <f t="shared" ca="1" si="13"/>
        <v>2.3804402390603947E-2</v>
      </c>
      <c r="P42" s="18">
        <f t="shared" ca="1" si="4"/>
        <v>0.92326952217193059</v>
      </c>
      <c r="Q42" s="9">
        <f t="shared" ca="1" si="5"/>
        <v>0</v>
      </c>
      <c r="R42" s="9">
        <f t="shared" ca="1" si="6"/>
        <v>2.4119351440774778E-2</v>
      </c>
    </row>
    <row r="43" spans="1:18" x14ac:dyDescent="0.2">
      <c r="A43" s="8">
        <v>39</v>
      </c>
      <c r="B43" s="3">
        <f t="shared" ca="1" si="0"/>
        <v>0.72171845367614373</v>
      </c>
      <c r="C43" s="9">
        <f t="shared" ca="1" si="7"/>
        <v>8.8827911196027846E-4</v>
      </c>
      <c r="D43" s="9">
        <f t="shared" ca="1" si="8"/>
        <v>2.5007630552735059E-2</v>
      </c>
      <c r="E43" s="9">
        <f t="shared" ca="1" si="9"/>
        <v>0</v>
      </c>
      <c r="F43" s="9">
        <f t="shared" ca="1" si="10"/>
        <v>0</v>
      </c>
      <c r="G43" s="9">
        <f t="shared" ca="1" si="11"/>
        <v>0</v>
      </c>
      <c r="J43" s="3">
        <f t="shared" ca="1" si="1"/>
        <v>0.81877891609999698</v>
      </c>
      <c r="K43" s="9">
        <f t="shared" ca="1" si="2"/>
        <v>0</v>
      </c>
      <c r="L43" s="9">
        <f t="shared" ca="1" si="12"/>
        <v>2.2235767449433085E-2</v>
      </c>
      <c r="M43" s="3">
        <f t="shared" ca="1" si="3"/>
        <v>0.98675491420838446</v>
      </c>
      <c r="N43" s="9">
        <f ca="1">IF(B43&gt;=0,-LN(1-M43)*$M$2,0)</f>
        <v>3.0028671381916077E-3</v>
      </c>
      <c r="O43" s="9">
        <f t="shared" ca="1" si="13"/>
        <v>2.8010497690926665E-2</v>
      </c>
      <c r="P43" s="18">
        <f t="shared" ca="1" si="4"/>
        <v>0.24747925508403523</v>
      </c>
      <c r="Q43" s="9">
        <f t="shared" ca="1" si="5"/>
        <v>0</v>
      </c>
      <c r="R43" s="9">
        <f t="shared" ca="1" si="6"/>
        <v>2.5007630552735059E-2</v>
      </c>
    </row>
    <row r="44" spans="1:18" x14ac:dyDescent="0.2">
      <c r="A44" s="8">
        <v>40</v>
      </c>
      <c r="B44" s="3">
        <f t="shared" ca="1" si="0"/>
        <v>0.49919975231248981</v>
      </c>
      <c r="C44" s="9">
        <f t="shared" ca="1" si="7"/>
        <v>4.8024164209214173E-4</v>
      </c>
      <c r="D44" s="9">
        <f t="shared" ca="1" si="8"/>
        <v>2.5487872194827201E-2</v>
      </c>
      <c r="E44" s="9">
        <f t="shared" ca="1" si="9"/>
        <v>0</v>
      </c>
      <c r="F44" s="9">
        <f t="shared" ca="1" si="10"/>
        <v>2.5226254960994642E-3</v>
      </c>
      <c r="G44" s="9">
        <f t="shared" ca="1" si="11"/>
        <v>0</v>
      </c>
      <c r="J44" s="3">
        <f t="shared" ca="1" si="1"/>
        <v>0.40235916309851838</v>
      </c>
      <c r="K44" s="9">
        <f t="shared" ca="1" si="2"/>
        <v>0</v>
      </c>
      <c r="L44" s="9">
        <f t="shared" ca="1" si="12"/>
        <v>2.5487872194827201E-2</v>
      </c>
      <c r="M44" s="3">
        <f t="shared" ca="1" si="3"/>
        <v>0.94188494267881118</v>
      </c>
      <c r="N44" s="9">
        <f ca="1">IF(B44&gt;=0,-LN(1-M44)*$M$2,0)</f>
        <v>1.9759239489904644E-3</v>
      </c>
      <c r="O44" s="9">
        <f t="shared" ca="1" si="13"/>
        <v>2.9986421639917129E-2</v>
      </c>
      <c r="P44" s="18">
        <f t="shared" ca="1" si="4"/>
        <v>0.46147483763420227</v>
      </c>
      <c r="Q44" s="9">
        <f t="shared" ca="1" si="5"/>
        <v>0</v>
      </c>
      <c r="R44" s="9">
        <f t="shared" ca="1" si="6"/>
        <v>2.5487872194827201E-2</v>
      </c>
    </row>
    <row r="45" spans="1:18" x14ac:dyDescent="0.2">
      <c r="A45" s="8">
        <v>41</v>
      </c>
      <c r="B45" s="3">
        <f t="shared" ca="1" si="0"/>
        <v>0.73143698296792692</v>
      </c>
      <c r="C45" s="9">
        <f t="shared" ca="1" si="7"/>
        <v>9.1296506407316188E-4</v>
      </c>
      <c r="D45" s="9">
        <f t="shared" ca="1" si="8"/>
        <v>2.6400837258900363E-2</v>
      </c>
      <c r="E45" s="9">
        <f t="shared" ca="1" si="9"/>
        <v>0</v>
      </c>
      <c r="F45" s="9">
        <f t="shared" ca="1" si="10"/>
        <v>3.585584381016766E-3</v>
      </c>
      <c r="G45" s="9">
        <f t="shared" ca="1" si="11"/>
        <v>0</v>
      </c>
      <c r="J45" s="3">
        <f t="shared" ca="1" si="1"/>
        <v>8.3036156009439255E-2</v>
      </c>
      <c r="K45" s="9">
        <f t="shared" ca="1" si="2"/>
        <v>0</v>
      </c>
      <c r="L45" s="9">
        <f t="shared" ca="1" si="12"/>
        <v>2.5487872194827201E-2</v>
      </c>
      <c r="M45" s="3">
        <f t="shared" ca="1" si="3"/>
        <v>0.35515092429981598</v>
      </c>
      <c r="N45" s="9">
        <f ca="1">IF(B45&gt;=0,-LN(1-M45)*$M$2,0)</f>
        <v>3.046798477285231E-4</v>
      </c>
      <c r="O45" s="9">
        <f t="shared" ca="1" si="13"/>
        <v>3.029110148764565E-2</v>
      </c>
      <c r="P45" s="18">
        <f t="shared" ca="1" si="4"/>
        <v>0.90468577129918515</v>
      </c>
      <c r="Q45" s="9">
        <f t="shared" ca="1" si="5"/>
        <v>0</v>
      </c>
      <c r="R45" s="9">
        <f t="shared" ca="1" si="6"/>
        <v>2.6400837258900363E-2</v>
      </c>
    </row>
    <row r="46" spans="1:18" x14ac:dyDescent="0.2">
      <c r="A46" s="8">
        <v>42</v>
      </c>
      <c r="B46" s="3">
        <f t="shared" ca="1" si="0"/>
        <v>0.35269179863379696</v>
      </c>
      <c r="C46" s="9">
        <f t="shared" ca="1" si="7"/>
        <v>3.0203662735747103E-4</v>
      </c>
      <c r="D46" s="9">
        <f t="shared" ca="1" si="8"/>
        <v>2.6702873886257833E-2</v>
      </c>
      <c r="E46" s="9">
        <f t="shared" ca="1" si="9"/>
        <v>0</v>
      </c>
      <c r="F46" s="9">
        <f t="shared" ca="1" si="10"/>
        <v>3.5882276013878174E-3</v>
      </c>
      <c r="G46" s="9">
        <f t="shared" ca="1" si="11"/>
        <v>0</v>
      </c>
      <c r="J46" s="3">
        <f t="shared" ca="1" si="1"/>
        <v>0.99823250487766269</v>
      </c>
      <c r="K46" s="9">
        <f t="shared" ca="1" si="2"/>
        <v>0</v>
      </c>
      <c r="L46" s="9">
        <f t="shared" ca="1" si="12"/>
        <v>2.6702873886257833E-2</v>
      </c>
      <c r="M46" s="3">
        <f t="shared" ca="1" si="3"/>
        <v>0.98096014627613581</v>
      </c>
      <c r="N46" s="9">
        <f ca="1">IF(B46&gt;=0,-LN(1-M46)*$M$2,0)</f>
        <v>2.7508478695962412E-3</v>
      </c>
      <c r="O46" s="9">
        <f t="shared" ca="1" si="13"/>
        <v>3.304194935724189E-2</v>
      </c>
      <c r="P46" s="18">
        <f t="shared" ca="1" si="4"/>
        <v>0.89428245222276381</v>
      </c>
      <c r="Q46" s="9">
        <f t="shared" ca="1" si="5"/>
        <v>0</v>
      </c>
      <c r="R46" s="9">
        <f t="shared" ca="1" si="6"/>
        <v>2.6702873886257833E-2</v>
      </c>
    </row>
    <row r="47" spans="1:18" x14ac:dyDescent="0.2">
      <c r="A47" s="8">
        <v>43</v>
      </c>
      <c r="B47" s="3">
        <f t="shared" ca="1" si="0"/>
        <v>0.98315700683279461</v>
      </c>
      <c r="C47" s="9">
        <f t="shared" ca="1" si="7"/>
        <v>2.8359864891955547E-3</v>
      </c>
      <c r="D47" s="9">
        <f t="shared" ca="1" si="8"/>
        <v>2.9538860375453387E-2</v>
      </c>
      <c r="E47" s="9">
        <f t="shared" ca="1" si="9"/>
        <v>0</v>
      </c>
      <c r="F47" s="9">
        <f t="shared" ca="1" si="10"/>
        <v>3.5030889817885026E-3</v>
      </c>
      <c r="G47" s="9">
        <f t="shared" ca="1" si="11"/>
        <v>0</v>
      </c>
      <c r="J47" s="3">
        <f t="shared" ca="1" si="1"/>
        <v>0.95895622997181729</v>
      </c>
      <c r="K47" s="9">
        <f t="shared" ca="1" si="2"/>
        <v>0</v>
      </c>
      <c r="L47" s="9">
        <f t="shared" ca="1" si="12"/>
        <v>2.6702873886257833E-2</v>
      </c>
      <c r="M47" s="3">
        <f t="shared" ca="1" si="3"/>
        <v>0.74953306267292208</v>
      </c>
      <c r="N47" s="9">
        <f ca="1">IF(B47&gt;=0,-LN(1-M47)*$M$2,0)</f>
        <v>9.6140857908783527E-4</v>
      </c>
      <c r="O47" s="9">
        <f t="shared" ca="1" si="13"/>
        <v>3.4003357936329727E-2</v>
      </c>
      <c r="P47" s="18">
        <f t="shared" ca="1" si="4"/>
        <v>0.37235332333951654</v>
      </c>
      <c r="Q47" s="9">
        <f t="shared" ca="1" si="5"/>
        <v>0</v>
      </c>
      <c r="R47" s="9">
        <f t="shared" ca="1" si="6"/>
        <v>2.9538860375453387E-2</v>
      </c>
    </row>
    <row r="48" spans="1:18" x14ac:dyDescent="0.2">
      <c r="A48" s="8">
        <v>44</v>
      </c>
      <c r="B48" s="3">
        <f t="shared" ca="1" si="0"/>
        <v>4.3047958334007652E-2</v>
      </c>
      <c r="C48" s="9">
        <f t="shared" ca="1" si="7"/>
        <v>3.0556945824007727E-5</v>
      </c>
      <c r="D48" s="9">
        <f t="shared" ca="1" si="8"/>
        <v>2.9569417321277394E-2</v>
      </c>
      <c r="E48" s="9">
        <f t="shared" ca="1" si="9"/>
        <v>0</v>
      </c>
      <c r="F48" s="9">
        <f t="shared" ca="1" si="10"/>
        <v>0</v>
      </c>
      <c r="G48" s="9">
        <f t="shared" ca="1" si="11"/>
        <v>0</v>
      </c>
      <c r="J48" s="3">
        <f t="shared" ca="1" si="1"/>
        <v>0.71058494387678539</v>
      </c>
      <c r="K48" s="9">
        <f t="shared" ca="1" si="2"/>
        <v>8.610371116897249E-4</v>
      </c>
      <c r="L48" s="9">
        <f t="shared" ca="1" si="12"/>
        <v>3.043045443296712E-2</v>
      </c>
      <c r="M48" s="3">
        <f t="shared" ca="1" si="3"/>
        <v>2.2513315313042348E-2</v>
      </c>
      <c r="N48" s="9">
        <f ca="1">IF(B48&gt;=0,-LN(1-M48)*$M$2,0)</f>
        <v>1.5812922929873412E-5</v>
      </c>
      <c r="O48" s="9">
        <f t="shared" ca="1" si="13"/>
        <v>3.4003357936329727E-2</v>
      </c>
      <c r="P48" s="18">
        <f t="shared" ca="1" si="4"/>
        <v>0.33675389165538938</v>
      </c>
      <c r="Q48" s="9">
        <f t="shared" ca="1" si="5"/>
        <v>2.8514524551097363E-4</v>
      </c>
      <c r="R48" s="9">
        <f t="shared" ca="1" si="6"/>
        <v>2.9854562566788367E-2</v>
      </c>
    </row>
    <row r="49" spans="1:18" x14ac:dyDescent="0.2">
      <c r="A49" s="8">
        <v>45</v>
      </c>
      <c r="B49" s="3">
        <f t="shared" ca="1" si="0"/>
        <v>0.67319424554691487</v>
      </c>
      <c r="C49" s="9">
        <f t="shared" ca="1" si="7"/>
        <v>7.7665924143454463E-4</v>
      </c>
      <c r="D49" s="9">
        <f t="shared" ca="1" si="8"/>
        <v>3.0346076562711939E-2</v>
      </c>
      <c r="E49" s="9">
        <f t="shared" ca="1" si="9"/>
        <v>0</v>
      </c>
      <c r="F49" s="9">
        <f t="shared" ca="1" si="10"/>
        <v>3.6572813736177878E-3</v>
      </c>
      <c r="G49" s="9">
        <f t="shared" ca="1" si="11"/>
        <v>0</v>
      </c>
      <c r="J49" s="3">
        <f t="shared" ca="1" si="1"/>
        <v>0.57015764019912829</v>
      </c>
      <c r="K49" s="9">
        <f t="shared" ca="1" si="2"/>
        <v>0</v>
      </c>
      <c r="L49" s="9">
        <f t="shared" ca="1" si="12"/>
        <v>3.043045443296712E-2</v>
      </c>
      <c r="M49" s="3">
        <f t="shared" ca="1" si="3"/>
        <v>0.68316326159439333</v>
      </c>
      <c r="N49" s="9">
        <f ca="1">IF(B49&gt;=0,-LN(1-M49)*$M$2,0)</f>
        <v>7.981726795667542E-4</v>
      </c>
      <c r="O49" s="9">
        <f t="shared" ca="1" si="13"/>
        <v>3.4801530615896484E-2</v>
      </c>
      <c r="P49" s="18">
        <f t="shared" ca="1" si="4"/>
        <v>2.4491117997996636E-2</v>
      </c>
      <c r="Q49" s="9">
        <f t="shared" ca="1" si="5"/>
        <v>0</v>
      </c>
      <c r="R49" s="9">
        <f t="shared" ca="1" si="6"/>
        <v>3.0346076562711939E-2</v>
      </c>
    </row>
    <row r="50" spans="1:18" x14ac:dyDescent="0.2">
      <c r="A50" s="8">
        <v>46</v>
      </c>
      <c r="B50" s="3">
        <f t="shared" ca="1" si="0"/>
        <v>0.64064316017177292</v>
      </c>
      <c r="C50" s="9">
        <f t="shared" ca="1" si="7"/>
        <v>7.1072180649946486E-4</v>
      </c>
      <c r="D50" s="9">
        <f t="shared" ca="1" si="8"/>
        <v>3.1056798369211405E-2</v>
      </c>
      <c r="E50" s="9">
        <f t="shared" ca="1" si="9"/>
        <v>0</v>
      </c>
      <c r="F50" s="9">
        <f t="shared" ca="1" si="10"/>
        <v>3.7447322466850792E-3</v>
      </c>
      <c r="G50" s="9">
        <f t="shared" ca="1" si="11"/>
        <v>0</v>
      </c>
      <c r="J50" s="3">
        <f t="shared" ca="1" si="1"/>
        <v>0.52856703001489336</v>
      </c>
      <c r="K50" s="9">
        <f t="shared" ca="1" si="2"/>
        <v>0</v>
      </c>
      <c r="L50" s="9">
        <f t="shared" ca="1" si="12"/>
        <v>3.043045443296712E-2</v>
      </c>
      <c r="M50" s="3">
        <f t="shared" ca="1" si="3"/>
        <v>0.61598841273625049</v>
      </c>
      <c r="N50" s="9">
        <f ca="1">IF(B50&gt;=0,-LN(1-M50)*$M$2,0)</f>
        <v>6.6464066089142848E-4</v>
      </c>
      <c r="O50" s="9">
        <f t="shared" ca="1" si="13"/>
        <v>3.546617127678791E-2</v>
      </c>
      <c r="P50" s="18">
        <f t="shared" ca="1" si="4"/>
        <v>0.51750675343191455</v>
      </c>
      <c r="Q50" s="9">
        <f t="shared" ca="1" si="5"/>
        <v>0</v>
      </c>
      <c r="R50" s="9">
        <f t="shared" ca="1" si="6"/>
        <v>3.1056798369211405E-2</v>
      </c>
    </row>
    <row r="51" spans="1:18" x14ac:dyDescent="0.2">
      <c r="A51" s="8">
        <v>47</v>
      </c>
      <c r="B51" s="3">
        <f t="shared" ca="1" si="0"/>
        <v>0.27706284653255442</v>
      </c>
      <c r="C51" s="9">
        <f t="shared" ca="1" si="7"/>
        <v>2.2530068421264393E-4</v>
      </c>
      <c r="D51" s="9">
        <f t="shared" ca="1" si="8"/>
        <v>3.1282099053424051E-2</v>
      </c>
      <c r="E51" s="9">
        <f t="shared" ca="1" si="9"/>
        <v>0</v>
      </c>
      <c r="F51" s="9">
        <f t="shared" ca="1" si="10"/>
        <v>0</v>
      </c>
      <c r="G51" s="9">
        <f t="shared" ca="1" si="11"/>
        <v>0</v>
      </c>
      <c r="J51" s="3">
        <f t="shared" ca="1" si="1"/>
        <v>0.42504752420419234</v>
      </c>
      <c r="K51" s="9">
        <f t="shared" ca="1" si="2"/>
        <v>3.8435270304892444E-4</v>
      </c>
      <c r="L51" s="9">
        <f t="shared" ref="L51:L97" ca="1" si="14">IF(B51&lt;0.5,(D51+E51+K51),L50)</f>
        <v>3.1666451756472973E-2</v>
      </c>
      <c r="M51" s="3">
        <f t="shared" ca="1" si="3"/>
        <v>0.74314644519949125</v>
      </c>
      <c r="N51" s="9">
        <f ca="1">IF(B51&gt;=0,-LN(1-M51)*$M$2,0)</f>
        <v>9.4392304317932258E-4</v>
      </c>
      <c r="O51" s="9">
        <f t="shared" ref="O51:O97" ca="1" si="15">IF(M51&gt;=0.25,D51+F51+N51,O50)</f>
        <v>3.2226022096603371E-2</v>
      </c>
      <c r="P51" s="18">
        <f t="shared" ca="1" si="4"/>
        <v>0.67516068740108381</v>
      </c>
      <c r="Q51" s="9">
        <f t="shared" ca="1" si="5"/>
        <v>7.8085044561958825E-4</v>
      </c>
      <c r="R51" s="9">
        <f t="shared" ref="R51:R97" ca="1" si="16">D51+G51+Q51</f>
        <v>3.206294949904364E-2</v>
      </c>
    </row>
    <row r="52" spans="1:18" x14ac:dyDescent="0.2">
      <c r="A52" s="8">
        <v>48</v>
      </c>
      <c r="B52" s="3">
        <f t="shared" ca="1" si="0"/>
        <v>0.4633828545363684</v>
      </c>
      <c r="C52" s="9">
        <f t="shared" ca="1" si="7"/>
        <v>4.3227110379374494E-4</v>
      </c>
      <c r="D52" s="9">
        <f t="shared" ca="1" si="8"/>
        <v>3.1714370157217793E-2</v>
      </c>
      <c r="E52" s="9">
        <f t="shared" ca="1" si="9"/>
        <v>0</v>
      </c>
      <c r="F52" s="9">
        <f t="shared" ca="1" si="10"/>
        <v>5.1165193938557813E-4</v>
      </c>
      <c r="G52" s="9">
        <f t="shared" ca="1" si="11"/>
        <v>0</v>
      </c>
      <c r="J52" s="3">
        <f t="shared" ca="1" si="1"/>
        <v>0.94327639919943918</v>
      </c>
      <c r="K52" s="9">
        <f t="shared" ca="1" si="2"/>
        <v>0</v>
      </c>
      <c r="L52" s="9">
        <f t="shared" ca="1" si="14"/>
        <v>3.1714370157217793E-2</v>
      </c>
      <c r="M52" s="3">
        <f t="shared" ca="1" si="3"/>
        <v>0.84183231779587553</v>
      </c>
      <c r="N52" s="9">
        <f ca="1">IF(B52&gt;=0,-LN(1-M52)*$M$2,0)</f>
        <v>1.2806246728760283E-3</v>
      </c>
      <c r="O52" s="9">
        <f t="shared" ca="1" si="15"/>
        <v>3.3506646769479398E-2</v>
      </c>
      <c r="P52" s="18">
        <f t="shared" ca="1" si="4"/>
        <v>0.79839245244661949</v>
      </c>
      <c r="Q52" s="9">
        <f t="shared" ca="1" si="5"/>
        <v>0</v>
      </c>
      <c r="R52" s="9">
        <f t="shared" ca="1" si="16"/>
        <v>3.1714370157217793E-2</v>
      </c>
    </row>
    <row r="53" spans="1:18" x14ac:dyDescent="0.2">
      <c r="A53" s="8">
        <v>49</v>
      </c>
      <c r="B53" s="3">
        <f t="shared" ca="1" si="0"/>
        <v>0.24159028465792776</v>
      </c>
      <c r="C53" s="9">
        <f t="shared" ca="1" si="7"/>
        <v>1.9203577625657122E-4</v>
      </c>
      <c r="D53" s="9">
        <f t="shared" ca="1" si="8"/>
        <v>3.1906405933474366E-2</v>
      </c>
      <c r="E53" s="9">
        <f t="shared" ca="1" si="9"/>
        <v>0</v>
      </c>
      <c r="F53" s="9">
        <f t="shared" ca="1" si="10"/>
        <v>0</v>
      </c>
      <c r="G53" s="9">
        <f t="shared" ca="1" si="11"/>
        <v>0</v>
      </c>
      <c r="J53" s="3">
        <f t="shared" ca="1" si="1"/>
        <v>0.34586662643769284</v>
      </c>
      <c r="K53" s="9">
        <f t="shared" ca="1" si="2"/>
        <v>2.9475278694882979E-4</v>
      </c>
      <c r="L53" s="9">
        <f t="shared" ca="1" si="14"/>
        <v>3.2201158720423194E-2</v>
      </c>
      <c r="M53" s="3">
        <f t="shared" ca="1" si="3"/>
        <v>0.15156332663470828</v>
      </c>
      <c r="N53" s="9">
        <f ca="1">IF(B53&gt;=0,-LN(1-M53)*$M$2,0)</f>
        <v>1.1413877133519122E-4</v>
      </c>
      <c r="O53" s="9">
        <f t="shared" ca="1" si="15"/>
        <v>3.3506646769479398E-2</v>
      </c>
      <c r="P53" s="18">
        <f t="shared" ca="1" si="4"/>
        <v>0.90049154663293496</v>
      </c>
      <c r="Q53" s="9">
        <f t="shared" ca="1" si="5"/>
        <v>1.6024393610856878E-3</v>
      </c>
      <c r="R53" s="9">
        <f t="shared" ca="1" si="16"/>
        <v>3.3508845294560052E-2</v>
      </c>
    </row>
    <row r="54" spans="1:18" x14ac:dyDescent="0.2">
      <c r="A54" s="8">
        <v>50</v>
      </c>
      <c r="B54" s="3">
        <f t="shared" ca="1" si="0"/>
        <v>0.81630564748332846</v>
      </c>
      <c r="C54" s="9">
        <f t="shared" ca="1" si="7"/>
        <v>1.1767236320848705E-3</v>
      </c>
      <c r="D54" s="9">
        <f t="shared" ca="1" si="8"/>
        <v>3.3083129565559234E-2</v>
      </c>
      <c r="E54" s="9">
        <f t="shared" ca="1" si="9"/>
        <v>0</v>
      </c>
      <c r="F54" s="9">
        <f t="shared" ca="1" si="10"/>
        <v>4.2351720392016373E-4</v>
      </c>
      <c r="G54" s="9">
        <f t="shared" ca="1" si="11"/>
        <v>0</v>
      </c>
      <c r="J54" s="3">
        <f t="shared" ca="1" si="1"/>
        <v>0.72843673225783845</v>
      </c>
      <c r="K54" s="9">
        <f t="shared" ca="1" si="2"/>
        <v>0</v>
      </c>
      <c r="L54" s="9">
        <f t="shared" ca="1" si="14"/>
        <v>3.2201158720423194E-2</v>
      </c>
      <c r="M54" s="3">
        <f t="shared" ca="1" si="3"/>
        <v>0.24430158283689607</v>
      </c>
      <c r="N54" s="9">
        <f ca="1">IF(B54&gt;=0,-LN(1-M54)*$M$2,0)</f>
        <v>1.9452284825584543E-4</v>
      </c>
      <c r="O54" s="9">
        <f t="shared" ca="1" si="15"/>
        <v>3.3506646769479398E-2</v>
      </c>
      <c r="P54" s="18">
        <f t="shared" ca="1" si="4"/>
        <v>0.59415299097726915</v>
      </c>
      <c r="Q54" s="9">
        <f t="shared" ca="1" si="5"/>
        <v>0</v>
      </c>
      <c r="R54" s="9">
        <f t="shared" ca="1" si="16"/>
        <v>3.3083129565559234E-2</v>
      </c>
    </row>
    <row r="55" spans="1:18" x14ac:dyDescent="0.2">
      <c r="A55" s="8">
        <v>51</v>
      </c>
      <c r="B55" s="3">
        <f t="shared" ca="1" si="0"/>
        <v>9.3462383676656824E-2</v>
      </c>
      <c r="C55" s="9">
        <f t="shared" ca="1" si="7"/>
        <v>6.8140800991855141E-5</v>
      </c>
      <c r="D55" s="9">
        <f t="shared" ca="1" si="8"/>
        <v>3.3151270366551092E-2</v>
      </c>
      <c r="E55" s="9">
        <f t="shared" ca="1" si="9"/>
        <v>0</v>
      </c>
      <c r="F55" s="9">
        <f t="shared" ca="1" si="10"/>
        <v>0</v>
      </c>
      <c r="G55" s="9">
        <f t="shared" ca="1" si="11"/>
        <v>0</v>
      </c>
      <c r="J55" s="3">
        <f t="shared" ca="1" si="1"/>
        <v>0.87024416723127618</v>
      </c>
      <c r="K55" s="9">
        <f t="shared" ca="1" si="2"/>
        <v>1.4181255583645856E-3</v>
      </c>
      <c r="L55" s="9">
        <f t="shared" ca="1" si="14"/>
        <v>3.4569395924915675E-2</v>
      </c>
      <c r="M55" s="3">
        <f t="shared" ca="1" si="3"/>
        <v>0.74632345102114206</v>
      </c>
      <c r="N55" s="9">
        <f ca="1">IF(B55&gt;=0,-LN(1-M55)*$M$2,0)</f>
        <v>9.5256614769491594E-4</v>
      </c>
      <c r="O55" s="9">
        <f t="shared" ca="1" si="15"/>
        <v>3.4103836514246005E-2</v>
      </c>
      <c r="P55" s="18">
        <f t="shared" ca="1" si="4"/>
        <v>0.4366976613999316</v>
      </c>
      <c r="Q55" s="9">
        <f t="shared" ca="1" si="5"/>
        <v>3.9856859825233425E-4</v>
      </c>
      <c r="R55" s="9">
        <f t="shared" ca="1" si="16"/>
        <v>3.3549838964803423E-2</v>
      </c>
    </row>
    <row r="56" spans="1:18" x14ac:dyDescent="0.2">
      <c r="A56" s="8">
        <v>52</v>
      </c>
      <c r="B56" s="3">
        <f t="shared" ca="1" si="0"/>
        <v>0.88166221938125844</v>
      </c>
      <c r="C56" s="9">
        <f t="shared" ca="1" si="7"/>
        <v>1.4820918029079526E-3</v>
      </c>
      <c r="D56" s="9">
        <f t="shared" ca="1" si="8"/>
        <v>3.4633362169459045E-2</v>
      </c>
      <c r="E56" s="9">
        <f t="shared" ca="1" si="9"/>
        <v>0</v>
      </c>
      <c r="F56" s="9">
        <f t="shared" ca="1" si="10"/>
        <v>0</v>
      </c>
      <c r="G56" s="9">
        <f t="shared" ca="1" si="11"/>
        <v>0</v>
      </c>
      <c r="J56" s="3">
        <f t="shared" ca="1" si="1"/>
        <v>1.9546337648221113E-2</v>
      </c>
      <c r="K56" s="9">
        <f t="shared" ca="1" si="2"/>
        <v>0</v>
      </c>
      <c r="L56" s="9">
        <f t="shared" ca="1" si="14"/>
        <v>3.4569395924915675E-2</v>
      </c>
      <c r="M56" s="3">
        <f t="shared" ca="1" si="3"/>
        <v>0.56390332005752175</v>
      </c>
      <c r="N56" s="9">
        <f ca="1">IF(B56&gt;=0,-LN(1-M56)*$M$2,0)</f>
        <v>5.7631341474104843E-4</v>
      </c>
      <c r="O56" s="9">
        <f t="shared" ca="1" si="15"/>
        <v>3.5209675584200094E-2</v>
      </c>
      <c r="P56" s="18">
        <f t="shared" ca="1" si="4"/>
        <v>0.13022303447776862</v>
      </c>
      <c r="Q56" s="9">
        <f t="shared" ca="1" si="5"/>
        <v>0</v>
      </c>
      <c r="R56" s="9">
        <f t="shared" ca="1" si="16"/>
        <v>3.4633362169459045E-2</v>
      </c>
    </row>
    <row r="57" spans="1:18" x14ac:dyDescent="0.2">
      <c r="A57" s="8">
        <v>53</v>
      </c>
      <c r="B57" s="3">
        <f t="shared" ca="1" si="0"/>
        <v>0.79791310197655596</v>
      </c>
      <c r="C57" s="9">
        <f t="shared" ca="1" si="7"/>
        <v>1.1104565873961744E-3</v>
      </c>
      <c r="D57" s="9">
        <f t="shared" ca="1" si="8"/>
        <v>3.5743818756855221E-2</v>
      </c>
      <c r="E57" s="9">
        <f t="shared" ca="1" si="9"/>
        <v>0</v>
      </c>
      <c r="F57" s="9">
        <f t="shared" ca="1" si="10"/>
        <v>0</v>
      </c>
      <c r="G57" s="9">
        <f t="shared" ca="1" si="11"/>
        <v>0</v>
      </c>
      <c r="J57" s="3">
        <f t="shared" ca="1" si="1"/>
        <v>0.57582112405299024</v>
      </c>
      <c r="K57" s="9">
        <f t="shared" ca="1" si="2"/>
        <v>0</v>
      </c>
      <c r="L57" s="9">
        <f t="shared" ca="1" si="14"/>
        <v>3.4569395924915675E-2</v>
      </c>
      <c r="M57" s="3">
        <f t="shared" ca="1" si="3"/>
        <v>0.66861280283299696</v>
      </c>
      <c r="N57" s="9">
        <f ca="1">IF(B57&gt;=0,-LN(1-M57)*$M$2,0)</f>
        <v>7.6699153284987215E-4</v>
      </c>
      <c r="O57" s="9">
        <f t="shared" ca="1" si="15"/>
        <v>3.6510810289705091E-2</v>
      </c>
      <c r="P57" s="18">
        <f t="shared" ca="1" si="4"/>
        <v>2.1750487615692093E-2</v>
      </c>
      <c r="Q57" s="9">
        <f t="shared" ca="1" si="5"/>
        <v>0</v>
      </c>
      <c r="R57" s="9">
        <f t="shared" ca="1" si="16"/>
        <v>3.5743818756855221E-2</v>
      </c>
    </row>
    <row r="58" spans="1:18" x14ac:dyDescent="0.2">
      <c r="A58" s="8">
        <v>54</v>
      </c>
      <c r="B58" s="3">
        <f t="shared" ca="1" si="0"/>
        <v>0.16485080712346445</v>
      </c>
      <c r="C58" s="9">
        <f t="shared" ca="1" si="7"/>
        <v>1.2510062221386301E-4</v>
      </c>
      <c r="D58" s="9">
        <f t="shared" ca="1" si="8"/>
        <v>3.5868919379069081E-2</v>
      </c>
      <c r="E58" s="9">
        <f t="shared" ca="1" si="9"/>
        <v>0</v>
      </c>
      <c r="F58" s="9">
        <f t="shared" ca="1" si="10"/>
        <v>0</v>
      </c>
      <c r="G58" s="9">
        <f t="shared" ca="1" si="11"/>
        <v>0</v>
      </c>
      <c r="J58" s="3">
        <f t="shared" ca="1" si="1"/>
        <v>0.63753695561895529</v>
      </c>
      <c r="K58" s="9">
        <f t="shared" ca="1" si="2"/>
        <v>7.0474496973566513E-4</v>
      </c>
      <c r="L58" s="9">
        <f t="shared" ca="1" si="14"/>
        <v>3.6573664348804748E-2</v>
      </c>
      <c r="M58" s="3">
        <f t="shared" ca="1" si="3"/>
        <v>0.42035325767863108</v>
      </c>
      <c r="N58" s="9">
        <f ca="1">IF(B58&gt;=0,-LN(1-M58)*$M$2,0)</f>
        <v>3.7870585136127858E-4</v>
      </c>
      <c r="O58" s="9">
        <f t="shared" ca="1" si="15"/>
        <v>3.6247625230430361E-2</v>
      </c>
      <c r="P58" s="18">
        <f t="shared" ca="1" si="4"/>
        <v>0.8010589247743477</v>
      </c>
      <c r="Q58" s="9">
        <f t="shared" ca="1" si="5"/>
        <v>1.1213518072909121E-3</v>
      </c>
      <c r="R58" s="9">
        <f t="shared" ca="1" si="16"/>
        <v>3.6990271186359995E-2</v>
      </c>
    </row>
    <row r="59" spans="1:18" x14ac:dyDescent="0.2">
      <c r="A59" s="8">
        <v>55</v>
      </c>
      <c r="B59" s="3">
        <f t="shared" ca="1" si="0"/>
        <v>0.16051449242858029</v>
      </c>
      <c r="C59" s="9">
        <f t="shared" ca="1" si="7"/>
        <v>1.2150421234750924E-4</v>
      </c>
      <c r="D59" s="9">
        <f t="shared" ca="1" si="8"/>
        <v>3.599042359141659E-2</v>
      </c>
      <c r="E59" s="9">
        <f t="shared" ca="1" si="9"/>
        <v>5.8324075738815789E-4</v>
      </c>
      <c r="F59" s="9">
        <f t="shared" ca="1" si="10"/>
        <v>0</v>
      </c>
      <c r="G59" s="9">
        <f t="shared" ca="1" si="11"/>
        <v>9.9984759494340519E-4</v>
      </c>
      <c r="J59" s="3">
        <f t="shared" ca="1" si="1"/>
        <v>0.36685619116442847</v>
      </c>
      <c r="K59" s="9">
        <f t="shared" ca="1" si="2"/>
        <v>3.17401178115754E-4</v>
      </c>
      <c r="L59" s="9">
        <f t="shared" ca="1" si="14"/>
        <v>3.6891065526920501E-2</v>
      </c>
      <c r="M59" s="3">
        <f t="shared" ca="1" si="3"/>
        <v>0.71005213007853163</v>
      </c>
      <c r="N59" s="9">
        <f ca="1">IF(B59&gt;=0,-LN(1-M59)*$M$2,0)</f>
        <v>8.5975981323032757E-4</v>
      </c>
      <c r="O59" s="9">
        <f t="shared" ca="1" si="15"/>
        <v>3.6850183404646915E-2</v>
      </c>
      <c r="P59" s="18">
        <f t="shared" ca="1" si="4"/>
        <v>0.82950673555882981</v>
      </c>
      <c r="Q59" s="9">
        <f t="shared" ca="1" si="5"/>
        <v>1.2285135331824781E-3</v>
      </c>
      <c r="R59" s="9">
        <f t="shared" ca="1" si="16"/>
        <v>3.8218784719542473E-2</v>
      </c>
    </row>
    <row r="60" spans="1:18" x14ac:dyDescent="0.2">
      <c r="A60" s="8">
        <v>56</v>
      </c>
      <c r="B60" s="3">
        <f t="shared" ca="1" si="0"/>
        <v>0.7053862104173988</v>
      </c>
      <c r="C60" s="9">
        <f t="shared" ca="1" si="7"/>
        <v>8.4867358905071748E-4</v>
      </c>
      <c r="D60" s="9">
        <f t="shared" ca="1" si="8"/>
        <v>3.6839097180467309E-2</v>
      </c>
      <c r="E60" s="9">
        <f t="shared" ca="1" si="9"/>
        <v>0</v>
      </c>
      <c r="F60" s="9">
        <f t="shared" ca="1" si="10"/>
        <v>1.1086224179605864E-5</v>
      </c>
      <c r="G60" s="9">
        <f t="shared" ca="1" si="11"/>
        <v>0</v>
      </c>
      <c r="J60" s="3">
        <f t="shared" ca="1" si="1"/>
        <v>0.89575461758510522</v>
      </c>
      <c r="K60" s="9">
        <f t="shared" ca="1" si="2"/>
        <v>0</v>
      </c>
      <c r="L60" s="9">
        <f t="shared" ca="1" si="14"/>
        <v>3.6891065526920501E-2</v>
      </c>
      <c r="M60" s="3">
        <f t="shared" ca="1" si="3"/>
        <v>0.22147161744602206</v>
      </c>
      <c r="N60" s="9">
        <f ca="1">IF(B60&gt;=0,-LN(1-M60)*$M$2,0)</f>
        <v>1.7385404886903101E-4</v>
      </c>
      <c r="O60" s="9">
        <f t="shared" ca="1" si="15"/>
        <v>3.6850183404646915E-2</v>
      </c>
      <c r="P60" s="18">
        <f t="shared" ca="1" si="4"/>
        <v>0.61987973799808838</v>
      </c>
      <c r="Q60" s="9">
        <f t="shared" ca="1" si="5"/>
        <v>0</v>
      </c>
      <c r="R60" s="9">
        <f t="shared" ca="1" si="16"/>
        <v>3.6839097180467309E-2</v>
      </c>
    </row>
    <row r="61" spans="1:18" x14ac:dyDescent="0.2">
      <c r="A61" s="8">
        <v>57</v>
      </c>
      <c r="B61" s="3">
        <f t="shared" ca="1" si="0"/>
        <v>0.99173914493731463</v>
      </c>
      <c r="C61" s="9">
        <f t="shared" ca="1" si="7"/>
        <v>3.3307133182791725E-3</v>
      </c>
      <c r="D61" s="9">
        <f t="shared" ca="1" si="8"/>
        <v>4.0169810498746482E-2</v>
      </c>
      <c r="E61" s="9">
        <f t="shared" ca="1" si="9"/>
        <v>0</v>
      </c>
      <c r="F61" s="9">
        <f t="shared" ca="1" si="10"/>
        <v>0</v>
      </c>
      <c r="G61" s="9">
        <f t="shared" ca="1" si="11"/>
        <v>0</v>
      </c>
      <c r="J61" s="3">
        <f t="shared" ca="1" si="1"/>
        <v>0.35222231191059383</v>
      </c>
      <c r="K61" s="9">
        <f t="shared" ca="1" si="2"/>
        <v>0</v>
      </c>
      <c r="L61" s="9">
        <f t="shared" ca="1" si="14"/>
        <v>3.6891065526920501E-2</v>
      </c>
      <c r="M61" s="3">
        <f t="shared" ca="1" si="3"/>
        <v>0.30332087062238167</v>
      </c>
      <c r="N61" s="9">
        <f ca="1">IF(B61&gt;=0,-LN(1-M61)*$M$2,0)</f>
        <v>2.5099328735598268E-4</v>
      </c>
      <c r="O61" s="9">
        <f t="shared" ca="1" si="15"/>
        <v>4.0420803786102466E-2</v>
      </c>
      <c r="P61" s="18">
        <f t="shared" ca="1" si="4"/>
        <v>0.47406133690603613</v>
      </c>
      <c r="Q61" s="9">
        <f t="shared" ca="1" si="5"/>
        <v>0</v>
      </c>
      <c r="R61" s="9">
        <f t="shared" ca="1" si="16"/>
        <v>4.0169810498746482E-2</v>
      </c>
    </row>
    <row r="62" spans="1:18" x14ac:dyDescent="0.2">
      <c r="A62" s="8">
        <v>58</v>
      </c>
      <c r="B62" s="3">
        <f t="shared" ca="1" si="0"/>
        <v>0.80700791403484806</v>
      </c>
      <c r="C62" s="9">
        <f t="shared" ca="1" si="7"/>
        <v>1.1424347890832648E-3</v>
      </c>
      <c r="D62" s="9">
        <f t="shared" ca="1" si="8"/>
        <v>4.1312245287829744E-2</v>
      </c>
      <c r="E62" s="9">
        <f t="shared" ca="1" si="9"/>
        <v>0</v>
      </c>
      <c r="F62" s="9">
        <f t="shared" ca="1" si="10"/>
        <v>0</v>
      </c>
      <c r="G62" s="9">
        <f t="shared" ca="1" si="11"/>
        <v>0</v>
      </c>
      <c r="J62" s="3">
        <f t="shared" ca="1" si="1"/>
        <v>0.16723558891141532</v>
      </c>
      <c r="K62" s="9">
        <f t="shared" ca="1" si="2"/>
        <v>0</v>
      </c>
      <c r="L62" s="9">
        <f t="shared" ca="1" si="14"/>
        <v>3.6891065526920501E-2</v>
      </c>
      <c r="M62" s="3">
        <f t="shared" ca="1" si="3"/>
        <v>0.46484953334188728</v>
      </c>
      <c r="N62" s="9">
        <f ca="1">IF(B62&gt;=0,-LN(1-M62)*$M$2,0)</f>
        <v>4.341717538461582E-4</v>
      </c>
      <c r="O62" s="9">
        <f t="shared" ca="1" si="15"/>
        <v>4.17464170416759E-2</v>
      </c>
      <c r="P62" s="18">
        <f t="shared" ca="1" si="4"/>
        <v>0.63850825352516072</v>
      </c>
      <c r="Q62" s="9">
        <f t="shared" ca="1" si="5"/>
        <v>0</v>
      </c>
      <c r="R62" s="9">
        <f t="shared" ca="1" si="16"/>
        <v>4.1312245287829744E-2</v>
      </c>
    </row>
    <row r="63" spans="1:18" x14ac:dyDescent="0.2">
      <c r="A63" s="8">
        <v>59</v>
      </c>
      <c r="B63" s="3">
        <f t="shared" ca="1" si="0"/>
        <v>0.74711059095473753</v>
      </c>
      <c r="C63" s="9">
        <f t="shared" ca="1" si="7"/>
        <v>9.5472430848394835E-4</v>
      </c>
      <c r="D63" s="9">
        <f t="shared" ca="1" si="8"/>
        <v>4.2266969596313694E-2</v>
      </c>
      <c r="E63" s="9">
        <f t="shared" ca="1" si="9"/>
        <v>0</v>
      </c>
      <c r="F63" s="9">
        <f t="shared" ca="1" si="10"/>
        <v>0</v>
      </c>
      <c r="G63" s="9">
        <f t="shared" ca="1" si="11"/>
        <v>0</v>
      </c>
      <c r="J63" s="3">
        <f t="shared" ca="1" si="1"/>
        <v>0.6959914190926384</v>
      </c>
      <c r="K63" s="9">
        <f t="shared" ca="1" si="2"/>
        <v>0</v>
      </c>
      <c r="L63" s="9">
        <f t="shared" ca="1" si="14"/>
        <v>3.6891065526920501E-2</v>
      </c>
      <c r="M63" s="3">
        <f t="shared" ca="1" si="3"/>
        <v>0.61939885042395981</v>
      </c>
      <c r="N63" s="9">
        <f ca="1">IF(B63&gt;=0,-LN(1-M63)*$M$2,0)</f>
        <v>6.7083562756503146E-4</v>
      </c>
      <c r="O63" s="9">
        <f t="shared" ca="1" si="15"/>
        <v>4.2937805223878724E-2</v>
      </c>
      <c r="P63" s="18">
        <f t="shared" ca="1" si="4"/>
        <v>0.53475563695394612</v>
      </c>
      <c r="Q63" s="9">
        <f t="shared" ca="1" si="5"/>
        <v>0</v>
      </c>
      <c r="R63" s="9">
        <f t="shared" ca="1" si="16"/>
        <v>4.2266969596313694E-2</v>
      </c>
    </row>
    <row r="64" spans="1:18" x14ac:dyDescent="0.2">
      <c r="A64" s="8">
        <v>60</v>
      </c>
      <c r="B64" s="3">
        <f t="shared" ca="1" si="0"/>
        <v>8.4034352132322798E-3</v>
      </c>
      <c r="C64" s="9">
        <f t="shared" ca="1" si="7"/>
        <v>5.860377180949826E-6</v>
      </c>
      <c r="D64" s="9">
        <f t="shared" ca="1" si="8"/>
        <v>4.2272829973494644E-2</v>
      </c>
      <c r="E64" s="9">
        <f t="shared" ca="1" si="9"/>
        <v>0</v>
      </c>
      <c r="F64" s="9">
        <f t="shared" ca="1" si="10"/>
        <v>0</v>
      </c>
      <c r="G64" s="9">
        <f t="shared" ca="1" si="11"/>
        <v>0</v>
      </c>
      <c r="J64" s="3">
        <f t="shared" ca="1" si="1"/>
        <v>0.1877788778024031</v>
      </c>
      <c r="K64" s="9">
        <f t="shared" ca="1" si="2"/>
        <v>1.4443240132981481E-4</v>
      </c>
      <c r="L64" s="9">
        <f t="shared" ca="1" si="14"/>
        <v>4.241726237482446E-2</v>
      </c>
      <c r="M64" s="3">
        <f t="shared" ca="1" si="3"/>
        <v>2.5337483705234476E-4</v>
      </c>
      <c r="N64" s="9">
        <f ca="1">IF(B64&gt;=0,-LN(1-M64)*$M$2,0)</f>
        <v>1.7597704297189016E-7</v>
      </c>
      <c r="O64" s="9">
        <f t="shared" ca="1" si="15"/>
        <v>4.2937805223878724E-2</v>
      </c>
      <c r="P64" s="18">
        <f t="shared" ca="1" si="4"/>
        <v>0.21344031131757013</v>
      </c>
      <c r="Q64" s="9">
        <f t="shared" ca="1" si="5"/>
        <v>1.6672685266732034E-4</v>
      </c>
      <c r="R64" s="9">
        <f t="shared" ca="1" si="16"/>
        <v>4.2439556826161962E-2</v>
      </c>
    </row>
    <row r="65" spans="1:18" x14ac:dyDescent="0.2">
      <c r="A65" s="8">
        <v>61</v>
      </c>
      <c r="B65" s="3">
        <f t="shared" ca="1" si="0"/>
        <v>0.76673486369934618</v>
      </c>
      <c r="C65" s="9">
        <f t="shared" ca="1" si="7"/>
        <v>1.0108191307806366E-3</v>
      </c>
      <c r="D65" s="9">
        <f t="shared" ca="1" si="8"/>
        <v>4.3283649104275283E-2</v>
      </c>
      <c r="E65" s="9">
        <f t="shared" ca="1" si="9"/>
        <v>0</v>
      </c>
      <c r="F65" s="9">
        <f t="shared" ca="1" si="10"/>
        <v>0</v>
      </c>
      <c r="G65" s="9">
        <f t="shared" ca="1" si="11"/>
        <v>0</v>
      </c>
      <c r="J65" s="3">
        <f t="shared" ca="1" si="1"/>
        <v>0.33828192471880014</v>
      </c>
      <c r="K65" s="9">
        <f t="shared" ca="1" si="2"/>
        <v>0</v>
      </c>
      <c r="L65" s="9">
        <f t="shared" ca="1" si="14"/>
        <v>4.241726237482446E-2</v>
      </c>
      <c r="M65" s="3">
        <f t="shared" ca="1" si="3"/>
        <v>0.19203228796236771</v>
      </c>
      <c r="N65" s="9">
        <f ca="1">IF(B65&gt;=0,-LN(1-M65)*$M$2,0)</f>
        <v>1.4807859833954355E-4</v>
      </c>
      <c r="O65" s="9">
        <f t="shared" ca="1" si="15"/>
        <v>4.2937805223878724E-2</v>
      </c>
      <c r="P65" s="18">
        <f t="shared" ca="1" si="4"/>
        <v>0.8389792670753915</v>
      </c>
      <c r="Q65" s="9">
        <f t="shared" ca="1" si="5"/>
        <v>0</v>
      </c>
      <c r="R65" s="9">
        <f t="shared" ca="1" si="16"/>
        <v>4.3283649104275283E-2</v>
      </c>
    </row>
    <row r="66" spans="1:18" x14ac:dyDescent="0.2">
      <c r="A66" s="8">
        <v>62</v>
      </c>
      <c r="B66" s="3">
        <f t="shared" ca="1" si="0"/>
        <v>0.74372214194214958</v>
      </c>
      <c r="C66" s="9">
        <f t="shared" ca="1" si="7"/>
        <v>9.4548127782388821E-4</v>
      </c>
      <c r="D66" s="9">
        <f t="shared" ca="1" si="8"/>
        <v>4.422913038209917E-2</v>
      </c>
      <c r="E66" s="9">
        <f t="shared" ca="1" si="9"/>
        <v>0</v>
      </c>
      <c r="F66" s="9">
        <f t="shared" ca="1" si="10"/>
        <v>0</v>
      </c>
      <c r="G66" s="9">
        <f t="shared" ca="1" si="11"/>
        <v>0</v>
      </c>
      <c r="J66" s="3">
        <f t="shared" ca="1" si="1"/>
        <v>0.81886027159439678</v>
      </c>
      <c r="K66" s="9">
        <f t="shared" ca="1" si="2"/>
        <v>0</v>
      </c>
      <c r="L66" s="9">
        <f t="shared" ca="1" si="14"/>
        <v>4.241726237482446E-2</v>
      </c>
      <c r="M66" s="3">
        <f t="shared" ca="1" si="3"/>
        <v>0.52091043173011298</v>
      </c>
      <c r="N66" s="9">
        <f ca="1">IF(B66&gt;=0,-LN(1-M66)*$M$2,0)</f>
        <v>5.1101924231018823E-4</v>
      </c>
      <c r="O66" s="9">
        <f t="shared" ca="1" si="15"/>
        <v>4.4740149624409357E-2</v>
      </c>
      <c r="P66" s="18">
        <f t="shared" ca="1" si="4"/>
        <v>0.29843927798848557</v>
      </c>
      <c r="Q66" s="9">
        <f t="shared" ca="1" si="5"/>
        <v>0</v>
      </c>
      <c r="R66" s="9">
        <f t="shared" ca="1" si="16"/>
        <v>4.422913038209917E-2</v>
      </c>
    </row>
    <row r="67" spans="1:18" x14ac:dyDescent="0.2">
      <c r="A67" s="8">
        <v>63</v>
      </c>
      <c r="B67" s="3">
        <f t="shared" ca="1" si="0"/>
        <v>4.1297671003707515E-2</v>
      </c>
      <c r="C67" s="9">
        <f t="shared" ca="1" si="7"/>
        <v>2.9287951093484679E-5</v>
      </c>
      <c r="D67" s="9">
        <f t="shared" ca="1" si="8"/>
        <v>4.4258418333192655E-2</v>
      </c>
      <c r="E67" s="9">
        <f t="shared" ca="1" si="9"/>
        <v>0</v>
      </c>
      <c r="F67" s="9">
        <f t="shared" ca="1" si="10"/>
        <v>0</v>
      </c>
      <c r="G67" s="9">
        <f t="shared" ca="1" si="11"/>
        <v>0</v>
      </c>
      <c r="J67" s="3">
        <f t="shared" ca="1" si="1"/>
        <v>0.19404003628655375</v>
      </c>
      <c r="K67" s="9">
        <f t="shared" ca="1" si="2"/>
        <v>1.4980639619537861E-4</v>
      </c>
      <c r="L67" s="9">
        <f t="shared" ca="1" si="14"/>
        <v>4.4408224729388032E-2</v>
      </c>
      <c r="M67" s="3">
        <f t="shared" ca="1" si="3"/>
        <v>0.74806227575370121</v>
      </c>
      <c r="N67" s="9">
        <f ca="1">IF(B67&gt;=0,-LN(1-M67)*$M$2,0)</f>
        <v>9.5734260279036669E-4</v>
      </c>
      <c r="O67" s="9">
        <f t="shared" ca="1" si="15"/>
        <v>4.5215760935983021E-2</v>
      </c>
      <c r="P67" s="18">
        <f t="shared" ca="1" si="4"/>
        <v>0.58865734065998843</v>
      </c>
      <c r="Q67" s="9">
        <f t="shared" ca="1" si="5"/>
        <v>6.1689492417798468E-4</v>
      </c>
      <c r="R67" s="9">
        <f t="shared" ca="1" si="16"/>
        <v>4.4875313257370639E-2</v>
      </c>
    </row>
    <row r="68" spans="1:18" x14ac:dyDescent="0.2">
      <c r="A68" s="8">
        <v>64</v>
      </c>
      <c r="B68" s="3">
        <f t="shared" ca="1" si="0"/>
        <v>0.71647317745440531</v>
      </c>
      <c r="C68" s="9">
        <f t="shared" ca="1" si="7"/>
        <v>8.7531149176111429E-4</v>
      </c>
      <c r="D68" s="9">
        <f t="shared" ca="1" si="8"/>
        <v>4.5133729824953769E-2</v>
      </c>
      <c r="E68" s="9">
        <f t="shared" ca="1" si="9"/>
        <v>0</v>
      </c>
      <c r="F68" s="9">
        <f t="shared" ca="1" si="10"/>
        <v>8.2031111029251536E-5</v>
      </c>
      <c r="G68" s="9">
        <f t="shared" ca="1" si="11"/>
        <v>0</v>
      </c>
      <c r="J68" s="3">
        <f t="shared" ca="1" si="1"/>
        <v>0.34389997417544593</v>
      </c>
      <c r="K68" s="9">
        <f t="shared" ca="1" si="2"/>
        <v>0</v>
      </c>
      <c r="L68" s="9">
        <f t="shared" ca="1" si="14"/>
        <v>4.4408224729388032E-2</v>
      </c>
      <c r="M68" s="3">
        <f t="shared" ca="1" si="3"/>
        <v>0.53716556481625022</v>
      </c>
      <c r="N68" s="9">
        <f ca="1">IF(B68&gt;=0,-LN(1-M68)*$M$2,0)</f>
        <v>5.3499019461301467E-4</v>
      </c>
      <c r="O68" s="9">
        <f t="shared" ca="1" si="15"/>
        <v>4.5750751130596033E-2</v>
      </c>
      <c r="P68" s="18">
        <f t="shared" ca="1" si="4"/>
        <v>0.99791534742018662</v>
      </c>
      <c r="Q68" s="9">
        <f t="shared" ca="1" si="5"/>
        <v>0</v>
      </c>
      <c r="R68" s="9">
        <f t="shared" ca="1" si="16"/>
        <v>4.5133729824953769E-2</v>
      </c>
    </row>
    <row r="69" spans="1:18" x14ac:dyDescent="0.2">
      <c r="A69" s="8">
        <v>65</v>
      </c>
      <c r="B69" s="3">
        <f t="shared" ca="1" si="0"/>
        <v>0.15490355016662183</v>
      </c>
      <c r="C69" s="9">
        <f t="shared" ca="1" si="7"/>
        <v>1.1687813633610818E-4</v>
      </c>
      <c r="D69" s="9">
        <f t="shared" ca="1" si="8"/>
        <v>4.5250607961289879E-2</v>
      </c>
      <c r="E69" s="9">
        <f t="shared" ca="1" si="9"/>
        <v>0</v>
      </c>
      <c r="F69" s="9">
        <f t="shared" ca="1" si="10"/>
        <v>0</v>
      </c>
      <c r="G69" s="9">
        <f t="shared" ca="1" si="11"/>
        <v>0</v>
      </c>
      <c r="J69" s="3">
        <f t="shared" ca="1" si="1"/>
        <v>0.68326040206440308</v>
      </c>
      <c r="K69" s="9">
        <f t="shared" ca="1" si="2"/>
        <v>7.9838562521004376E-4</v>
      </c>
      <c r="L69" s="9">
        <f t="shared" ca="1" si="14"/>
        <v>4.6048993586499921E-2</v>
      </c>
      <c r="M69" s="3">
        <f t="shared" ca="1" si="3"/>
        <v>0.25870622183039638</v>
      </c>
      <c r="N69" s="9">
        <f ca="1">IF(B69&gt;=0,-LN(1-M69)*$M$2,0)</f>
        <v>2.0788768783951687E-4</v>
      </c>
      <c r="O69" s="9">
        <f t="shared" ca="1" si="15"/>
        <v>4.5458495649129398E-2</v>
      </c>
      <c r="P69" s="18">
        <f t="shared" ca="1" si="4"/>
        <v>0.40434839757885987</v>
      </c>
      <c r="Q69" s="9">
        <f t="shared" ca="1" si="5"/>
        <v>3.5979121009339758E-4</v>
      </c>
      <c r="R69" s="9">
        <f t="shared" ca="1" si="16"/>
        <v>4.5610399171383278E-2</v>
      </c>
    </row>
    <row r="70" spans="1:18" x14ac:dyDescent="0.2">
      <c r="A70" s="8">
        <v>66</v>
      </c>
      <c r="B70" s="3">
        <f t="shared" ref="B70:B113" ca="1" si="17">RAND()</f>
        <v>0.33695191038625327</v>
      </c>
      <c r="C70" s="9">
        <f t="shared" ca="1" si="7"/>
        <v>2.8535260977265533E-4</v>
      </c>
      <c r="D70" s="9">
        <f t="shared" ca="1" si="8"/>
        <v>4.5535960571062538E-2</v>
      </c>
      <c r="E70" s="9">
        <f t="shared" ca="1" si="9"/>
        <v>0</v>
      </c>
      <c r="F70" s="9">
        <f t="shared" ca="1" si="10"/>
        <v>0</v>
      </c>
      <c r="G70" s="9">
        <f t="shared" ca="1" si="11"/>
        <v>0</v>
      </c>
      <c r="J70" s="3">
        <f t="shared" ref="J70:J113" ca="1" si="18">RAND()</f>
        <v>0.55565850535429506</v>
      </c>
      <c r="K70" s="9">
        <f t="shared" ref="K70:K97" ca="1" si="19">IF(B70&lt;0.33,-LN(1-J70)*$M$2,0)</f>
        <v>0</v>
      </c>
      <c r="L70" s="9">
        <f t="shared" ca="1" si="14"/>
        <v>4.5535960571062538E-2</v>
      </c>
      <c r="M70" s="3">
        <f t="shared" ref="M70:M113" ca="1" si="20">RAND()</f>
        <v>0.47757189315014315</v>
      </c>
      <c r="N70" s="9">
        <f ca="1">IF(B70&gt;=0,-LN(1-M70)*$M$2,0)</f>
        <v>4.5088048552492882E-4</v>
      </c>
      <c r="O70" s="9">
        <f t="shared" ca="1" si="15"/>
        <v>4.5986841056587464E-2</v>
      </c>
      <c r="P70" s="18">
        <f t="shared" ref="P70:P113" ca="1" si="21">RAND()</f>
        <v>0.21083457575091746</v>
      </c>
      <c r="Q70" s="9">
        <f t="shared" ref="Q70:Q97" ca="1" si="22">IF(B70&lt;0.33,-LN(1-P70)*$M$2,0)</f>
        <v>0</v>
      </c>
      <c r="R70" s="9">
        <f t="shared" ca="1" si="16"/>
        <v>4.5535960571062538E-2</v>
      </c>
    </row>
    <row r="71" spans="1:18" x14ac:dyDescent="0.2">
      <c r="A71" s="8">
        <v>67</v>
      </c>
      <c r="B71" s="3">
        <f t="shared" ca="1" si="17"/>
        <v>0.95443450230915106</v>
      </c>
      <c r="C71" s="9">
        <f t="shared" ref="C71:C113" ca="1" si="23">-LN(1-B71)*$G$2</f>
        <v>2.1448642211368595E-3</v>
      </c>
      <c r="D71" s="9">
        <f t="shared" ref="D71:D97" ca="1" si="24">D70+C71</f>
        <v>4.76808247921994E-2</v>
      </c>
      <c r="E71" s="9">
        <f t="shared" ref="E71:E97" ca="1" si="25">IF(B71&lt;0.33,MAX(L70,D71)-D71,0)</f>
        <v>0</v>
      </c>
      <c r="F71" s="9">
        <f t="shared" ref="F71:F97" ca="1" si="26">IF(B71&gt;=0.33,MAX(O70,D71)-D71,0)</f>
        <v>0</v>
      </c>
      <c r="G71" s="9">
        <f t="shared" ref="G71:G97" ca="1" si="27">IF(B71&lt;0.33,MAX(R70,D71)-D71,0)</f>
        <v>0</v>
      </c>
      <c r="J71" s="3">
        <f t="shared" ca="1" si="18"/>
        <v>0.90535143250503058</v>
      </c>
      <c r="K71" s="9">
        <f t="shared" ca="1" si="19"/>
        <v>0</v>
      </c>
      <c r="L71" s="9">
        <f t="shared" ca="1" si="14"/>
        <v>4.5535960571062538E-2</v>
      </c>
      <c r="M71" s="3">
        <f t="shared" ca="1" si="20"/>
        <v>8.8336115365333479E-2</v>
      </c>
      <c r="N71" s="9">
        <f ca="1">IF(B71&gt;=0,-LN(1-M71)*$M$2,0)</f>
        <v>6.4224933602675352E-5</v>
      </c>
      <c r="O71" s="9">
        <f t="shared" ca="1" si="15"/>
        <v>4.5986841056587464E-2</v>
      </c>
      <c r="P71" s="18">
        <f t="shared" ca="1" si="21"/>
        <v>0.76655722107009139</v>
      </c>
      <c r="Q71" s="9">
        <f t="shared" ca="1" si="22"/>
        <v>0</v>
      </c>
      <c r="R71" s="9">
        <f t="shared" ca="1" si="16"/>
        <v>4.76808247921994E-2</v>
      </c>
    </row>
    <row r="72" spans="1:18" x14ac:dyDescent="0.2">
      <c r="A72" s="8">
        <v>68</v>
      </c>
      <c r="B72" s="3">
        <f t="shared" ca="1" si="17"/>
        <v>0.20608267486809184</v>
      </c>
      <c r="C72" s="9">
        <f t="shared" ca="1" si="23"/>
        <v>1.6026107477454357E-4</v>
      </c>
      <c r="D72" s="9">
        <f t="shared" ca="1" si="24"/>
        <v>4.7841085866973942E-2</v>
      </c>
      <c r="E72" s="9">
        <f t="shared" ca="1" si="25"/>
        <v>0</v>
      </c>
      <c r="F72" s="9">
        <f t="shared" ca="1" si="26"/>
        <v>0</v>
      </c>
      <c r="G72" s="9">
        <f t="shared" ca="1" si="27"/>
        <v>0</v>
      </c>
      <c r="J72" s="3">
        <f t="shared" ca="1" si="18"/>
        <v>0.25162811840848176</v>
      </c>
      <c r="K72" s="9">
        <f t="shared" ca="1" si="19"/>
        <v>2.0128837267470497E-4</v>
      </c>
      <c r="L72" s="9">
        <f t="shared" ca="1" si="14"/>
        <v>4.8042374239648647E-2</v>
      </c>
      <c r="M72" s="3">
        <f t="shared" ca="1" si="20"/>
        <v>0.90542928374022857</v>
      </c>
      <c r="N72" s="9">
        <f ca="1">IF(B72&gt;=0,-LN(1-M72)*$M$2,0)</f>
        <v>1.6377829195313768E-3</v>
      </c>
      <c r="O72" s="9">
        <f t="shared" ca="1" si="15"/>
        <v>4.9478868786505321E-2</v>
      </c>
      <c r="P72" s="18">
        <f t="shared" ca="1" si="21"/>
        <v>4.5207910238176163E-2</v>
      </c>
      <c r="Q72" s="9">
        <f t="shared" ca="1" si="22"/>
        <v>3.2126159207437337E-5</v>
      </c>
      <c r="R72" s="9">
        <f t="shared" ca="1" si="16"/>
        <v>4.7873212026181382E-2</v>
      </c>
    </row>
    <row r="73" spans="1:18" x14ac:dyDescent="0.2">
      <c r="A73" s="8">
        <v>69</v>
      </c>
      <c r="B73" s="3">
        <f t="shared" ca="1" si="17"/>
        <v>0.91000146301291218</v>
      </c>
      <c r="C73" s="9">
        <f t="shared" ca="1" si="23"/>
        <v>1.6721957392243204E-3</v>
      </c>
      <c r="D73" s="9">
        <f t="shared" ca="1" si="24"/>
        <v>4.9513281606198264E-2</v>
      </c>
      <c r="E73" s="9">
        <f t="shared" ca="1" si="25"/>
        <v>0</v>
      </c>
      <c r="F73" s="9">
        <f t="shared" ca="1" si="26"/>
        <v>0</v>
      </c>
      <c r="G73" s="9">
        <f t="shared" ca="1" si="27"/>
        <v>0</v>
      </c>
      <c r="J73" s="3">
        <f t="shared" ca="1" si="18"/>
        <v>0.70212267830650477</v>
      </c>
      <c r="K73" s="9">
        <f t="shared" ca="1" si="19"/>
        <v>0</v>
      </c>
      <c r="L73" s="9">
        <f t="shared" ca="1" si="14"/>
        <v>4.8042374239648647E-2</v>
      </c>
      <c r="M73" s="3">
        <f t="shared" ca="1" si="20"/>
        <v>0.64754679500073953</v>
      </c>
      <c r="N73" s="9">
        <f ca="1">IF(B73&gt;=0,-LN(1-M73)*$M$2,0)</f>
        <v>7.2419265091476254E-4</v>
      </c>
      <c r="O73" s="9">
        <f t="shared" ca="1" si="15"/>
        <v>5.0237474257113029E-2</v>
      </c>
      <c r="P73" s="18">
        <f t="shared" ca="1" si="21"/>
        <v>0.26596463184177221</v>
      </c>
      <c r="Q73" s="9">
        <f t="shared" ca="1" si="22"/>
        <v>0</v>
      </c>
      <c r="R73" s="9">
        <f t="shared" ca="1" si="16"/>
        <v>4.9513281606198264E-2</v>
      </c>
    </row>
    <row r="74" spans="1:18" x14ac:dyDescent="0.2">
      <c r="A74" s="8">
        <v>70</v>
      </c>
      <c r="B74" s="3">
        <f t="shared" ca="1" si="17"/>
        <v>0.98379233888984008</v>
      </c>
      <c r="C74" s="9">
        <f t="shared" ca="1" si="23"/>
        <v>2.8626883614548604E-3</v>
      </c>
      <c r="D74" s="9">
        <f t="shared" ca="1" si="24"/>
        <v>5.2375969967653126E-2</v>
      </c>
      <c r="E74" s="9">
        <f ca="1">IF(B74&lt;0.33,MAX(L73,D74)-D74,0)</f>
        <v>0</v>
      </c>
      <c r="F74" s="9">
        <f t="shared" ca="1" si="26"/>
        <v>0</v>
      </c>
      <c r="G74" s="9">
        <f t="shared" ca="1" si="27"/>
        <v>0</v>
      </c>
      <c r="J74" s="3">
        <f t="shared" ca="1" si="18"/>
        <v>0.84748170413310664</v>
      </c>
      <c r="K74" s="9">
        <f t="shared" ca="1" si="19"/>
        <v>0</v>
      </c>
      <c r="L74" s="9">
        <f t="shared" ca="1" si="14"/>
        <v>4.8042374239648647E-2</v>
      </c>
      <c r="M74" s="3">
        <f t="shared" ca="1" si="20"/>
        <v>5.2367318987689537E-2</v>
      </c>
      <c r="N74" s="9">
        <f ca="1">IF(B74&gt;=0,-LN(1-M74)*$M$2,0)</f>
        <v>3.7352999373994852E-5</v>
      </c>
      <c r="O74" s="9">
        <f t="shared" ca="1" si="15"/>
        <v>5.0237474257113029E-2</v>
      </c>
      <c r="P74" s="18">
        <f t="shared" ca="1" si="21"/>
        <v>0.70526379128536276</v>
      </c>
      <c r="Q74" s="9">
        <f t="shared" ca="1" si="22"/>
        <v>0</v>
      </c>
      <c r="R74" s="9">
        <f t="shared" ca="1" si="16"/>
        <v>5.2375969967653126E-2</v>
      </c>
    </row>
    <row r="75" spans="1:18" x14ac:dyDescent="0.2">
      <c r="A75" s="8">
        <v>71</v>
      </c>
      <c r="B75" s="3">
        <f t="shared" ca="1" si="17"/>
        <v>0.70343477056081805</v>
      </c>
      <c r="C75" s="9">
        <f t="shared" ca="1" si="23"/>
        <v>8.440889490498977E-4</v>
      </c>
      <c r="D75" s="9">
        <f t="shared" ca="1" si="24"/>
        <v>5.3220058916703027E-2</v>
      </c>
      <c r="E75" s="9">
        <f ca="1">IF(B75&lt;0.33,MAX(L74,D75)-D75,0)</f>
        <v>0</v>
      </c>
      <c r="F75" s="9">
        <f t="shared" ca="1" si="26"/>
        <v>0</v>
      </c>
      <c r="G75" s="9">
        <f t="shared" ca="1" si="27"/>
        <v>0</v>
      </c>
      <c r="J75" s="3">
        <f t="shared" ca="1" si="18"/>
        <v>0.4883044971723085</v>
      </c>
      <c r="K75" s="9">
        <f t="shared" ca="1" si="19"/>
        <v>0</v>
      </c>
      <c r="L75" s="9">
        <f t="shared" ca="1" si="14"/>
        <v>4.8042374239648647E-2</v>
      </c>
      <c r="M75" s="3">
        <f t="shared" ca="1" si="20"/>
        <v>0.2569242923544679</v>
      </c>
      <c r="N75" s="9">
        <f ca="1">IF(B75&gt;=0,-LN(1-M75)*$M$2,0)</f>
        <v>2.0622037841122389E-4</v>
      </c>
      <c r="O75" s="9">
        <f t="shared" ca="1" si="15"/>
        <v>5.3426279295114253E-2</v>
      </c>
      <c r="P75" s="18">
        <f t="shared" ca="1" si="21"/>
        <v>0.97121096725702316</v>
      </c>
      <c r="Q75" s="9">
        <f t="shared" ca="1" si="22"/>
        <v>0</v>
      </c>
      <c r="R75" s="9">
        <f t="shared" ca="1" si="16"/>
        <v>5.3220058916703027E-2</v>
      </c>
    </row>
    <row r="76" spans="1:18" x14ac:dyDescent="0.2">
      <c r="A76" s="8">
        <v>72</v>
      </c>
      <c r="B76" s="3">
        <f t="shared" ca="1" si="17"/>
        <v>0.27004448187968488</v>
      </c>
      <c r="C76" s="9">
        <f t="shared" ca="1" si="23"/>
        <v>2.1859144498473398E-4</v>
      </c>
      <c r="D76" s="9">
        <f t="shared" ca="1" si="24"/>
        <v>5.343865036168776E-2</v>
      </c>
      <c r="E76" s="9">
        <f ca="1">IF(B76&lt;0.33,MAX(L75,D76)-D76,0)</f>
        <v>0</v>
      </c>
      <c r="F76" s="9">
        <f t="shared" ca="1" si="26"/>
        <v>0</v>
      </c>
      <c r="G76" s="9">
        <f t="shared" ca="1" si="27"/>
        <v>0</v>
      </c>
      <c r="J76" s="3">
        <f t="shared" ca="1" si="18"/>
        <v>0.42635318529795629</v>
      </c>
      <c r="K76" s="9">
        <f t="shared" ca="1" si="19"/>
        <v>3.8593151210955588E-4</v>
      </c>
      <c r="L76" s="9">
        <f t="shared" ca="1" si="14"/>
        <v>5.3824581873797316E-2</v>
      </c>
      <c r="M76" s="3">
        <f t="shared" ca="1" si="20"/>
        <v>0.35689445089873006</v>
      </c>
      <c r="N76" s="9">
        <f ca="1">IF(B76&gt;=0,-LN(1-M76)*$M$2,0)</f>
        <v>3.0656001194649966E-4</v>
      </c>
      <c r="O76" s="9">
        <f t="shared" ca="1" si="15"/>
        <v>5.3745210373634257E-2</v>
      </c>
      <c r="P76" s="18">
        <f t="shared" ca="1" si="21"/>
        <v>5.0100637165650386E-2</v>
      </c>
      <c r="Q76" s="9">
        <f t="shared" ca="1" si="22"/>
        <v>3.5693912401053736E-5</v>
      </c>
      <c r="R76" s="9">
        <f t="shared" ca="1" si="16"/>
        <v>5.3474344274088814E-2</v>
      </c>
    </row>
    <row r="77" spans="1:18" x14ac:dyDescent="0.2">
      <c r="A77" s="8">
        <v>73</v>
      </c>
      <c r="B77" s="3">
        <f t="shared" ca="1" si="17"/>
        <v>0.60460294045481811</v>
      </c>
      <c r="C77" s="9">
        <f t="shared" ca="1" si="23"/>
        <v>6.4435055898048052E-4</v>
      </c>
      <c r="D77" s="9">
        <f t="shared" ca="1" si="24"/>
        <v>5.4083000920668242E-2</v>
      </c>
      <c r="E77" s="9">
        <f ca="1">IF(B77&lt;0.33,MAX(L76,D77)-D77,0)</f>
        <v>0</v>
      </c>
      <c r="F77" s="9">
        <f t="shared" ca="1" si="26"/>
        <v>0</v>
      </c>
      <c r="G77" s="9">
        <f t="shared" ca="1" si="27"/>
        <v>0</v>
      </c>
      <c r="J77" s="3">
        <f t="shared" ca="1" si="18"/>
        <v>0.13303521323543011</v>
      </c>
      <c r="K77" s="9">
        <f t="shared" ca="1" si="19"/>
        <v>0</v>
      </c>
      <c r="L77" s="9">
        <f t="shared" ca="1" si="14"/>
        <v>5.3824581873797316E-2</v>
      </c>
      <c r="M77" s="3">
        <f t="shared" ca="1" si="20"/>
        <v>0.21508277754393235</v>
      </c>
      <c r="N77" s="9">
        <f ca="1">IF(B77&gt;=0,-LN(1-M77)*$M$2,0)</f>
        <v>1.6817848323640741E-4</v>
      </c>
      <c r="O77" s="9">
        <f t="shared" ca="1" si="15"/>
        <v>5.3745210373634257E-2</v>
      </c>
      <c r="P77" s="18">
        <f t="shared" ca="1" si="21"/>
        <v>0.58142459788567002</v>
      </c>
      <c r="Q77" s="9">
        <f t="shared" ca="1" si="22"/>
        <v>0</v>
      </c>
      <c r="R77" s="9">
        <f t="shared" ca="1" si="16"/>
        <v>5.4083000920668242E-2</v>
      </c>
    </row>
    <row r="78" spans="1:18" x14ac:dyDescent="0.2">
      <c r="A78" s="8">
        <v>74</v>
      </c>
      <c r="B78" s="3">
        <f t="shared" ca="1" si="17"/>
        <v>0.84689361364389915</v>
      </c>
      <c r="C78" s="9">
        <f t="shared" ca="1" si="23"/>
        <v>1.3032099052519082E-3</v>
      </c>
      <c r="D78" s="9">
        <f ca="1">D77+C78</f>
        <v>5.538621082592015E-2</v>
      </c>
      <c r="E78" s="9">
        <f ca="1">IF(B78&lt;0.33,MAX(L77,D78)-D78,0)</f>
        <v>0</v>
      </c>
      <c r="F78" s="9">
        <f t="shared" ca="1" si="26"/>
        <v>0</v>
      </c>
      <c r="G78" s="9">
        <f t="shared" ca="1" si="27"/>
        <v>0</v>
      </c>
      <c r="J78" s="3">
        <f t="shared" ca="1" si="18"/>
        <v>0.79809980625847221</v>
      </c>
      <c r="K78" s="9">
        <f t="shared" ca="1" si="19"/>
        <v>0</v>
      </c>
      <c r="L78" s="9">
        <f t="shared" ca="1" si="14"/>
        <v>5.3824581873797316E-2</v>
      </c>
      <c r="M78" s="3">
        <f t="shared" ca="1" si="20"/>
        <v>0.72385810768746073</v>
      </c>
      <c r="N78" s="9">
        <f ca="1">IF(B78&gt;=0,-LN(1-M78)*$M$2,0)</f>
        <v>8.9363919638109726E-4</v>
      </c>
      <c r="O78" s="9">
        <f t="shared" ca="1" si="15"/>
        <v>5.627985002230125E-2</v>
      </c>
      <c r="P78" s="18">
        <f t="shared" ca="1" si="21"/>
        <v>0.30459583882020869</v>
      </c>
      <c r="Q78" s="9">
        <f t="shared" ca="1" si="22"/>
        <v>0</v>
      </c>
      <c r="R78" s="9">
        <f t="shared" ca="1" si="16"/>
        <v>5.538621082592015E-2</v>
      </c>
    </row>
    <row r="79" spans="1:18" x14ac:dyDescent="0.2">
      <c r="A79" s="8">
        <v>75</v>
      </c>
      <c r="B79" s="3">
        <f t="shared" ca="1" si="17"/>
        <v>0.83572226455251009</v>
      </c>
      <c r="C79" s="9">
        <f t="shared" ca="1" si="23"/>
        <v>1.254303315764533E-3</v>
      </c>
      <c r="D79" s="9">
        <f t="shared" ca="1" si="24"/>
        <v>5.6640514141684681E-2</v>
      </c>
      <c r="E79" s="9">
        <f t="shared" ca="1" si="25"/>
        <v>0</v>
      </c>
      <c r="F79" s="9">
        <f t="shared" ca="1" si="26"/>
        <v>0</v>
      </c>
      <c r="G79" s="9">
        <f t="shared" ca="1" si="27"/>
        <v>0</v>
      </c>
      <c r="J79" s="3">
        <f t="shared" ca="1" si="18"/>
        <v>0.22911872484589424</v>
      </c>
      <c r="K79" s="9">
        <f t="shared" ca="1" si="19"/>
        <v>0</v>
      </c>
      <c r="L79" s="9">
        <f t="shared" ca="1" si="14"/>
        <v>5.3824581873797316E-2</v>
      </c>
      <c r="M79" s="3">
        <f t="shared" ca="1" si="20"/>
        <v>0.90147018729010508</v>
      </c>
      <c r="N79" s="9">
        <f ca="1">IF(B79&gt;=0,-LN(1-M79)*$M$2,0)</f>
        <v>1.6093028538145906E-3</v>
      </c>
      <c r="O79" s="9">
        <f t="shared" ca="1" si="15"/>
        <v>5.8249816995499269E-2</v>
      </c>
      <c r="P79" s="18">
        <f t="shared" ca="1" si="21"/>
        <v>8.7986093946215593E-2</v>
      </c>
      <c r="Q79" s="9">
        <f t="shared" ca="1" si="22"/>
        <v>0</v>
      </c>
      <c r="R79" s="9">
        <f t="shared" ca="1" si="16"/>
        <v>5.6640514141684681E-2</v>
      </c>
    </row>
    <row r="80" spans="1:18" x14ac:dyDescent="0.2">
      <c r="A80" s="8">
        <v>76</v>
      </c>
      <c r="B80" s="3">
        <f t="shared" ca="1" si="17"/>
        <v>0.87880584181455168</v>
      </c>
      <c r="C80" s="9">
        <f t="shared" ca="1" si="23"/>
        <v>1.4655287543740283E-3</v>
      </c>
      <c r="D80" s="9">
        <f t="shared" ca="1" si="24"/>
        <v>5.810604289605871E-2</v>
      </c>
      <c r="E80" s="9">
        <f t="shared" ca="1" si="25"/>
        <v>0</v>
      </c>
      <c r="F80" s="9">
        <f t="shared" ca="1" si="26"/>
        <v>1.4377409944055924E-4</v>
      </c>
      <c r="G80" s="9">
        <f t="shared" ca="1" si="27"/>
        <v>0</v>
      </c>
      <c r="J80" s="3">
        <f t="shared" ca="1" si="18"/>
        <v>0.82388599139257135</v>
      </c>
      <c r="K80" s="9">
        <f t="shared" ca="1" si="19"/>
        <v>0</v>
      </c>
      <c r="L80" s="9">
        <f t="shared" ca="1" si="14"/>
        <v>5.3824581873797316E-2</v>
      </c>
      <c r="M80" s="3">
        <f t="shared" ca="1" si="20"/>
        <v>0.22517389988279235</v>
      </c>
      <c r="N80" s="9">
        <f ca="1">IF(B80&gt;=0,-LN(1-M80)*$M$2,0)</f>
        <v>1.7716434843947627E-4</v>
      </c>
      <c r="O80" s="9">
        <f t="shared" ca="1" si="15"/>
        <v>5.8249816995499269E-2</v>
      </c>
      <c r="P80" s="18">
        <f t="shared" ca="1" si="21"/>
        <v>0.88953784914417233</v>
      </c>
      <c r="Q80" s="9">
        <f t="shared" ca="1" si="22"/>
        <v>0</v>
      </c>
      <c r="R80" s="9">
        <f t="shared" ca="1" si="16"/>
        <v>5.810604289605871E-2</v>
      </c>
    </row>
    <row r="81" spans="1:18" x14ac:dyDescent="0.2">
      <c r="A81" s="8">
        <v>77</v>
      </c>
      <c r="B81" s="3">
        <f t="shared" ca="1" si="17"/>
        <v>0.14535933590488848</v>
      </c>
      <c r="C81" s="9">
        <f t="shared" ca="1" si="23"/>
        <v>1.0907928770708388E-4</v>
      </c>
      <c r="D81" s="9">
        <f t="shared" ca="1" si="24"/>
        <v>5.8215122183765795E-2</v>
      </c>
      <c r="E81" s="9">
        <f t="shared" ca="1" si="25"/>
        <v>0</v>
      </c>
      <c r="F81" s="9">
        <f t="shared" ca="1" si="26"/>
        <v>0</v>
      </c>
      <c r="G81" s="9">
        <f t="shared" ca="1" si="27"/>
        <v>0</v>
      </c>
      <c r="J81" s="3">
        <f t="shared" ca="1" si="18"/>
        <v>0.47621902638520852</v>
      </c>
      <c r="K81" s="9">
        <f t="shared" ca="1" si="19"/>
        <v>4.4908449397758034E-4</v>
      </c>
      <c r="L81" s="9">
        <f t="shared" ca="1" si="14"/>
        <v>5.8664206677743379E-2</v>
      </c>
      <c r="M81" s="3">
        <f t="shared" ca="1" si="20"/>
        <v>0.80323735428484144</v>
      </c>
      <c r="N81" s="9">
        <f ca="1">IF(B81&gt;=0,-LN(1-M81)*$M$2,0)</f>
        <v>1.1289980005123642E-3</v>
      </c>
      <c r="O81" s="9">
        <f t="shared" ca="1" si="15"/>
        <v>5.9344120184278162E-2</v>
      </c>
      <c r="P81" s="18">
        <f t="shared" ca="1" si="21"/>
        <v>0.92747795050981319</v>
      </c>
      <c r="Q81" s="9">
        <f t="shared" ca="1" si="22"/>
        <v>1.8221282169866714E-3</v>
      </c>
      <c r="R81" s="9">
        <f t="shared" ca="1" si="16"/>
        <v>6.0037250400752466E-2</v>
      </c>
    </row>
    <row r="82" spans="1:18" x14ac:dyDescent="0.2">
      <c r="A82" s="8">
        <v>78</v>
      </c>
      <c r="B82" s="3">
        <f t="shared" ca="1" si="17"/>
        <v>0.68949996858268359</v>
      </c>
      <c r="C82" s="9">
        <f t="shared" ca="1" si="23"/>
        <v>8.1220227529557305E-4</v>
      </c>
      <c r="D82" s="9">
        <f t="shared" ca="1" si="24"/>
        <v>5.9027324459061371E-2</v>
      </c>
      <c r="E82" s="9">
        <f t="shared" ca="1" si="25"/>
        <v>0</v>
      </c>
      <c r="F82" s="9">
        <f t="shared" ca="1" si="26"/>
        <v>3.1679572521679106E-4</v>
      </c>
      <c r="G82" s="9">
        <f t="shared" ca="1" si="27"/>
        <v>0</v>
      </c>
      <c r="J82" s="3">
        <f t="shared" ca="1" si="18"/>
        <v>0.87155114160408487</v>
      </c>
      <c r="K82" s="9">
        <f t="shared" ca="1" si="19"/>
        <v>0</v>
      </c>
      <c r="L82" s="9">
        <f t="shared" ca="1" si="14"/>
        <v>5.8664206677743379E-2</v>
      </c>
      <c r="M82" s="3">
        <f t="shared" ca="1" si="20"/>
        <v>0.4755417533099382</v>
      </c>
      <c r="N82" s="9">
        <f ca="1">IF(B82&gt;=0,-LN(1-M82)*$M$2,0)</f>
        <v>4.4818712516933622E-4</v>
      </c>
      <c r="O82" s="9">
        <f t="shared" ca="1" si="15"/>
        <v>5.9792307309447498E-2</v>
      </c>
      <c r="P82" s="18">
        <f t="shared" ca="1" si="21"/>
        <v>0.80329509951713918</v>
      </c>
      <c r="Q82" s="9">
        <f t="shared" ca="1" si="22"/>
        <v>0</v>
      </c>
      <c r="R82" s="9">
        <f t="shared" ca="1" si="16"/>
        <v>5.9027324459061371E-2</v>
      </c>
    </row>
    <row r="83" spans="1:18" x14ac:dyDescent="0.2">
      <c r="A83" s="8">
        <v>79</v>
      </c>
      <c r="B83" s="3">
        <f t="shared" ca="1" si="17"/>
        <v>2.0917047050100557E-2</v>
      </c>
      <c r="C83" s="9">
        <f t="shared" ca="1" si="23"/>
        <v>1.4679797022502319E-5</v>
      </c>
      <c r="D83" s="9">
        <f t="shared" ca="1" si="24"/>
        <v>5.9042004256083871E-2</v>
      </c>
      <c r="E83" s="9">
        <f t="shared" ca="1" si="25"/>
        <v>0</v>
      </c>
      <c r="F83" s="9">
        <f t="shared" ca="1" si="26"/>
        <v>0</v>
      </c>
      <c r="G83" s="9">
        <f t="shared" ca="1" si="27"/>
        <v>0</v>
      </c>
      <c r="J83" s="3">
        <f t="shared" ca="1" si="18"/>
        <v>0.29673829078052316</v>
      </c>
      <c r="K83" s="9">
        <f t="shared" ca="1" si="19"/>
        <v>2.4446262611018424E-4</v>
      </c>
      <c r="L83" s="9">
        <f t="shared" ca="1" si="14"/>
        <v>5.9286466882194057E-2</v>
      </c>
      <c r="M83" s="3">
        <f t="shared" ca="1" si="20"/>
        <v>0.61014285999058104</v>
      </c>
      <c r="N83" s="9">
        <f ca="1">IF(B83&gt;=0,-LN(1-M83)*$M$2,0)</f>
        <v>6.5414924627336371E-4</v>
      </c>
      <c r="O83" s="9">
        <f t="shared" ca="1" si="15"/>
        <v>5.9696153502357234E-2</v>
      </c>
      <c r="P83" s="18">
        <f t="shared" ca="1" si="21"/>
        <v>0.11803352794641198</v>
      </c>
      <c r="Q83" s="9">
        <f t="shared" ca="1" si="22"/>
        <v>8.7223081418446978E-5</v>
      </c>
      <c r="R83" s="9">
        <f t="shared" ca="1" si="16"/>
        <v>5.9129227337502317E-2</v>
      </c>
    </row>
    <row r="84" spans="1:18" x14ac:dyDescent="0.2">
      <c r="A84" s="8">
        <v>80</v>
      </c>
      <c r="B84" s="3">
        <f t="shared" ca="1" si="17"/>
        <v>2.9029206568163546E-2</v>
      </c>
      <c r="C84" s="9">
        <f t="shared" ca="1" si="23"/>
        <v>2.045756249871339E-5</v>
      </c>
      <c r="D84" s="9">
        <f t="shared" ca="1" si="24"/>
        <v>5.9062461818582587E-2</v>
      </c>
      <c r="E84" s="9">
        <f t="shared" ca="1" si="25"/>
        <v>2.240050636114696E-4</v>
      </c>
      <c r="F84" s="9">
        <f t="shared" ca="1" si="26"/>
        <v>0</v>
      </c>
      <c r="G84" s="9">
        <f t="shared" ca="1" si="27"/>
        <v>6.6765518919729983E-5</v>
      </c>
      <c r="J84" s="3">
        <f t="shared" ca="1" si="18"/>
        <v>0.34415026885072997</v>
      </c>
      <c r="K84" s="9">
        <f t="shared" ca="1" si="19"/>
        <v>2.9293304489460387E-4</v>
      </c>
      <c r="L84" s="9">
        <f t="shared" ca="1" si="14"/>
        <v>5.9579399927088661E-2</v>
      </c>
      <c r="M84" s="3">
        <f t="shared" ca="1" si="20"/>
        <v>0.65468722285674619</v>
      </c>
      <c r="N84" s="9">
        <f ca="1">IF(B84&gt;=0,-LN(1-M84)*$M$2,0)</f>
        <v>7.3840602239547799E-4</v>
      </c>
      <c r="O84" s="9">
        <f t="shared" ca="1" si="15"/>
        <v>5.9800867840978066E-2</v>
      </c>
      <c r="P84" s="18">
        <f t="shared" ca="1" si="21"/>
        <v>6.5747168751096319E-2</v>
      </c>
      <c r="Q84" s="9">
        <f t="shared" ca="1" si="22"/>
        <v>4.7227902858719408E-5</v>
      </c>
      <c r="R84" s="9">
        <f t="shared" ca="1" si="16"/>
        <v>5.9176455240361039E-2</v>
      </c>
    </row>
    <row r="85" spans="1:18" x14ac:dyDescent="0.2">
      <c r="A85" s="8">
        <v>81</v>
      </c>
      <c r="B85" s="3">
        <f t="shared" ca="1" si="17"/>
        <v>0.83668423383135848</v>
      </c>
      <c r="C85" s="9">
        <f t="shared" ca="1" si="23"/>
        <v>1.2583817613885206E-3</v>
      </c>
      <c r="D85" s="9">
        <f t="shared" ca="1" si="24"/>
        <v>6.0320843579971105E-2</v>
      </c>
      <c r="E85" s="9">
        <f t="shared" ca="1" si="25"/>
        <v>0</v>
      </c>
      <c r="F85" s="9">
        <f t="shared" ca="1" si="26"/>
        <v>0</v>
      </c>
      <c r="G85" s="9">
        <f t="shared" ca="1" si="27"/>
        <v>0</v>
      </c>
      <c r="J85" s="3">
        <f t="shared" ca="1" si="18"/>
        <v>0.70054661452066092</v>
      </c>
      <c r="K85" s="9">
        <f t="shared" ca="1" si="19"/>
        <v>0</v>
      </c>
      <c r="L85" s="9">
        <f t="shared" ca="1" si="14"/>
        <v>5.9579399927088661E-2</v>
      </c>
      <c r="M85" s="3">
        <f t="shared" ca="1" si="20"/>
        <v>0.87772239689042386</v>
      </c>
      <c r="N85" s="9">
        <f ca="1">IF(B85&gt;=0,-LN(1-M85)*$M$2,0)</f>
        <v>1.4593481831993271E-3</v>
      </c>
      <c r="O85" s="9">
        <f t="shared" ca="1" si="15"/>
        <v>6.1780191763170435E-2</v>
      </c>
      <c r="P85" s="18">
        <f t="shared" ca="1" si="21"/>
        <v>0.83774339316155055</v>
      </c>
      <c r="Q85" s="9">
        <f t="shared" ca="1" si="22"/>
        <v>0</v>
      </c>
      <c r="R85" s="9">
        <f t="shared" ca="1" si="16"/>
        <v>6.0320843579971105E-2</v>
      </c>
    </row>
    <row r="86" spans="1:18" x14ac:dyDescent="0.2">
      <c r="A86" s="8">
        <v>82</v>
      </c>
      <c r="B86" s="3">
        <f t="shared" ca="1" si="17"/>
        <v>0.14916248479149152</v>
      </c>
      <c r="C86" s="9">
        <f t="shared" ca="1" si="23"/>
        <v>1.1217646013126313E-4</v>
      </c>
      <c r="D86" s="9">
        <f t="shared" ca="1" si="24"/>
        <v>6.043302004010237E-2</v>
      </c>
      <c r="E86" s="9">
        <f t="shared" ca="1" si="25"/>
        <v>0</v>
      </c>
      <c r="F86" s="9">
        <f t="shared" ca="1" si="26"/>
        <v>0</v>
      </c>
      <c r="G86" s="9">
        <f t="shared" ca="1" si="27"/>
        <v>0</v>
      </c>
      <c r="J86" s="3">
        <f t="shared" ca="1" si="18"/>
        <v>0.11991692761455763</v>
      </c>
      <c r="K86" s="9">
        <f t="shared" ca="1" si="19"/>
        <v>8.8707621893974417E-5</v>
      </c>
      <c r="L86" s="9">
        <f t="shared" ca="1" si="14"/>
        <v>6.0521727661996344E-2</v>
      </c>
      <c r="M86" s="3">
        <f t="shared" ca="1" si="20"/>
        <v>2.0135857629437925E-2</v>
      </c>
      <c r="N86" s="9">
        <f ca="1">IF(B86&gt;=0,-LN(1-M86)*$M$2,0)</f>
        <v>1.4125935528957541E-5</v>
      </c>
      <c r="O86" s="9">
        <f t="shared" ca="1" si="15"/>
        <v>6.1780191763170435E-2</v>
      </c>
      <c r="P86" s="18">
        <f t="shared" ca="1" si="21"/>
        <v>0.13824291069655048</v>
      </c>
      <c r="Q86" s="9">
        <f t="shared" ca="1" si="22"/>
        <v>1.033207270716279E-4</v>
      </c>
      <c r="R86" s="9">
        <f t="shared" ca="1" si="16"/>
        <v>6.0536340767173999E-2</v>
      </c>
    </row>
    <row r="87" spans="1:18" x14ac:dyDescent="0.2">
      <c r="A87" s="8">
        <v>83</v>
      </c>
      <c r="B87" s="3">
        <f t="shared" ca="1" si="17"/>
        <v>0.84891194781809776</v>
      </c>
      <c r="C87" s="9">
        <f t="shared" ca="1" si="23"/>
        <v>1.3124253368661455E-3</v>
      </c>
      <c r="D87" s="9">
        <f t="shared" ca="1" si="24"/>
        <v>6.1745445376968515E-2</v>
      </c>
      <c r="E87" s="9">
        <f t="shared" ca="1" si="25"/>
        <v>0</v>
      </c>
      <c r="F87" s="9">
        <f t="shared" ca="1" si="26"/>
        <v>3.4746386201919832E-5</v>
      </c>
      <c r="G87" s="9">
        <f t="shared" ca="1" si="27"/>
        <v>0</v>
      </c>
      <c r="J87" s="3">
        <f t="shared" ca="1" si="18"/>
        <v>2.4650824295465057E-2</v>
      </c>
      <c r="K87" s="9">
        <f t="shared" ca="1" si="19"/>
        <v>0</v>
      </c>
      <c r="L87" s="9">
        <f t="shared" ca="1" si="14"/>
        <v>6.0521727661996344E-2</v>
      </c>
      <c r="M87" s="3">
        <f t="shared" ca="1" si="20"/>
        <v>0.39452524384171406</v>
      </c>
      <c r="N87" s="9">
        <f ca="1">IF(B87&gt;=0,-LN(1-M87)*$M$2,0)</f>
        <v>3.4843222761180091E-4</v>
      </c>
      <c r="O87" s="9">
        <f t="shared" ca="1" si="15"/>
        <v>6.2128623990782235E-2</v>
      </c>
      <c r="P87" s="18">
        <f t="shared" ca="1" si="21"/>
        <v>0.54313278495875894</v>
      </c>
      <c r="Q87" s="9">
        <f t="shared" ca="1" si="22"/>
        <v>0</v>
      </c>
      <c r="R87" s="9">
        <f t="shared" ca="1" si="16"/>
        <v>6.1745445376968515E-2</v>
      </c>
    </row>
    <row r="88" spans="1:18" x14ac:dyDescent="0.2">
      <c r="A88" s="8">
        <v>84</v>
      </c>
      <c r="B88" s="3">
        <f t="shared" ca="1" si="17"/>
        <v>0.37409058227288716</v>
      </c>
      <c r="C88" s="9">
        <f t="shared" ca="1" si="23"/>
        <v>3.2538167949204419E-4</v>
      </c>
      <c r="D88" s="9">
        <f t="shared" ca="1" si="24"/>
        <v>6.207082705646056E-2</v>
      </c>
      <c r="E88" s="9">
        <f t="shared" ca="1" si="25"/>
        <v>0</v>
      </c>
      <c r="F88" s="9">
        <f t="shared" ca="1" si="26"/>
        <v>5.7796934321674431E-5</v>
      </c>
      <c r="G88" s="9">
        <f t="shared" ca="1" si="27"/>
        <v>0</v>
      </c>
      <c r="J88" s="3">
        <f t="shared" ca="1" si="18"/>
        <v>0.82690903185839149</v>
      </c>
      <c r="K88" s="9">
        <f t="shared" ca="1" si="19"/>
        <v>0</v>
      </c>
      <c r="L88" s="9">
        <f t="shared" ca="1" si="14"/>
        <v>6.207082705646056E-2</v>
      </c>
      <c r="M88" s="3">
        <f t="shared" ca="1" si="20"/>
        <v>0.30834084469435008</v>
      </c>
      <c r="N88" s="9">
        <f ca="1">IF(B88&gt;=0,-LN(1-M88)*$M$2,0)</f>
        <v>2.5601527419685864E-4</v>
      </c>
      <c r="O88" s="9">
        <f t="shared" ca="1" si="15"/>
        <v>6.2384639264979093E-2</v>
      </c>
      <c r="P88" s="18">
        <f t="shared" ca="1" si="21"/>
        <v>0.40981432183864142</v>
      </c>
      <c r="Q88" s="9">
        <f t="shared" ca="1" si="22"/>
        <v>0</v>
      </c>
      <c r="R88" s="9">
        <f t="shared" ca="1" si="16"/>
        <v>6.207082705646056E-2</v>
      </c>
    </row>
    <row r="89" spans="1:18" x14ac:dyDescent="0.2">
      <c r="A89" s="8">
        <v>85</v>
      </c>
      <c r="B89" s="3">
        <f t="shared" ca="1" si="17"/>
        <v>0.16130410728706446</v>
      </c>
      <c r="C89" s="9">
        <f t="shared" ca="1" si="23"/>
        <v>1.2215770986821547E-4</v>
      </c>
      <c r="D89" s="9">
        <f t="shared" ca="1" si="24"/>
        <v>6.2192984766328778E-2</v>
      </c>
      <c r="E89" s="9">
        <f t="shared" ca="1" si="25"/>
        <v>0</v>
      </c>
      <c r="F89" s="9">
        <f t="shared" ca="1" si="26"/>
        <v>0</v>
      </c>
      <c r="G89" s="9">
        <f t="shared" ca="1" si="27"/>
        <v>0</v>
      </c>
      <c r="J89" s="3">
        <f t="shared" ca="1" si="18"/>
        <v>9.5952142867011592E-2</v>
      </c>
      <c r="K89" s="9">
        <f t="shared" ca="1" si="19"/>
        <v>7.00506810311063E-5</v>
      </c>
      <c r="L89" s="9">
        <f t="shared" ca="1" si="14"/>
        <v>6.2263035447359887E-2</v>
      </c>
      <c r="M89" s="3">
        <f t="shared" ca="1" si="20"/>
        <v>0.64397221136923377</v>
      </c>
      <c r="N89" s="9">
        <f ca="1">IF(B89&gt;=0,-LN(1-M89)*$M$2,0)</f>
        <v>7.1718506473949974E-4</v>
      </c>
      <c r="O89" s="9">
        <f t="shared" ca="1" si="15"/>
        <v>6.2910169831068272E-2</v>
      </c>
      <c r="P89" s="18">
        <f t="shared" ca="1" si="21"/>
        <v>0.66639386739286133</v>
      </c>
      <c r="Q89" s="9">
        <f t="shared" ca="1" si="22"/>
        <v>7.6235710107749215E-4</v>
      </c>
      <c r="R89" s="9">
        <f t="shared" ca="1" si="16"/>
        <v>6.295534186740627E-2</v>
      </c>
    </row>
    <row r="90" spans="1:18" x14ac:dyDescent="0.2">
      <c r="A90" s="8">
        <v>86</v>
      </c>
      <c r="B90" s="3">
        <f t="shared" ca="1" si="17"/>
        <v>0.82499956770206839</v>
      </c>
      <c r="C90" s="9">
        <f t="shared" ca="1" si="23"/>
        <v>1.2103936352692911E-3</v>
      </c>
      <c r="D90" s="9">
        <f t="shared" ca="1" si="24"/>
        <v>6.3403378401598071E-2</v>
      </c>
      <c r="E90" s="9">
        <f t="shared" ca="1" si="25"/>
        <v>0</v>
      </c>
      <c r="F90" s="9">
        <f t="shared" ca="1" si="26"/>
        <v>0</v>
      </c>
      <c r="G90" s="9">
        <f t="shared" ca="1" si="27"/>
        <v>0</v>
      </c>
      <c r="J90" s="3">
        <f t="shared" ca="1" si="18"/>
        <v>0.1315976535016955</v>
      </c>
      <c r="K90" s="9">
        <f t="shared" ca="1" si="19"/>
        <v>0</v>
      </c>
      <c r="L90" s="9">
        <f t="shared" ca="1" si="14"/>
        <v>6.2263035447359887E-2</v>
      </c>
      <c r="M90" s="3">
        <f t="shared" ca="1" si="20"/>
        <v>0.87737165231708747</v>
      </c>
      <c r="N90" s="9">
        <f ca="1">IF(B90&gt;=0,-LN(1-M90)*$M$2,0)</f>
        <v>1.4573590703491595E-3</v>
      </c>
      <c r="O90" s="9">
        <f t="shared" ca="1" si="15"/>
        <v>6.4860737471947233E-2</v>
      </c>
      <c r="P90" s="18">
        <f t="shared" ca="1" si="21"/>
        <v>0.57106488788439291</v>
      </c>
      <c r="Q90" s="9">
        <f t="shared" ca="1" si="22"/>
        <v>0</v>
      </c>
      <c r="R90" s="9">
        <f t="shared" ca="1" si="16"/>
        <v>6.3403378401598071E-2</v>
      </c>
    </row>
    <row r="91" spans="1:18" x14ac:dyDescent="0.2">
      <c r="A91" s="8">
        <v>87</v>
      </c>
      <c r="B91" s="3">
        <f t="shared" ca="1" si="17"/>
        <v>0.88132306736506971</v>
      </c>
      <c r="C91" s="9">
        <f t="shared" ca="1" si="23"/>
        <v>1.480104395535806E-3</v>
      </c>
      <c r="D91" s="9">
        <f t="shared" ca="1" si="24"/>
        <v>6.4883482797133879E-2</v>
      </c>
      <c r="E91" s="9">
        <f t="shared" ca="1" si="25"/>
        <v>0</v>
      </c>
      <c r="F91" s="9">
        <f t="shared" ca="1" si="26"/>
        <v>0</v>
      </c>
      <c r="G91" s="9">
        <f t="shared" ca="1" si="27"/>
        <v>0</v>
      </c>
      <c r="J91" s="3">
        <f t="shared" ca="1" si="18"/>
        <v>8.6819760789101919E-3</v>
      </c>
      <c r="K91" s="9">
        <f t="shared" ca="1" si="19"/>
        <v>0</v>
      </c>
      <c r="L91" s="9">
        <f t="shared" ca="1" si="14"/>
        <v>6.2263035447359887E-2</v>
      </c>
      <c r="M91" s="3">
        <f t="shared" ca="1" si="20"/>
        <v>0.82759658707985395</v>
      </c>
      <c r="N91" s="9">
        <f ca="1">IF(B91&gt;=0,-LN(1-M91)*$M$2,0)</f>
        <v>1.2207764752971695E-3</v>
      </c>
      <c r="O91" s="9">
        <f t="shared" ca="1" si="15"/>
        <v>6.6104259272431048E-2</v>
      </c>
      <c r="P91" s="18">
        <f t="shared" ca="1" si="21"/>
        <v>0.73162031232051783</v>
      </c>
      <c r="Q91" s="9">
        <f t="shared" ca="1" si="22"/>
        <v>0</v>
      </c>
      <c r="R91" s="9">
        <f t="shared" ca="1" si="16"/>
        <v>6.4883482797133879E-2</v>
      </c>
    </row>
    <row r="92" spans="1:18" x14ac:dyDescent="0.2">
      <c r="A92" s="8">
        <v>88</v>
      </c>
      <c r="B92" s="3">
        <f t="shared" ca="1" si="17"/>
        <v>0.34418512180632987</v>
      </c>
      <c r="C92" s="9">
        <f t="shared" ca="1" si="23"/>
        <v>2.929699498186555E-4</v>
      </c>
      <c r="D92" s="9">
        <f t="shared" ca="1" si="24"/>
        <v>6.5176452746952537E-2</v>
      </c>
      <c r="E92" s="9">
        <f t="shared" ca="1" si="25"/>
        <v>0</v>
      </c>
      <c r="F92" s="9">
        <f t="shared" ca="1" si="26"/>
        <v>9.2780652547851117E-4</v>
      </c>
      <c r="G92" s="9">
        <f t="shared" ca="1" si="27"/>
        <v>0</v>
      </c>
      <c r="J92" s="3">
        <f t="shared" ca="1" si="18"/>
        <v>0.40836559800421079</v>
      </c>
      <c r="K92" s="9">
        <f t="shared" ca="1" si="19"/>
        <v>0</v>
      </c>
      <c r="L92" s="9">
        <f t="shared" ca="1" si="14"/>
        <v>6.5176452746952537E-2</v>
      </c>
      <c r="M92" s="3">
        <f t="shared" ca="1" si="20"/>
        <v>0.86910039523606997</v>
      </c>
      <c r="N92" s="9">
        <f ca="1">IF(B92&gt;=0,-LN(1-M92)*$M$2,0)</f>
        <v>1.4120309898923219E-3</v>
      </c>
      <c r="O92" s="9">
        <f t="shared" ca="1" si="15"/>
        <v>6.7516290262323364E-2</v>
      </c>
      <c r="P92" s="18">
        <f t="shared" ca="1" si="21"/>
        <v>3.0302761959666302E-3</v>
      </c>
      <c r="Q92" s="9">
        <f t="shared" ca="1" si="22"/>
        <v>0</v>
      </c>
      <c r="R92" s="9">
        <f t="shared" ca="1" si="16"/>
        <v>6.5176452746952537E-2</v>
      </c>
    </row>
    <row r="93" spans="1:18" x14ac:dyDescent="0.2">
      <c r="A93" s="8">
        <v>89</v>
      </c>
      <c r="B93" s="3">
        <f t="shared" ca="1" si="17"/>
        <v>0.40972999369141905</v>
      </c>
      <c r="C93" s="9">
        <f t="shared" ca="1" si="23"/>
        <v>3.6609389510796096E-4</v>
      </c>
      <c r="D93" s="9">
        <f t="shared" ca="1" si="24"/>
        <v>6.5542546642060495E-2</v>
      </c>
      <c r="E93" s="9">
        <f t="shared" ca="1" si="25"/>
        <v>0</v>
      </c>
      <c r="F93" s="9">
        <f t="shared" ca="1" si="26"/>
        <v>1.9737436202628689E-3</v>
      </c>
      <c r="G93" s="9">
        <f t="shared" ca="1" si="27"/>
        <v>0</v>
      </c>
      <c r="J93" s="3">
        <f t="shared" ca="1" si="18"/>
        <v>0.51603109339478759</v>
      </c>
      <c r="K93" s="9">
        <f t="shared" ca="1" si="19"/>
        <v>0</v>
      </c>
      <c r="L93" s="9">
        <f t="shared" ca="1" si="14"/>
        <v>6.5542546642060495E-2</v>
      </c>
      <c r="M93" s="3">
        <f t="shared" ca="1" si="20"/>
        <v>0.63182071877837653</v>
      </c>
      <c r="N93" s="9">
        <f ca="1">IF(B93&gt;=0,-LN(1-M93)*$M$2,0)</f>
        <v>6.9387866820335646E-4</v>
      </c>
      <c r="O93" s="9">
        <f t="shared" ca="1" si="15"/>
        <v>6.8210168930526727E-2</v>
      </c>
      <c r="P93" s="18">
        <f t="shared" ca="1" si="21"/>
        <v>0.80791389454024409</v>
      </c>
      <c r="Q93" s="9">
        <f t="shared" ca="1" si="22"/>
        <v>0</v>
      </c>
      <c r="R93" s="9">
        <f t="shared" ca="1" si="16"/>
        <v>6.5542546642060495E-2</v>
      </c>
    </row>
    <row r="94" spans="1:18" x14ac:dyDescent="0.2">
      <c r="A94" s="8">
        <v>90</v>
      </c>
      <c r="B94" s="3">
        <f t="shared" ca="1" si="17"/>
        <v>0.91479255417732697</v>
      </c>
      <c r="C94" s="9">
        <f t="shared" ca="1" si="23"/>
        <v>1.7101850393614277E-3</v>
      </c>
      <c r="D94" s="9">
        <f t="shared" ca="1" si="24"/>
        <v>6.7252731681421929E-2</v>
      </c>
      <c r="E94" s="9">
        <f t="shared" ca="1" si="25"/>
        <v>0</v>
      </c>
      <c r="F94" s="9">
        <f t="shared" ca="1" si="26"/>
        <v>9.5743724910479777E-4</v>
      </c>
      <c r="G94" s="9">
        <f t="shared" ca="1" si="27"/>
        <v>0</v>
      </c>
      <c r="J94" s="3">
        <f t="shared" ca="1" si="18"/>
        <v>0.26382263758924751</v>
      </c>
      <c r="K94" s="9">
        <f t="shared" ca="1" si="19"/>
        <v>0</v>
      </c>
      <c r="L94" s="9">
        <f t="shared" ca="1" si="14"/>
        <v>6.5542546642060495E-2</v>
      </c>
      <c r="M94" s="3">
        <f t="shared" ca="1" si="20"/>
        <v>0.58811587822458389</v>
      </c>
      <c r="N94" s="9">
        <f ca="1">IF(B94&gt;=0,-LN(1-M94)*$M$2,0)</f>
        <v>6.1598140765254945E-4</v>
      </c>
      <c r="O94" s="9">
        <f t="shared" ca="1" si="15"/>
        <v>6.8826150338179279E-2</v>
      </c>
      <c r="P94" s="18">
        <f t="shared" ca="1" si="21"/>
        <v>0.90621629511034318</v>
      </c>
      <c r="Q94" s="9">
        <f t="shared" ca="1" si="22"/>
        <v>0</v>
      </c>
      <c r="R94" s="9">
        <f t="shared" ca="1" si="16"/>
        <v>6.7252731681421929E-2</v>
      </c>
    </row>
    <row r="95" spans="1:18" x14ac:dyDescent="0.2">
      <c r="A95" s="8">
        <v>91</v>
      </c>
      <c r="B95" s="3">
        <f t="shared" ca="1" si="17"/>
        <v>0.18780870478521039</v>
      </c>
      <c r="C95" s="9">
        <f t="shared" ca="1" si="23"/>
        <v>1.4445790369889964E-4</v>
      </c>
      <c r="D95" s="9">
        <f t="shared" ca="1" si="24"/>
        <v>6.7397189585120823E-2</v>
      </c>
      <c r="E95" s="9">
        <f t="shared" ca="1" si="25"/>
        <v>0</v>
      </c>
      <c r="F95" s="9">
        <f t="shared" ca="1" si="26"/>
        <v>0</v>
      </c>
      <c r="G95" s="9">
        <f t="shared" ca="1" si="27"/>
        <v>0</v>
      </c>
      <c r="J95" s="3">
        <f t="shared" ca="1" si="18"/>
        <v>0.47887612351547626</v>
      </c>
      <c r="K95" s="9">
        <f t="shared" ca="1" si="19"/>
        <v>4.5261631855964365E-4</v>
      </c>
      <c r="L95" s="9">
        <f t="shared" ca="1" si="14"/>
        <v>6.7849805903680463E-2</v>
      </c>
      <c r="M95" s="3">
        <f t="shared" ca="1" si="20"/>
        <v>0.82770684420711227</v>
      </c>
      <c r="N95" s="9">
        <f ca="1">IF(B95&gt;=0,-LN(1-M95)*$M$2,0)</f>
        <v>1.2212207353162474E-3</v>
      </c>
      <c r="O95" s="9">
        <f t="shared" ca="1" si="15"/>
        <v>6.861841032043707E-2</v>
      </c>
      <c r="P95" s="18">
        <f t="shared" ca="1" si="21"/>
        <v>0.63939229299829226</v>
      </c>
      <c r="Q95" s="9">
        <f t="shared" ca="1" si="22"/>
        <v>7.0830874703085508E-4</v>
      </c>
      <c r="R95" s="9">
        <f t="shared" ca="1" si="16"/>
        <v>6.8105498332151682E-2</v>
      </c>
    </row>
    <row r="96" spans="1:18" x14ac:dyDescent="0.2">
      <c r="A96" s="8">
        <v>92</v>
      </c>
      <c r="B96" s="3">
        <f t="shared" ca="1" si="17"/>
        <v>0.76525492866743305</v>
      </c>
      <c r="C96" s="9">
        <f t="shared" ca="1" si="23"/>
        <v>1.0064271920156927E-3</v>
      </c>
      <c r="D96" s="9">
        <f ca="1">D95+C96</f>
        <v>6.8403616777136522E-2</v>
      </c>
      <c r="E96" s="9">
        <f t="shared" ca="1" si="25"/>
        <v>0</v>
      </c>
      <c r="F96" s="9">
        <f t="shared" ca="1" si="26"/>
        <v>2.1479354330054823E-4</v>
      </c>
      <c r="G96" s="9">
        <f t="shared" ca="1" si="27"/>
        <v>0</v>
      </c>
      <c r="J96" s="3">
        <f t="shared" ca="1" si="18"/>
        <v>0.40587288293479473</v>
      </c>
      <c r="K96" s="9">
        <f t="shared" ca="1" si="19"/>
        <v>0</v>
      </c>
      <c r="L96" s="9">
        <f t="shared" ca="1" si="14"/>
        <v>6.7849805903680463E-2</v>
      </c>
      <c r="M96" s="3">
        <f t="shared" ca="1" si="20"/>
        <v>0.23309359475159341</v>
      </c>
      <c r="N96" s="9">
        <f ca="1">IF(B96&gt;=0,-LN(1-M96)*$M$2,0)</f>
        <v>1.8429896674744463E-4</v>
      </c>
      <c r="O96" s="9">
        <f t="shared" ca="1" si="15"/>
        <v>6.861841032043707E-2</v>
      </c>
      <c r="P96" s="18">
        <f t="shared" ca="1" si="21"/>
        <v>0.65504198369792288</v>
      </c>
      <c r="Q96" s="9">
        <f t="shared" ca="1" si="22"/>
        <v>0</v>
      </c>
      <c r="R96" s="9">
        <f t="shared" ca="1" si="16"/>
        <v>6.8403616777136522E-2</v>
      </c>
    </row>
    <row r="97" spans="1:18" x14ac:dyDescent="0.2">
      <c r="A97" s="8">
        <v>93</v>
      </c>
      <c r="B97" s="3">
        <f t="shared" ca="1" si="17"/>
        <v>0.3147593755229271</v>
      </c>
      <c r="C97" s="9">
        <f t="shared" ca="1" si="23"/>
        <v>2.6248974013488152E-4</v>
      </c>
      <c r="D97" s="9">
        <f ca="1">D96+C97</f>
        <v>6.8666106517271397E-2</v>
      </c>
      <c r="E97" s="9">
        <f t="shared" ca="1" si="25"/>
        <v>0</v>
      </c>
      <c r="F97" s="9">
        <f t="shared" ca="1" si="26"/>
        <v>0</v>
      </c>
      <c r="G97" s="9">
        <f t="shared" ca="1" si="27"/>
        <v>0</v>
      </c>
      <c r="J97" s="3">
        <f t="shared" ca="1" si="18"/>
        <v>0.95586239468056489</v>
      </c>
      <c r="K97" s="9">
        <f t="shared" ca="1" si="19"/>
        <v>2.1669743969192534E-3</v>
      </c>
      <c r="L97" s="9">
        <f t="shared" ca="1" si="14"/>
        <v>7.0833080914190646E-2</v>
      </c>
      <c r="M97" s="3">
        <f t="shared" ca="1" si="20"/>
        <v>0.15311949016308357</v>
      </c>
      <c r="N97" s="9">
        <f ca="1">IF(B97&gt;=0,-LN(1-M97)*$M$2,0)</f>
        <v>1.1541365892690559E-4</v>
      </c>
      <c r="O97" s="9">
        <f t="shared" ca="1" si="15"/>
        <v>6.861841032043707E-2</v>
      </c>
      <c r="P97" s="18">
        <f t="shared" ca="1" si="21"/>
        <v>0.14949433345417829</v>
      </c>
      <c r="Q97" s="9">
        <f t="shared" ca="1" si="22"/>
        <v>1.1244736427992994E-4</v>
      </c>
      <c r="R97" s="9">
        <f t="shared" ca="1" si="16"/>
        <v>6.8778553881551324E-2</v>
      </c>
    </row>
    <row r="98" spans="1:18" x14ac:dyDescent="0.2">
      <c r="A98" s="8">
        <v>94</v>
      </c>
      <c r="B98" s="3">
        <f t="shared" ca="1" si="17"/>
        <v>0.40691470090511883</v>
      </c>
      <c r="C98" s="9">
        <f t="shared" ca="1" si="23"/>
        <v>3.6278961597121465E-4</v>
      </c>
      <c r="D98" s="9">
        <f t="shared" ref="D98:D106" ca="1" si="28">D97+C98</f>
        <v>6.9028896133242618E-2</v>
      </c>
      <c r="E98" s="9">
        <f t="shared" ref="E98:E111" ca="1" si="29">IF(B98&lt;0.33,MAX(L97,D98)-D98,0)</f>
        <v>0</v>
      </c>
      <c r="F98" s="9">
        <f t="shared" ref="F98:F111" ca="1" si="30">IF(B98&gt;=0.33,MAX(O97,D98)-D98,0)</f>
        <v>0</v>
      </c>
      <c r="G98" s="9">
        <f t="shared" ref="G98:G111" ca="1" si="31">IF(B98&lt;0.33,MAX(R97,D98)-D98,0)</f>
        <v>0</v>
      </c>
      <c r="J98" s="3">
        <f t="shared" ca="1" si="18"/>
        <v>0.14648690760460092</v>
      </c>
      <c r="K98" s="9">
        <f t="shared" ref="K98:K111" ca="1" si="32">IF(B98&lt;0.33,-LN(1-J98)*$M$2,0)</f>
        <v>0</v>
      </c>
      <c r="L98" s="9">
        <f t="shared" ref="L98:L111" ca="1" si="33">IF(B98&lt;0.5,(D98+E98+K98),L97)</f>
        <v>6.9028896133242618E-2</v>
      </c>
      <c r="M98" s="3">
        <f t="shared" ca="1" si="20"/>
        <v>0.65028930823740627</v>
      </c>
      <c r="N98" s="9">
        <f t="shared" ref="N98:N105" ca="1" si="34">IF(B98&gt;=0,-LN(1-M98)*$M$2,0)</f>
        <v>7.2961740366714529E-4</v>
      </c>
      <c r="O98" s="9">
        <f t="shared" ref="O98:O111" ca="1" si="35">IF(M98&gt;=0.25,D98+F98+N98,O97)</f>
        <v>6.9758513536909761E-2</v>
      </c>
      <c r="P98" s="18">
        <f t="shared" ca="1" si="21"/>
        <v>0.268013117544327</v>
      </c>
      <c r="Q98" s="9">
        <f t="shared" ref="Q98:Q111" ca="1" si="36">IF(B98&lt;0.33,-LN(1-P98)*$M$2,0)</f>
        <v>0</v>
      </c>
      <c r="R98" s="9">
        <f t="shared" ref="R98:R111" ca="1" si="37">D98+G98+Q98</f>
        <v>6.9028896133242618E-2</v>
      </c>
    </row>
    <row r="99" spans="1:18" x14ac:dyDescent="0.2">
      <c r="A99" s="8">
        <v>95</v>
      </c>
      <c r="B99" s="3">
        <f t="shared" ca="1" si="17"/>
        <v>8.602240653400961E-2</v>
      </c>
      <c r="C99" s="9">
        <f t="shared" ca="1" si="23"/>
        <v>6.2464737941618189E-5</v>
      </c>
      <c r="D99" s="9">
        <f t="shared" ca="1" si="28"/>
        <v>6.909136087118424E-2</v>
      </c>
      <c r="E99" s="9">
        <f t="shared" ca="1" si="29"/>
        <v>0</v>
      </c>
      <c r="F99" s="9">
        <f t="shared" ca="1" si="30"/>
        <v>0</v>
      </c>
      <c r="G99" s="9">
        <f t="shared" ca="1" si="31"/>
        <v>0</v>
      </c>
      <c r="J99" s="3">
        <f t="shared" ca="1" si="18"/>
        <v>0.96351979391789777</v>
      </c>
      <c r="K99" s="9">
        <f t="shared" ca="1" si="32"/>
        <v>2.2992954615357842E-3</v>
      </c>
      <c r="L99" s="9">
        <f t="shared" ca="1" si="33"/>
        <v>7.1390656332720029E-2</v>
      </c>
      <c r="M99" s="3">
        <f t="shared" ca="1" si="20"/>
        <v>0.79568953597825609</v>
      </c>
      <c r="N99" s="9">
        <f t="shared" ca="1" si="34"/>
        <v>1.1028573330332529E-3</v>
      </c>
      <c r="O99" s="9">
        <f t="shared" ca="1" si="35"/>
        <v>7.0194218204217493E-2</v>
      </c>
      <c r="P99" s="18">
        <f t="shared" ca="1" si="21"/>
        <v>0.18009515975044421</v>
      </c>
      <c r="Q99" s="9">
        <f t="shared" ca="1" si="36"/>
        <v>1.3789374578759383E-4</v>
      </c>
      <c r="R99" s="9">
        <f t="shared" ca="1" si="37"/>
        <v>6.9229254616971839E-2</v>
      </c>
    </row>
    <row r="100" spans="1:18" x14ac:dyDescent="0.2">
      <c r="A100" s="8">
        <v>96</v>
      </c>
      <c r="B100" s="3">
        <f t="shared" ca="1" si="17"/>
        <v>0.73212130973453959</v>
      </c>
      <c r="C100" s="9">
        <f t="shared" ca="1" si="23"/>
        <v>9.1473683972960961E-4</v>
      </c>
      <c r="D100" s="9">
        <f t="shared" ca="1" si="28"/>
        <v>7.0006097710913845E-2</v>
      </c>
      <c r="E100" s="9">
        <f t="shared" ca="1" si="29"/>
        <v>0</v>
      </c>
      <c r="F100" s="9">
        <f t="shared" ca="1" si="30"/>
        <v>1.8812049330364788E-4</v>
      </c>
      <c r="G100" s="9">
        <f t="shared" ca="1" si="31"/>
        <v>0</v>
      </c>
      <c r="J100" s="3">
        <f t="shared" ca="1" si="18"/>
        <v>0.90421554422231243</v>
      </c>
      <c r="K100" s="9">
        <f t="shared" ca="1" si="32"/>
        <v>0</v>
      </c>
      <c r="L100" s="9">
        <f t="shared" ca="1" si="33"/>
        <v>7.1390656332720029E-2</v>
      </c>
      <c r="M100" s="3">
        <f t="shared" ca="1" si="20"/>
        <v>0.99569406782035985</v>
      </c>
      <c r="N100" s="9">
        <f t="shared" ca="1" si="34"/>
        <v>3.7831677988636723E-3</v>
      </c>
      <c r="O100" s="9">
        <f t="shared" ca="1" si="35"/>
        <v>7.3977386003081166E-2</v>
      </c>
      <c r="P100" s="18">
        <f t="shared" ca="1" si="21"/>
        <v>0.19329300988354248</v>
      </c>
      <c r="Q100" s="9">
        <f t="shared" ca="1" si="36"/>
        <v>0</v>
      </c>
      <c r="R100" s="9">
        <f t="shared" ca="1" si="37"/>
        <v>7.0006097710913845E-2</v>
      </c>
    </row>
    <row r="101" spans="1:18" x14ac:dyDescent="0.2">
      <c r="A101" s="8">
        <v>97</v>
      </c>
      <c r="B101" s="3">
        <f t="shared" ca="1" si="17"/>
        <v>0.97464273033181237</v>
      </c>
      <c r="C101" s="9">
        <f t="shared" ca="1" si="23"/>
        <v>2.5518679292607892E-3</v>
      </c>
      <c r="D101" s="9">
        <f t="shared" ca="1" si="28"/>
        <v>7.2557965640174638E-2</v>
      </c>
      <c r="E101" s="9">
        <f t="shared" ca="1" si="29"/>
        <v>0</v>
      </c>
      <c r="F101" s="9">
        <f t="shared" ca="1" si="30"/>
        <v>1.4194203629065288E-3</v>
      </c>
      <c r="G101" s="9">
        <f t="shared" ca="1" si="31"/>
        <v>0</v>
      </c>
      <c r="J101" s="3">
        <f t="shared" ca="1" si="18"/>
        <v>0.294983253710559</v>
      </c>
      <c r="K101" s="9">
        <f t="shared" ca="1" si="32"/>
        <v>0</v>
      </c>
      <c r="L101" s="9">
        <f t="shared" ca="1" si="33"/>
        <v>7.1390656332720029E-2</v>
      </c>
      <c r="M101" s="3">
        <f t="shared" ca="1" si="20"/>
        <v>0.51017739108193993</v>
      </c>
      <c r="N101" s="9">
        <f t="shared" ca="1" si="34"/>
        <v>4.9563331669421945E-4</v>
      </c>
      <c r="O101" s="9">
        <f t="shared" ca="1" si="35"/>
        <v>7.4473019319775388E-2</v>
      </c>
      <c r="P101" s="18">
        <f t="shared" ca="1" si="21"/>
        <v>0.43335306973738541</v>
      </c>
      <c r="Q101" s="9">
        <f t="shared" ca="1" si="36"/>
        <v>0</v>
      </c>
      <c r="R101" s="9">
        <f t="shared" ca="1" si="37"/>
        <v>7.2557965640174638E-2</v>
      </c>
    </row>
    <row r="102" spans="1:18" x14ac:dyDescent="0.2">
      <c r="A102" s="8">
        <v>98</v>
      </c>
      <c r="B102" s="3">
        <f t="shared" ca="1" si="17"/>
        <v>0.11759739191997909</v>
      </c>
      <c r="C102" s="9">
        <f t="shared" ca="1" si="23"/>
        <v>8.6879760681127875E-5</v>
      </c>
      <c r="D102" s="9">
        <f t="shared" ca="1" si="28"/>
        <v>7.2644845400855765E-2</v>
      </c>
      <c r="E102" s="9">
        <f t="shared" ca="1" si="29"/>
        <v>0</v>
      </c>
      <c r="F102" s="9">
        <f t="shared" ca="1" si="30"/>
        <v>0</v>
      </c>
      <c r="G102" s="9">
        <f t="shared" ca="1" si="31"/>
        <v>0</v>
      </c>
      <c r="J102" s="3">
        <f t="shared" ca="1" si="18"/>
        <v>0.51627800814107616</v>
      </c>
      <c r="K102" s="9">
        <f t="shared" ca="1" si="32"/>
        <v>5.0433675991690716E-4</v>
      </c>
      <c r="L102" s="9">
        <f t="shared" ca="1" si="33"/>
        <v>7.3149182160772666E-2</v>
      </c>
      <c r="M102" s="3">
        <f t="shared" ca="1" si="20"/>
        <v>0.6888447910805352</v>
      </c>
      <c r="N102" s="9">
        <f t="shared" ca="1" si="34"/>
        <v>8.1073849114182098E-4</v>
      </c>
      <c r="O102" s="9">
        <f t="shared" ca="1" si="35"/>
        <v>7.3455583891997592E-2</v>
      </c>
      <c r="P102" s="18">
        <f t="shared" ca="1" si="21"/>
        <v>0.45087946791145161</v>
      </c>
      <c r="Q102" s="9">
        <f t="shared" ca="1" si="36"/>
        <v>4.1627591190205893E-4</v>
      </c>
      <c r="R102" s="9">
        <f t="shared" ca="1" si="37"/>
        <v>7.3061121312757826E-2</v>
      </c>
    </row>
    <row r="103" spans="1:18" x14ac:dyDescent="0.2">
      <c r="A103" s="8">
        <v>99</v>
      </c>
      <c r="B103" s="3">
        <f t="shared" ca="1" si="17"/>
        <v>0.5356217842204366</v>
      </c>
      <c r="C103" s="9">
        <f ca="1">-LN(1-B103)*$G$2</f>
        <v>5.3267773511900707E-4</v>
      </c>
      <c r="D103" s="9">
        <f t="shared" ca="1" si="28"/>
        <v>7.3177523135974767E-2</v>
      </c>
      <c r="E103" s="9">
        <f ca="1">IF(B103&lt;0.33,MAX(L102,D103)-D103,0)</f>
        <v>0</v>
      </c>
      <c r="F103" s="9">
        <f t="shared" ca="1" si="30"/>
        <v>2.7806075602282432E-4</v>
      </c>
      <c r="G103" s="9">
        <f t="shared" ca="1" si="31"/>
        <v>0</v>
      </c>
      <c r="J103" s="3">
        <f t="shared" ca="1" si="18"/>
        <v>0.3614780682562404</v>
      </c>
      <c r="K103" s="9">
        <f t="shared" ca="1" si="32"/>
        <v>0</v>
      </c>
      <c r="L103" s="9">
        <f t="shared" ca="1" si="33"/>
        <v>7.3149182160772666E-2</v>
      </c>
      <c r="M103" s="3">
        <f t="shared" ca="1" si="20"/>
        <v>5.5675075747793623E-2</v>
      </c>
      <c r="N103" s="9">
        <f t="shared" ca="1" si="34"/>
        <v>3.9781230999970268E-5</v>
      </c>
      <c r="O103" s="9">
        <f t="shared" ca="1" si="35"/>
        <v>7.3455583891997592E-2</v>
      </c>
      <c r="P103" s="18">
        <f t="shared" ca="1" si="21"/>
        <v>0.91113269566610411</v>
      </c>
      <c r="Q103" s="9">
        <f t="shared" ca="1" si="36"/>
        <v>0</v>
      </c>
      <c r="R103" s="9">
        <f t="shared" ca="1" si="37"/>
        <v>7.3177523135974767E-2</v>
      </c>
    </row>
    <row r="104" spans="1:18" x14ac:dyDescent="0.2">
      <c r="A104" s="8">
        <v>100</v>
      </c>
      <c r="B104" s="3">
        <f t="shared" ca="1" si="17"/>
        <v>0.16753411266302221</v>
      </c>
      <c r="C104" s="9">
        <f t="shared" ca="1" si="23"/>
        <v>1.2733544037422421E-4</v>
      </c>
      <c r="D104" s="9">
        <f t="shared" ca="1" si="28"/>
        <v>7.3304858576348997E-2</v>
      </c>
      <c r="E104" s="9">
        <f t="shared" ca="1" si="29"/>
        <v>0</v>
      </c>
      <c r="F104" s="9">
        <f t="shared" ca="1" si="30"/>
        <v>0</v>
      </c>
      <c r="G104" s="9">
        <f t="shared" ca="1" si="31"/>
        <v>0</v>
      </c>
      <c r="J104" s="3">
        <f t="shared" ca="1" si="18"/>
        <v>0.3680318487485007</v>
      </c>
      <c r="K104" s="9">
        <f t="shared" ca="1" si="32"/>
        <v>3.1869186089894378E-4</v>
      </c>
      <c r="L104" s="9">
        <f t="shared" ca="1" si="33"/>
        <v>7.3623550437247942E-2</v>
      </c>
      <c r="M104" s="3">
        <f t="shared" ca="1" si="20"/>
        <v>0.39199934215997023</v>
      </c>
      <c r="N104" s="9">
        <f t="shared" ca="1" si="34"/>
        <v>3.455411910019599E-4</v>
      </c>
      <c r="O104" s="9">
        <f t="shared" ca="1" si="35"/>
        <v>7.3650399767350952E-2</v>
      </c>
      <c r="P104" s="18">
        <f t="shared" ca="1" si="21"/>
        <v>0.49137815199250456</v>
      </c>
      <c r="Q104" s="9">
        <f t="shared" ca="1" si="36"/>
        <v>4.6947949289220342E-4</v>
      </c>
      <c r="R104" s="9">
        <f t="shared" ca="1" si="37"/>
        <v>7.3774338069241205E-2</v>
      </c>
    </row>
    <row r="105" spans="1:18" x14ac:dyDescent="0.2">
      <c r="A105" s="8">
        <v>101</v>
      </c>
      <c r="B105" s="3">
        <f t="shared" ca="1" si="17"/>
        <v>1.6294467574549221E-2</v>
      </c>
      <c r="C105" s="9">
        <f t="shared" ca="1" si="23"/>
        <v>1.1408807209019224E-5</v>
      </c>
      <c r="D105" s="9">
        <f t="shared" ca="1" si="28"/>
        <v>7.3316267383558009E-2</v>
      </c>
      <c r="E105" s="9">
        <f t="shared" ca="1" si="29"/>
        <v>3.0728305368993292E-4</v>
      </c>
      <c r="F105" s="9">
        <f t="shared" ca="1" si="30"/>
        <v>0</v>
      </c>
      <c r="G105" s="9">
        <f t="shared" ca="1" si="31"/>
        <v>4.5807068568319564E-4</v>
      </c>
      <c r="J105" s="3">
        <f t="shared" ca="1" si="18"/>
        <v>0.20323182708833909</v>
      </c>
      <c r="K105" s="9">
        <f t="shared" ca="1" si="32"/>
        <v>1.5777188690588924E-4</v>
      </c>
      <c r="L105" s="9">
        <f t="shared" ca="1" si="33"/>
        <v>7.3781322324153825E-2</v>
      </c>
      <c r="M105" s="3">
        <f t="shared" ca="1" si="20"/>
        <v>0.23678867345859866</v>
      </c>
      <c r="N105" s="9">
        <f t="shared" ca="1" si="34"/>
        <v>1.8765299868197979E-4</v>
      </c>
      <c r="O105" s="9">
        <f t="shared" ca="1" si="35"/>
        <v>7.3650399767350952E-2</v>
      </c>
      <c r="P105" s="18">
        <f t="shared" ca="1" si="21"/>
        <v>0.84959330776400699</v>
      </c>
      <c r="Q105" s="9">
        <f t="shared" ca="1" si="36"/>
        <v>1.3155641473655366E-3</v>
      </c>
      <c r="R105" s="9">
        <f t="shared" ca="1" si="37"/>
        <v>7.5089902216606746E-2</v>
      </c>
    </row>
    <row r="106" spans="1:18" x14ac:dyDescent="0.2">
      <c r="A106" s="8">
        <v>102</v>
      </c>
      <c r="B106" s="3">
        <f t="shared" ca="1" si="17"/>
        <v>0.93621286043746399</v>
      </c>
      <c r="C106" s="9">
        <f t="shared" ca="1" si="23"/>
        <v>1.9112525577813437E-3</v>
      </c>
      <c r="D106" s="9">
        <f t="shared" ca="1" si="28"/>
        <v>7.5227519941339346E-2</v>
      </c>
      <c r="E106" s="9">
        <f ca="1">IF(B106&lt;0.33,MAX(L105,D106)-D106,0)</f>
        <v>0</v>
      </c>
      <c r="F106" s="9">
        <f t="shared" ca="1" si="30"/>
        <v>0</v>
      </c>
      <c r="G106" s="9">
        <f t="shared" ca="1" si="31"/>
        <v>0</v>
      </c>
      <c r="J106" s="3">
        <f t="shared" ca="1" si="18"/>
        <v>0.33375149521042902</v>
      </c>
      <c r="K106" s="9">
        <f t="shared" ca="1" si="32"/>
        <v>0</v>
      </c>
      <c r="L106" s="9">
        <f t="shared" ca="1" si="33"/>
        <v>7.3781322324153825E-2</v>
      </c>
      <c r="M106" s="3">
        <f t="shared" ca="1" si="20"/>
        <v>0.44508625833134807</v>
      </c>
      <c r="N106" s="9">
        <f ca="1">IF(B106&gt;=0,-LN(1-M106)*$M$2,0)</f>
        <v>4.089879150913545E-4</v>
      </c>
      <c r="O106" s="9">
        <f t="shared" ca="1" si="35"/>
        <v>7.5636507856430696E-2</v>
      </c>
      <c r="P106" s="18">
        <f t="shared" ca="1" si="21"/>
        <v>0.80005025088604775</v>
      </c>
      <c r="Q106" s="9">
        <f t="shared" ca="1" si="36"/>
        <v>0</v>
      </c>
      <c r="R106" s="9">
        <f t="shared" ca="1" si="37"/>
        <v>7.5227519941339346E-2</v>
      </c>
    </row>
    <row r="107" spans="1:18" x14ac:dyDescent="0.2">
      <c r="A107" s="8">
        <v>103</v>
      </c>
      <c r="B107" s="3">
        <f t="shared" ca="1" si="17"/>
        <v>0.75102958377746509</v>
      </c>
      <c r="C107" s="9">
        <f t="shared" ca="1" si="23"/>
        <v>9.6557027772722491E-4</v>
      </c>
      <c r="D107" s="9">
        <f ca="1">D106+C107</f>
        <v>7.6193090219066575E-2</v>
      </c>
      <c r="E107" s="9">
        <f ca="1">IF(B107&lt;0.33,MAX(L106,D107)-D107,0)</f>
        <v>0</v>
      </c>
      <c r="F107" s="9">
        <f t="shared" ca="1" si="30"/>
        <v>0</v>
      </c>
      <c r="G107" s="9">
        <f t="shared" ca="1" si="31"/>
        <v>0</v>
      </c>
      <c r="J107" s="3">
        <f t="shared" ca="1" si="18"/>
        <v>8.8305448406777676E-2</v>
      </c>
      <c r="K107" s="9">
        <f t="shared" ca="1" si="32"/>
        <v>0</v>
      </c>
      <c r="L107" s="9">
        <f t="shared" ca="1" si="33"/>
        <v>7.3781322324153825E-2</v>
      </c>
      <c r="M107" s="3">
        <f t="shared" ca="1" si="20"/>
        <v>0.97367461948799605</v>
      </c>
      <c r="N107" s="9">
        <f ca="1">IF(B107&gt;=0,-LN(1-M107)*$M$2,0)</f>
        <v>2.5258484490760075E-3</v>
      </c>
      <c r="O107" s="9">
        <f t="shared" ca="1" si="35"/>
        <v>7.8718938668142585E-2</v>
      </c>
      <c r="P107" s="18">
        <f t="shared" ca="1" si="21"/>
        <v>0.67549472595036597</v>
      </c>
      <c r="Q107" s="9">
        <f t="shared" ca="1" si="36"/>
        <v>0</v>
      </c>
      <c r="R107" s="9">
        <f t="shared" ca="1" si="37"/>
        <v>7.6193090219066575E-2</v>
      </c>
    </row>
    <row r="108" spans="1:18" x14ac:dyDescent="0.2">
      <c r="A108" s="8">
        <v>104</v>
      </c>
      <c r="B108" s="3">
        <f t="shared" ca="1" si="17"/>
        <v>0.56618611312384071</v>
      </c>
      <c r="C108" s="9">
        <f t="shared" ca="1" si="23"/>
        <v>5.7995810342992185E-4</v>
      </c>
      <c r="D108" s="9">
        <f ca="1">D107+C108</f>
        <v>7.6773048322496498E-2</v>
      </c>
      <c r="E108" s="9">
        <f ca="1">IF(B108&lt;0.33,MAX(L107,D108)-D108,0)</f>
        <v>0</v>
      </c>
      <c r="F108" s="9">
        <f t="shared" ca="1" si="30"/>
        <v>1.9458903456460869E-3</v>
      </c>
      <c r="G108" s="9">
        <f t="shared" ca="1" si="31"/>
        <v>0</v>
      </c>
      <c r="J108" s="3">
        <f t="shared" ca="1" si="18"/>
        <v>4.0603455224183294E-2</v>
      </c>
      <c r="K108" s="9">
        <f t="shared" ca="1" si="32"/>
        <v>0</v>
      </c>
      <c r="L108" s="9">
        <f t="shared" ca="1" si="33"/>
        <v>7.3781322324153825E-2</v>
      </c>
      <c r="M108" s="3">
        <f ca="1">RAND()</f>
        <v>0.48441321837211715</v>
      </c>
      <c r="N108" s="9">
        <f ca="1">IF(B108&gt;=0,-LN(1-M108)*$M$2,0)</f>
        <v>4.6003447577743579E-4</v>
      </c>
      <c r="O108" s="9">
        <f t="shared" ca="1" si="35"/>
        <v>7.9178973143920015E-2</v>
      </c>
      <c r="P108" s="18">
        <f t="shared" ca="1" si="21"/>
        <v>0.15370314155670106</v>
      </c>
      <c r="Q108" s="9">
        <f t="shared" ca="1" si="36"/>
        <v>0</v>
      </c>
      <c r="R108" s="9">
        <f t="shared" ca="1" si="37"/>
        <v>7.6773048322496498E-2</v>
      </c>
    </row>
    <row r="109" spans="1:18" x14ac:dyDescent="0.2">
      <c r="A109" s="8">
        <v>105</v>
      </c>
      <c r="B109" s="3">
        <f t="shared" ca="1" si="17"/>
        <v>0.7283017985098108</v>
      </c>
      <c r="C109" s="9">
        <f t="shared" ca="1" si="23"/>
        <v>9.0490512641739664E-4</v>
      </c>
      <c r="D109" s="9">
        <f t="shared" ref="D109" ca="1" si="38">D108+C109</f>
        <v>7.76779534489139E-2</v>
      </c>
      <c r="E109" s="9">
        <f ca="1">IF(B109&lt;0.33,MAX(L108,D109)-D109,0)</f>
        <v>0</v>
      </c>
      <c r="F109" s="9">
        <f t="shared" ca="1" si="30"/>
        <v>1.5010196950061144E-3</v>
      </c>
      <c r="G109" s="9">
        <f t="shared" ca="1" si="31"/>
        <v>0</v>
      </c>
      <c r="J109" s="3">
        <f t="shared" ca="1" si="18"/>
        <v>0.49310849872805218</v>
      </c>
      <c r="K109" s="9">
        <f t="shared" ca="1" si="32"/>
        <v>0</v>
      </c>
      <c r="L109" s="9">
        <f t="shared" ca="1" si="33"/>
        <v>7.3781322324153825E-2</v>
      </c>
      <c r="M109" s="3">
        <f t="shared" ca="1" si="20"/>
        <v>0.78846465069099014</v>
      </c>
      <c r="N109" s="9">
        <f ca="1">IF(B109&gt;=0,-LN(1-M109)*$M$2,0)</f>
        <v>1.078724415450481E-3</v>
      </c>
      <c r="O109" s="9">
        <f t="shared" ca="1" si="35"/>
        <v>8.0257697559370497E-2</v>
      </c>
      <c r="P109" s="18">
        <f t="shared" ca="1" si="21"/>
        <v>0.24393554755937363</v>
      </c>
      <c r="Q109" s="9">
        <f t="shared" ca="1" si="36"/>
        <v>0</v>
      </c>
      <c r="R109" s="9">
        <f t="shared" ca="1" si="37"/>
        <v>7.76779534489139E-2</v>
      </c>
    </row>
    <row r="110" spans="1:18" x14ac:dyDescent="0.2">
      <c r="A110" s="8">
        <v>106</v>
      </c>
      <c r="B110" s="3">
        <f t="shared" ca="1" si="17"/>
        <v>8.5400790694412643E-2</v>
      </c>
      <c r="C110" s="9">
        <f t="shared" ca="1" si="23"/>
        <v>6.199259186346484E-5</v>
      </c>
      <c r="D110" s="9">
        <f ca="1">D109+C110</f>
        <v>7.7739946040777372E-2</v>
      </c>
      <c r="E110" s="9">
        <f ca="1">IF(B110&lt;0.33,MAX(L109,D110)-D110,0)</f>
        <v>0</v>
      </c>
      <c r="F110" s="9">
        <f t="shared" ca="1" si="30"/>
        <v>0</v>
      </c>
      <c r="G110" s="9">
        <f t="shared" ca="1" si="31"/>
        <v>0</v>
      </c>
      <c r="J110" s="3">
        <f t="shared" ca="1" si="18"/>
        <v>0.92282464318840007</v>
      </c>
      <c r="K110" s="9">
        <f t="shared" ca="1" si="32"/>
        <v>1.7789410313857415E-3</v>
      </c>
      <c r="L110" s="9">
        <f t="shared" ca="1" si="33"/>
        <v>7.9518887072163119E-2</v>
      </c>
      <c r="M110" s="3">
        <f t="shared" ca="1" si="20"/>
        <v>0.98074202737596361</v>
      </c>
      <c r="N110" s="9">
        <f ca="1">IF(B110&gt;=0,-LN(1-M110)*$M$2,0)</f>
        <v>2.7429375984043517E-3</v>
      </c>
      <c r="O110" s="9">
        <f t="shared" ca="1" si="35"/>
        <v>8.0482883639181726E-2</v>
      </c>
      <c r="P110" s="18">
        <f t="shared" ca="1" si="21"/>
        <v>3.8385282596367643E-2</v>
      </c>
      <c r="Q110" s="9">
        <f t="shared" ca="1" si="36"/>
        <v>2.7181534859768139E-5</v>
      </c>
      <c r="R110" s="9">
        <f t="shared" ca="1" si="37"/>
        <v>7.7767127575637141E-2</v>
      </c>
    </row>
    <row r="111" spans="1:18" x14ac:dyDescent="0.2">
      <c r="A111" s="8">
        <v>107</v>
      </c>
      <c r="B111" s="3">
        <f t="shared" ca="1" si="17"/>
        <v>3.0374120491361234E-2</v>
      </c>
      <c r="C111" s="9">
        <f t="shared" ca="1" si="23"/>
        <v>2.1420120215908434E-5</v>
      </c>
      <c r="D111" s="9">
        <f ca="1">D110+C111</f>
        <v>7.7761366160993287E-2</v>
      </c>
      <c r="E111" s="9">
        <f ca="1">IF(B111&lt;0.33,MAX(L110,D111)-D111,0)</f>
        <v>1.7575209111698326E-3</v>
      </c>
      <c r="F111" s="9">
        <f t="shared" ca="1" si="30"/>
        <v>0</v>
      </c>
      <c r="G111" s="9">
        <f t="shared" ca="1" si="31"/>
        <v>5.7614146438539349E-6</v>
      </c>
      <c r="J111" s="3">
        <f t="shared" ca="1" si="18"/>
        <v>0.58532150977224617</v>
      </c>
      <c r="K111" s="9">
        <f t="shared" ca="1" si="32"/>
        <v>6.1128595926849974E-4</v>
      </c>
      <c r="L111" s="9">
        <f t="shared" ca="1" si="33"/>
        <v>8.013017303143162E-2</v>
      </c>
      <c r="M111" s="3">
        <f t="shared" ca="1" si="20"/>
        <v>0.78577075093261295</v>
      </c>
      <c r="N111" s="9">
        <f ca="1">IF(B111&gt;=0,-LN(1-M111)*$M$2,0)</f>
        <v>1.0699365139046628E-3</v>
      </c>
      <c r="O111" s="9">
        <f t="shared" ca="1" si="35"/>
        <v>7.8831302674897949E-2</v>
      </c>
      <c r="P111" s="18">
        <f t="shared" ca="1" si="21"/>
        <v>0.67437075300342642</v>
      </c>
      <c r="Q111" s="9">
        <f t="shared" ca="1" si="36"/>
        <v>7.7916376663869288E-4</v>
      </c>
      <c r="R111" s="9">
        <f t="shared" ca="1" si="37"/>
        <v>7.8546291342275837E-2</v>
      </c>
    </row>
    <row r="112" spans="1:18" x14ac:dyDescent="0.2">
      <c r="A112" s="8">
        <v>108</v>
      </c>
      <c r="B112" s="3">
        <f t="shared" ca="1" si="17"/>
        <v>0.74884252352072145</v>
      </c>
      <c r="C112" s="9">
        <f t="shared" ca="1" si="23"/>
        <v>9.594966251731691E-4</v>
      </c>
      <c r="D112" s="9">
        <f t="shared" ref="D112:D113" ca="1" si="39">D111+C112</f>
        <v>7.8720862786166454E-2</v>
      </c>
      <c r="E112" s="9">
        <f ca="1">IF(B112&lt;0.33,MAX(L111,D112)-D112,0)</f>
        <v>0</v>
      </c>
      <c r="F112" s="9">
        <f t="shared" ref="F112:F113" ca="1" si="40">IF(B112&gt;=0.33,MAX(O111,D112)-D112,0)</f>
        <v>1.1043988873149502E-4</v>
      </c>
      <c r="G112" s="9">
        <f ca="1">IF(B112&lt;0.33,MAX(R111,D112)-D112,0)</f>
        <v>0</v>
      </c>
      <c r="J112" s="3">
        <f t="shared" ca="1" si="18"/>
        <v>0.78243900520124143</v>
      </c>
      <c r="K112" s="9">
        <f t="shared" ref="K112:K113" ca="1" si="41">IF(B112&lt;0.33,-LN(1-J112)*$M$2,0)</f>
        <v>0</v>
      </c>
      <c r="L112" s="9">
        <f t="shared" ref="L112:L113" ca="1" si="42">IF(B112&lt;0.5,(D112+E112+K112),L111)</f>
        <v>8.013017303143162E-2</v>
      </c>
      <c r="M112" s="3">
        <f t="shared" ca="1" si="20"/>
        <v>0.95610556131363433</v>
      </c>
      <c r="N112" s="9">
        <f t="shared" ref="N112:N113" ca="1" si="43">IF(B112&gt;=0,-LN(1-M112)*$M$2,0)</f>
        <v>2.1708108668956594E-3</v>
      </c>
      <c r="O112" s="9">
        <f t="shared" ref="O112:O113" ca="1" si="44">IF(M112&gt;=0.25,D112+F112+N112,O111)</f>
        <v>8.1002113541793611E-2</v>
      </c>
      <c r="P112" s="18">
        <f t="shared" ca="1" si="21"/>
        <v>0.31436838510043608</v>
      </c>
      <c r="Q112" s="9">
        <f t="shared" ref="Q112:Q113" ca="1" si="45">IF(B112&lt;0.33,-LN(1-P112)*$M$2,0)</f>
        <v>0</v>
      </c>
      <c r="R112" s="9">
        <f t="shared" ref="R112:R113" ca="1" si="46">D112+G112+Q112</f>
        <v>7.8720862786166454E-2</v>
      </c>
    </row>
    <row r="113" spans="1:18" x14ac:dyDescent="0.2">
      <c r="A113" s="8">
        <v>109</v>
      </c>
      <c r="B113" s="3">
        <f t="shared" ca="1" si="17"/>
        <v>0.20066047325005398</v>
      </c>
      <c r="C113" s="9">
        <f t="shared" ca="1" si="23"/>
        <v>1.5553436379526551E-4</v>
      </c>
      <c r="D113" s="9">
        <f t="shared" ca="1" si="39"/>
        <v>7.8876397149961724E-2</v>
      </c>
      <c r="E113" s="9">
        <f ca="1">IF(B113&lt;0.33,MAX(L112,D113)-D113,0)</f>
        <v>1.2537758814698957E-3</v>
      </c>
      <c r="F113" s="9">
        <f t="shared" ca="1" si="40"/>
        <v>0</v>
      </c>
      <c r="G113" s="9">
        <f ca="1">IF(B113&lt;0.33,MAX(R112,D113)-D113,0)</f>
        <v>0</v>
      </c>
      <c r="J113" s="3">
        <f t="shared" ca="1" si="18"/>
        <v>0.92725180084228942</v>
      </c>
      <c r="K113" s="9">
        <f t="shared" ca="1" si="41"/>
        <v>1.81996606047418E-3</v>
      </c>
      <c r="L113" s="9">
        <f t="shared" ca="1" si="42"/>
        <v>8.1950139091905794E-2</v>
      </c>
      <c r="M113" s="3">
        <f t="shared" ca="1" si="20"/>
        <v>0.82226298707641976</v>
      </c>
      <c r="N113" s="9">
        <f t="shared" ca="1" si="43"/>
        <v>1.1996182477007904E-3</v>
      </c>
      <c r="O113" s="9">
        <f t="shared" ca="1" si="44"/>
        <v>8.0076015397662514E-2</v>
      </c>
      <c r="P113" s="18">
        <f t="shared" ca="1" si="21"/>
        <v>0.73377069244789961</v>
      </c>
      <c r="Q113" s="9">
        <f t="shared" ca="1" si="45"/>
        <v>9.1902589103672798E-4</v>
      </c>
      <c r="R113" s="9">
        <f t="shared" ca="1" si="46"/>
        <v>7.9795423040998459E-2</v>
      </c>
    </row>
    <row r="114" spans="1:18" x14ac:dyDescent="0.2">
      <c r="K114" s="9"/>
    </row>
    <row r="116" spans="1:18" x14ac:dyDescent="0.2">
      <c r="K116" s="27">
        <f ca="1">SUM(K5:K113)</f>
        <v>2.7786988757097539E-2</v>
      </c>
      <c r="N116" s="27">
        <f ca="1">SUM(N5:N113)</f>
        <v>8.5026624007071741E-2</v>
      </c>
      <c r="Q116" s="27">
        <f ca="1">SUM(Q4:Q112)</f>
        <v>2.1198585375647734E-2</v>
      </c>
    </row>
    <row r="119" spans="1:18" x14ac:dyDescent="0.2">
      <c r="D119" t="s">
        <v>42</v>
      </c>
      <c r="K119" t="s">
        <v>49</v>
      </c>
    </row>
    <row r="120" spans="1:18" x14ac:dyDescent="0.2">
      <c r="D120" s="9"/>
    </row>
    <row r="121" spans="1:18" x14ac:dyDescent="0.2">
      <c r="D121" s="24" t="s">
        <v>43</v>
      </c>
      <c r="E121" s="25" t="s">
        <v>40</v>
      </c>
      <c r="F121" s="25" t="s">
        <v>41</v>
      </c>
      <c r="K121" s="25" t="s">
        <v>46</v>
      </c>
      <c r="L121" s="25" t="s">
        <v>48</v>
      </c>
      <c r="M121" s="25" t="s">
        <v>47</v>
      </c>
      <c r="O121" s="25" t="s">
        <v>52</v>
      </c>
    </row>
    <row r="122" spans="1:18" x14ac:dyDescent="0.2">
      <c r="D122" s="26">
        <f ca="1">COUNTIF(E5:G113, "00:00:00")</f>
        <v>273</v>
      </c>
      <c r="E122" s="25">
        <f ca="1">F122-D122</f>
        <v>54</v>
      </c>
      <c r="F122" s="25">
        <f ca="1">COUNT(E5:G113)</f>
        <v>327</v>
      </c>
      <c r="K122" s="25">
        <f ca="1">M122-L122</f>
        <v>179</v>
      </c>
      <c r="L122" s="25">
        <f ca="1">COUNTIF(K5:K113:N5:N113:Q5:Q113,"00:00:00")</f>
        <v>148</v>
      </c>
      <c r="M122" s="25">
        <f ca="1">COUNT(K5:K113,N5:N113,Q5:Q113)</f>
        <v>327</v>
      </c>
      <c r="O122" s="28">
        <f ca="1">(K116+N116+Q116)/K122</f>
        <v>7.4867149798780455E-4</v>
      </c>
    </row>
    <row r="124" spans="1:18" x14ac:dyDescent="0.2">
      <c r="D124" s="25" t="s">
        <v>44</v>
      </c>
      <c r="E124" s="29">
        <f ca="1">E122/F122</f>
        <v>0.16513761467889909</v>
      </c>
      <c r="F124" s="25" t="s">
        <v>45</v>
      </c>
      <c r="K124" s="25" t="s">
        <v>50</v>
      </c>
      <c r="L124" s="29">
        <f ca="1">L122/M122</f>
        <v>0.45259938837920488</v>
      </c>
    </row>
    <row r="125" spans="1:18" x14ac:dyDescent="0.2">
      <c r="E125" s="9"/>
    </row>
    <row r="126" spans="1:18" x14ac:dyDescent="0.2">
      <c r="D126" s="24">
        <f ca="1">AVERAGE(E5:G113)</f>
        <v>1.7836577020881208E-4</v>
      </c>
      <c r="E126" s="25" t="s">
        <v>53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007D-08F3-E440-9C3A-71B579584EBD}">
  <dimension ref="A4:L17"/>
  <sheetViews>
    <sheetView zoomScale="125" workbookViewId="0">
      <selection activeCell="C11" sqref="C11"/>
    </sheetView>
  </sheetViews>
  <sheetFormatPr baseColWidth="10" defaultRowHeight="16" x14ac:dyDescent="0.2"/>
  <cols>
    <col min="1" max="1" width="39.1640625" bestFit="1" customWidth="1"/>
    <col min="5" max="5" width="11.6640625" bestFit="1" customWidth="1"/>
    <col min="9" max="9" width="12.83203125" bestFit="1" customWidth="1"/>
  </cols>
  <sheetData>
    <row r="4" spans="1:12" x14ac:dyDescent="0.2">
      <c r="A4" t="s">
        <v>0</v>
      </c>
      <c r="B4" t="s">
        <v>4</v>
      </c>
      <c r="C4" s="4">
        <v>0.33</v>
      </c>
      <c r="D4" s="5"/>
      <c r="E4" s="5"/>
      <c r="L4" s="2"/>
    </row>
    <row r="5" spans="1:12" x14ac:dyDescent="0.2">
      <c r="A5" t="s">
        <v>1</v>
      </c>
      <c r="B5" t="s">
        <v>5</v>
      </c>
      <c r="C5" s="4">
        <v>1</v>
      </c>
      <c r="D5" s="5"/>
      <c r="E5" s="5"/>
    </row>
    <row r="6" spans="1:12" x14ac:dyDescent="0.2">
      <c r="A6" t="s">
        <v>2</v>
      </c>
      <c r="B6" t="s">
        <v>12</v>
      </c>
      <c r="C6" s="4">
        <v>3</v>
      </c>
      <c r="L6" s="2"/>
    </row>
    <row r="7" spans="1:12" x14ac:dyDescent="0.2">
      <c r="A7" t="s">
        <v>3</v>
      </c>
      <c r="C7" t="s">
        <v>6</v>
      </c>
    </row>
    <row r="10" spans="1:12" x14ac:dyDescent="0.2">
      <c r="A10" t="s">
        <v>7</v>
      </c>
      <c r="C10" s="7">
        <f>$C$4/(C6*$C$5)</f>
        <v>0.11</v>
      </c>
      <c r="D10" s="22"/>
      <c r="G10" s="4" t="s">
        <v>13</v>
      </c>
      <c r="H10" s="4" t="s">
        <v>14</v>
      </c>
      <c r="I10" s="4" t="s">
        <v>15</v>
      </c>
    </row>
    <row r="11" spans="1:12" x14ac:dyDescent="0.2">
      <c r="A11" t="s">
        <v>8</v>
      </c>
      <c r="C11" s="7">
        <f>1/(L13+L14)</f>
        <v>0.50418473328627622</v>
      </c>
      <c r="D11" s="22"/>
      <c r="G11" s="4">
        <v>0</v>
      </c>
      <c r="H11" s="4">
        <f>FACT(G11)</f>
        <v>1</v>
      </c>
      <c r="I11" s="6">
        <f>(($C$4/$C$5)^G11 )/ H11</f>
        <v>1</v>
      </c>
    </row>
    <row r="12" spans="1:12" x14ac:dyDescent="0.2">
      <c r="A12" t="s">
        <v>9</v>
      </c>
      <c r="C12" s="7">
        <f xml:space="preserve"> $C$4^2 / ( C6*$C$5*(C6*$C$5  - $C$4))</f>
        <v>1.3595505617977529E-2</v>
      </c>
      <c r="D12" s="22"/>
      <c r="G12" s="4">
        <v>1</v>
      </c>
      <c r="H12" s="4">
        <f t="shared" ref="H12:H14" si="0">FACT(G12)</f>
        <v>1</v>
      </c>
      <c r="I12" s="6">
        <f t="shared" ref="I12:I14" si="1">(($C$4/$C$5)^G12 )/ H12</f>
        <v>0.33</v>
      </c>
      <c r="K12" s="4"/>
      <c r="L12" s="4">
        <v>3</v>
      </c>
    </row>
    <row r="13" spans="1:12" x14ac:dyDescent="0.2">
      <c r="A13" t="s">
        <v>10</v>
      </c>
      <c r="C13" s="7">
        <f>$C$4*C15</f>
        <v>0.34359550561797758</v>
      </c>
      <c r="D13" s="22"/>
      <c r="G13" s="4">
        <v>2</v>
      </c>
      <c r="H13" s="4">
        <f t="shared" si="0"/>
        <v>2</v>
      </c>
      <c r="I13" s="6">
        <f t="shared" si="1"/>
        <v>5.4450000000000005E-2</v>
      </c>
      <c r="K13" s="4" t="s">
        <v>17</v>
      </c>
      <c r="L13" s="6">
        <f>SUM(I11:I13)</f>
        <v>1.3844500000000002</v>
      </c>
    </row>
    <row r="14" spans="1:12" x14ac:dyDescent="0.2">
      <c r="A14" t="s">
        <v>11</v>
      </c>
      <c r="C14" s="7">
        <f>C12/$C$4</f>
        <v>4.119850187265918E-2</v>
      </c>
      <c r="D14" s="22"/>
      <c r="G14" s="4">
        <v>3</v>
      </c>
      <c r="H14" s="4">
        <f t="shared" si="0"/>
        <v>6</v>
      </c>
      <c r="I14" s="6">
        <f t="shared" si="1"/>
        <v>5.9895000000000009E-3</v>
      </c>
      <c r="K14" s="4" t="s">
        <v>16</v>
      </c>
      <c r="L14" s="4">
        <f>((($C$4/$C$5)^C6)/FACT(C6))*(1/(1-$C$4*(C6*$C$5)))</f>
        <v>0.59894999999999954</v>
      </c>
    </row>
    <row r="15" spans="1:12" x14ac:dyDescent="0.2">
      <c r="A15" t="s">
        <v>51</v>
      </c>
      <c r="C15" s="7">
        <f>C14+(1/$C$5)</f>
        <v>1.0411985018726593</v>
      </c>
      <c r="D15" s="22"/>
      <c r="G15" s="5"/>
      <c r="H15" s="5"/>
      <c r="I15" s="21"/>
    </row>
    <row r="17" spans="7:7" x14ac:dyDescent="0.2">
      <c r="G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 1 - Simulacion </vt:lpstr>
      <vt:lpstr>a) Calculo Teoria de colas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2019-06-24T19:38:34Z</dcterms:created>
  <dcterms:modified xsi:type="dcterms:W3CDTF">2019-07-01T21:09:34Z</dcterms:modified>
</cp:coreProperties>
</file>