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AA\sem3\project mang\"/>
    </mc:Choice>
  </mc:AlternateContent>
  <xr:revisionPtr revIDLastSave="0" documentId="13_ncr:1_{51F5AB73-8D0D-416C-BDC0-A065DCFF12ED}" xr6:coauthVersionLast="45" xr6:coauthVersionMax="45" xr10:uidLastSave="{00000000-0000-0000-0000-000000000000}"/>
  <bookViews>
    <workbookView xWindow="-120" yWindow="-120" windowWidth="20730" windowHeight="11160" xr2:uid="{4A9F11B6-FB1E-4FCA-A890-1AA28EF6C423}"/>
  </bookViews>
  <sheets>
    <sheet name="Sheet1" sheetId="1" r:id="rId1"/>
    <sheet name="Sheet2" sheetId="2" r:id="rId2"/>
    <sheet name="Sheet3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2" i="3" l="1"/>
  <c r="E12" i="3"/>
  <c r="F12" i="3"/>
  <c r="G12" i="3"/>
  <c r="C12" i="3"/>
  <c r="D8" i="3"/>
  <c r="E8" i="3"/>
  <c r="F8" i="3"/>
  <c r="G8" i="3"/>
  <c r="C8" i="3"/>
  <c r="G20" i="1"/>
  <c r="D17" i="1"/>
  <c r="E17" i="1"/>
  <c r="F17" i="1"/>
  <c r="G17" i="1"/>
  <c r="C17" i="1"/>
  <c r="D13" i="1"/>
  <c r="E13" i="1"/>
  <c r="F13" i="1"/>
  <c r="G13" i="1"/>
  <c r="C13" i="1"/>
  <c r="B12" i="1" l="1"/>
  <c r="B14" i="1" s="1"/>
  <c r="B2" i="2" s="1"/>
  <c r="D2" i="2" s="1"/>
  <c r="E16" i="1"/>
  <c r="F16" i="1" s="1"/>
  <c r="G16" i="1" s="1"/>
  <c r="D16" i="1"/>
  <c r="E2" i="4"/>
  <c r="D2" i="4"/>
  <c r="C2" i="4"/>
  <c r="C3" i="4"/>
  <c r="E3" i="4" s="1"/>
  <c r="C4" i="4"/>
  <c r="C7" i="4"/>
  <c r="B2" i="4"/>
  <c r="C13" i="3"/>
  <c r="D13" i="3"/>
  <c r="E13" i="3"/>
  <c r="C5" i="4" s="1"/>
  <c r="F13" i="3"/>
  <c r="C6" i="4" s="1"/>
  <c r="G13" i="3"/>
  <c r="B13" i="3"/>
  <c r="C9" i="3"/>
  <c r="H9" i="3" s="1"/>
  <c r="D9" i="3"/>
  <c r="B4" i="4" s="1"/>
  <c r="E9" i="3"/>
  <c r="B5" i="4" s="1"/>
  <c r="F9" i="3"/>
  <c r="B6" i="4" s="1"/>
  <c r="G9" i="3"/>
  <c r="B7" i="4" s="1"/>
  <c r="B9" i="3"/>
  <c r="B12" i="3"/>
  <c r="B8" i="3" s="1"/>
  <c r="B13" i="1"/>
  <c r="C16" i="1"/>
  <c r="C2" i="2"/>
  <c r="E2" i="2" s="1"/>
  <c r="C18" i="1"/>
  <c r="C3" i="2" s="1"/>
  <c r="B17" i="1"/>
  <c r="B18" i="1" s="1"/>
  <c r="D12" i="1"/>
  <c r="E12" i="1"/>
  <c r="F12" i="1"/>
  <c r="G12" i="1"/>
  <c r="C12" i="1"/>
  <c r="C14" i="1"/>
  <c r="B3" i="2" s="1"/>
  <c r="D14" i="1"/>
  <c r="B4" i="2" s="1"/>
  <c r="F14" i="1"/>
  <c r="B6" i="2" s="1"/>
  <c r="E4" i="4" l="1"/>
  <c r="E5" i="4" s="1"/>
  <c r="E6" i="4" s="1"/>
  <c r="E7" i="4" s="1"/>
  <c r="H13" i="3"/>
  <c r="B15" i="3" s="1"/>
  <c r="B3" i="4"/>
  <c r="D3" i="4" s="1"/>
  <c r="D4" i="4" s="1"/>
  <c r="D5" i="4" s="1"/>
  <c r="D6" i="4" s="1"/>
  <c r="D7" i="4" s="1"/>
  <c r="E3" i="2"/>
  <c r="D3" i="2"/>
  <c r="D4" i="2"/>
  <c r="G14" i="1"/>
  <c r="B7" i="2" s="1"/>
  <c r="D18" i="1"/>
  <c r="C4" i="2" s="1"/>
  <c r="E4" i="2" s="1"/>
  <c r="F18" i="1"/>
  <c r="C6" i="2" s="1"/>
  <c r="E18" i="1"/>
  <c r="C5" i="2" s="1"/>
  <c r="G18" i="1"/>
  <c r="C7" i="2" s="1"/>
  <c r="E14" i="1"/>
  <c r="G15" i="3" l="1"/>
  <c r="H14" i="1"/>
  <c r="B5" i="2"/>
  <c r="D5" i="2"/>
  <c r="D6" i="2" s="1"/>
  <c r="D7" i="2" s="1"/>
  <c r="E5" i="2"/>
  <c r="E6" i="2" s="1"/>
  <c r="E7" i="2" s="1"/>
  <c r="H18" i="1"/>
  <c r="B20" i="1" l="1"/>
</calcChain>
</file>

<file path=xl/sharedStrings.xml><?xml version="1.0" encoding="utf-8"?>
<sst xmlns="http://schemas.openxmlformats.org/spreadsheetml/2006/main" count="45" uniqueCount="26">
  <si>
    <t>Discount rate</t>
  </si>
  <si>
    <t>Year</t>
  </si>
  <si>
    <t>Total</t>
  </si>
  <si>
    <t>Discount factor</t>
  </si>
  <si>
    <t>ROI</t>
  </si>
  <si>
    <t>NPV</t>
  </si>
  <si>
    <t>Gains</t>
  </si>
  <si>
    <t>Costs</t>
  </si>
  <si>
    <t>Discounted costs</t>
  </si>
  <si>
    <t>Discounted gains</t>
  </si>
  <si>
    <t>Hardware</t>
  </si>
  <si>
    <t>Software</t>
  </si>
  <si>
    <t>Reserve</t>
  </si>
  <si>
    <t>Training</t>
  </si>
  <si>
    <t xml:space="preserve">Operational costs </t>
  </si>
  <si>
    <t>Hardware maintenance</t>
  </si>
  <si>
    <t>Software updates</t>
  </si>
  <si>
    <t>Operational labor</t>
  </si>
  <si>
    <t>Disc. Costs</t>
  </si>
  <si>
    <t>Cum. Disc. Costs</t>
  </si>
  <si>
    <t>Cum. Disc. Gains</t>
  </si>
  <si>
    <t>Disc. Gains</t>
  </si>
  <si>
    <t>Budget Estimate and Financial Analysis  NPV / ROI for a custom-built EHR for CFP</t>
  </si>
  <si>
    <t>Gains % increasing each year</t>
  </si>
  <si>
    <t>Budget Estimate and Financial Analysis  NPV / ROI for TTC</t>
  </si>
  <si>
    <t>Assumptions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</si>
</sst>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9" fontId="0" fillId="0" borderId="0" xfId="0" applyNumberForma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left"/>
    </xf>
    <xf numFmtId="9" fontId="0" fillId="2" borderId="0" xfId="1" applyFont="1" applyFill="1"/>
    <xf numFmtId="0" fontId="0" fillId="2" borderId="0" xfId="0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PayBack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Costs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dLbl>
              <c:idx val="4"/>
              <c:layout>
                <c:manualLayout>
                  <c:x val="-2.3102310231023101E-2"/>
                  <c:y val="3.3426183844011075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6D6-4CE8-A044-0411CAA36F3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Sheet2!$A$2:$A$7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Sheet2!$D$2:$D$7</c:f>
              <c:numCache>
                <c:formatCode>General</c:formatCode>
                <c:ptCount val="6"/>
                <c:pt idx="0">
                  <c:v>3500000</c:v>
                </c:pt>
                <c:pt idx="1">
                  <c:v>3872000</c:v>
                </c:pt>
                <c:pt idx="2">
                  <c:v>4216000</c:v>
                </c:pt>
                <c:pt idx="3">
                  <c:v>4532000</c:v>
                </c:pt>
                <c:pt idx="4">
                  <c:v>4828000</c:v>
                </c:pt>
                <c:pt idx="5">
                  <c:v>5100000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6D6-4CE8-A044-0411CAA36F3C}"/>
            </c:ext>
          </c:extLst>
        </c:ser>
        <c:ser>
          <c:idx val="1"/>
          <c:order val="1"/>
          <c:tx>
            <c:v>Gains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dLbl>
              <c:idx val="4"/>
              <c:layout>
                <c:manualLayout>
                  <c:x val="-6.4356435643564358E-2"/>
                  <c:y val="-4.456824512534819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6D6-4CE8-A044-0411CAA36F3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Sheet2!$A$2:$A$7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Sheet2!$E$2:$E$7</c:f>
              <c:numCache>
                <c:formatCode>General</c:formatCode>
                <c:ptCount val="6"/>
                <c:pt idx="0">
                  <c:v>0</c:v>
                </c:pt>
                <c:pt idx="1">
                  <c:v>1348500</c:v>
                </c:pt>
                <c:pt idx="2">
                  <c:v>2720200</c:v>
                </c:pt>
                <c:pt idx="3">
                  <c:v>4106255.0000000005</c:v>
                </c:pt>
                <c:pt idx="4">
                  <c:v>5534418.0000000009</c:v>
                </c:pt>
                <c:pt idx="5">
                  <c:v>6978020.6000000015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6D6-4CE8-A044-0411CAA36F3C}"/>
            </c:ext>
          </c:extLst>
        </c:ser>
        <c:dLbls>
          <c:dLblPos val="r"/>
          <c:showLegendKey val="0"/>
          <c:showVal val="1"/>
          <c:showCatName val="1"/>
          <c:showSerName val="0"/>
          <c:showPercent val="0"/>
          <c:showBubbleSize val="0"/>
        </c:dLbls>
        <c:axId val="1835324496"/>
        <c:axId val="1832342304"/>
      </c:scatterChart>
      <c:valAx>
        <c:axId val="1835324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Year</a:t>
                </a:r>
              </a:p>
            </c:rich>
          </c:tx>
          <c:layout>
            <c:manualLayout>
              <c:xMode val="edge"/>
              <c:yMode val="edge"/>
              <c:x val="0.43533756918998978"/>
              <c:y val="0.907205053407321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2342304"/>
        <c:crosses val="autoZero"/>
        <c:crossBetween val="midCat"/>
      </c:valAx>
      <c:valAx>
        <c:axId val="183234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Amount in dollars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324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PayBack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Costs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dLbl>
              <c:idx val="4"/>
              <c:layout>
                <c:manualLayout>
                  <c:x val="-2.3102310231023101E-2"/>
                  <c:y val="3.3426183844011075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65C-4A8D-AA68-7190A86D7E8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Sheet4!$A$2:$A$7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Sheet4!$D$2:$D$7</c:f>
              <c:numCache>
                <c:formatCode>General</c:formatCode>
                <c:ptCount val="6"/>
                <c:pt idx="0">
                  <c:v>4000000</c:v>
                </c:pt>
                <c:pt idx="1">
                  <c:v>4279000</c:v>
                </c:pt>
                <c:pt idx="2">
                  <c:v>4537000</c:v>
                </c:pt>
                <c:pt idx="3">
                  <c:v>4774000</c:v>
                </c:pt>
                <c:pt idx="4">
                  <c:v>4996000</c:v>
                </c:pt>
                <c:pt idx="5">
                  <c:v>5200000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2D6-4DF9-8261-C06780215DAC}"/>
            </c:ext>
          </c:extLst>
        </c:ser>
        <c:ser>
          <c:idx val="1"/>
          <c:order val="1"/>
          <c:tx>
            <c:v>Gains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dLbl>
              <c:idx val="4"/>
              <c:layout>
                <c:manualLayout>
                  <c:x val="-6.4356435643564358E-2"/>
                  <c:y val="-4.456824512534819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65C-4A8D-AA68-7190A86D7E8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Sheet4!$A$2:$A$7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Sheet4!$E$2:$E$7</c:f>
              <c:numCache>
                <c:formatCode>General</c:formatCode>
                <c:ptCount val="6"/>
                <c:pt idx="0">
                  <c:v>0</c:v>
                </c:pt>
                <c:pt idx="1">
                  <c:v>1116000</c:v>
                </c:pt>
                <c:pt idx="2">
                  <c:v>2320000</c:v>
                </c:pt>
                <c:pt idx="3">
                  <c:v>3505000</c:v>
                </c:pt>
                <c:pt idx="4">
                  <c:v>5133000</c:v>
                </c:pt>
                <c:pt idx="5">
                  <c:v>7241000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2D6-4DF9-8261-C06780215DAC}"/>
            </c:ext>
          </c:extLst>
        </c:ser>
        <c:dLbls>
          <c:dLblPos val="r"/>
          <c:showLegendKey val="0"/>
          <c:showVal val="1"/>
          <c:showCatName val="1"/>
          <c:showSerName val="0"/>
          <c:showPercent val="0"/>
          <c:showBubbleSize val="0"/>
        </c:dLbls>
        <c:axId val="1835324496"/>
        <c:axId val="1832342304"/>
      </c:scatterChart>
      <c:valAx>
        <c:axId val="1835324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Year</a:t>
                </a:r>
              </a:p>
            </c:rich>
          </c:tx>
          <c:layout>
            <c:manualLayout>
              <c:xMode val="edge"/>
              <c:yMode val="edge"/>
              <c:x val="0.43533756918998978"/>
              <c:y val="0.907205053407321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2342304"/>
        <c:crosses val="autoZero"/>
        <c:crossBetween val="midCat"/>
      </c:valAx>
      <c:valAx>
        <c:axId val="183234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Amount in dollars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324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0</xdr:rowOff>
    </xdr:from>
    <xdr:to>
      <xdr:col>10</xdr:col>
      <xdr:colOff>600075</xdr:colOff>
      <xdr:row>25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8FE325-151F-4625-94F8-2E08331E57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</xdr:row>
      <xdr:rowOff>0</xdr:rowOff>
    </xdr:from>
    <xdr:to>
      <xdr:col>13</xdr:col>
      <xdr:colOff>381000</xdr:colOff>
      <xdr:row>25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6F3B2F-9FB0-44D2-BD88-6A4E7BD4A5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5E778-EE16-4DA6-BEDA-A4C2753EC9C9}">
  <dimension ref="A1:T20"/>
  <sheetViews>
    <sheetView tabSelected="1" workbookViewId="0">
      <selection activeCell="D20" sqref="D20"/>
    </sheetView>
  </sheetViews>
  <sheetFormatPr defaultRowHeight="15" x14ac:dyDescent="0.25"/>
  <cols>
    <col min="1" max="1" width="26" customWidth="1"/>
    <col min="2" max="2" width="10.28515625" bestFit="1" customWidth="1"/>
    <col min="3" max="3" width="9.7109375" bestFit="1" customWidth="1"/>
    <col min="4" max="4" width="9.7109375" customWidth="1"/>
    <col min="5" max="5" width="9.85546875" customWidth="1"/>
    <col min="6" max="6" width="9.5703125" customWidth="1"/>
    <col min="7" max="7" width="11.140625" customWidth="1"/>
    <col min="8" max="8" width="10.5703125" bestFit="1" customWidth="1"/>
  </cols>
  <sheetData>
    <row r="1" spans="1:20" ht="26.25" x14ac:dyDescent="0.4">
      <c r="A1" s="5" t="s">
        <v>22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</row>
    <row r="2" spans="1:20" x14ac:dyDescent="0.25">
      <c r="E2" t="s">
        <v>25</v>
      </c>
    </row>
    <row r="3" spans="1:20" x14ac:dyDescent="0.25">
      <c r="A3" t="s">
        <v>0</v>
      </c>
      <c r="B3" s="1">
        <v>0.08</v>
      </c>
      <c r="E3" t="s">
        <v>14</v>
      </c>
    </row>
    <row r="4" spans="1:20" x14ac:dyDescent="0.25">
      <c r="A4" t="s">
        <v>23</v>
      </c>
      <c r="B4" s="1">
        <v>0.1</v>
      </c>
      <c r="E4" t="s">
        <v>15</v>
      </c>
      <c r="F4">
        <v>150000</v>
      </c>
    </row>
    <row r="5" spans="1:20" x14ac:dyDescent="0.25">
      <c r="A5" t="s">
        <v>10</v>
      </c>
      <c r="B5">
        <v>500000</v>
      </c>
      <c r="E5" t="s">
        <v>16</v>
      </c>
      <c r="F5">
        <v>100000</v>
      </c>
    </row>
    <row r="6" spans="1:20" x14ac:dyDescent="0.25">
      <c r="A6" t="s">
        <v>13</v>
      </c>
      <c r="B6">
        <v>500000</v>
      </c>
      <c r="E6" t="s">
        <v>17</v>
      </c>
      <c r="F6">
        <v>150000</v>
      </c>
    </row>
    <row r="7" spans="1:20" x14ac:dyDescent="0.25">
      <c r="A7" t="s">
        <v>11</v>
      </c>
      <c r="B7">
        <v>2000000</v>
      </c>
    </row>
    <row r="8" spans="1:20" x14ac:dyDescent="0.25">
      <c r="A8" t="s">
        <v>12</v>
      </c>
      <c r="B8">
        <v>500000</v>
      </c>
    </row>
    <row r="9" spans="1:20" x14ac:dyDescent="0.25">
      <c r="A9" t="s">
        <v>6</v>
      </c>
      <c r="B9">
        <v>1450000</v>
      </c>
    </row>
    <row r="10" spans="1:20" x14ac:dyDescent="0.25">
      <c r="B10" s="4" t="s">
        <v>1</v>
      </c>
      <c r="C10" s="4"/>
      <c r="D10" s="4"/>
      <c r="E10" s="4"/>
      <c r="F10" s="4"/>
      <c r="G10" s="4"/>
    </row>
    <row r="11" spans="1:20" x14ac:dyDescent="0.25">
      <c r="B11">
        <v>0</v>
      </c>
      <c r="C11">
        <v>1</v>
      </c>
      <c r="D11">
        <v>2</v>
      </c>
      <c r="E11">
        <v>3</v>
      </c>
      <c r="F11">
        <v>4</v>
      </c>
      <c r="G11">
        <v>5</v>
      </c>
      <c r="H11" t="s">
        <v>2</v>
      </c>
    </row>
    <row r="12" spans="1:20" x14ac:dyDescent="0.25">
      <c r="A12" t="s">
        <v>7</v>
      </c>
      <c r="B12">
        <f>SUM(B5:B8)</f>
        <v>3500000</v>
      </c>
      <c r="C12">
        <f>SUM($F$4:$F$6)</f>
        <v>400000</v>
      </c>
      <c r="D12">
        <f t="shared" ref="D12:G12" si="0">SUM($F$4:$F$6)</f>
        <v>400000</v>
      </c>
      <c r="E12">
        <f t="shared" si="0"/>
        <v>400000</v>
      </c>
      <c r="F12">
        <f t="shared" si="0"/>
        <v>400000</v>
      </c>
      <c r="G12">
        <f t="shared" si="0"/>
        <v>400000</v>
      </c>
    </row>
    <row r="13" spans="1:20" x14ac:dyDescent="0.25">
      <c r="A13" t="s">
        <v>3</v>
      </c>
      <c r="B13">
        <f>1/(1+$B$3)^B11</f>
        <v>1</v>
      </c>
      <c r="C13">
        <f>ROUND(1/(1+$B$3)^C11,2)</f>
        <v>0.93</v>
      </c>
      <c r="D13">
        <f t="shared" ref="D13:G13" si="1">ROUND(1/(1+$B$3)^D11,2)</f>
        <v>0.86</v>
      </c>
      <c r="E13">
        <f t="shared" si="1"/>
        <v>0.79</v>
      </c>
      <c r="F13">
        <f t="shared" si="1"/>
        <v>0.74</v>
      </c>
      <c r="G13">
        <f t="shared" si="1"/>
        <v>0.68</v>
      </c>
    </row>
    <row r="14" spans="1:20" x14ac:dyDescent="0.25">
      <c r="A14" t="s">
        <v>8</v>
      </c>
      <c r="B14">
        <f>B12*B13</f>
        <v>3500000</v>
      </c>
      <c r="C14">
        <f t="shared" ref="C14:G14" si="2">C12*C13</f>
        <v>372000</v>
      </c>
      <c r="D14">
        <f t="shared" si="2"/>
        <v>344000</v>
      </c>
      <c r="E14">
        <f t="shared" si="2"/>
        <v>316000</v>
      </c>
      <c r="F14">
        <f t="shared" si="2"/>
        <v>296000</v>
      </c>
      <c r="G14">
        <f t="shared" si="2"/>
        <v>272000</v>
      </c>
      <c r="H14">
        <f>SUM(B14:G14)</f>
        <v>5100000</v>
      </c>
    </row>
    <row r="16" spans="1:20" x14ac:dyDescent="0.25">
      <c r="A16" t="s">
        <v>6</v>
      </c>
      <c r="B16">
        <v>0</v>
      </c>
      <c r="C16">
        <f>$B$9</f>
        <v>1450000</v>
      </c>
      <c r="D16">
        <f>C16*1.1</f>
        <v>1595000.0000000002</v>
      </c>
      <c r="E16">
        <f t="shared" ref="E16:G16" si="3">D16*1.1</f>
        <v>1754500.0000000005</v>
      </c>
      <c r="F16">
        <f t="shared" si="3"/>
        <v>1929950.0000000007</v>
      </c>
      <c r="G16">
        <f t="shared" si="3"/>
        <v>2122945.0000000009</v>
      </c>
    </row>
    <row r="17" spans="1:8" x14ac:dyDescent="0.25">
      <c r="A17" t="s">
        <v>3</v>
      </c>
      <c r="B17">
        <f>1/(1+$B$3)^B11</f>
        <v>1</v>
      </c>
      <c r="C17">
        <f>ROUND(1/(1+$B$3)^C11,2)</f>
        <v>0.93</v>
      </c>
      <c r="D17">
        <f t="shared" ref="D17:G17" si="4">ROUND(1/(1+$B$3)^D11,2)</f>
        <v>0.86</v>
      </c>
      <c r="E17">
        <f t="shared" si="4"/>
        <v>0.79</v>
      </c>
      <c r="F17">
        <f t="shared" si="4"/>
        <v>0.74</v>
      </c>
      <c r="G17">
        <f t="shared" si="4"/>
        <v>0.68</v>
      </c>
    </row>
    <row r="18" spans="1:8" x14ac:dyDescent="0.25">
      <c r="A18" t="s">
        <v>9</v>
      </c>
      <c r="B18">
        <f>B16*B17</f>
        <v>0</v>
      </c>
      <c r="C18">
        <f t="shared" ref="C18:G18" si="5">C16*C17</f>
        <v>1348500</v>
      </c>
      <c r="D18">
        <f t="shared" si="5"/>
        <v>1371700.0000000002</v>
      </c>
      <c r="E18">
        <f t="shared" si="5"/>
        <v>1386055.0000000005</v>
      </c>
      <c r="F18">
        <f t="shared" si="5"/>
        <v>1428163.0000000005</v>
      </c>
      <c r="G18">
        <f t="shared" si="5"/>
        <v>1443602.6000000008</v>
      </c>
      <c r="H18">
        <f>SUM(B18:G18)</f>
        <v>6978020.6000000015</v>
      </c>
    </row>
    <row r="20" spans="1:8" x14ac:dyDescent="0.25">
      <c r="A20" t="s">
        <v>4</v>
      </c>
      <c r="B20" s="6">
        <f>(H18-H14)/H14</f>
        <v>0.36823933333333364</v>
      </c>
      <c r="F20" t="s">
        <v>5</v>
      </c>
      <c r="G20" s="7">
        <f>H18-H14</f>
        <v>1878020.6000000015</v>
      </c>
    </row>
  </sheetData>
  <mergeCells count="2">
    <mergeCell ref="A1:T1"/>
    <mergeCell ref="B10:G10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4FEBA-5B2F-4595-A74F-EC562BF96B90}">
  <dimension ref="A1:H9"/>
  <sheetViews>
    <sheetView workbookViewId="0">
      <selection activeCell="R30" sqref="R30"/>
    </sheetView>
  </sheetViews>
  <sheetFormatPr defaultRowHeight="15" x14ac:dyDescent="0.25"/>
  <cols>
    <col min="2" max="3" width="10.28515625" bestFit="1" customWidth="1"/>
    <col min="4" max="4" width="15.42578125" bestFit="1" customWidth="1"/>
    <col min="5" max="5" width="15.5703125" bestFit="1" customWidth="1"/>
  </cols>
  <sheetData>
    <row r="1" spans="1:8" x14ac:dyDescent="0.25">
      <c r="A1" t="s">
        <v>1</v>
      </c>
      <c r="B1" t="s">
        <v>18</v>
      </c>
      <c r="C1" t="s">
        <v>21</v>
      </c>
      <c r="D1" t="s">
        <v>19</v>
      </c>
      <c r="E1" t="s">
        <v>20</v>
      </c>
    </row>
    <row r="2" spans="1:8" x14ac:dyDescent="0.25">
      <c r="A2">
        <v>0</v>
      </c>
      <c r="B2">
        <f>Sheet1!B14</f>
        <v>3500000</v>
      </c>
      <c r="C2">
        <f>Sheet1!B18</f>
        <v>0</v>
      </c>
      <c r="D2">
        <f>B2</f>
        <v>3500000</v>
      </c>
      <c r="E2">
        <f>C2</f>
        <v>0</v>
      </c>
    </row>
    <row r="3" spans="1:8" x14ac:dyDescent="0.25">
      <c r="A3">
        <v>1</v>
      </c>
      <c r="B3">
        <f>Sheet1!C14</f>
        <v>372000</v>
      </c>
      <c r="C3">
        <f>Sheet1!C18</f>
        <v>1348500</v>
      </c>
      <c r="D3">
        <f>B3+D2</f>
        <v>3872000</v>
      </c>
      <c r="E3">
        <f>C3+E2</f>
        <v>1348500</v>
      </c>
    </row>
    <row r="4" spans="1:8" x14ac:dyDescent="0.25">
      <c r="A4">
        <v>2</v>
      </c>
      <c r="B4">
        <f>Sheet1!D14</f>
        <v>344000</v>
      </c>
      <c r="C4">
        <f>Sheet1!D18</f>
        <v>1371700.0000000002</v>
      </c>
      <c r="D4">
        <f t="shared" ref="D4:D6" si="0">B4+D3</f>
        <v>4216000</v>
      </c>
      <c r="E4">
        <f t="shared" ref="E4:E7" si="1">C4+E3</f>
        <v>2720200</v>
      </c>
    </row>
    <row r="5" spans="1:8" x14ac:dyDescent="0.25">
      <c r="A5">
        <v>3</v>
      </c>
      <c r="B5">
        <f>Sheet1!E14</f>
        <v>316000</v>
      </c>
      <c r="C5">
        <f>Sheet1!E18</f>
        <v>1386055.0000000005</v>
      </c>
      <c r="D5">
        <f t="shared" si="0"/>
        <v>4532000</v>
      </c>
      <c r="E5">
        <f t="shared" si="1"/>
        <v>4106255.0000000005</v>
      </c>
    </row>
    <row r="6" spans="1:8" x14ac:dyDescent="0.25">
      <c r="A6">
        <v>4</v>
      </c>
      <c r="B6">
        <f>Sheet1!F14</f>
        <v>296000</v>
      </c>
      <c r="C6">
        <f>Sheet1!F18</f>
        <v>1428163.0000000005</v>
      </c>
      <c r="D6">
        <f t="shared" si="0"/>
        <v>4828000</v>
      </c>
      <c r="E6">
        <f t="shared" si="1"/>
        <v>5534418.0000000009</v>
      </c>
    </row>
    <row r="7" spans="1:8" x14ac:dyDescent="0.25">
      <c r="A7">
        <v>5</v>
      </c>
      <c r="B7">
        <f>Sheet1!G14</f>
        <v>272000</v>
      </c>
      <c r="C7">
        <f>Sheet1!G18</f>
        <v>1443602.6000000008</v>
      </c>
      <c r="D7">
        <f>B7+D6</f>
        <v>5100000</v>
      </c>
      <c r="E7">
        <f t="shared" si="1"/>
        <v>6978020.6000000015</v>
      </c>
    </row>
    <row r="9" spans="1:8" x14ac:dyDescent="0.25">
      <c r="F9" s="2"/>
      <c r="G9" s="2"/>
      <c r="H9" s="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4D90C-2D68-4D66-A10A-166E82C3DB71}">
  <dimension ref="A1:T15"/>
  <sheetViews>
    <sheetView workbookViewId="0">
      <selection activeCell="I14" sqref="I14"/>
    </sheetView>
  </sheetViews>
  <sheetFormatPr defaultRowHeight="15" x14ac:dyDescent="0.25"/>
  <cols>
    <col min="1" max="1" width="16.140625" bestFit="1" customWidth="1"/>
  </cols>
  <sheetData>
    <row r="1" spans="1:20" ht="26.25" x14ac:dyDescent="0.4">
      <c r="A1" s="3" t="s">
        <v>24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4" spans="1:20" x14ac:dyDescent="0.25">
      <c r="A4" t="s">
        <v>0</v>
      </c>
      <c r="B4" s="1">
        <v>0.08</v>
      </c>
    </row>
    <row r="5" spans="1:20" x14ac:dyDescent="0.25">
      <c r="B5" s="4" t="s">
        <v>1</v>
      </c>
      <c r="C5" s="4"/>
      <c r="D5" s="4"/>
      <c r="E5" s="4"/>
      <c r="F5" s="4"/>
      <c r="G5" s="4"/>
    </row>
    <row r="6" spans="1:20" x14ac:dyDescent="0.25">
      <c r="B6">
        <v>0</v>
      </c>
      <c r="C6">
        <v>1</v>
      </c>
      <c r="D6">
        <v>2</v>
      </c>
      <c r="E6">
        <v>3</v>
      </c>
      <c r="F6">
        <v>4</v>
      </c>
      <c r="G6">
        <v>5</v>
      </c>
      <c r="H6" t="s">
        <v>2</v>
      </c>
    </row>
    <row r="7" spans="1:20" x14ac:dyDescent="0.25">
      <c r="A7" t="s">
        <v>7</v>
      </c>
      <c r="B7">
        <v>4000000</v>
      </c>
      <c r="C7">
        <v>300000</v>
      </c>
      <c r="D7">
        <v>300000</v>
      </c>
      <c r="E7">
        <v>300000</v>
      </c>
      <c r="F7">
        <v>300000</v>
      </c>
      <c r="G7">
        <v>300000</v>
      </c>
    </row>
    <row r="8" spans="1:20" x14ac:dyDescent="0.25">
      <c r="A8" t="s">
        <v>3</v>
      </c>
      <c r="B8">
        <f>B12</f>
        <v>1</v>
      </c>
      <c r="C8">
        <f>ROUND(1/(1+$B$4)^C6,2)</f>
        <v>0.93</v>
      </c>
      <c r="D8">
        <f t="shared" ref="D8:G8" si="0">ROUND(1/(1+$B$4)^D6,2)</f>
        <v>0.86</v>
      </c>
      <c r="E8">
        <f t="shared" si="0"/>
        <v>0.79</v>
      </c>
      <c r="F8">
        <f t="shared" si="0"/>
        <v>0.74</v>
      </c>
      <c r="G8">
        <f t="shared" si="0"/>
        <v>0.68</v>
      </c>
    </row>
    <row r="9" spans="1:20" x14ac:dyDescent="0.25">
      <c r="A9" t="s">
        <v>8</v>
      </c>
      <c r="B9">
        <f>B7*B8</f>
        <v>4000000</v>
      </c>
      <c r="C9">
        <f t="shared" ref="C9:G9" si="1">C7*C8</f>
        <v>279000</v>
      </c>
      <c r="D9">
        <f t="shared" si="1"/>
        <v>258000</v>
      </c>
      <c r="E9">
        <f t="shared" si="1"/>
        <v>237000</v>
      </c>
      <c r="F9">
        <f t="shared" si="1"/>
        <v>222000</v>
      </c>
      <c r="G9">
        <f t="shared" si="1"/>
        <v>204000.00000000003</v>
      </c>
      <c r="H9">
        <f>SUM(B9:G9)</f>
        <v>5200000</v>
      </c>
    </row>
    <row r="11" spans="1:20" x14ac:dyDescent="0.25">
      <c r="A11" t="s">
        <v>6</v>
      </c>
      <c r="B11">
        <v>0</v>
      </c>
      <c r="C11">
        <v>1200000</v>
      </c>
      <c r="D11">
        <v>1400000</v>
      </c>
      <c r="E11">
        <v>1500000</v>
      </c>
      <c r="F11">
        <v>2200000</v>
      </c>
      <c r="G11">
        <v>3100000</v>
      </c>
    </row>
    <row r="12" spans="1:20" x14ac:dyDescent="0.25">
      <c r="A12" t="s">
        <v>3</v>
      </c>
      <c r="B12">
        <f>1/(1+$B$4)^B6</f>
        <v>1</v>
      </c>
      <c r="C12">
        <f>ROUND(1/(1+$B$4)^C6,2)</f>
        <v>0.93</v>
      </c>
      <c r="D12">
        <f t="shared" ref="D12:G12" si="2">ROUND(1/(1+$B$4)^D6,2)</f>
        <v>0.86</v>
      </c>
      <c r="E12">
        <f t="shared" si="2"/>
        <v>0.79</v>
      </c>
      <c r="F12">
        <f t="shared" si="2"/>
        <v>0.74</v>
      </c>
      <c r="G12">
        <f t="shared" si="2"/>
        <v>0.68</v>
      </c>
    </row>
    <row r="13" spans="1:20" x14ac:dyDescent="0.25">
      <c r="A13" t="s">
        <v>9</v>
      </c>
      <c r="B13">
        <f>B11*B12</f>
        <v>0</v>
      </c>
      <c r="C13">
        <f t="shared" ref="C13:G13" si="3">C11*C12</f>
        <v>1116000</v>
      </c>
      <c r="D13">
        <f t="shared" si="3"/>
        <v>1204000</v>
      </c>
      <c r="E13">
        <f t="shared" si="3"/>
        <v>1185000</v>
      </c>
      <c r="F13">
        <f t="shared" si="3"/>
        <v>1628000</v>
      </c>
      <c r="G13">
        <f t="shared" si="3"/>
        <v>2108000</v>
      </c>
      <c r="H13">
        <f>SUM(B13:G13)</f>
        <v>7241000</v>
      </c>
    </row>
    <row r="15" spans="1:20" x14ac:dyDescent="0.25">
      <c r="A15" t="s">
        <v>4</v>
      </c>
      <c r="B15" s="6">
        <f>(H13-H9)/H9</f>
        <v>0.39250000000000002</v>
      </c>
      <c r="F15" t="s">
        <v>5</v>
      </c>
      <c r="G15" s="7">
        <f>H13-H9</f>
        <v>2041000</v>
      </c>
    </row>
  </sheetData>
  <mergeCells count="2">
    <mergeCell ref="B5:G5"/>
    <mergeCell ref="A1:T1"/>
  </mergeCell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3059E-9772-41D2-9A04-678E0C34D6EC}">
  <dimension ref="A1:E7"/>
  <sheetViews>
    <sheetView topLeftCell="A9" workbookViewId="0">
      <selection activeCell="B9" sqref="B9"/>
    </sheetView>
  </sheetViews>
  <sheetFormatPr defaultRowHeight="15" x14ac:dyDescent="0.25"/>
  <sheetData>
    <row r="1" spans="1:5" x14ac:dyDescent="0.25">
      <c r="A1" t="s">
        <v>1</v>
      </c>
      <c r="B1" t="s">
        <v>18</v>
      </c>
      <c r="C1" t="s">
        <v>21</v>
      </c>
      <c r="D1" t="s">
        <v>19</v>
      </c>
      <c r="E1" t="s">
        <v>20</v>
      </c>
    </row>
    <row r="2" spans="1:5" x14ac:dyDescent="0.25">
      <c r="A2">
        <v>0</v>
      </c>
      <c r="B2">
        <f>Sheet3!B9</f>
        <v>4000000</v>
      </c>
      <c r="C2">
        <f>Sheet3!B13</f>
        <v>0</v>
      </c>
      <c r="D2">
        <f>B2</f>
        <v>4000000</v>
      </c>
      <c r="E2">
        <f>C2</f>
        <v>0</v>
      </c>
    </row>
    <row r="3" spans="1:5" x14ac:dyDescent="0.25">
      <c r="A3">
        <v>1</v>
      </c>
      <c r="B3">
        <f>Sheet3!C9</f>
        <v>279000</v>
      </c>
      <c r="C3">
        <f>Sheet3!C13</f>
        <v>1116000</v>
      </c>
      <c r="D3">
        <f>D2+B3</f>
        <v>4279000</v>
      </c>
      <c r="E3">
        <f>E2+C3</f>
        <v>1116000</v>
      </c>
    </row>
    <row r="4" spans="1:5" x14ac:dyDescent="0.25">
      <c r="A4">
        <v>2</v>
      </c>
      <c r="B4">
        <f>Sheet3!D9</f>
        <v>258000</v>
      </c>
      <c r="C4">
        <f>Sheet3!D13</f>
        <v>1204000</v>
      </c>
      <c r="D4">
        <f t="shared" ref="D4:D7" si="0">D3+B4</f>
        <v>4537000</v>
      </c>
      <c r="E4">
        <f t="shared" ref="E4:E7" si="1">E3+C4</f>
        <v>2320000</v>
      </c>
    </row>
    <row r="5" spans="1:5" x14ac:dyDescent="0.25">
      <c r="A5">
        <v>3</v>
      </c>
      <c r="B5">
        <f>Sheet3!E9</f>
        <v>237000</v>
      </c>
      <c r="C5">
        <f>Sheet3!E13</f>
        <v>1185000</v>
      </c>
      <c r="D5">
        <f t="shared" si="0"/>
        <v>4774000</v>
      </c>
      <c r="E5">
        <f t="shared" si="1"/>
        <v>3505000</v>
      </c>
    </row>
    <row r="6" spans="1:5" x14ac:dyDescent="0.25">
      <c r="A6">
        <v>4</v>
      </c>
      <c r="B6">
        <f>Sheet3!F9</f>
        <v>222000</v>
      </c>
      <c r="C6">
        <f>Sheet3!F13</f>
        <v>1628000</v>
      </c>
      <c r="D6">
        <f t="shared" si="0"/>
        <v>4996000</v>
      </c>
      <c r="E6">
        <f t="shared" si="1"/>
        <v>5133000</v>
      </c>
    </row>
    <row r="7" spans="1:5" x14ac:dyDescent="0.25">
      <c r="A7">
        <v>5</v>
      </c>
      <c r="B7">
        <f>Sheet3!G9</f>
        <v>204000.00000000003</v>
      </c>
      <c r="C7">
        <f>Sheet3!G13</f>
        <v>2108000</v>
      </c>
      <c r="D7">
        <f t="shared" si="0"/>
        <v>5200000</v>
      </c>
      <c r="E7">
        <f t="shared" si="1"/>
        <v>7241000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pc</dc:creator>
  <cp:lastModifiedBy>lenovo pc</cp:lastModifiedBy>
  <dcterms:created xsi:type="dcterms:W3CDTF">2020-06-07T03:19:14Z</dcterms:created>
  <dcterms:modified xsi:type="dcterms:W3CDTF">2020-06-08T03:37:09Z</dcterms:modified>
</cp:coreProperties>
</file>