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6" yWindow="528" windowWidth="22692" windowHeight="11448" tabRatio="533"/>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s>
  <calcPr calcId="145621"/>
</workbook>
</file>

<file path=xl/calcChain.xml><?xml version="1.0" encoding="utf-8"?>
<calcChain xmlns="http://schemas.openxmlformats.org/spreadsheetml/2006/main">
  <c r="F3" i="4" l="1"/>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G23" i="10"/>
  <c r="G20" i="10"/>
  <c r="I20" i="10" s="1"/>
  <c r="I21" i="10"/>
  <c r="I22" i="10"/>
  <c r="I25" i="10"/>
  <c r="I26" i="10" l="1"/>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6"/>
  <c r="F8" i="4"/>
  <c r="F9" i="4"/>
  <c r="F4" i="6"/>
  <c r="F5" i="6"/>
  <c r="F7" i="6"/>
  <c r="H1" i="6"/>
  <c r="F3" i="6"/>
  <c r="F2" i="6"/>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measure oxygen airglow emissions from the Earth’s mesosphere
	-Miranda Straub</t>
        </r>
      </text>
    </comment>
    <comment ref="B4"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text>
        <r>
          <rPr>
            <sz val="10"/>
            <rFont val="Arial"/>
          </rPr>
          <t>http://tyvak.com/intrepidsystemboard/</t>
        </r>
      </text>
    </comment>
    <comment ref="S4"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text>
        <r>
          <rPr>
            <sz val="10"/>
            <rFont val="Arial"/>
          </rPr>
          <t>To investigate technologies that facilitate the operation of multiple satellites in formation.
	-Miranda Straub</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The mission will demonstrate the operation of autonomous instrument processing, downlink operations, and ground station operations to validate a reduction in data product downlink.</t>
        </r>
      </text>
    </comment>
    <comment ref="N7" authorId="0">
      <text>
        <r>
          <rPr>
            <sz val="10"/>
            <rFont val="Arial"/>
          </rPr>
          <t>The primary payload was launched into a Sun-synchronous near-circular orbit, altitude of ~1075 km x 1089 km, inclination of 123º</t>
        </r>
      </text>
    </comment>
    <comment ref="B9"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text>
        <r>
          <rPr>
            <sz val="10"/>
            <rFont val="Arial"/>
          </rPr>
          <t>Reflight of Explorer 1 using geiger tube
	-Miranda Straub</t>
        </r>
      </text>
    </comment>
    <comment ref="B13" authorId="0">
      <text>
        <r>
          <rPr>
            <sz val="10"/>
            <rFont val="Arial"/>
          </rPr>
          <t>To measure the intensity and variability of energetic electrons in LEO (Low Earth Orbit).
	-Miranda Straub</t>
        </r>
      </text>
    </comment>
    <comment ref="B14" authorId="0">
      <text>
        <r>
          <rPr>
            <sz val="10"/>
            <rFont val="Arial"/>
          </rPr>
          <t>To take measurements of the Van Allen Radiation Belt.
	-Miranda Straub</t>
        </r>
      </text>
    </comment>
    <comment ref="B15" authorId="0">
      <text>
        <r>
          <rPr>
            <sz val="10"/>
            <rFont val="Arial"/>
          </rPr>
          <t>To send digital imagery of the Earth and space via its camera back to Earth as well as information regarding the satellite's health
	-Miranda Straub</t>
        </r>
      </text>
    </comment>
    <comment ref="B16" authorId="0">
      <text>
        <r>
          <rPr>
            <sz val="10"/>
            <rFont val="Arial"/>
          </rPr>
          <t>To send digital imagery of the Earth and space via its camera back to Earth as well as information regarding the satellite's health
	-Miranda Straub</t>
        </r>
      </text>
    </comment>
    <comment ref="B17" authorId="0">
      <text>
        <r>
          <rPr>
            <sz val="10"/>
            <rFont val="Arial"/>
          </rPr>
          <t>To send digital imagery of the Earth and space via its camera back to Earth as well as information regarding the satellite's health
	-Miranda Straub</t>
        </r>
      </text>
    </comment>
    <comment ref="B18"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9"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19" authorId="0">
      <text>
        <r>
          <rPr>
            <sz val="10"/>
            <rFont val="Arial"/>
          </rPr>
          <t xml:space="preserve"> The primary mission goal is 2 months; the secondary mission goal is 1 year.</t>
        </r>
      </text>
    </comment>
    <comment ref="N19" authorId="0">
      <text>
        <r>
          <rPr>
            <sz val="10"/>
            <rFont val="Arial"/>
          </rPr>
          <t>The primary mission goal is 2 months; the secondary mission goal is 1 year.</t>
        </r>
      </text>
    </comment>
    <comment ref="V19"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text>
        <r>
          <rPr>
            <sz val="10"/>
            <rFont val="Arial"/>
          </rPr>
          <t>The mission will demonstrate the operation of autonomous instrument processing, downlink operations, and ground station operations to validate a reduction in data product downlink.</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The mission will demonstrate the operation of autonomous instrument processing, downlink operations, and ground station operations to validate a reduction in data product downlink.</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B27" authorId="0">
      <text>
        <r>
          <rPr>
            <sz val="10"/>
            <rFont val="Arial"/>
          </rPr>
          <t>To obtain data on tether performance, survivability, and dynamics.
	-Miranda Straub</t>
        </r>
      </text>
    </comment>
    <comment ref="B28" authorId="0">
      <text>
        <r>
          <rPr>
            <sz val="10"/>
            <rFont val="Arial"/>
          </rPr>
          <t>The mission will demonstrate the operation of autonomous instrument processing, downlink operations, and ground station operations to validate a reduction in data product downlink.</t>
        </r>
      </text>
    </comment>
    <comment ref="B29"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text>
        <r>
          <rPr>
            <sz val="10"/>
            <rFont val="Arial"/>
          </rPr>
          <t>The mission will demonstrate the operation of autonomous instrument processing, downlink operations, and ground station operations to validate a reduction in data product downlink.</t>
        </r>
      </text>
    </comment>
    <comment ref="B31"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text>
        <r>
          <rPr>
            <sz val="10"/>
            <rFont val="Arial"/>
          </rPr>
          <t>To track the location cargo containers on a global scale
	-Miranda Straub</t>
        </r>
      </text>
    </comment>
    <comment ref="B35" authorId="0">
      <text>
        <r>
          <rPr>
            <sz val="10"/>
            <rFont val="Arial"/>
          </rPr>
          <t>To study the use of a microbolometer array in LEO (Low Earth Orbit) for taking infrared images of propulsion system plumes as well as Earth's atmospheric and oceanic conditions.
	-Miranda Straub</t>
        </r>
      </text>
    </comment>
    <comment ref="B36" authorId="0">
      <text>
        <r>
          <rPr>
            <sz val="10"/>
            <rFont val="Arial"/>
          </rPr>
          <t>The mission objective is to assess the spatial scale and spatial temporal ambiguity of magnetospheric microbursts in the Van Allen radiation belts</t>
        </r>
      </text>
    </comment>
    <comment ref="N36" authorId="0">
      <text>
        <r>
          <rPr>
            <sz val="10"/>
            <rFont val="Arial"/>
          </rPr>
          <t>The primary payload was launched into a Sun-synchronous near-circular orbit, altitude of ~1075 km x 1089 km, inclination of 123º</t>
        </r>
      </text>
    </comment>
    <comment ref="B37" authorId="0">
      <text>
        <r>
          <rPr>
            <sz val="10"/>
            <rFont val="Arial"/>
          </rPr>
          <t>The mission objective is to assess the spatial scale and spatial temporal ambiguity of magnetospheric microbursts in the Van Allen radiation belts</t>
        </r>
      </text>
    </comment>
    <comment ref="N37" authorId="0">
      <text>
        <r>
          <rPr>
            <sz val="10"/>
            <rFont val="Arial"/>
          </rPr>
          <t>The primary payload was launched into a Sun-synchronous near-circular orbit, altitude of ~1075 km x 1089 km, inclination of 123º</t>
        </r>
      </text>
    </comment>
    <comment ref="B38" authorId="0">
      <text>
        <r>
          <rPr>
            <sz val="10"/>
            <rFont val="Arial"/>
          </rPr>
          <t>SporeSat’s space biology science experiment will investigate the effect of gravity on the reproductive spores of the fern, Ceratopteris richardii.</t>
        </r>
      </text>
    </comment>
    <comment ref="C3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text>
        <r>
          <rPr>
            <sz val="10"/>
            <rFont val="Arial"/>
          </rPr>
          <t>Near-circular orbit, 
altitude of ~400 km of the ISS, 
inclination =51.6</t>
        </r>
      </text>
    </comment>
    <comment ref="S38" authorId="0">
      <text>
        <r>
          <rPr>
            <sz val="10"/>
            <rFont val="Arial"/>
          </rPr>
          <t>The satellite attitude is controlled by permanent magnets and hysteresis rods that dampen the rotational energy.</t>
        </r>
      </text>
    </comment>
    <comment ref="V38"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text>
        <r>
          <rPr>
            <sz val="10"/>
            <rFont val="Arial"/>
          </rPr>
          <t xml:space="preserve">The Trailblazer mission has two key goals. The first is a proof-of-concept for SPA and the second is the flight of a series of space weather experiments. </t>
        </r>
      </text>
    </comment>
    <comment ref="N43" authorId="0">
      <text>
        <r>
          <rPr>
            <sz val="10"/>
            <rFont val="Arial"/>
          </rPr>
          <t>Near-circular orbit, altitude = 500 km, inclination = 40.5º</t>
        </r>
      </text>
    </comment>
    <comment ref="B44"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text>
        <r>
          <rPr>
            <sz val="10"/>
            <rFont val="Arial"/>
          </rPr>
          <t xml:space="preserve"> Near-circular orbit, altitude of 500 km, inclination = 40.5º.</t>
        </r>
      </text>
    </comment>
    <comment ref="B45" authorId="0">
      <text>
        <r>
          <rPr>
            <sz val="10"/>
            <rFont val="Arial"/>
          </rPr>
          <t>To demonstrate technology needed to measure the absolute imbalance in the Earth's radiation budget (ERI)
	-Miranda Straub</t>
        </r>
      </text>
    </comment>
    <comment ref="B46" authorId="0">
      <text>
        <r>
          <rPr>
            <sz val="10"/>
            <rFont val="Arial"/>
          </rPr>
          <t>To obtain a mid resolution image to date of Earth with at least 60% land mass and a maximum of 20% cloud coverage from a single cubesat platform.
	-Miranda Straub</t>
        </r>
      </text>
    </comment>
    <comment ref="B47"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7" authorId="0">
      <text>
        <r>
          <rPr>
            <sz val="10"/>
            <rFont val="Arial"/>
          </rPr>
          <t xml:space="preserve">Orbit: Sun-synchronous near-circular orbit of the primary mission, 
altitude = 824 km, 
inclination = 98.7º, 
period = 101 minutes, </t>
        </r>
      </text>
    </comment>
    <comment ref="B48"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text>
        <r>
          <rPr>
            <sz val="10"/>
            <rFont val="Arial"/>
          </rPr>
          <t>KickSat reentered the atmosphere and burned up in the atmosphere on May 14, 2014 . Unfortunately, the project was not able to command the Sprite deployment in time</t>
        </r>
      </text>
    </comment>
    <comment ref="N48" authorId="0">
      <text>
        <r>
          <rPr>
            <sz val="10"/>
            <rFont val="Arial"/>
          </rPr>
          <t>Near-circular orbit
ISS altitude ~350-400 km inclination =51.6°</t>
        </r>
      </text>
    </comment>
    <comment ref="V48"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text>
        <r>
          <rPr>
            <sz val="10"/>
            <rFont val="Arial"/>
          </rPr>
          <t>To map changes in the Earth's Plasmasphere caused by Geomagnetic storms.
	-Miranda Straub</t>
        </r>
      </text>
    </comment>
    <comment ref="N49" authorId="0">
      <text>
        <r>
          <rPr>
            <sz val="10"/>
            <rFont val="Arial"/>
          </rPr>
          <t>Sun-snchronos near-circular polar orbit
altitude = 824 km
inclination = 98.7
period = 101 minutes
	-Miranda Straub</t>
        </r>
      </text>
    </comment>
    <comment ref="U49" authorId="0">
      <text>
        <r>
          <rPr>
            <sz val="10"/>
            <rFont val="Arial"/>
          </rPr>
          <t>The four EFP (Electric Field Probe) sensors each extend 5 m away 
from the spacecraft with 1 cm diameter spheres on the ends of the wire booms
	-Miranda Straub</t>
        </r>
      </text>
    </comment>
    <comment ref="B50" authorId="0">
      <text>
        <r>
          <rPr>
            <sz val="10"/>
            <rFont val="Arial"/>
          </rPr>
          <t>To increase the precision of measurements of the Cosmic X-Ray Background (CXRB) in the 30-50 keV range.
	-Miranda Straub</t>
        </r>
      </text>
    </comment>
    <comment ref="B51"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1" authorId="0">
      <text>
        <r>
          <rPr>
            <sz val="10"/>
            <rFont val="Arial"/>
          </rPr>
          <t>Near-circular orbit,
altitude of ~400 km to ISS, 
inclination =51.6</t>
        </r>
      </text>
    </comment>
    <comment ref="V51"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text>
        <r>
          <rPr>
            <sz val="10"/>
            <rFont val="Arial"/>
          </rPr>
          <t>To study large plasma formations in the ionosphere.
	-Miranda Straub</t>
        </r>
      </text>
    </comment>
    <comment ref="B53" authorId="0">
      <text>
        <r>
          <rPr>
            <sz val="10"/>
            <rFont val="Arial"/>
          </rPr>
          <t>To flight qualify a new radiation hardened FPGA system developed at JPL and to correct a solar panel failure on RAX-1 and continue the scientific mission.
	-Miranda Straub</t>
        </r>
      </text>
    </comment>
    <comment ref="B54" authorId="0">
      <text>
        <r>
          <rPr>
            <sz val="10"/>
            <rFont val="Arial"/>
          </rPr>
          <t xml:space="preserve">The objective of the science mission is to address fundamental questions pertaining to the relationship between solar flares and energetic particles.
</t>
        </r>
      </text>
    </comment>
    <comment ref="N54" authorId="0">
      <text>
        <r>
          <rPr>
            <sz val="10"/>
            <rFont val="Arial"/>
          </rPr>
          <t>Elliptical orbit of 790x490 km
inclination = 65</t>
        </r>
      </text>
    </comment>
    <comment ref="S5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text>
        <r>
          <rPr>
            <sz val="10"/>
            <rFont val="Arial"/>
          </rPr>
          <t>To advance the TRL (Technology Readiness Level) of CMGs (Control Moment Gyroscopes) appropriate for smallsats.
	-Miranda Straub</t>
        </r>
      </text>
    </comment>
    <comment ref="B56" authorId="0">
      <text>
        <r>
          <rPr>
            <sz val="10"/>
            <rFont val="Arial"/>
          </rPr>
          <t>To develop the prototype technologies for a triple CubeSat that will be self propelled (chemical rockets, or ion drive) from a geosynchronous piggy-back launch to the moon.
	-Miranda Straub</t>
        </r>
      </text>
    </comment>
    <comment ref="B57" authorId="0">
      <text>
        <r>
          <rPr>
            <sz val="10"/>
            <rFont val="Arial"/>
          </rPr>
          <t>To validate detector technology for the Panchromatic Fourier Transform Spectrometer (PanFTS) which is an imaging FTS designed to operate in Geostationary orbit.
	-Miranda Straub</t>
        </r>
      </text>
    </comment>
    <comment ref="B58" authorId="0">
      <text>
        <r>
          <rPr>
            <sz val="10"/>
            <rFont val="Arial"/>
          </rPr>
          <t>To provide observations of hurricane dynamics and severe storms.
	-Miranda Straub</t>
        </r>
      </text>
    </comment>
    <comment ref="B60"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text>
        <r>
          <rPr>
            <sz val="10"/>
            <rFont val="Arial"/>
          </rPr>
          <t>To demonstrate formation flying, provide stereoscopic imaging of cloud formations, and demonstrate distributed and autonomous operations.
	-Miranda Straub</t>
        </r>
      </text>
    </comment>
    <comment ref="B66" authorId="0">
      <text>
        <r>
          <rPr>
            <sz val="10"/>
            <rFont val="Arial"/>
          </rPr>
          <t>To test a low-power beacon board developed by Rincon Research
	-Miranda Straub</t>
        </r>
      </text>
    </comment>
    <comment ref="B67"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text>
        <r>
          <rPr>
            <sz val="10"/>
            <rFont val="Arial"/>
          </rPr>
          <t>To test a set of temperature sensors to verify UH-designed thermal modeling software
	-Miranda Straub</t>
        </r>
      </text>
    </comment>
    <comment ref="B69" authorId="0">
      <text>
        <r>
          <rPr>
            <sz val="10"/>
            <rFont val="Arial"/>
          </rPr>
          <t>Design and test an innovative miniature maneuvering control system (MMCS)
	-Miranda Straub</t>
        </r>
      </text>
    </comment>
    <comment ref="B70" authorId="0">
      <text>
        <r>
          <rPr>
            <sz val="10"/>
            <rFont val="Arial"/>
          </rPr>
          <t>The mission will demonstrate the operation of autonomous instrument processing, downlink operations, and ground station operations to validate a reduction in data product downlink.</t>
        </r>
      </text>
    </comment>
    <comment ref="V70" authorId="0">
      <text>
        <r>
          <rPr>
            <sz val="10"/>
            <rFont val="Arial"/>
          </rPr>
          <t>1) http://digitalcommons.usu.edu/cgi/viewcontent.cgi?article=1325&amp;context=smallsat
	-Miranda Straub</t>
        </r>
      </text>
    </comment>
    <comment ref="B72" authorId="0">
      <text>
        <r>
          <rPr>
            <sz val="10"/>
            <rFont val="Arial"/>
          </rPr>
          <t>To gain basic knowledge and skillset of developing and launching a picosatellite to pave the way for future projects.
	-Miranda Straub</t>
        </r>
      </text>
    </comment>
    <comment ref="B73" authorId="0">
      <text>
        <r>
          <rPr>
            <sz val="10"/>
            <rFont val="Arial"/>
          </rPr>
          <t>To collect data that could help scientists learn how yeast adapts to a microgravity environment
	-Miranda Straub</t>
        </r>
      </text>
    </comment>
    <comment ref="B74"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text>
        <r>
          <rPr>
            <sz val="10"/>
            <rFont val="Arial"/>
          </rPr>
          <t>To test a novel dual-GPS system (DRAGON) provided by Johnson Space Center
	-Miranda Straub</t>
        </r>
      </text>
    </comment>
    <comment ref="B76" authorId="0">
      <text>
        <r>
          <rPr>
            <sz val="10"/>
            <rFont val="Arial"/>
          </rPr>
          <t>To test a novel dual-GPS system (DRAGON) provided by Johnson Space Center
	-Miranda Straub</t>
        </r>
      </text>
    </comment>
    <comment ref="B77" authorId="0">
      <text>
        <r>
          <rPr>
            <sz val="10"/>
            <rFont val="Arial"/>
          </rPr>
          <t>To develop a rapid-response satellite capability to enable many different mission types.
	-Miranda Straub</t>
        </r>
      </text>
    </comment>
    <comment ref="B78" authorId="0">
      <text>
        <r>
          <rPr>
            <sz val="10"/>
            <rFont val="Arial"/>
          </rPr>
          <t>To demonstrate beyond-line-of-sight and over-the-horizon communications between ground stations located more than 1,000 miles apart
	-Miranda Straub</t>
        </r>
      </text>
    </comment>
    <comment ref="B79" authorId="0">
      <text>
        <r>
          <rPr>
            <sz val="10"/>
            <rFont val="Arial"/>
          </rPr>
          <t>Built as part of program to involve school children in spaceflight
	-Miranda Straub</t>
        </r>
      </text>
    </comment>
    <comment ref="B80" authorId="0">
      <text>
        <r>
          <rPr>
            <sz val="10"/>
            <rFont val="Arial"/>
          </rPr>
          <t>The mission will demonstrate the operation of autonomous instrument processing, downlink operations, and ground station operations to validate a reduction in data product downlink.</t>
        </r>
      </text>
    </comment>
    <comment ref="N80" authorId="0">
      <text>
        <r>
          <rPr>
            <sz val="10"/>
            <rFont val="Arial"/>
          </rPr>
          <t>Perigee: 452.7 km 
Apogee: 749.2 km 
Inclination: 101.7 ° 
Period: 96.6 minutes 
Semi major axis: 6971 km
	-Miranda Straub</t>
        </r>
      </text>
    </comment>
    <comment ref="B81" authorId="0">
      <text>
        <r>
          <rPr>
            <sz val="10"/>
            <rFont val="Arial"/>
          </rPr>
          <t>"To use optical imaging payloads that will demonstrate the main 
elements of a new concept for tracking orbiting space debris."
	-Miranda Straub</t>
        </r>
      </text>
    </comment>
    <comment ref="B82" authorId="0">
      <text>
        <r>
          <rPr>
            <sz val="10"/>
            <rFont val="Arial"/>
          </rPr>
          <t>To demonstrate voice and data communications through a low earth orbit satellite using military standard radios.
	-Miranda Straub</t>
        </r>
      </text>
    </comment>
    <comment ref="B83" authorId="0">
      <text>
        <r>
          <rPr>
            <sz val="10"/>
            <rFont val="Arial"/>
          </rPr>
          <t>To demonstrate voice and data communications through a low earth orbit satellite using military standard radios.
	-Miranda Straub</t>
        </r>
      </text>
    </comment>
    <comment ref="B86" authorId="0">
      <text>
        <r>
          <rPr>
            <sz val="10"/>
            <rFont val="Arial"/>
          </rPr>
          <t>Qquipped with optical imaging payloads to demonstrate the main elements of a new concept for tracking orbiting space debris.
	-Miranda Straub</t>
        </r>
      </text>
    </comment>
    <comment ref="I87" authorId="0">
      <text>
        <r>
          <rPr>
            <sz val="10"/>
            <rFont val="Arial"/>
          </rPr>
          <t>http://forum.nasaspaceflight.com/index.php?topic=8184.720
	-Miranda Straub</t>
        </r>
      </text>
    </comment>
    <comment ref="B88" authorId="0">
      <text>
        <r>
          <rPr>
            <sz val="10"/>
            <rFont val="Arial"/>
          </rPr>
          <t>To send digital imagery of the Earth and space via its camera back to Earth as well as information regarding the satellite's health
	-Miranda Straub</t>
        </r>
      </text>
    </comment>
    <comment ref="B91" authorId="0">
      <text>
        <r>
          <rPr>
            <sz val="10"/>
            <rFont val="Arial"/>
          </rPr>
          <t>To provide communications and data capabilities for undeserved tactical users.
	-Miranda Straub</t>
        </r>
      </text>
    </comment>
    <comment ref="B92" authorId="0">
      <text>
        <r>
          <rPr>
            <sz val="10"/>
            <rFont val="Arial"/>
          </rPr>
          <t>The primary goal is to serve as a resource and educational outreach tool that will hopefully inspire other educational institutions to explore the wonders of Space.
	-Miranda Straub</t>
        </r>
      </text>
    </comment>
    <comment ref="B93"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text>
        <r>
          <rPr>
            <sz val="10"/>
            <rFont val="Arial"/>
          </rPr>
          <t>Near-circular orbit with an altitude of ~330 km and an inclination of 51.6</t>
        </r>
      </text>
    </comment>
    <comment ref="B94" authorId="0">
      <text>
        <r>
          <rPr>
            <sz val="10"/>
            <rFont val="Arial"/>
          </rPr>
          <t>To develop a cutting-edge Cubesat Communication platform for the Cubesat community to improve data gathering
	-Miranda Straub</t>
        </r>
      </text>
    </comment>
    <comment ref="B99" authorId="0">
      <text>
        <r>
          <rPr>
            <sz val="10"/>
            <rFont val="Arial"/>
          </rPr>
          <t>to develop a small experimental communications satellite constellation for the US Army Space and Missile Defense Command.
	-Miranda Straub</t>
        </r>
      </text>
    </comment>
    <comment ref="B100"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text>
        <r>
          <rPr>
            <sz val="10"/>
            <rFont val="Arial"/>
          </rPr>
          <t>Non-sun-synchronous orbit, 
low altitude of ~ 300 km apogee x 275 km perigee (due to the requirement of the primary payload)
inclination = 34.5º
period = 88.1 minutes</t>
        </r>
      </text>
    </comment>
    <comment ref="B101" authorId="0">
      <text>
        <r>
          <rPr>
            <sz val="10"/>
            <rFont val="Arial"/>
          </rPr>
          <t>The mission will demonstrate nanosatellite communication capabilities.
	-Miranda Straub</t>
        </r>
      </text>
    </comment>
    <comment ref="B102" authorId="0">
      <text>
        <r>
          <rPr>
            <sz val="10"/>
            <rFont val="Arial"/>
          </rPr>
          <t>the fourth in a series of missions designed to use commercially available smartphone technology as part of a low-cost development for basic spacecraft capabilities.</t>
        </r>
      </text>
    </comment>
    <comment ref="N102" authorId="0">
      <text>
        <r>
          <rPr>
            <sz val="10"/>
            <rFont val="Arial"/>
          </rPr>
          <t>Near-circular orbit
altitude of ~400 km of the ISS 
inclination =51.6°.</t>
        </r>
      </text>
    </comment>
    <comment ref="V102"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text>
        <r>
          <rPr>
            <sz val="10"/>
            <rFont val="Arial"/>
          </rPr>
          <t>The goal of the ISARA mission is to increase the amount of data that a tiny satellite can transmit by turning its solar array into a reflector for the satellite’s communications antenna.
	-Miranda Straub</t>
        </r>
      </text>
    </comment>
    <comment ref="B105" authorId="0">
      <text>
        <r>
          <rPr>
            <sz val="10"/>
            <rFont val="Arial"/>
          </rPr>
          <t>A pathfinder mission concept for space-based radio detection of ultra-high en-ergy cosmic rays (UHECRs).
	-Miranda Straub</t>
        </r>
      </text>
    </comment>
    <comment ref="V105" authorId="0">
      <text>
        <r>
          <rPr>
            <sz val="10"/>
            <rFont val="Arial"/>
          </rPr>
          <t>http://mstl.atl.calpoly.edu/~bklofas/Presentations/DevelopersWorkshop2013/Freeman_JPL_Does_CubeSats.pdf
	-Miranda Straub</t>
        </r>
      </text>
    </comment>
    <comment ref="B106"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text>
        <r>
          <rPr>
            <sz val="10"/>
            <rFont val="Arial"/>
          </rPr>
          <t>Argus’ mission is to improve the ability to model the effects of space radiation on modern electronics.
	-Miranda Straub</t>
        </r>
      </text>
    </comment>
    <comment ref="B114"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6" authorId="0">
      <text>
        <r>
          <rPr>
            <sz val="10"/>
            <rFont val="Arial"/>
          </rPr>
          <t>To test out the theory that glints of sunlight reflecting off space debris could help determine its size, shape, mass and spin.
	-Miranda Straub</t>
        </r>
      </text>
    </comment>
    <comment ref="B117" authorId="0">
      <text>
        <r>
          <rPr>
            <sz val="10"/>
            <rFont val="Arial"/>
          </rPr>
          <t>This satellite is designed as both an educational tool and a platform to facilitate rapid development of scientific and technology demonstration missions at UAF.
	-Miranda Straub</t>
        </r>
      </text>
    </comment>
    <comment ref="B119" authorId="0">
      <text>
        <r>
          <rPr>
            <sz val="10"/>
            <rFont val="Arial"/>
          </rPr>
          <t>To demonstrate that sunlight alone can propel a spacecraft in Earth orbit.
	-Miranda Straub</t>
        </r>
      </text>
    </comment>
    <comment ref="B120"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text>
        <r>
          <rPr>
            <sz val="10"/>
            <rFont val="Arial"/>
          </rPr>
          <t>Persistent Telemetry Monitoring, Tracking &amp; Control Using Low Earth Orbit Satcom
	-Miranda Straub</t>
        </r>
      </text>
    </comment>
    <comment ref="B127" author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text>
        <r>
          <rPr>
            <sz val="10"/>
            <rFont val="Arial"/>
          </rPr>
          <t>explore the relationship between lightning and Terrestrial Gamma Ray Flashes (TGFs).
	-Miranda Straub</t>
        </r>
      </text>
    </comment>
    <comment ref="B143" authorId="0">
      <text>
        <r>
          <rPr>
            <sz val="10"/>
            <rFont val="Arial"/>
          </rPr>
          <t>To perform cryogenic fluid management experiments.
	-Miranda Straub</t>
        </r>
      </text>
    </comment>
    <comment ref="B145" authorId="0">
      <text>
        <r>
          <rPr>
            <sz val="10"/>
            <rFont val="Arial"/>
          </rPr>
          <t>designed as a low-cost and easily replaceable imaging spacecraft that can produce tactically relevant imagery data.
	-Miranda Straub</t>
        </r>
      </text>
    </comment>
    <comment ref="B146" authorId="0">
      <text>
        <r>
          <rPr>
            <sz val="10"/>
            <rFont val="Arial"/>
          </rPr>
          <t>The main purpose of this mission is to raise or lower the orbit by several kilometres per day, to change libration state, to change orbit plane, and to actively maneuver.
	-Miranda Straub</t>
        </r>
      </text>
    </comment>
    <comment ref="B159" authorId="0">
      <text>
        <r>
          <rPr>
            <sz val="10"/>
            <rFont val="Arial"/>
          </rPr>
          <t>To develop and deploy a Global Navigation Satellite Systems (GNSS) radio occulation (RO) system that will contribute to our understanding of tropical cyclogenesis.
	-Miranda Straub</t>
        </r>
      </text>
    </comment>
    <comment ref="B160" authorId="0">
      <text>
        <r>
          <rPr>
            <sz val="10"/>
            <rFont val="Arial"/>
          </rPr>
          <t>To measure low energy neutron flux in the low Earth orbit (LEO) environment in efforts to gather new science data.
	-Miranda Straub</t>
        </r>
      </text>
    </comment>
    <comment ref="B161"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K86"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sharedStrings.xml><?xml version="1.0" encoding="utf-8"?>
<sst xmlns="http://schemas.openxmlformats.org/spreadsheetml/2006/main" count="4874" uniqueCount="4306">
  <si>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</si>
  <si>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</si>
  <si>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</si>
  <si>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</si>
  <si>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</si>
  <si>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</si>
  <si>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</si>
  <si>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</si>
  <si>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</si>
  <si>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</si>
  <si>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</si>
  <si>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</si>
  <si>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</si>
  <si>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</si>
  <si>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</si>
  <si>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</si>
  <si>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</si>
  <si>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</si>
  <si>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</si>
  <si>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</si>
  <si>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</si>
  <si>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</si>
  <si>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</si>
  <si>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</si>
  <si>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</si>
  <si>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</si>
  <si>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</si>
  <si>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</si>
  <si>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</si>
  <si>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</si>
  <si>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</si>
  <si>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</si>
  <si>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</si>
  <si>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</si>
  <si>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</si>
  <si>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</si>
  <si>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</si>
  <si>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</si>
  <si>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</si>
  <si>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</si>
  <si>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</si>
  <si>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</si>
  <si>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</si>
  <si>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</si>
  <si>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</si>
  <si>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</si>
  <si>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</si>
  <si>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</si>
  <si>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</si>
  <si>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</si>
  <si>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</si>
  <si>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</si>
  <si>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</si>
  <si>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</si>
  <si>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</si>
  <si>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</si>
  <si>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</si>
  <si>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</si>
  <si>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</si>
  <si>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</si>
  <si>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</si>
  <si>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</si>
  <si>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</si>
  <si>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</si>
  <si>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</si>
  <si>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</si>
  <si>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</si>
  <si>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</si>
  <si>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</si>
  <si>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</si>
  <si>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</si>
  <si>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</si>
  <si>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</si>
  <si>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</si>
  <si>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</si>
  <si>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</si>
  <si>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</si>
  <si>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</si>
  <si>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</si>
  <si>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</si>
  <si>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</si>
  <si>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</si>
  <si>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</si>
  <si>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</si>
  <si>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</si>
  <si>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</si>
  <si>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</si>
  <si>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</si>
  <si>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</si>
  <si>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</si>
  <si>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</si>
  <si>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</si>
  <si>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</si>
  <si>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</si>
  <si>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</si>
  <si>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</si>
  <si>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</si>
  <si>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</si>
  <si>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</si>
  <si>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</si>
  <si>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</si>
  <si>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</si>
  <si>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</si>
  <si>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</si>
  <si>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</si>
  <si>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</si>
  <si>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</si>
  <si>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</si>
  <si>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</si>
  <si>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</si>
  <si>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</si>
  <si>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</si>
  <si>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</si>
  <si>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</si>
  <si>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</si>
  <si>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</si>
  <si>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</si>
  <si>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</si>
  <si>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</si>
  <si>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</si>
  <si>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</si>
  <si>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</si>
  <si>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</si>
  <si>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</si>
  <si>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</si>
  <si>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</si>
  <si>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</si>
  <si>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</si>
  <si>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</si>
  <si>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</si>
  <si>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</si>
  <si>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</si>
  <si>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</si>
  <si>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</si>
  <si>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</si>
  <si>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</si>
  <si>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</si>
  <si>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</si>
  <si>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</si>
  <si>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</si>
  <si>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</si>
  <si>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</si>
  <si>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</si>
  <si>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</si>
  <si>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</si>
  <si>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</si>
  <si>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</si>
  <si>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</si>
  <si>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</si>
  <si>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</si>
  <si>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</si>
  <si>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</si>
  <si>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</si>
  <si>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</si>
  <si>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</si>
  <si>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</si>
  <si>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</si>
  <si>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</si>
  <si>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</si>
  <si>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</si>
  <si>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</si>
  <si>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</si>
  <si>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</si>
  <si>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</si>
  <si>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</si>
  <si>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</si>
  <si>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</si>
  <si>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</si>
  <si>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</si>
  <si>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</si>
  <si>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</si>
  <si>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</si>
  <si>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</si>
  <si>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</si>
  <si>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</si>
  <si>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</si>
  <si>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</si>
  <si>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</si>
  <si>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</si>
  <si>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</si>
  <si>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</si>
  <si>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</si>
  <si>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</si>
  <si>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</si>
  <si>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</si>
  <si>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</si>
  <si>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</si>
  <si>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</si>
  <si>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</si>
  <si>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</si>
  <si>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</si>
  <si>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</si>
  <si>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</si>
  <si>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</si>
  <si>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</si>
  <si>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</si>
  <si>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</si>
  <si>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</si>
  <si>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</si>
  <si>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</si>
  <si>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</si>
  <si>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</si>
  <si>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</si>
  <si>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</si>
  <si>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</si>
  <si>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</si>
  <si>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</si>
  <si>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</si>
  <si>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</si>
  <si>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</si>
  <si>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</si>
  <si>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</si>
  <si>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</si>
  <si>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</si>
  <si>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</si>
  <si>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</si>
  <si>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</si>
  <si>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</si>
  <si>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</si>
  <si>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</si>
  <si>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</si>
  <si>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</si>
  <si>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</si>
  <si>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</si>
  <si>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</si>
  <si>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</si>
  <si>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</si>
  <si>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</si>
  <si>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</si>
  <si>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</si>
  <si>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</si>
  <si>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</si>
  <si>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</si>
  <si>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</si>
  <si>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</si>
  <si>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</si>
  <si>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</si>
  <si>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</si>
  <si>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</si>
  <si>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</si>
  <si>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</si>
  <si>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</si>
  <si>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</si>
  <si>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</si>
  <si>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</si>
  <si>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</si>
  <si>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</si>
  <si>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</si>
  <si>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</si>
  <si>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</si>
  <si>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</si>
  <si>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</si>
  <si>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</si>
  <si>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</si>
  <si>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</si>
  <si>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</si>
  <si>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</si>
  <si>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</si>
  <si>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</si>
  <si>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</si>
  <si>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</si>
  <si>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</si>
  <si>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</si>
  <si>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</si>
  <si>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</si>
  <si>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</si>
  <si>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</si>
  <si>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</si>
  <si>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</si>
  <si>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</si>
  <si>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</si>
  <si>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</si>
  <si>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</si>
  <si>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</si>
  <si>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</si>
  <si>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</si>
  <si>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</si>
  <si>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</si>
  <si>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</si>
  <si>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</si>
  <si>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</si>
  <si>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</si>
  <si>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</si>
  <si>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</si>
  <si>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</si>
  <si>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</si>
  <si>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</si>
  <si>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</si>
  <si>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</si>
  <si>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</si>
  <si>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</si>
  <si>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</si>
  <si>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</si>
  <si>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</si>
  <si>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</si>
  <si>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</si>
  <si>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</si>
  <si>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</si>
  <si>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</si>
  <si>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</si>
  <si>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</si>
  <si>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</si>
  <si>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</si>
  <si>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</si>
  <si>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</si>
  <si>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</si>
  <si>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</si>
  <si>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</si>
  <si>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</si>
  <si>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</si>
  <si>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</si>
  <si>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</si>
  <si>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</si>
  <si>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</si>
  <si>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</si>
  <si>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</si>
  <si>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</si>
  <si>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</si>
  <si>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</si>
  <si>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</si>
  <si>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</si>
  <si>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</si>
  <si>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</si>
  <si>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</si>
  <si>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</si>
  <si>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</si>
  <si>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</si>
  <si>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</si>
  <si>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</si>
  <si>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</si>
  <si>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</si>
  <si>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</si>
  <si>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</si>
  <si>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</si>
  <si>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</si>
  <si>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</si>
  <si>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</si>
  <si>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</si>
  <si>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</si>
  <si>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</si>
  <si>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</si>
  <si>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</si>
  <si>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</si>
  <si>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</si>
  <si>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</si>
  <si>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</si>
  <si>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</si>
  <si>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</si>
  <si>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</si>
  <si>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</si>
  <si>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</si>
  <si>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</si>
  <si>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</si>
  <si>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</si>
  <si>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</si>
  <si>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</si>
  <si>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</si>
  <si>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</si>
  <si>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</si>
  <si>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</si>
  <si>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</si>
  <si>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</si>
  <si>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</si>
  <si>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</si>
  <si>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</si>
  <si>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</si>
  <si>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</si>
  <si>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</si>
  <si>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</si>
  <si>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</si>
  <si>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</si>
  <si>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</si>
  <si>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</si>
  <si>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</si>
  <si>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</si>
  <si>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</si>
  <si>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</si>
  <si>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</si>
  <si>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</si>
  <si>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</si>
  <si>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</si>
  <si>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</si>
  <si>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</si>
  <si>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</si>
  <si>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</si>
  <si>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</si>
  <si>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</si>
  <si>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</si>
  <si>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</si>
  <si>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</si>
  <si>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</si>
  <si>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</si>
  <si>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</si>
  <si>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</si>
  <si>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</si>
  <si>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</si>
  <si>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</si>
  <si>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</si>
  <si>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</si>
  <si>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</si>
  <si>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</si>
  <si>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</si>
  <si>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</si>
  <si>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</si>
  <si>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</si>
  <si>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</si>
  <si>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</si>
  <si>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</si>
  <si>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</si>
  <si>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</si>
  <si>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</si>
  <si>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</si>
  <si>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</si>
  <si>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</si>
  <si>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</si>
  <si>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</si>
  <si>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</si>
  <si>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</si>
  <si>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</si>
  <si>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</si>
  <si>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</si>
  <si>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</si>
  <si>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</si>
  <si>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</si>
  <si>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</si>
  <si>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</si>
  <si>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</si>
  <si>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</si>
  <si>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</si>
  <si>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</si>
  <si>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</si>
  <si>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</si>
  <si>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</si>
  <si>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</si>
  <si>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</si>
  <si>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</si>
  <si>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</si>
  <si>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</si>
  <si>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</si>
  <si>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</si>
  <si>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</si>
  <si>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</si>
  <si>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</si>
  <si>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</si>
  <si>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</si>
  <si>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</si>
  <si>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</si>
  <si>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</si>
  <si>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</si>
  <si>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</si>
  <si>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</si>
  <si>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</si>
  <si>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</si>
  <si>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</si>
  <si>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</si>
  <si>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</si>
  <si>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</si>
  <si>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</si>
  <si>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</si>
  <si>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</si>
  <si>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</si>
  <si>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</si>
  <si>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</si>
  <si>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</si>
  <si>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</si>
  <si>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</si>
  <si>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</si>
  <si>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</si>
  <si>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</si>
  <si>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</si>
  <si>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</si>
  <si>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</si>
  <si>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</si>
  <si>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</si>
  <si>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</si>
  <si>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</si>
  <si>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</si>
  <si>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</si>
  <si>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</si>
  <si>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</si>
  <si>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</si>
  <si>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</si>
  <si>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</si>
  <si>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</si>
  <si>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</si>
  <si>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</si>
  <si>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</si>
  <si>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</si>
  <si>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</si>
  <si>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</si>
  <si>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</si>
  <si>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</si>
  <si>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</si>
  <si>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</si>
  <si>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</si>
  <si>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</si>
  <si>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</si>
  <si>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</si>
  <si>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</si>
  <si>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</si>
  <si>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</si>
  <si>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</si>
  <si>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</si>
  <si>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</si>
  <si>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</si>
  <si>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</si>
  <si>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</si>
  <si>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</si>
  <si>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</si>
  <si>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</si>
  <si>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</si>
  <si>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</si>
  <si>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</si>
  <si>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</si>
  <si>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</si>
  <si>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</si>
  <si>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</si>
  <si>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</si>
  <si>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</si>
  <si>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</si>
  <si>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</si>
  <si>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</si>
  <si>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</si>
  <si>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</si>
  <si>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</si>
  <si>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</si>
  <si>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</si>
  <si>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</si>
  <si>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</si>
  <si>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</si>
  <si>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</si>
  <si>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</si>
  <si>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</si>
  <si>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</si>
  <si>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</si>
  <si>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</si>
  <si>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</si>
  <si>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</si>
  <si>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</si>
  <si>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</si>
  <si>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</si>
  <si>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</si>
  <si>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</si>
  <si>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</si>
  <si>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</si>
  <si>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</si>
  <si>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</si>
  <si>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</si>
  <si>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</si>
  <si>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</si>
  <si>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</si>
  <si>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</si>
  <si>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</si>
  <si>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</si>
  <si>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</si>
  <si>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</si>
  <si>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</si>
  <si>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</si>
  <si>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</si>
  <si>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</si>
  <si>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</si>
  <si>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</si>
  <si>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</si>
  <si>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</si>
  <si>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</si>
  <si>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</si>
  <si>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</si>
  <si>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</si>
  <si>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</si>
  <si>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</si>
  <si>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</si>
  <si>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</si>
  <si>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</si>
  <si>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</si>
  <si>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</si>
  <si>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</si>
  <si>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</si>
  <si>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</si>
  <si>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</si>
  <si>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</si>
  <si>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</si>
  <si>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</si>
  <si>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</si>
  <si>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</si>
  <si>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</si>
  <si>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</si>
  <si>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</si>
  <si>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</si>
  <si>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</si>
  <si>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</si>
  <si>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</si>
  <si>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</si>
  <si>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</si>
  <si>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</si>
  <si>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</si>
  <si>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</si>
  <si>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</si>
  <si>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</si>
  <si>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</si>
  <si>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</si>
  <si>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</si>
  <si>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</si>
  <si>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</si>
  <si>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</si>
  <si>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</si>
  <si>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</si>
  <si>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</si>
  <si>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</si>
  <si>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</si>
  <si>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</si>
  <si>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</si>
  <si>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</si>
  <si>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</si>
  <si>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</si>
  <si>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</si>
  <si>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</si>
  <si>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</si>
  <si>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</si>
  <si>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</si>
  <si>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</si>
  <si>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</si>
  <si>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</si>
  <si>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</si>
  <si>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</si>
  <si>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</si>
  <si>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</si>
  <si>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</si>
  <si>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</si>
  <si>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</si>
  <si>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</si>
  <si>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</si>
  <si>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</si>
  <si>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</si>
  <si>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</si>
  <si>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</si>
  <si>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</si>
  <si>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</si>
  <si>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</si>
  <si>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</si>
  <si>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</si>
  <si>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</si>
  <si>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</si>
  <si>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</si>
  <si>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</si>
  <si>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</si>
  <si>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</si>
  <si>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</si>
  <si>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</si>
  <si>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</si>
  <si>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</si>
  <si>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</si>
  <si>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</si>
  <si>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</si>
  <si>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</si>
  <si>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</si>
  <si>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</si>
  <si>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</si>
  <si>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</si>
  <si>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</si>
  <si>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</si>
  <si>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</si>
  <si>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</si>
  <si>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</si>
  <si>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</si>
  <si>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</si>
  <si>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</si>
  <si>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</si>
  <si>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</si>
  <si>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</si>
  <si>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</si>
  <si>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</si>
  <si>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</si>
  <si>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</si>
  <si>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</si>
  <si>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</si>
  <si>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</si>
  <si>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</si>
  <si>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</si>
  <si>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</si>
  <si>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</si>
  <si>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</si>
  <si>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</si>
  <si>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</si>
  <si>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</si>
  <si>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</si>
  <si>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</si>
  <si>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</si>
  <si>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</si>
  <si>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</si>
  <si>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</si>
  <si>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</si>
  <si>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</si>
  <si>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</si>
  <si>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</si>
  <si>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</si>
  <si>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</si>
  <si>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</si>
  <si>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</si>
  <si>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</si>
  <si>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</si>
  <si>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</si>
  <si>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</si>
  <si>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</si>
  <si>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</si>
  <si>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</si>
  <si>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</si>
  <si>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</si>
  <si>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</si>
  <si>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</si>
  <si>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</si>
  <si>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</si>
  <si>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</si>
  <si>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</si>
  <si>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</si>
  <si>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</si>
  <si>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</si>
  <si>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</si>
  <si>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</si>
  <si>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</si>
  <si>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</si>
  <si>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</si>
  <si>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</si>
  <si>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</si>
  <si>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</si>
  <si>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</si>
  <si>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</si>
  <si>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</si>
  <si>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</si>
  <si>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</si>
  <si>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</si>
  <si>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</si>
  <si>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</si>
  <si>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</si>
  <si>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</si>
  <si>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</si>
  <si>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</si>
  <si>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</si>
  <si>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</si>
  <si>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</si>
  <si>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</si>
  <si>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</si>
  <si>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</si>
  <si>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</si>
  <si>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</si>
  <si>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</si>
  <si>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</si>
  <si>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</si>
  <si>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</si>
  <si>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</si>
  <si>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</si>
  <si>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</si>
  <si>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</si>
  <si>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</si>
  <si>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</si>
  <si>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</si>
  <si>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</si>
  <si>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</si>
  <si>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</si>
  <si>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</si>
  <si>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</si>
  <si>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</si>
  <si>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</si>
  <si>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</si>
  <si>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</si>
  <si>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</si>
  <si>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</si>
  <si>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</si>
  <si>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</si>
  <si>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</si>
  <si>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</si>
  <si>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</si>
  <si>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</si>
  <si>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</si>
  <si>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</si>
  <si>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</si>
  <si>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</si>
  <si>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</si>
  <si>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</si>
  <si>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</si>
  <si>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</si>
  <si>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</si>
  <si>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</si>
  <si>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</si>
  <si>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</si>
  <si>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</si>
  <si>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</si>
  <si>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</si>
  <si>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</si>
  <si>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</si>
  <si>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</si>
  <si>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</si>
  <si>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</si>
  <si>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</si>
  <si>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</si>
  <si>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</si>
  <si>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</si>
  <si>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</si>
  <si>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</si>
  <si>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</si>
  <si>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</si>
  <si>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</si>
  <si>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</si>
  <si>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</si>
  <si>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</si>
  <si>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</si>
  <si>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</si>
  <si>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</si>
  <si>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</si>
  <si>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</si>
  <si>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</si>
  <si>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</si>
  <si>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</si>
  <si>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</si>
  <si>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</si>
  <si>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</si>
  <si>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</si>
  <si>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</si>
  <si>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</si>
  <si>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</si>
  <si>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</si>
  <si>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</si>
  <si>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</si>
  <si>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</si>
  <si>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</si>
  <si>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</si>
  <si>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</si>
  <si>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</si>
  <si>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</si>
  <si>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</si>
  <si>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</si>
  <si>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</si>
  <si>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</si>
  <si>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</si>
  <si>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</si>
  <si>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</si>
  <si>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</si>
  <si>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</si>
  <si>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</si>
  <si>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</si>
  <si>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</si>
  <si>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</si>
  <si>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</si>
  <si>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</si>
  <si>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</si>
  <si>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</si>
  <si>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</si>
  <si>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</si>
  <si>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</si>
  <si>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</si>
  <si>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</si>
  <si>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</si>
  <si>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</si>
  <si>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</si>
  <si>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</si>
  <si>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</si>
  <si>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</si>
  <si>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</si>
  <si>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</si>
  <si>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</si>
  <si>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</si>
  <si>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</si>
  <si>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</si>
  <si>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</si>
  <si>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</si>
  <si>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</si>
  <si>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</si>
  <si>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</si>
  <si>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</si>
  <si>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</si>
  <si>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</si>
  <si>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</si>
  <si>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</si>
  <si>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</si>
  <si>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</si>
  <si>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</si>
  <si>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</si>
  <si>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</si>
  <si>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</si>
  <si>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</si>
  <si>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</si>
  <si>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</si>
  <si>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</si>
  <si>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</si>
  <si>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</si>
  <si>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</si>
  <si>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</si>
  <si>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</si>
  <si>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</si>
  <si>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</si>
  <si>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</si>
  <si>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</si>
  <si>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</si>
  <si>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</si>
  <si>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</si>
  <si>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</si>
  <si>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</si>
  <si>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</si>
  <si>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</si>
  <si>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</si>
  <si>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</si>
  <si>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</si>
  <si>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</si>
  <si>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</si>
  <si>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</si>
  <si>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</si>
  <si>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</si>
  <si>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</si>
  <si>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</si>
  <si>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</si>
  <si>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</si>
  <si>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</si>
  <si>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</si>
  <si>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</si>
  <si>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</si>
  <si>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</si>
  <si>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</si>
  <si>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</si>
  <si>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</si>
  <si>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</si>
  <si>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</si>
  <si>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</si>
  <si>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</si>
  <si>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</si>
  <si>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</si>
  <si>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</si>
  <si>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</si>
  <si>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</si>
  <si>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</si>
  <si>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</si>
  <si>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</si>
  <si>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</si>
  <si>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</si>
  <si>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</si>
  <si>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</si>
  <si>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</si>
  <si>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</si>
  <si>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</si>
  <si>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</si>
  <si>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</si>
  <si>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</si>
  <si>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</si>
  <si>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</si>
  <si>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</si>
  <si>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</si>
  <si>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</si>
  <si>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</si>
  <si>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</si>
  <si>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</si>
  <si>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</si>
  <si>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</si>
  <si>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</si>
  <si>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</si>
  <si>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</si>
  <si>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</si>
  <si>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</si>
  <si>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</si>
  <si>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</si>
  <si>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</si>
  <si>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</si>
  <si>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</si>
  <si>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</si>
  <si>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</si>
  <si>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</si>
  <si>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</si>
  <si>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</si>
  <si>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</si>
  <si>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</si>
  <si>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</si>
  <si>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</si>
  <si>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</si>
  <si>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</si>
  <si>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</si>
  <si>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</si>
  <si>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</si>
  <si>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</si>
  <si>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</si>
  <si>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</si>
  <si>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</si>
  <si>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</si>
  <si>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</si>
  <si>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</si>
  <si>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</si>
  <si>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</si>
  <si>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</si>
  <si>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</si>
  <si>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</si>
  <si>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</si>
  <si>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</si>
  <si>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</si>
  <si>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</si>
  <si>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</si>
  <si>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</si>
  <si>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</si>
  <si>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</si>
  <si>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</si>
  <si>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</si>
  <si>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</si>
  <si>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</si>
  <si>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</si>
  <si>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</si>
  <si>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</si>
  <si>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</si>
  <si>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</si>
  <si>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</si>
  <si>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</si>
  <si>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</si>
  <si>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</si>
  <si>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</si>
  <si>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</si>
  <si>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</si>
  <si>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</si>
  <si>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</si>
  <si>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</si>
  <si>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</si>
  <si>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</si>
  <si>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</si>
  <si>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</si>
  <si>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</si>
  <si>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</si>
  <si>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</si>
  <si>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</si>
  <si>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</si>
  <si>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</si>
  <si>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</si>
  <si>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</si>
  <si>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</si>
  <si>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</si>
  <si>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</si>
  <si>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</si>
  <si>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</si>
  <si>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</si>
  <si>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</si>
  <si>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</si>
  <si>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</si>
  <si>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</si>
  <si>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</si>
  <si>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</si>
  <si>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</si>
  <si>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</si>
  <si>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</si>
  <si>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</si>
  <si>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</si>
  <si>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</si>
  <si>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</si>
  <si>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</si>
  <si>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</si>
  <si>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</si>
  <si>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</si>
  <si>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</si>
  <si>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</si>
  <si>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</si>
  <si>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</si>
  <si>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</si>
  <si>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</si>
  <si>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</si>
  <si>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</si>
  <si>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</si>
  <si>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</si>
  <si>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</si>
  <si>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</si>
  <si>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</si>
  <si>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</si>
  <si>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</si>
  <si>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</si>
  <si>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</si>
  <si>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</si>
  <si>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</si>
  <si>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</si>
  <si>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</si>
  <si>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</si>
  <si>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</si>
  <si>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</si>
  <si>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</si>
  <si>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</si>
  <si>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</si>
  <si>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</si>
  <si>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</si>
  <si>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</si>
  <si>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</si>
  <si>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</si>
  <si>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</si>
  <si>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</si>
  <si>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</si>
  <si>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</si>
  <si>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</si>
  <si>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</si>
  <si>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</si>
  <si>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</si>
  <si>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</si>
  <si>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</si>
  <si>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</si>
  <si>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</si>
  <si>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</si>
  <si>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</si>
  <si>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</si>
  <si>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</si>
  <si>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</si>
  <si>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</si>
  <si>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</si>
  <si>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</si>
  <si>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</si>
  <si>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</si>
  <si>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</si>
  <si>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</si>
  <si>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</si>
  <si>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</si>
  <si>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</si>
  <si>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</si>
  <si>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</si>
  <si>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</si>
  <si>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</si>
  <si>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</si>
  <si>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</si>
  <si>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</si>
  <si>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</si>
  <si>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</si>
  <si>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</si>
  <si>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</si>
  <si>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</si>
  <si>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</si>
  <si>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</si>
  <si>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</si>
  <si>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</si>
  <si>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</si>
  <si>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</si>
  <si>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</si>
  <si>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</si>
  <si>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</si>
  <si>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</si>
  <si>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</si>
  <si>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</si>
  <si>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</si>
  <si>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</si>
  <si>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</si>
  <si>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</si>
  <si>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</si>
  <si>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</si>
  <si>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</si>
  <si>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</si>
  <si>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</si>
  <si>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</si>
  <si>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</si>
  <si>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</si>
  <si>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</si>
  <si>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</si>
  <si>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</si>
  <si>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</si>
  <si>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</si>
  <si>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</si>
  <si>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</si>
  <si>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</si>
  <si>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</si>
  <si>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</si>
  <si>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</si>
  <si>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</si>
  <si>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</si>
  <si>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</si>
  <si>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</si>
  <si>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</si>
  <si>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</si>
  <si>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</si>
  <si>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</si>
  <si>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</si>
  <si>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</si>
  <si>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</si>
  <si>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</si>
  <si>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</si>
  <si>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</si>
  <si>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</si>
  <si>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</si>
  <si>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</si>
  <si>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</si>
  <si>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</si>
  <si>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</si>
  <si>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</si>
  <si>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</si>
  <si>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</si>
  <si>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</si>
  <si>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</si>
  <si>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</si>
  <si>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</si>
  <si>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</si>
  <si>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</si>
  <si>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</si>
  <si>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</si>
  <si>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</si>
  <si>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</si>
  <si>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</si>
  <si>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</si>
  <si>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</si>
  <si>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</si>
  <si>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</si>
  <si>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</si>
  <si>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</si>
  <si>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</si>
  <si>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</si>
  <si>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</si>
  <si>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</si>
  <si>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</si>
  <si>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</si>
  <si>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</si>
  <si>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</si>
  <si>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</si>
  <si>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</si>
  <si>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</si>
  <si>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</si>
  <si>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</si>
  <si>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</si>
  <si>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</si>
  <si>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</si>
  <si>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</si>
  <si>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</si>
  <si>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</si>
  <si>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</si>
  <si>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</si>
  <si>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</si>
  <si>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</si>
  <si>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</si>
  <si>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</si>
  <si>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</si>
  <si>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</si>
  <si>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</si>
  <si>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</si>
  <si>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</si>
  <si>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</si>
  <si>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</si>
  <si>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</si>
  <si>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</si>
  <si>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</si>
  <si>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</si>
  <si>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</si>
  <si>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</si>
  <si>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</si>
  <si>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</si>
  <si>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</si>
  <si>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</si>
  <si>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</si>
  <si>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</si>
  <si>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</si>
  <si>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</si>
  <si>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</si>
  <si>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</si>
  <si>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</si>
  <si>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</si>
  <si>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</si>
  <si>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</si>
  <si>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</si>
  <si>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</si>
  <si>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</si>
  <si>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</si>
  <si>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</si>
  <si>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</si>
  <si>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</si>
  <si>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</si>
  <si>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</si>
  <si>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</si>
  <si>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</si>
  <si>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</si>
  <si>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</si>
  <si>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</si>
  <si>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</si>
  <si>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</si>
  <si>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</si>
  <si>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</si>
  <si>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</si>
  <si>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</si>
  <si>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</si>
  <si>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</si>
  <si>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</si>
  <si>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</si>
  <si>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</si>
  <si>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</si>
  <si>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</si>
  <si>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</si>
  <si>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</si>
  <si>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</si>
  <si>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</si>
  <si>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</si>
  <si>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</si>
  <si>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</si>
  <si>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</si>
  <si>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</si>
  <si>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</si>
  <si>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</si>
  <si>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</si>
  <si>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</si>
  <si>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</si>
  <si>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</si>
  <si>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</si>
  <si>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</si>
  <si>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</si>
  <si>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</si>
  <si>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</si>
  <si>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</si>
  <si>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</si>
  <si>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</si>
  <si>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</si>
  <si>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</si>
  <si>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</si>
  <si>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</si>
  <si>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</si>
  <si>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</si>
  <si>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</si>
  <si>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</si>
  <si>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</si>
  <si>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</si>
  <si>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</si>
  <si>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</si>
  <si>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</si>
  <si>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</si>
  <si>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</si>
  <si>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</si>
  <si>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</si>
  <si>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</si>
  <si>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</si>
  <si>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</si>
  <si>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</si>
  <si>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</si>
  <si>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</si>
  <si>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</si>
  <si>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</si>
  <si>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</si>
  <si>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</si>
  <si>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</si>
  <si>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</si>
  <si>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</si>
  <si>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</si>
  <si>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</si>
  <si>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</si>
  <si>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</si>
  <si>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</si>
  <si>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</si>
  <si>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</si>
  <si>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</si>
  <si>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</si>
  <si>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</si>
  <si>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</si>
  <si>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</si>
  <si>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</si>
  <si>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</si>
  <si>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</si>
  <si>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</si>
  <si>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</si>
  <si>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</si>
  <si>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</si>
  <si>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</si>
  <si>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</si>
  <si>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</si>
  <si>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</si>
  <si>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</si>
  <si>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</si>
  <si>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</si>
  <si>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</si>
  <si>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</si>
  <si>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</si>
  <si>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</si>
  <si>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</si>
  <si>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</si>
  <si>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</si>
  <si>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</si>
  <si>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</si>
  <si>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</si>
  <si>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</si>
  <si>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</si>
  <si>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</si>
  <si>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</si>
  <si>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</si>
  <si>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</si>
  <si>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</si>
  <si>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</si>
  <si>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</si>
  <si>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</si>
  <si>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</si>
  <si>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</si>
  <si>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</si>
  <si>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</si>
  <si>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</si>
  <si>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</si>
  <si>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</si>
  <si>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</si>
  <si>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</si>
  <si>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</si>
  <si>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</si>
  <si>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</si>
  <si>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</si>
  <si>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</si>
  <si>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</si>
  <si>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</si>
  <si>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</si>
  <si>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</si>
  <si>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</si>
  <si>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</si>
  <si>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</si>
  <si>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</si>
  <si>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</si>
  <si>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</si>
  <si>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</si>
  <si>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</si>
  <si>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</si>
  <si>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</si>
  <si>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</si>
  <si>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</si>
  <si>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</si>
  <si>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</si>
  <si>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</si>
  <si>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</si>
  <si>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</si>
  <si>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</si>
  <si>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</si>
  <si>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</si>
  <si>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</si>
  <si>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</si>
  <si>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</si>
  <si>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</si>
  <si>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</si>
  <si>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</si>
  <si>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</si>
  <si>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</si>
  <si>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</si>
  <si>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</si>
  <si>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</si>
  <si>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</si>
  <si>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</si>
  <si>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</si>
  <si>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</si>
  <si>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</si>
  <si>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</si>
  <si>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</si>
  <si>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</si>
  <si>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</si>
  <si>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</si>
  <si>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</si>
  <si>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</si>
  <si>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</si>
  <si>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</si>
  <si>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</si>
  <si>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</si>
  <si>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</si>
  <si>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</si>
  <si>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</si>
  <si>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</si>
  <si>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</si>
  <si>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</si>
  <si>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</si>
  <si>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</si>
  <si>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</si>
  <si>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</si>
  <si>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</si>
  <si>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</si>
  <si>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</si>
  <si>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</si>
  <si>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</si>
  <si>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</si>
  <si>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</si>
  <si>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</si>
  <si>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</si>
  <si>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</si>
  <si>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</si>
  <si>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</si>
  <si>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</si>
  <si>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</si>
  <si>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</si>
  <si>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</si>
  <si>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</si>
  <si>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</si>
  <si>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</si>
  <si>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</si>
  <si>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</si>
  <si>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</si>
  <si>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</si>
  <si>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</si>
  <si>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</si>
  <si>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</si>
  <si>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</si>
  <si>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</si>
  <si>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</si>
  <si>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</si>
  <si>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</si>
  <si>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</si>
  <si>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</si>
  <si>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</si>
  <si>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</si>
  <si>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</si>
  <si>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</si>
  <si>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</si>
  <si>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</si>
  <si>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</si>
  <si>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</si>
  <si>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</si>
  <si>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</si>
  <si>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</si>
  <si>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</si>
  <si>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</si>
  <si>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</si>
  <si>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</si>
  <si>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</si>
  <si>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</si>
  <si>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</si>
  <si>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</si>
  <si>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</si>
  <si>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</si>
  <si>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</si>
  <si>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</si>
  <si>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</si>
  <si>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</si>
  <si>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</si>
  <si>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</si>
  <si>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</si>
  <si>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</si>
  <si>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</si>
  <si>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</si>
  <si>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</si>
  <si>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</si>
  <si>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</si>
  <si>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</si>
  <si>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</si>
  <si>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</si>
  <si>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</si>
  <si>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</si>
  <si>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</si>
  <si>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</si>
  <si>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</si>
  <si>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</si>
  <si>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</si>
  <si>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</si>
  <si>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</si>
  <si>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</si>
  <si>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</si>
  <si>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</si>
  <si>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</si>
  <si>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</si>
  <si>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</si>
  <si>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</si>
  <si>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</si>
  <si>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</si>
  <si>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</si>
  <si>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</si>
  <si>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</si>
  <si>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</si>
  <si>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</si>
  <si>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</si>
  <si>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</si>
  <si>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</si>
  <si>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</si>
  <si>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</si>
  <si>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</si>
  <si>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</si>
  <si>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</si>
  <si>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</si>
  <si>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</si>
  <si>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</si>
  <si>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</si>
  <si>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</si>
  <si>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</si>
  <si>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</si>
  <si>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</si>
  <si>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</si>
  <si>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</si>
  <si>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</si>
  <si>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</si>
  <si>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</si>
  <si>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</si>
  <si>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</si>
  <si>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</si>
  <si>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</si>
  <si>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</si>
  <si>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</si>
  <si>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</si>
  <si>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</si>
  <si>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</si>
  <si>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</si>
  <si>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</si>
  <si>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</si>
  <si>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</si>
  <si>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</si>
  <si>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</si>
  <si>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</si>
  <si>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</si>
  <si>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</si>
  <si>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</si>
  <si>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</si>
  <si>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</si>
  <si>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</si>
  <si>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</si>
  <si>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</si>
  <si>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</si>
  <si>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</si>
  <si>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</si>
  <si>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</si>
  <si>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</si>
  <si>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</si>
  <si>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</si>
  <si>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</si>
  <si>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</si>
  <si>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</si>
  <si>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</si>
  <si>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</si>
  <si>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</si>
  <si>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</si>
  <si>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</si>
  <si>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</si>
  <si>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</si>
  <si>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</si>
  <si>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</si>
  <si>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</si>
  <si>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</si>
  <si>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</si>
  <si>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</si>
  <si>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</si>
  <si>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</si>
  <si>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</si>
  <si>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</si>
  <si>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</si>
  <si>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</si>
  <si>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</si>
  <si>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</si>
  <si>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</si>
  <si>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</si>
  <si>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</si>
  <si>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</si>
  <si>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</si>
  <si>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</si>
  <si>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</si>
  <si>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</si>
  <si>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</si>
  <si>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</si>
  <si>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</si>
  <si>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</si>
  <si>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</si>
  <si>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</si>
  <si>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</si>
  <si>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</si>
  <si>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</si>
  <si>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</si>
  <si>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</si>
  <si>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</si>
  <si>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</si>
  <si>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</si>
  <si>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</si>
  <si>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</si>
  <si>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</si>
  <si>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</si>
  <si>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</si>
  <si>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</si>
  <si>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</si>
  <si>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</si>
  <si>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</si>
  <si>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</si>
  <si>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</si>
  <si>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</si>
  <si>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</si>
  <si>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</si>
  <si>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</si>
  <si>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</si>
  <si>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</si>
  <si>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</si>
  <si>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</si>
  <si>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</si>
  <si>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</si>
  <si>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</si>
  <si>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</si>
  <si>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</si>
  <si>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</si>
  <si>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</si>
  <si>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</si>
  <si>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</si>
  <si>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</si>
  <si>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</si>
  <si>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</si>
  <si>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</si>
  <si>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</si>
  <si>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</si>
  <si>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</si>
  <si>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</si>
  <si>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</si>
  <si>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</si>
  <si>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</si>
  <si>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</si>
  <si>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</si>
  <si>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</si>
  <si>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</si>
  <si>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</si>
  <si>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</si>
  <si>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</si>
  <si>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</si>
  <si>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</si>
  <si>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</si>
  <si>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</si>
  <si>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</si>
  <si>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</si>
  <si>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</si>
  <si>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</si>
  <si>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</si>
  <si>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</si>
  <si>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</si>
  <si>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</si>
  <si>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</si>
  <si>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</si>
  <si>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</si>
  <si>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</si>
  <si>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</si>
  <si>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</si>
  <si>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</si>
  <si>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</si>
  <si>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</si>
  <si>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</si>
  <si>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</si>
  <si>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</si>
  <si>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</si>
  <si>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</si>
  <si>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</si>
  <si>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</si>
  <si>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</si>
  <si>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</si>
  <si>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</si>
  <si>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</si>
  <si>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</si>
  <si>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</si>
  <si>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</si>
  <si>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</si>
  <si>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</si>
  <si>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</si>
  <si>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</si>
  <si>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</si>
  <si>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</si>
  <si>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</si>
  <si>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</si>
  <si>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</si>
  <si>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</si>
  <si>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</si>
  <si>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</si>
  <si>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</si>
  <si>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</si>
  <si>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</si>
  <si>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</si>
  <si>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</si>
  <si>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</si>
  <si>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</si>
  <si>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</si>
  <si>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</si>
  <si>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</si>
  <si>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</si>
  <si>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</si>
  <si>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</si>
  <si>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</si>
  <si>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</si>
  <si>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</si>
  <si>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</si>
  <si>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</si>
  <si>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</si>
  <si>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</si>
  <si>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</si>
  <si>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</si>
  <si>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</si>
  <si>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</si>
  <si>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</si>
  <si>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</si>
  <si>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</si>
  <si>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</si>
  <si>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</si>
  <si>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</si>
  <si>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</si>
  <si>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</si>
  <si>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</si>
  <si>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</si>
  <si>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</si>
  <si>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</si>
  <si>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</si>
  <si>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</si>
  <si>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</si>
  <si>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</si>
  <si>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</si>
  <si>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</si>
  <si>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</si>
  <si>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</si>
  <si>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</si>
  <si>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</si>
  <si>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</si>
  <si>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</si>
  <si>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</si>
  <si>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</si>
  <si>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</si>
  <si>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</si>
  <si>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</si>
  <si>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</si>
  <si>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</si>
  <si>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</si>
  <si>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</si>
  <si>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</si>
  <si>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</si>
  <si>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</si>
  <si>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</si>
  <si>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</si>
  <si>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</si>
  <si>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</si>
  <si>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</si>
  <si>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</si>
  <si>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</si>
  <si>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</si>
  <si>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</si>
  <si>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</si>
  <si>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</si>
  <si>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</si>
  <si>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</si>
  <si>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</si>
  <si>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</si>
  <si>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</si>
  <si>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</si>
  <si>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</si>
  <si>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</si>
  <si>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</si>
  <si>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</si>
  <si>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</si>
  <si>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</si>
  <si>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</si>
  <si>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</si>
  <si>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</si>
  <si>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</si>
  <si>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</si>
  <si>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</si>
  <si>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</si>
  <si>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</si>
  <si>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</si>
  <si>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</si>
  <si>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</si>
  <si>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</si>
  <si>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</si>
  <si>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</si>
  <si>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</si>
  <si>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</si>
  <si>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</si>
  <si>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</si>
  <si>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</si>
  <si>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</si>
  <si>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</si>
  <si>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</si>
  <si>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</si>
  <si>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</si>
  <si>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</si>
  <si>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</si>
  <si>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</si>
  <si>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</si>
  <si>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</si>
  <si>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</si>
  <si>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</si>
  <si>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</si>
  <si>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</si>
  <si>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</si>
  <si>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</si>
  <si>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</si>
  <si>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</si>
  <si>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</si>
  <si>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</si>
  <si>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</si>
  <si>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</si>
  <si>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</si>
  <si>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</si>
  <si>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</si>
  <si>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</si>
  <si>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</si>
  <si>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</si>
  <si>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</si>
  <si>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</si>
  <si>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</si>
  <si>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</si>
  <si>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</si>
  <si>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</si>
  <si>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</si>
  <si>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</si>
  <si>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</si>
  <si>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</si>
  <si>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</si>
  <si>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</si>
  <si>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</si>
  <si>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</si>
  <si>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</si>
  <si>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</si>
  <si>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</si>
  <si>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</si>
  <si>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</si>
  <si>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</si>
  <si>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</si>
  <si>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</si>
  <si>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</si>
  <si>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</si>
  <si>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</si>
  <si>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</si>
  <si>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</si>
  <si>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</si>
  <si>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</si>
  <si>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</si>
  <si>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</si>
  <si>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</si>
  <si>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</si>
  <si>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</si>
  <si>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</si>
  <si>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</si>
  <si>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</si>
  <si>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</si>
  <si>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</si>
  <si>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</si>
  <si>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</si>
  <si>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</si>
  <si>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</si>
  <si>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</si>
  <si>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</si>
  <si>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</si>
  <si>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</si>
  <si>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</si>
  <si>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</si>
  <si>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</si>
  <si>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</si>
  <si>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</si>
  <si>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</si>
  <si>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</si>
  <si>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</si>
  <si>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</si>
  <si>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</si>
  <si>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</si>
  <si>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</si>
  <si>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</si>
  <si>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</si>
  <si>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</si>
  <si>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</si>
  <si>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</si>
  <si>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</si>
  <si>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</si>
  <si>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</si>
  <si>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</si>
  <si>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</si>
  <si>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</si>
  <si>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</si>
  <si>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</si>
  <si>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</si>
  <si>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</si>
  <si>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</si>
  <si>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</si>
  <si>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</si>
  <si>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</si>
  <si>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</si>
  <si>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</si>
  <si>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</si>
  <si>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</si>
  <si>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</si>
  <si>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</si>
  <si>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</si>
  <si>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</si>
  <si>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</si>
  <si>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</si>
  <si>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</si>
  <si>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</si>
  <si>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</si>
  <si>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</si>
  <si>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</si>
  <si>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</si>
  <si>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</si>
  <si>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</si>
  <si>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</si>
  <si>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</si>
  <si>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</si>
  <si>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</si>
  <si>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</si>
  <si>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</si>
  <si>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</si>
  <si>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</si>
  <si>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</si>
  <si>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</si>
  <si>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</si>
  <si>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</si>
  <si>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</si>
  <si>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</si>
  <si>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</si>
  <si>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</si>
  <si>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</si>
  <si>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</si>
  <si>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</si>
  <si>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</si>
  <si>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</si>
  <si>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</si>
  <si>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</si>
  <si>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</si>
  <si>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</si>
  <si>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</si>
  <si>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</si>
  <si>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</si>
  <si>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</si>
  <si>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</si>
  <si>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</si>
  <si>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</si>
  <si>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</si>
  <si>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</si>
  <si>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</si>
  <si>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</si>
  <si>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</si>
  <si>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</si>
  <si>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</si>
  <si>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</si>
  <si>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</si>
  <si>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</si>
  <si>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</si>
  <si>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</si>
  <si>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</si>
  <si>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</si>
  <si>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</si>
  <si>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</si>
  <si>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</si>
  <si>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</si>
  <si>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</si>
  <si>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</si>
  <si>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</si>
  <si>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</si>
  <si>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</si>
  <si>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</si>
  <si>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</si>
  <si>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</si>
  <si>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</si>
  <si>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</si>
  <si>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</si>
  <si>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</si>
  <si>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</si>
  <si>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</si>
  <si>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</si>
  <si>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</si>
  <si>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</si>
  <si>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</si>
  <si>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</si>
  <si>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</si>
  <si>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</si>
  <si>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</si>
  <si>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</si>
  <si>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</si>
  <si>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</si>
  <si>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</si>
  <si>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</si>
  <si>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</si>
  <si>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</si>
  <si>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</si>
  <si>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</si>
  <si>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</si>
  <si>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</si>
  <si>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</si>
  <si>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</si>
  <si>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</si>
  <si>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</si>
  <si>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</si>
  <si>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</si>
  <si>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</si>
  <si>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</si>
  <si>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</si>
  <si>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</si>
  <si>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</si>
  <si>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</si>
  <si>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</si>
  <si>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</si>
  <si>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</si>
  <si>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</si>
  <si>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</si>
  <si>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</si>
  <si>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</si>
  <si>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</si>
  <si>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</si>
  <si>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</si>
  <si>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</si>
  <si>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</si>
  <si>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</si>
  <si>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</si>
  <si>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</si>
  <si>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</si>
  <si>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</si>
  <si>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</si>
  <si>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</si>
  <si>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</si>
  <si>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</si>
  <si>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</si>
  <si>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</si>
  <si>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</si>
  <si>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</si>
  <si>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</si>
  <si>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</si>
  <si>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</si>
  <si>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</si>
  <si>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</si>
  <si>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</si>
  <si>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</si>
  <si>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</si>
  <si>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</si>
  <si>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</si>
  <si>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</si>
  <si>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</si>
  <si>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</si>
  <si>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</si>
  <si>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</si>
  <si>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</si>
  <si>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</si>
  <si>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</si>
  <si>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</si>
  <si>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</si>
  <si>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</si>
  <si>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</si>
  <si>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</si>
  <si>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</si>
  <si>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</si>
  <si>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</si>
  <si>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</si>
  <si>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</si>
  <si>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</si>
  <si>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</si>
  <si>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</si>
  <si>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</si>
  <si>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</si>
  <si>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</si>
  <si>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</si>
  <si>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</si>
  <si>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</si>
  <si>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</si>
  <si>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</si>
  <si>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</si>
  <si>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</si>
  <si>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</si>
  <si>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</si>
  <si>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</si>
  <si>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</si>
  <si>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</si>
  <si>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</si>
  <si>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</si>
  <si>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</si>
  <si>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</si>
  <si>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</si>
  <si>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</si>
  <si>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</si>
  <si>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</si>
  <si>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</si>
  <si>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</si>
  <si>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</si>
  <si>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</si>
  <si>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</si>
  <si>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</si>
  <si>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</si>
  <si>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</si>
  <si>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</si>
  <si>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</si>
  <si>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</si>
  <si>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</si>
  <si>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</si>
  <si>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</si>
  <si>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</si>
  <si>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</si>
  <si>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</si>
  <si>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</si>
  <si>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</si>
  <si>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</si>
  <si>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</si>
  <si>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</si>
  <si>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</si>
  <si>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</si>
  <si>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</si>
  <si>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</si>
  <si>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</si>
  <si>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</si>
  <si>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</si>
  <si>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</si>
  <si>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</si>
  <si>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</si>
  <si>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</si>
  <si>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</si>
  <si>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</si>
  <si>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</si>
  <si>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</si>
  <si>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</si>
  <si>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</si>
  <si>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</si>
  <si>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</si>
  <si>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</si>
  <si>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</si>
  <si>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</si>
  <si>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</si>
  <si>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</si>
  <si>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</si>
  <si>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</si>
  <si>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</si>
  <si>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</si>
  <si>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</si>
  <si>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</si>
  <si>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</si>
  <si>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</si>
  <si>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</si>
  <si>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</si>
  <si>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</si>
  <si>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</si>
  <si>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</si>
  <si>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</si>
  <si>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</si>
  <si>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</si>
  <si>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</si>
  <si>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</si>
  <si>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</si>
  <si>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</si>
  <si>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</si>
  <si>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</si>
  <si>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</si>
  <si>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</si>
  <si>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</si>
  <si>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</si>
  <si>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</si>
  <si>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</si>
  <si>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</si>
  <si>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</si>
  <si>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</si>
  <si>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</si>
  <si>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</si>
  <si>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</si>
  <si>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</si>
  <si>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</si>
  <si>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</si>
  <si>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</si>
  <si>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</si>
  <si>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</si>
  <si>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</si>
  <si>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</si>
  <si>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</si>
  <si>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</si>
  <si>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</si>
  <si>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</si>
  <si>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</si>
  <si>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</si>
  <si>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</si>
  <si>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</si>
  <si>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</si>
  <si>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</si>
  <si>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</si>
  <si>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</si>
  <si>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</si>
  <si>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</si>
  <si>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</si>
  <si>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</si>
  <si>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</si>
  <si>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</si>
  <si>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</si>
  <si>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</si>
  <si>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</si>
  <si>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</si>
  <si>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</si>
  <si>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</si>
  <si>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</si>
  <si>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</si>
  <si>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</si>
  <si>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</si>
  <si>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</si>
  <si>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</si>
  <si>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</si>
  <si>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</si>
  <si>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</si>
  <si>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</si>
  <si>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</si>
  <si>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</si>
  <si>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</si>
  <si>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</si>
  <si>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</si>
  <si>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</si>
  <si>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</si>
  <si>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</si>
  <si>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</si>
  <si>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</si>
  <si>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</si>
  <si>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</si>
  <si>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</si>
  <si>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</si>
  <si>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</si>
  <si>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</si>
  <si>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</si>
  <si>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</si>
  <si>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</si>
  <si>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</si>
  <si>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</si>
  <si>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</si>
  <si>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</si>
  <si>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</si>
  <si>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</si>
  <si>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</si>
  <si>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</si>
  <si>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</si>
  <si>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</si>
  <si>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</si>
  <si>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</si>
  <si>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</si>
  <si>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</si>
  <si>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</si>
  <si>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</si>
  <si>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</si>
  <si>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</si>
  <si>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</si>
  <si>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</si>
  <si>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</si>
  <si>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</si>
  <si>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</si>
  <si>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</si>
  <si>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</si>
  <si>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</si>
  <si>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</si>
  <si>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</si>
  <si>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</si>
  <si>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</si>
  <si>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</si>
  <si>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</si>
  <si>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</si>
  <si>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</si>
  <si>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</si>
  <si>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</si>
  <si>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</si>
  <si>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</si>
  <si>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</si>
  <si>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</si>
  <si>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</si>
  <si>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</si>
  <si>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</si>
  <si>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</si>
  <si>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</si>
  <si>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</si>
  <si>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</si>
  <si>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</si>
  <si>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</si>
  <si>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</si>
  <si>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</si>
  <si>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</si>
  <si>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</si>
  <si>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</si>
  <si>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</si>
  <si>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</si>
  <si>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</si>
  <si>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</si>
  <si>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</si>
  <si>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</si>
  <si>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</si>
  <si>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</si>
  <si>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</si>
  <si>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</si>
  <si>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</si>
  <si>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</si>
  <si>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</si>
  <si>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</si>
  <si>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</si>
  <si>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</si>
  <si>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</si>
  <si>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</si>
  <si>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</si>
  <si>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</si>
  <si>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</si>
  <si>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</si>
  <si>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</si>
  <si>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</si>
  <si>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</si>
  <si>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</si>
  <si>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</si>
  <si>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</si>
  <si>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</si>
  <si>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</si>
  <si>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</si>
  <si>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</si>
  <si>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</si>
  <si>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</si>
  <si>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</si>
  <si>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</si>
  <si>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</si>
  <si>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</si>
  <si>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</si>
  <si>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</si>
  <si>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</si>
  <si>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</si>
  <si>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</si>
  <si>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</si>
  <si>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</si>
  <si>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</si>
  <si>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</si>
  <si>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</si>
  <si>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</si>
  <si>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</si>
  <si>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</si>
  <si>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</si>
  <si>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</si>
  <si>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</si>
  <si>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</si>
  <si>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</si>
  <si>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</si>
  <si>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</si>
  <si>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</si>
  <si>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</si>
  <si>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</si>
  <si>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</si>
  <si>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</si>
  <si>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</si>
  <si>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</si>
  <si>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</si>
  <si>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</si>
  <si>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</si>
  <si>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</si>
  <si>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</si>
  <si>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</si>
  <si>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</si>
  <si>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</si>
  <si>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</si>
  <si>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</si>
  <si>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</si>
  <si>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</si>
  <si>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</si>
  <si>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</si>
  <si>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</si>
  <si>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</si>
  <si>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</si>
  <si>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</si>
  <si>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</si>
  <si>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</si>
  <si>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</si>
  <si>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</si>
  <si>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</si>
  <si>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</si>
  <si>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</si>
  <si>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</si>
  <si>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</si>
  <si>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</si>
  <si>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</si>
  <si>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</si>
  <si>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</si>
  <si>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</si>
  <si>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</si>
  <si>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</si>
  <si>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</si>
  <si>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</si>
  <si>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</si>
  <si>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</si>
  <si>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</si>
  <si>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</si>
  <si>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</si>
  <si>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</si>
  <si>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</si>
  <si>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</si>
  <si>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</si>
  <si>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</si>
  <si>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</si>
  <si>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</si>
  <si>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</si>
  <si>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</si>
  <si>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</si>
  <si>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</si>
  <si>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</si>
  <si>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</si>
  <si>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</si>
  <si>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</si>
  <si>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</si>
  <si>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</si>
  <si>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</si>
  <si>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</si>
  <si>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</si>
  <si>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</si>
  <si>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</si>
  <si>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</si>
  <si>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</si>
  <si>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</si>
  <si>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</si>
  <si>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</si>
  <si>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</si>
  <si>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</si>
  <si>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</si>
  <si>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</si>
  <si>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</si>
  <si>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</si>
  <si>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</si>
  <si>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</si>
  <si>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</si>
  <si>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</si>
  <si>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</si>
  <si>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</si>
  <si>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</si>
  <si>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</si>
  <si>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</si>
  <si>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</si>
  <si>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</si>
  <si>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</si>
  <si>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</si>
  <si>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</si>
  <si>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</si>
  <si>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</si>
  <si>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</si>
  <si>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</si>
  <si>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</si>
  <si>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</si>
  <si>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</si>
  <si>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</si>
  <si>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</si>
  <si>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</si>
  <si>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</si>
  <si>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</si>
  <si>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</si>
  <si>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</si>
  <si>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</si>
  <si>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</si>
  <si>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</si>
  <si>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</si>
  <si>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</si>
  <si>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</si>
  <si>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</si>
  <si>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</si>
  <si>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</si>
  <si>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</si>
  <si>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</si>
  <si>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</si>
  <si>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</si>
  <si>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</si>
  <si>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</si>
  <si>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</si>
  <si>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</si>
  <si>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</si>
  <si>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</si>
  <si>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</si>
  <si>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</si>
  <si>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</si>
  <si>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</si>
  <si>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</si>
  <si>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</si>
  <si>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</si>
  <si>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</si>
  <si>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</si>
  <si>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</si>
  <si>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</si>
  <si>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</si>
  <si>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</si>
  <si>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</si>
  <si>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</si>
  <si>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</si>
  <si>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</si>
  <si>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</si>
  <si>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</si>
  <si>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</si>
  <si>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</si>
  <si>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</si>
  <si>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</si>
  <si>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</si>
  <si>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</si>
  <si>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</si>
  <si>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</si>
  <si>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</si>
  <si>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</si>
  <si>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</si>
  <si>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</si>
  <si>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</si>
  <si>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</si>
  <si>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</si>
  <si>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</si>
  <si>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</si>
  <si>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</si>
  <si>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</si>
  <si>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</si>
  <si>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</si>
  <si>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</si>
  <si>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</si>
  <si>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</si>
  <si>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</si>
  <si>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</si>
  <si>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</si>
  <si>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</si>
  <si>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</si>
  <si>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</si>
  <si>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</si>
  <si>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</si>
  <si>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</si>
  <si>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</si>
  <si>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</si>
  <si>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</si>
  <si>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</si>
  <si>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</si>
  <si>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</si>
  <si>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</si>
  <si>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</si>
  <si>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</si>
  <si>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</si>
  <si>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</si>
  <si>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</si>
  <si>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</si>
  <si>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</si>
  <si>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</si>
  <si>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</si>
  <si>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</si>
  <si>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</si>
  <si>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</si>
  <si>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</si>
  <si>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</si>
  <si>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</si>
  <si>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</si>
  <si>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</si>
  <si>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</si>
  <si>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</si>
  <si>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</si>
  <si>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</si>
  <si>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</si>
  <si>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</si>
  <si>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</si>
  <si>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</si>
  <si>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</si>
  <si>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</si>
  <si>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</si>
  <si>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</si>
  <si>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</si>
  <si>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</si>
  <si>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</si>
  <si>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</si>
  <si>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</si>
  <si>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</si>
  <si>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</si>
  <si>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</si>
  <si>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</si>
  <si>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</si>
  <si>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</si>
  <si>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</si>
  <si>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</si>
  <si>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</si>
  <si>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</si>
  <si>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</si>
  <si>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</si>
  <si>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</si>
  <si>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</si>
  <si>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</si>
  <si>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</si>
  <si>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</si>
  <si>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</si>
  <si>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</si>
  <si>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</si>
  <si>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</si>
  <si>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</si>
  <si>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</si>
  <si>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</si>
  <si>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</si>
  <si>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</si>
  <si>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</si>
  <si>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</si>
  <si>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</si>
  <si>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</si>
  <si>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</si>
  <si>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</si>
  <si>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</si>
  <si>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</si>
  <si>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</si>
  <si>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</si>
  <si>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</si>
  <si>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</si>
  <si>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</si>
  <si>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</si>
  <si>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</si>
  <si>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</si>
  <si>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</si>
  <si>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</si>
  <si>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</si>
  <si>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</si>
  <si>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</si>
  <si>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</si>
  <si>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</si>
  <si>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</si>
  <si>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</si>
  <si>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</si>
  <si>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</si>
  <si>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</si>
  <si>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</si>
  <si>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</si>
  <si>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</si>
  <si>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</si>
  <si>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</si>
  <si>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</si>
  <si>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</si>
  <si>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</si>
  <si>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</si>
  <si>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</si>
  <si>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</si>
  <si>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</si>
  <si>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</si>
  <si>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</si>
  <si>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</si>
  <si>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</si>
  <si>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</si>
  <si>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</si>
  <si>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</si>
  <si>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</si>
  <si>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</si>
  <si>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</si>
  <si>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</si>
  <si>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</si>
  <si>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</si>
  <si>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</si>
  <si>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</si>
  <si>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</si>
  <si>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</si>
  <si>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</si>
  <si>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</si>
  <si>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</si>
  <si>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</si>
  <si>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</si>
  <si>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</si>
  <si>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</si>
  <si>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</si>
  <si>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</si>
  <si>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</si>
  <si>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</si>
  <si>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</si>
  <si>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</si>
  <si>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</si>
  <si>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</si>
  <si>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</si>
  <si>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</si>
  <si>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</si>
  <si>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</si>
  <si>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</si>
  <si>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</si>
  <si>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</si>
  <si>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</si>
  <si>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</si>
  <si>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</si>
  <si>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</si>
  <si>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</si>
  <si>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</si>
  <si>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</si>
  <si>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</si>
  <si>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</si>
  <si>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</si>
  <si>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</si>
  <si>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</si>
  <si>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</si>
  <si>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</si>
  <si>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</si>
  <si>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</si>
  <si>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</si>
  <si>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</si>
  <si>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</si>
  <si>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</si>
  <si>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</si>
  <si>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</si>
  <si>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</si>
  <si>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</si>
  <si>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</si>
  <si>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</si>
  <si>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</si>
  <si>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</si>
  <si>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</si>
  <si>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</si>
  <si>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</si>
  <si>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</si>
  <si>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</si>
  <si>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</si>
  <si>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</si>
  <si>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</si>
  <si>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</si>
  <si>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</si>
  <si>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</si>
  <si>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</si>
  <si>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</si>
  <si>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</si>
  <si>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</si>
  <si>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</si>
  <si>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</si>
  <si>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</si>
  <si>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</si>
  <si>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</si>
  <si>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</si>
  <si>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</si>
  <si>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</si>
  <si>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</si>
  <si>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</si>
  <si>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</si>
  <si>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</si>
  <si>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</si>
  <si>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</si>
  <si>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</si>
  <si>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</si>
  <si>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</si>
  <si>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</si>
  <si>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</si>
  <si>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</si>
  <si>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</si>
  <si>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</si>
  <si>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</si>
  <si>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</si>
  <si>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</si>
  <si>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</si>
  <si>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</si>
  <si>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</si>
  <si>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</si>
  <si>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</si>
  <si>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</si>
  <si>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</si>
  <si>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</si>
  <si>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</si>
  <si>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</si>
  <si>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</si>
  <si>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</si>
  <si>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</si>
  <si>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</si>
  <si>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</si>
  <si>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</si>
  <si>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</si>
  <si>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</si>
  <si>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</si>
  <si>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</si>
  <si>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</si>
  <si>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</si>
  <si>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</si>
  <si>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</si>
  <si>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</si>
  <si>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</si>
  <si>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</si>
  <si>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</si>
  <si>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</si>
  <si>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</si>
  <si>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</si>
  <si>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</si>
  <si>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</si>
  <si>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</si>
  <si>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</si>
  <si>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</si>
  <si>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</si>
  <si>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</si>
  <si>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</si>
  <si>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</si>
  <si>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</si>
  <si>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</si>
  <si>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</si>
  <si>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</si>
  <si>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</si>
  <si>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</si>
  <si>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</si>
  <si>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</si>
  <si>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</si>
  <si>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</si>
  <si>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</si>
  <si>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</si>
  <si>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</si>
  <si>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</si>
  <si>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</si>
  <si>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</si>
  <si>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</si>
  <si>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</si>
  <si>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</si>
  <si>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</si>
  <si>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</si>
  <si>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</si>
  <si>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</si>
  <si>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</si>
  <si>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</si>
  <si>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</si>
  <si>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</si>
  <si>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</si>
  <si>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</si>
  <si>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</si>
  <si>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</si>
  <si>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</si>
  <si>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</si>
  <si>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</si>
  <si>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</si>
  <si>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</si>
  <si>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</si>
  <si>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</si>
  <si>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</si>
  <si>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</si>
  <si>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</si>
  <si>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</si>
  <si>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</si>
  <si>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</si>
  <si>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</si>
  <si>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</si>
  <si>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</si>
  <si>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</si>
  <si>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</si>
  <si>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</si>
  <si>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</si>
  <si>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</si>
  <si>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</si>
  <si>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</si>
  <si>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</si>
  <si>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</si>
  <si>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</si>
  <si>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</si>
  <si>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</si>
  <si>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</si>
  <si>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</si>
  <si>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</si>
  <si>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</si>
  <si>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</si>
  <si>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</si>
  <si>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</si>
  <si>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</si>
  <si>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</si>
  <si>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</si>
  <si>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</si>
  <si>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</si>
  <si>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</si>
  <si>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</si>
  <si>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</si>
  <si>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</si>
  <si>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</si>
  <si>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</si>
  <si>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</si>
  <si>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</si>
  <si>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</si>
  <si>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</si>
  <si>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</si>
  <si>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</si>
  <si>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</si>
  <si>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</si>
  <si>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</si>
  <si>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</si>
  <si>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</si>
  <si>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</si>
  <si>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</si>
  <si>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</si>
  <si>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</si>
  <si>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</si>
  <si>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</si>
  <si>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</si>
  <si>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</si>
  <si>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</si>
  <si>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</si>
  <si>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</si>
  <si>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</si>
  <si>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</si>
  <si>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</si>
  <si>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</si>
  <si>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</si>
  <si>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</si>
  <si>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</si>
  <si>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</si>
  <si>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</si>
  <si>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</si>
  <si>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</si>
  <si>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</si>
  <si>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</si>
  <si>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</si>
  <si>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</si>
  <si>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</si>
  <si>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</si>
  <si>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</si>
  <si>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</si>
  <si>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</si>
  <si>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</si>
  <si>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</si>
  <si>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</si>
  <si>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</si>
  <si>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</si>
  <si>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</si>
  <si>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</si>
  <si>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</si>
  <si>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</si>
  <si>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</si>
  <si>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</si>
  <si>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</si>
  <si>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</si>
  <si>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</si>
  <si>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</si>
  <si>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</si>
  <si>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</si>
  <si>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</si>
  <si>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</si>
  <si>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</si>
  <si>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</si>
  <si>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</si>
  <si>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</si>
  <si>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</si>
  <si>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</si>
  <si>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</si>
  <si>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</si>
  <si>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</si>
  <si>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</si>
  <si>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</si>
  <si>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</si>
  <si>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</si>
  <si>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</si>
  <si>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</si>
  <si>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</si>
  <si>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</si>
  <si>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</si>
  <si>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</si>
  <si>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</si>
  <si>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</si>
  <si>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</si>
  <si>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</si>
  <si>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</si>
  <si>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</si>
  <si>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</si>
  <si>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</si>
  <si>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</si>
  <si>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</si>
  <si>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</si>
  <si>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</si>
  <si>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</si>
  <si>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</si>
  <si>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</si>
  <si>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</si>
  <si>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</si>
  <si>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</si>
  <si>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</si>
  <si>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</si>
  <si>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</si>
  <si>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</si>
  <si>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</si>
  <si>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</si>
  <si>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</si>
  <si>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</si>
  <si>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</si>
  <si>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</si>
  <si>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</si>
  <si>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</si>
  <si>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</si>
  <si>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</si>
  <si>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</si>
  <si>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</si>
  <si>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</si>
  <si>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</si>
  <si>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</si>
  <si>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</si>
  <si>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</si>
  <si>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</si>
  <si>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</si>
  <si>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</si>
  <si>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</si>
  <si>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</si>
  <si>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</si>
  <si>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</si>
  <si>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</si>
  <si>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</si>
  <si>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</si>
  <si>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</si>
  <si>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</si>
  <si>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</si>
  <si>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</si>
  <si>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</si>
  <si>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</si>
  <si>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</si>
  <si>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</si>
  <si>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</si>
  <si>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</si>
  <si>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</si>
  <si>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</si>
  <si>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</si>
  <si>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</si>
  <si>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</si>
  <si>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</si>
  <si>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</si>
  <si>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</si>
  <si>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</si>
  <si>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</si>
  <si>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</si>
  <si>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</si>
  <si>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</si>
  <si>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</si>
  <si>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</si>
  <si>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</si>
  <si>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</si>
  <si>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</si>
  <si>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</si>
  <si>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</si>
  <si>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</si>
  <si>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</si>
  <si>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</si>
  <si>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</si>
  <si>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</si>
  <si>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</si>
  <si>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</si>
  <si>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</si>
  <si>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</si>
  <si>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</si>
  <si>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</si>
  <si>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</si>
  <si>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</si>
  <si>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</si>
  <si>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</si>
  <si>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</si>
  <si>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</si>
  <si>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</si>
  <si>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</si>
  <si>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</si>
  <si>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</si>
  <si>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</si>
  <si>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</si>
  <si>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</si>
  <si>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</si>
  <si>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</si>
  <si>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</si>
  <si>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</si>
  <si>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</si>
  <si>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</si>
  <si>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</si>
  <si>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</si>
  <si>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</si>
  <si>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</si>
  <si>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</si>
  <si>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</si>
  <si>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</si>
  <si>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</si>
  <si>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</si>
  <si>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</si>
  <si>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</si>
  <si>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</si>
  <si>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</si>
  <si>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</si>
  <si>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</si>
  <si>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</si>
  <si>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</si>
  <si>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</si>
  <si>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</si>
  <si>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</si>
  <si>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</si>
  <si>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</si>
  <si>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</si>
  <si>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</si>
  <si>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</si>
  <si>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</si>
  <si>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</si>
  <si>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</si>
  <si>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</si>
  <si>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</si>
  <si>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</si>
  <si>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</si>
  <si>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</si>
  <si>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</si>
  <si>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</si>
  <si>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</si>
  <si>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</si>
  <si>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</si>
  <si>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</si>
  <si>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</si>
  <si>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</si>
  <si>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</si>
  <si>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</si>
  <si>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</si>
  <si>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</si>
  <si>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</si>
  <si>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</si>
  <si>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</si>
  <si>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</si>
  <si>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</si>
  <si>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</si>
  <si>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</si>
  <si>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</si>
  <si>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</si>
  <si>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</si>
  <si>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</si>
  <si>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</si>
  <si>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</si>
  <si>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</si>
  <si>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</si>
  <si>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</si>
  <si>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</si>
  <si>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</si>
  <si>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</si>
  <si>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</si>
  <si>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</si>
  <si>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</si>
  <si>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</si>
  <si>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</si>
  <si>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</si>
  <si>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</si>
  <si>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</si>
  <si>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</si>
  <si>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</si>
  <si>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</si>
  <si>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</si>
  <si>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</si>
  <si>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</si>
  <si>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</si>
  <si>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</si>
  <si>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</si>
  <si>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</si>
  <si>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</si>
  <si>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</si>
  <si>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</si>
  <si>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</si>
  <si>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</si>
  <si>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</si>
  <si>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</si>
  <si>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</si>
  <si>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</si>
  <si>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</si>
  <si>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</si>
  <si>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</si>
  <si>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</si>
  <si>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</si>
  <si>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</si>
  <si>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</si>
  <si>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</si>
  <si>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</si>
  <si>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</si>
  <si>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</si>
  <si>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</si>
  <si>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</si>
  <si>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</si>
  <si>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</si>
  <si>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</si>
  <si>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</si>
  <si>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</si>
  <si>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</si>
  <si>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</si>
  <si>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</si>
  <si>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</si>
  <si>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</si>
  <si>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</si>
  <si>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</si>
  <si>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</si>
  <si>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</si>
  <si>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</si>
  <si>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</si>
  <si>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</si>
  <si>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</si>
  <si>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</si>
  <si>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</si>
  <si>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</si>
  <si>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</si>
  <si>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</si>
  <si>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</si>
  <si>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</si>
  <si>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</si>
  <si>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</si>
  <si>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</si>
  <si>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</si>
  <si>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</si>
  <si>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</si>
  <si>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</si>
  <si>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</si>
  <si>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</si>
  <si>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</si>
  <si>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</si>
  <si>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</si>
  <si>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</si>
  <si>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</si>
  <si>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</si>
  <si>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</si>
  <si>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</si>
  <si>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</si>
  <si>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</si>
  <si>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</si>
  <si>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</si>
  <si>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</si>
  <si>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</si>
  <si>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</si>
  <si>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</si>
  <si>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</si>
  <si>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</si>
  <si>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</si>
  <si>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</si>
  <si>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</si>
  <si>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</si>
  <si>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</si>
  <si>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</si>
  <si>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</si>
  <si>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</si>
  <si>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</si>
  <si>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</si>
  <si>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</si>
  <si>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</si>
  <si>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</si>
  <si>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</si>
  <si>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</si>
  <si>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</si>
  <si>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</si>
  <si>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</si>
  <si>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</si>
  <si>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</si>
  <si>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</si>
  <si>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</si>
  <si>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</si>
  <si>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</si>
  <si>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</si>
  <si>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</si>
  <si>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</si>
  <si>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</si>
  <si>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</si>
  <si>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</si>
  <si>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</si>
  <si>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</si>
  <si>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</si>
  <si>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</si>
  <si>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</si>
  <si>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</si>
  <si>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</si>
  <si>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</si>
  <si>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</si>
  <si>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</si>
  <si>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</si>
  <si>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</si>
  <si>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</si>
  <si>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</si>
  <si>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</si>
  <si>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</si>
  <si>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</si>
  <si>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</si>
  <si>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</si>
  <si>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</si>
  <si>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</si>
  <si>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</si>
  <si>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</si>
  <si>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</si>
  <si>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</si>
  <si>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</si>
  <si>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</si>
  <si>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</si>
  <si>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</si>
  <si>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</si>
  <si>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</si>
  <si>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</si>
  <si>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</si>
  <si>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</si>
  <si>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</si>
  <si>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</si>
  <si>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</si>
  <si>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</si>
  <si>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</si>
  <si>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</si>
  <si>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</si>
  <si>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</si>
  <si>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</si>
  <si>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</si>
  <si>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</si>
  <si>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</si>
  <si>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</si>
  <si>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</si>
  <si>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</si>
  <si>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</si>
  <si>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</si>
  <si>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</si>
  <si>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</si>
  <si>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</si>
  <si>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</si>
  <si>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</si>
  <si>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</si>
  <si>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</si>
  <si>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</si>
  <si>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</si>
  <si>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</si>
  <si>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</si>
  <si>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</si>
  <si>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</si>
  <si>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</si>
  <si>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</si>
  <si>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</si>
  <si>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</si>
  <si>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</si>
  <si>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</si>
  <si>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</si>
  <si>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</si>
  <si>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</si>
  <si>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</si>
  <si>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</si>
  <si>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</si>
  <si>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</si>
  <si>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</si>
  <si>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</si>
  <si>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</si>
  <si>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</si>
  <si>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</si>
  <si>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</si>
  <si>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</si>
  <si>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</si>
  <si>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</si>
  <si>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</si>
  <si>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</si>
  <si>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</si>
  <si>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</si>
  <si>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</si>
  <si>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</si>
  <si>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</si>
  <si>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</si>
  <si>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</si>
  <si>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</si>
  <si>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</si>
  <si>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</si>
  <si>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</si>
  <si>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</si>
  <si>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</si>
  <si>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</si>
  <si>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</si>
  <si>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</si>
  <si>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</si>
  <si>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</si>
  <si>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</si>
  <si>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</si>
  <si>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</si>
  <si>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</si>
  <si>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</si>
  <si>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</si>
  <si>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</si>
  <si>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</si>
  <si>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</si>
  <si>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</si>
  <si>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</si>
  <si>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</si>
  <si>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</si>
  <si>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</si>
  <si>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</si>
  <si>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</si>
  <si>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</si>
  <si>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</si>
  <si>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</si>
  <si>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</si>
  <si>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</si>
  <si>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</si>
  <si>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</si>
  <si>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</si>
  <si>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</si>
  <si>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</si>
  <si>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</si>
  <si>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</si>
  <si>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</si>
  <si>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</si>
  <si>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</si>
  <si>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</si>
  <si>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</si>
  <si>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</si>
  <si>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</si>
  <si>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</si>
  <si>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</si>
  <si>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</si>
  <si>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</si>
  <si>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</si>
  <si>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</si>
  <si>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</si>
  <si>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</si>
  <si>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</si>
  <si>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</si>
  <si>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</si>
  <si>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</si>
  <si>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</si>
  <si>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</si>
  <si>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</si>
  <si>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</si>
  <si>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</si>
  <si>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</si>
  <si>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</si>
  <si>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</si>
  <si>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</si>
  <si>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</si>
  <si>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</si>
  <si>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</si>
  <si>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</si>
  <si>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</si>
  <si>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</si>
  <si>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</si>
  <si>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</si>
  <si>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</si>
  <si>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</si>
  <si>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</si>
  <si>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</si>
  <si>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</si>
  <si>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</si>
  <si>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</si>
  <si>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</si>
  <si>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</si>
  <si>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</si>
  <si>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</si>
  <si>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</si>
  <si>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</si>
  <si>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</si>
  <si>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</si>
  <si>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</si>
  <si>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</si>
  <si>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</si>
  <si>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</si>
  <si>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</si>
  <si>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</si>
  <si>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</si>
  <si>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</si>
  <si>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</si>
  <si>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</si>
  <si>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</si>
  <si>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</si>
  <si>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</si>
  <si>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</si>
  <si>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</si>
  <si>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</si>
  <si>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</si>
  <si>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</si>
  <si>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</si>
  <si>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</si>
  <si>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</si>
  <si>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</si>
  <si>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</si>
  <si>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</si>
  <si>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</si>
  <si>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</si>
  <si>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</si>
  <si>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</si>
  <si>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</si>
  <si>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</si>
  <si>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</si>
  <si>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</si>
  <si>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</si>
  <si>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</si>
  <si>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</si>
  <si>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</si>
  <si>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</si>
  <si>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</si>
  <si>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</si>
  <si>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</si>
  <si>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</si>
  <si>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</si>
  <si>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</si>
  <si>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</si>
  <si>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</si>
  <si>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</si>
  <si>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</si>
  <si>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</si>
  <si>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</si>
  <si>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</si>
  <si>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</si>
  <si>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</si>
  <si>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</si>
  <si>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</si>
  <si>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</si>
  <si>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</si>
  <si>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</si>
  <si>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</si>
  <si>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</si>
  <si>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</si>
  <si>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</si>
  <si>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</si>
  <si>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</si>
  <si>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</si>
  <si>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</si>
  <si>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</si>
  <si>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</si>
  <si>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</si>
  <si>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</si>
  <si>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</si>
  <si>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</si>
  <si>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</si>
  <si>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</si>
  <si>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</si>
  <si>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</si>
  <si>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</si>
  <si>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</si>
  <si>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</si>
  <si>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</si>
  <si>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</si>
  <si>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</si>
  <si>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</si>
  <si>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</si>
  <si>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</si>
  <si>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</si>
  <si>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</si>
  <si>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</si>
  <si>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</si>
  <si>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</si>
  <si>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</si>
  <si>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</si>
  <si>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</si>
  <si>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</si>
  <si>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</si>
  <si>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</si>
  <si>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</si>
  <si>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</si>
  <si>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</si>
  <si>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</si>
  <si>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</si>
  <si>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</si>
  <si>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</si>
  <si>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</si>
  <si>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</si>
  <si>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</si>
  <si>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</si>
  <si>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</si>
  <si>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</si>
  <si>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</si>
  <si>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</si>
  <si>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</si>
  <si>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</si>
  <si>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</si>
  <si>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</si>
  <si>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</si>
  <si>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</si>
  <si>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</si>
  <si>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</si>
  <si>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</si>
  <si>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</si>
  <si>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</si>
  <si>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</si>
  <si>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</si>
  <si>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</si>
  <si>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</si>
  <si>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</si>
  <si>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</si>
  <si>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</si>
  <si>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</si>
  <si>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</si>
  <si>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</si>
  <si>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</si>
  <si>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</si>
  <si>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</si>
  <si>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</si>
  <si>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</si>
  <si>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</si>
  <si>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</si>
  <si>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</si>
  <si>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</si>
  <si>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</si>
  <si>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</si>
  <si>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</si>
  <si>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</si>
  <si>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</si>
  <si>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</si>
  <si>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</si>
  <si>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</si>
  <si>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</si>
  <si>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</si>
  <si>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</si>
  <si>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</si>
  <si>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</si>
  <si>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</si>
  <si>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</si>
  <si>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</si>
  <si>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</si>
  <si>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</si>
  <si>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</si>
  <si>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</si>
  <si>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</si>
  <si>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</si>
  <si>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</si>
  <si>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</si>
  <si>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</si>
  <si>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</si>
  <si>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</si>
  <si>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</si>
  <si>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</si>
  <si>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</si>
  <si>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</si>
  <si>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</si>
  <si>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</si>
  <si>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</si>
  <si>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</si>
  <si>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</si>
  <si>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</si>
  <si>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</si>
  <si>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</si>
  <si>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</si>
  <si>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</si>
  <si>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</si>
  <si>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</si>
  <si>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</si>
  <si>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</si>
  <si>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</si>
  <si>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</si>
  <si>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</si>
  <si>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</si>
  <si>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</si>
  <si>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</si>
  <si>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</si>
  <si>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</si>
  <si>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</si>
  <si>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</si>
  <si>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</si>
  <si>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</si>
  <si>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</si>
  <si>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</si>
  <si>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</si>
  <si>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</si>
  <si>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</si>
  <si>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</si>
  <si>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</si>
  <si>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</si>
  <si>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</si>
  <si>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</si>
  <si>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</si>
  <si>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</si>
  <si>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</si>
  <si>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</si>
  <si>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</si>
  <si>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</si>
  <si>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</si>
  <si>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</si>
  <si>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</si>
  <si>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</si>
  <si>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</si>
  <si>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</si>
  <si>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</si>
  <si>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</si>
  <si>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</si>
  <si>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</si>
  <si>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</si>
  <si>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</si>
  <si>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</si>
  <si>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</si>
  <si>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</si>
  <si>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</si>
  <si>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</si>
  <si>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</si>
  <si>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</si>
  <si>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</si>
  <si>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</si>
  <si>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</si>
  <si>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</si>
  <si>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</si>
  <si>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</si>
  <si>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</si>
  <si>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</si>
  <si>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</si>
  <si>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</si>
  <si>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</si>
  <si>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</si>
  <si>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</si>
  <si>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</si>
  <si>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</si>
  <si>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</si>
  <si>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</si>
  <si>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</si>
  <si>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</si>
  <si>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</si>
  <si>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</si>
  <si>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</si>
  <si>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</si>
  <si>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</si>
  <si>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</si>
  <si>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</si>
  <si>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</si>
  <si>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</si>
  <si>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</si>
  <si>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</si>
  <si>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</si>
  <si>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</si>
  <si>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</si>
  <si>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</si>
  <si>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</si>
  <si>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</si>
  <si>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</si>
  <si>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</si>
  <si>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</si>
  <si>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</si>
  <si>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</si>
  <si>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</si>
  <si>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</si>
  <si>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</si>
  <si>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</si>
  <si>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</si>
  <si>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</si>
  <si>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</si>
  <si>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</si>
  <si>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</si>
  <si>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</si>
  <si>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</si>
  <si>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</si>
  <si>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</si>
  <si>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</si>
  <si>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</si>
  <si>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</si>
  <si>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</si>
  <si>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</si>
  <si>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</si>
  <si>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</si>
  <si>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</si>
  <si>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</si>
  <si>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</si>
  <si>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</si>
  <si>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</si>
  <si>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</si>
  <si>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</si>
  <si>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</si>
  <si>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</si>
  <si>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</si>
  <si>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</si>
  <si>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</si>
  <si>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</si>
  <si>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</si>
  <si>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</si>
  <si>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</si>
  <si>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</si>
  <si>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</si>
  <si>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</si>
  <si>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</si>
  <si>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</si>
  <si>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</si>
  <si>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</si>
  <si>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</si>
  <si>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</si>
  <si>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</si>
  <si>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</si>
  <si>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</si>
  <si>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</si>
  <si>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</si>
  <si>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</si>
  <si>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</si>
  <si>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</si>
  <si>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</si>
  <si>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</si>
  <si>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</si>
  <si>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</si>
  <si>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</si>
  <si>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</si>
  <si>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</si>
  <si>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</si>
  <si>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</si>
  <si>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</si>
  <si>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</si>
  <si>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</si>
  <si>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</si>
  <si>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</si>
  <si>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</si>
  <si>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</si>
  <si>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</si>
  <si>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</si>
  <si>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</si>
  <si>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</si>
  <si>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</si>
  <si>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</si>
  <si>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</si>
  <si>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</si>
  <si>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</si>
  <si>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</si>
  <si>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</si>
  <si>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</si>
  <si>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</si>
  <si>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</si>
  <si>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</si>
  <si>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</si>
  <si>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</si>
  <si>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</si>
  <si>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</si>
  <si>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</si>
  <si>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</si>
  <si>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</si>
  <si>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</si>
  <si>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</si>
  <si>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</si>
  <si>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</si>
  <si>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</si>
  <si>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</si>
  <si>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</si>
  <si>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</si>
  <si>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</si>
  <si>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</si>
  <si>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</si>
  <si>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</si>
  <si>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</si>
  <si>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</si>
  <si>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</si>
  <si>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</si>
  <si>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</si>
  <si>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</si>
  <si>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</si>
  <si>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</si>
  <si>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</si>
  <si>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</si>
  <si>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</si>
  <si>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</si>
  <si>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</si>
  <si>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</si>
  <si>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</si>
  <si>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</si>
  <si>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</si>
  <si>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</si>
  <si>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</si>
  <si>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</si>
  <si>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</si>
  <si>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</si>
  <si>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</si>
  <si>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</si>
  <si>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</si>
  <si>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</si>
  <si>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</si>
  <si>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</si>
  <si>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</si>
  <si>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</si>
  <si>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</si>
  <si>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</si>
  <si>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</si>
  <si>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</si>
  <si>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</si>
  <si>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</si>
  <si>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</si>
  <si>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</si>
  <si>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</si>
  <si>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</si>
  <si>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</si>
  <si>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</si>
  <si>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</si>
  <si>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</si>
  <si>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</si>
  <si>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</si>
  <si>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</si>
  <si>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</si>
  <si>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</si>
  <si>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</si>
  <si>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</si>
  <si>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</si>
  <si>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</si>
  <si>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</si>
  <si>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</si>
  <si>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</si>
  <si>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</si>
  <si>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</si>
  <si>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</si>
  <si>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</si>
  <si>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</si>
  <si>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</si>
  <si>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</si>
  <si>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</si>
  <si>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</si>
  <si>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</si>
  <si>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</si>
  <si>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</si>
  <si>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</si>
  <si>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</si>
  <si>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</si>
  <si>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</si>
  <si>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</si>
  <si>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</si>
  <si>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</si>
  <si>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</si>
  <si>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</si>
  <si>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</si>
  <si>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</si>
  <si>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</si>
  <si>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</si>
  <si>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</si>
  <si>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</si>
  <si>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</si>
  <si>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</si>
  <si>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</si>
  <si>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</si>
  <si>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</si>
  <si>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</si>
  <si>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</si>
  <si>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</si>
  <si>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</si>
  <si>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</si>
  <si>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</si>
  <si>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</si>
  <si>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</si>
  <si>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</si>
  <si>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</si>
  <si>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</si>
  <si>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</si>
  <si>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</si>
  <si>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</si>
  <si>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</si>
  <si>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</si>
  <si>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</si>
  <si>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</si>
  <si>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</si>
  <si>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</si>
  <si>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</si>
  <si>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</si>
  <si>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</si>
  <si>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</si>
  <si>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</si>
  <si>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</si>
  <si>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</si>
  <si>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</si>
  <si>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</si>
  <si>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</si>
  <si>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</si>
  <si>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</si>
  <si>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</si>
  <si>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</si>
  <si>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</si>
  <si>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</si>
  <si>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</si>
  <si>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</si>
  <si>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</si>
  <si>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</si>
  <si>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</si>
  <si>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</si>
  <si>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</si>
  <si>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</si>
  <si>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</si>
  <si>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</si>
  <si>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</si>
  <si>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</si>
  <si>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</si>
  <si>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</si>
  <si>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</si>
  <si>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</si>
  <si>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</si>
  <si>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</si>
  <si>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</si>
  <si>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</si>
  <si>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</si>
  <si>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</si>
  <si>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</si>
  <si>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</si>
  <si>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</si>
  <si>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</si>
  <si>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</si>
  <si>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</si>
  <si>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</si>
  <si>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</si>
  <si>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</si>
  <si>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</si>
  <si>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</si>
  <si>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</si>
  <si>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</si>
  <si>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</si>
  <si>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</si>
  <si>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</si>
  <si>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</si>
  <si>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</si>
  <si>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</si>
  <si>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</si>
  <si>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</si>
  <si>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</si>
  <si>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</si>
  <si>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</si>
  <si>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</si>
  <si>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</si>
  <si>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</si>
  <si>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</si>
  <si>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</si>
  <si>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</si>
  <si>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</si>
  <si>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</si>
  <si>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</si>
  <si>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</si>
  <si>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</si>
  <si>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</si>
  <si>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</si>
  <si>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</si>
  <si>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</si>
  <si>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</si>
  <si>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</si>
  <si>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</si>
  <si>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</si>
  <si>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</si>
  <si>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</si>
  <si>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</si>
  <si>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</si>
  <si>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</si>
  <si>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</si>
  <si>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</si>
  <si>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</si>
  <si>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</si>
  <si>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</si>
  <si>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</si>
  <si>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</si>
  <si>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</si>
  <si>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</si>
  <si>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</si>
  <si>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</si>
  <si>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</si>
  <si>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</si>
  <si>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</si>
  <si>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</si>
  <si>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</si>
  <si>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</si>
  <si>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</si>
  <si>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</si>
  <si>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</si>
  <si>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</si>
  <si>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</si>
  <si>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</si>
  <si>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</si>
  <si>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</si>
  <si>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</si>
  <si>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</si>
  <si>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</si>
  <si>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</si>
  <si>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</si>
  <si>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</si>
  <si>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</si>
  <si>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</si>
  <si>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</si>
  <si>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</si>
  <si>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</si>
  <si>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</si>
  <si>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</si>
  <si>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</si>
  <si>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</si>
  <si>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</si>
  <si>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</si>
  <si>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</si>
  <si>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</si>
  <si>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</si>
  <si>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</si>
  <si>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</si>
  <si>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</si>
  <si>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</si>
  <si>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</si>
  <si>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</si>
  <si>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</si>
  <si>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</si>
  <si>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</si>
  <si>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</si>
  <si>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</si>
  <si>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</si>
  <si>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</si>
  <si>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</si>
  <si>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</si>
  <si>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</si>
  <si>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</si>
  <si>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</si>
  <si>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</si>
  <si>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</si>
  <si>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</si>
  <si>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</si>
  <si>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</si>
  <si>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</si>
  <si>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</si>
  <si>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</si>
  <si>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</si>
  <si>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</si>
  <si>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</si>
  <si>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</si>
  <si>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</si>
  <si>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</si>
  <si>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</si>
  <si>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</si>
  <si>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</si>
  <si>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</si>
  <si>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</si>
  <si>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</si>
  <si>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</si>
  <si>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</si>
  <si>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</si>
  <si>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</si>
  <si>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</si>
  <si>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</si>
  <si>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</si>
  <si>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</si>
  <si>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</si>
  <si>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</si>
  <si>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</si>
  <si>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</si>
  <si>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</si>
  <si>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</si>
  <si>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</si>
  <si>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</si>
  <si>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</si>
  <si>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</si>
  <si>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</si>
  <si>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</si>
  <si>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</si>
  <si>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</si>
  <si>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</si>
  <si>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</si>
  <si>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</si>
  <si>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</si>
  <si>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</si>
  <si>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</si>
  <si>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</si>
  <si>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</si>
  <si>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</si>
  <si>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</si>
  <si>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</si>
  <si>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</si>
  <si>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</si>
  <si>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</si>
  <si>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</si>
  <si>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</si>
  <si>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</si>
  <si>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</si>
  <si>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</si>
  <si>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</si>
  <si>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</si>
  <si>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</si>
  <si>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</si>
  <si>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</si>
  <si>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</si>
  <si>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</si>
  <si>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</si>
  <si>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</si>
  <si>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</si>
  <si>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</si>
  <si>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</si>
  <si>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</si>
  <si>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</si>
  <si>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</si>
  <si>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</si>
  <si>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</si>
  <si>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</si>
  <si>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</si>
  <si>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</si>
  <si>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</si>
  <si>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</si>
  <si>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</si>
  <si>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</si>
  <si>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</si>
  <si>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</si>
  <si>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</si>
  <si>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</si>
  <si>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</si>
  <si>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</si>
  <si>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</si>
  <si>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</si>
  <si>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</si>
  <si>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</si>
  <si>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</si>
  <si>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</si>
  <si>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</si>
  <si>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</si>
  <si>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</si>
  <si>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</si>
  <si>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</si>
  <si>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</si>
  <si>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</si>
  <si>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</si>
  <si>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</si>
  <si>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</si>
  <si>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</si>
  <si>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</si>
  <si>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</si>
  <si>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</si>
  <si>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</si>
  <si>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</si>
  <si>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</si>
  <si>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</si>
  <si>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</si>
  <si>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</si>
  <si>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</si>
  <si>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</si>
  <si>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</si>
  <si>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</si>
  <si>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</si>
  <si>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</si>
  <si>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</si>
  <si>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</si>
  <si>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</si>
  <si>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</si>
  <si>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</si>
  <si>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</si>
  <si>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</si>
  <si>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</si>
  <si>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</si>
  <si>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</si>
  <si>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</si>
  <si>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</si>
  <si>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</si>
  <si>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</si>
  <si>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</si>
  <si>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</si>
  <si>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</si>
  <si>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</si>
  <si>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</si>
  <si>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</si>
  <si>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</si>
  <si>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</si>
  <si>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</si>
  <si>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</si>
  <si>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</si>
  <si>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</si>
  <si>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</si>
  <si>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</si>
  <si>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</si>
  <si>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</si>
  <si>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</si>
  <si>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</si>
  <si>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</si>
  <si>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</si>
  <si>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</si>
  <si>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</si>
  <si>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</si>
  <si>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</si>
  <si>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</si>
  <si>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</si>
  <si>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</si>
  <si>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</si>
  <si>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</si>
  <si>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</si>
  <si>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</si>
  <si>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</si>
  <si>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</si>
  <si>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</si>
  <si>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</si>
  <si>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</si>
  <si>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</si>
  <si>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</si>
  <si>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</si>
  <si>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</si>
  <si>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</si>
  <si>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</si>
  <si>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</si>
  <si>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</si>
  <si>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</si>
  <si>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</si>
  <si>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</si>
  <si>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</si>
  <si>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</si>
  <si>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</si>
  <si>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</si>
  <si>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</si>
  <si>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</si>
  <si>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</si>
  <si>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</si>
  <si>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</si>
  <si>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</si>
  <si>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</si>
  <si>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</si>
  <si>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</si>
  <si>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</si>
  <si>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</si>
  <si>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</si>
  <si>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</si>
  <si>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</si>
  <si>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</si>
  <si>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</si>
  <si>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</si>
  <si>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</si>
  <si>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</si>
  <si>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</si>
  <si>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</si>
  <si>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</si>
  <si>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</si>
  <si>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</si>
  <si>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32 kHz</t>
  </si>
  <si>
    <t>16 MHz</t>
  </si>
  <si>
    <t>Max. Operating Frequency (MHz)</t>
  </si>
  <si>
    <t>Max. Program Memory (KB)</t>
  </si>
  <si>
    <t>13 MHz</t>
  </si>
  <si>
    <t>Atmel Atxmega</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</si>
</sst>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ont>
    <font>
      <u/>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28">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3" borderId="18" xfId="0" applyFont="1" applyFill="1" applyBorder="1" applyAlignment="1">
      <alignment horizontal="left" vertical="center"/>
    </xf>
    <xf numFmtId="14" fontId="64" fillId="3" borderId="18" xfId="0" applyNumberFormat="1" applyFont="1" applyFill="1" applyBorder="1" applyAlignment="1">
      <alignment horizontal="left" vertical="center"/>
    </xf>
    <xf numFmtId="0" fontId="66" fillId="3"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xf numFmtId="0" fontId="69" fillId="2" borderId="18" xfId="0" applyFont="1" applyFill="1" applyBorder="1"/>
    <xf numFmtId="0" fontId="72" fillId="0" borderId="18" xfId="2" applyFont="1" applyBorder="1"/>
    <xf numFmtId="0" fontId="69" fillId="0" borderId="18" xfId="0" applyFont="1" applyBorder="1" applyAlignment="1">
      <alignment horizontal="center" vertical="center"/>
    </xf>
    <xf numFmtId="0" fontId="69" fillId="0" borderId="18" xfId="0" applyFont="1" applyBorder="1" applyAlignment="1">
      <alignment horizontal="center" wrapText="1"/>
    </xf>
    <xf numFmtId="0" fontId="69" fillId="0" borderId="18" xfId="0" applyFont="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layout/>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layout/>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layout/>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U.S. CubeSats Launched Per</a:t>
            </a:r>
            <a:r>
              <a:rPr lang="en-US" baseline="0"/>
              <a:t> Year</a:t>
            </a:r>
            <a:endParaRPr lang="en-US"/>
          </a:p>
        </c:rich>
      </c:tx>
      <c:layout/>
      <c:overlay val="0"/>
    </c:title>
    <c:autoTitleDeleted val="0"/>
    <c:plotArea>
      <c:layout/>
      <c:barChart>
        <c:barDir val="col"/>
        <c:grouping val="stacked"/>
        <c:varyColors val="0"/>
        <c:ser>
          <c:idx val="4"/>
          <c:order val="0"/>
          <c:tx>
            <c:strRef>
              <c:f>SizeYear!$E$1</c:f>
              <c:strCache>
                <c:ptCount val="1"/>
                <c:pt idx="0">
                  <c:v>1U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109737472"/>
        <c:axId val="106731136"/>
      </c:barChart>
      <c:catAx>
        <c:axId val="109737472"/>
        <c:scaling>
          <c:orientation val="minMax"/>
        </c:scaling>
        <c:delete val="0"/>
        <c:axPos val="b"/>
        <c:numFmt formatCode="General" sourceLinked="1"/>
        <c:majorTickMark val="none"/>
        <c:minorTickMark val="none"/>
        <c:tickLblPos val="nextTo"/>
        <c:txPr>
          <a:bodyPr/>
          <a:lstStyle/>
          <a:p>
            <a:pPr>
              <a:defRPr sz="1900" baseline="0"/>
            </a:pPr>
            <a:endParaRPr lang="en-US"/>
          </a:p>
        </c:txPr>
        <c:crossAx val="106731136"/>
        <c:crosses val="autoZero"/>
        <c:auto val="1"/>
        <c:lblAlgn val="ctr"/>
        <c:lblOffset val="100"/>
        <c:noMultiLvlLbl val="0"/>
      </c:catAx>
      <c:valAx>
        <c:axId val="106731136"/>
        <c:scaling>
          <c:orientation val="minMax"/>
        </c:scaling>
        <c:delete val="0"/>
        <c:axPos val="l"/>
        <c:majorGridlines/>
        <c:numFmt formatCode="General" sourceLinked="1"/>
        <c:majorTickMark val="none"/>
        <c:minorTickMark val="none"/>
        <c:tickLblPos val="nextTo"/>
        <c:txPr>
          <a:bodyPr/>
          <a:lstStyle/>
          <a:p>
            <a:pPr>
              <a:defRPr sz="1800" baseline="0"/>
            </a:pPr>
            <a:endParaRPr lang="en-US"/>
          </a:p>
        </c:txPr>
        <c:crossAx val="109737472"/>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Classes of U.S. CubeSats Launched Per Year</a:t>
            </a:r>
          </a:p>
        </c:rich>
      </c:tx>
      <c:layout/>
      <c:overlay val="0"/>
    </c:title>
    <c:autoTitleDeleted val="0"/>
    <c:plotArea>
      <c:layout/>
      <c:barChart>
        <c:barDir val="col"/>
        <c:grouping val="stacked"/>
        <c:varyColors val="0"/>
        <c:ser>
          <c:idx val="0"/>
          <c:order val="0"/>
          <c:tx>
            <c:strRef>
              <c:f>SizeYear!$E$19</c:f>
              <c:strCache>
                <c:ptCount val="1"/>
                <c:pt idx="0">
                  <c:v>Private</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SizeYear!$E$20:$E$35</c:f>
              <c:numCache>
                <c:formatCode>General</c:formatCode>
                <c:ptCount val="16"/>
                <c:pt idx="3">
                  <c:v>1</c:v>
                </c:pt>
                <c:pt idx="4">
                  <c:v>5</c:v>
                </c:pt>
                <c:pt idx="6">
                  <c:v>1</c:v>
                </c:pt>
                <c:pt idx="9">
                  <c:v>3</c:v>
                </c:pt>
                <c:pt idx="10">
                  <c:v>4</c:v>
                </c:pt>
                <c:pt idx="11">
                  <c:v>1</c:v>
                </c:pt>
                <c:pt idx="12">
                  <c:v>2</c:v>
                </c:pt>
                <c:pt idx="13">
                  <c:v>1</c:v>
                </c:pt>
              </c:numCache>
            </c:numRef>
          </c:val>
        </c:ser>
        <c:ser>
          <c:idx val="1"/>
          <c:order val="1"/>
          <c:tx>
            <c:strRef>
              <c:f>SizeYear!$F$19</c:f>
              <c:strCache>
                <c:ptCount val="1"/>
                <c:pt idx="0">
                  <c:v>Government</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2"/>
          <c:tx>
            <c:strRef>
              <c:f>SizeYear!$G$19</c:f>
              <c:strCache>
                <c:ptCount val="1"/>
                <c:pt idx="0">
                  <c:v>University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3"/>
          <c:tx>
            <c:strRef>
              <c:f>SizeYear!$H$19</c:f>
              <c:strCache>
                <c:ptCount val="1"/>
                <c:pt idx="0">
                  <c:v>Military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110183936"/>
        <c:axId val="109789184"/>
      </c:barChart>
      <c:catAx>
        <c:axId val="110183936"/>
        <c:scaling>
          <c:orientation val="minMax"/>
        </c:scaling>
        <c:delete val="0"/>
        <c:axPos val="b"/>
        <c:numFmt formatCode="General" sourceLinked="1"/>
        <c:majorTickMark val="none"/>
        <c:minorTickMark val="none"/>
        <c:tickLblPos val="nextTo"/>
        <c:crossAx val="109789184"/>
        <c:crosses val="autoZero"/>
        <c:auto val="1"/>
        <c:lblAlgn val="ctr"/>
        <c:lblOffset val="100"/>
        <c:noMultiLvlLbl val="0"/>
      </c:catAx>
      <c:valAx>
        <c:axId val="109789184"/>
        <c:scaling>
          <c:orientation val="minMax"/>
        </c:scaling>
        <c:delete val="0"/>
        <c:axPos val="l"/>
        <c:majorGridlines/>
        <c:numFmt formatCode="General" sourceLinked="1"/>
        <c:majorTickMark val="none"/>
        <c:minorTickMark val="none"/>
        <c:tickLblPos val="nextTo"/>
        <c:crossAx val="110183936"/>
        <c:crosses val="autoZero"/>
        <c:crossBetween val="between"/>
      </c:valAx>
    </c:plotArea>
    <c:legend>
      <c:legendPos val="r"/>
      <c:layout/>
      <c:overlay val="0"/>
    </c:legend>
    <c:plotVisOnly val="1"/>
    <c:dispBlanksAs val="gap"/>
    <c:showDLblsOverMax val="0"/>
  </c:chart>
  <c:txPr>
    <a:bodyPr/>
    <a:lstStyle/>
    <a:p>
      <a:pPr>
        <a:defRPr sz="1800" baseline="0"/>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0"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0"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80" workbookViewId="0" zoomToFit="1"/>
  </sheetViews>
  <pageMargins left="0.7" right="0.7" top="0.75" bottom="0.75" header="0.3" footer="0.3"/>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48700" cy="62769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48700" cy="62769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48700" cy="62769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16" Type="http://schemas.openxmlformats.org/officeDocument/2006/relationships/hyperlink" Target="http://cusat.cornell.edu/" TargetMode="External"/><Relationship Id="rId11" Type="http://schemas.openxmlformats.org/officeDocument/2006/relationships/hyperlink" Target="http://cunysat.org/"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5" Type="http://schemas.openxmlformats.org/officeDocument/2006/relationships/hyperlink" Target="http://polysat.calpoly.edu/launched-missions/cp3/"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 Id="rId34" Type="http://schemas.openxmlformats.org/officeDocument/2006/relationships/hyperlink" Target="http://en.wikipedia.org/wiki/PhoneSat"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29" Type="http://schemas.openxmlformats.org/officeDocument/2006/relationships/hyperlink" Target="https://ssel.montana.edu/" TargetMode="External"/><Relationship Id="rId24" Type="http://schemas.openxmlformats.org/officeDocument/2006/relationships/hyperlink" Target="http://newsoffice.mit.edu/2014/micromas-small-is-beautiful"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66" Type="http://schemas.openxmlformats.org/officeDocument/2006/relationships/hyperlink" Target="http://ssep.community.uaf.edu/" TargetMode="External"/><Relationship Id="rId87" Type="http://schemas.openxmlformats.org/officeDocument/2006/relationships/hyperlink" Target="http://en.wikipedia.org/wiki/DRAGONSat"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56" Type="http://schemas.openxmlformats.org/officeDocument/2006/relationships/hyperlink" Target="http://en.wikipedia.org/wiki/Multi-Application_Survivable_Tether"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63" Type="http://schemas.openxmlformats.org/officeDocument/2006/relationships/hyperlink" Target="http://www.aerospace.org/" TargetMode="External"/><Relationship Id="rId84" Type="http://schemas.openxmlformats.org/officeDocument/2006/relationships/hyperlink" Target="http://www.bu.edu/busat/satellites/andesite/" TargetMode="External"/><Relationship Id="rId138" Type="http://schemas.openxmlformats.org/officeDocument/2006/relationships/hyperlink" Target="https://directory.eoportal.org/web/eoportal/satellite-missions/e/e-star"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53" Type="http://schemas.openxmlformats.org/officeDocument/2006/relationships/hyperlink" Target="http://cunysat.org/" TargetMode="External"/><Relationship Id="rId74" Type="http://schemas.openxmlformats.org/officeDocument/2006/relationships/hyperlink" Target="http://www.earthzine.org/2013/12/02/measuring-earths-radiation-imbalance-with-ravan-a-cubesat-mission-to-measure-the-driver-of-global-climate-change/" TargetMode="External"/><Relationship Id="rId128" Type="http://schemas.openxmlformats.org/officeDocument/2006/relationships/hyperlink" Target="http://www.delfispace.nl/"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22" Type="http://schemas.openxmlformats.org/officeDocument/2006/relationships/hyperlink" Target="http://www.moreheadstate.edu/content_template.aspx?id=2147485117" TargetMode="External"/><Relationship Id="rId43" Type="http://schemas.openxmlformats.org/officeDocument/2006/relationships/hyperlink" Target="http://space.uah.edu/chargersat1/" TargetMode="External"/><Relationship Id="rId64" Type="http://schemas.openxmlformats.org/officeDocument/2006/relationships/hyperlink" Target="http://www.jpl.nasa.gov/news/news.php?release=2013-073" TargetMode="External"/><Relationship Id="rId118" Type="http://schemas.openxmlformats.org/officeDocument/2006/relationships/hyperlink" Target="http://space.skyrocket.de/doc_sdat/xi-4.htm" TargetMode="External"/><Relationship Id="rId139" Type="http://schemas.openxmlformats.org/officeDocument/2006/relationships/hyperlink" Target="http://www.goliat.r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33" Type="http://schemas.openxmlformats.org/officeDocument/2006/relationships/hyperlink" Target="http://cusat.cornell.edu/" TargetMode="External"/><Relationship Id="rId108" Type="http://schemas.openxmlformats.org/officeDocument/2006/relationships/hyperlink" Target="http://cubesat.eng.hawaii.edu/nanosat6/hooponopono.html"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49" Type="http://schemas.openxmlformats.org/officeDocument/2006/relationships/hyperlink" Target="https://directory.eoportal.org/web/eoportal/satellite-missions/t/trailblazer"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44" Type="http://schemas.openxmlformats.org/officeDocument/2006/relationships/hyperlink" Target="https://directory.eoportal.org/web/eoportal/satellite-missions/s/swampsat"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 Id="rId15" Type="http://schemas.openxmlformats.org/officeDocument/2006/relationships/hyperlink" Target="http://en.wikipedia.org/wiki/PSSC-2" TargetMode="External"/><Relationship Id="rId36" Type="http://schemas.openxmlformats.org/officeDocument/2006/relationships/hyperlink" Target="http://www.phonesat.org/"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52" Type="http://schemas.openxmlformats.org/officeDocument/2006/relationships/hyperlink" Target="http://polysat.calpoly.edu/launched-missions/cp8-ipex/"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26" Type="http://schemas.openxmlformats.org/officeDocument/2006/relationships/hyperlink" Target="http://www.nasa.gov/pdf/626635main_inspace-4-3-hinkley.pdf" TargetMode="External"/><Relationship Id="rId47" Type="http://schemas.openxmlformats.org/officeDocument/2006/relationships/hyperlink" Target="http://ssl.engineering.uky.edu/missions/orbital/kysat-2/" TargetMode="External"/><Relationship Id="rId68" Type="http://schemas.openxmlformats.org/officeDocument/2006/relationships/hyperlink" Target="http://cubesat.slu.edu/AstroLab/SLU-02__Argus.html"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54" Type="http://schemas.openxmlformats.org/officeDocument/2006/relationships/hyperlink" Target="http://funcube.org.uk/" TargetMode="External"/><Relationship Id="rId16" Type="http://schemas.openxmlformats.org/officeDocument/2006/relationships/hyperlink" Target="https://ssel.montana.edu/" TargetMode="External"/><Relationship Id="rId37" Type="http://schemas.openxmlformats.org/officeDocument/2006/relationships/hyperlink" Target="http://sp.nps.edu/NPS-SCAT/" TargetMode="External"/><Relationship Id="rId58" Type="http://schemas.openxmlformats.org/officeDocument/2006/relationships/hyperlink" Target="http://spacegrant.colorado.edu/allstar-projects/theia"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44" Type="http://schemas.openxmlformats.org/officeDocument/2006/relationships/hyperlink" Target="https://directory.eoportal.org/web/eoportal/satellite-missions/f/fitsat-1" TargetMode="External"/><Relationship Id="rId90" Type="http://schemas.openxmlformats.org/officeDocument/2006/relationships/hyperlink" Target="http://spacegrant.colorado.edu/boulderstudents/boulderprojects" TargetMode="External"/><Relationship Id="rId165" Type="http://schemas.openxmlformats.org/officeDocument/2006/relationships/hyperlink" Target="http://space.skyrocket.de/doc_sdat/ift-1.htm" TargetMode="External"/><Relationship Id="rId27" Type="http://schemas.openxmlformats.org/officeDocument/2006/relationships/hyperlink" Target="http://sprg.ssl.berkeley.edu/cinema/" TargetMode="External"/><Relationship Id="rId48" Type="http://schemas.openxmlformats.org/officeDocument/2006/relationships/hyperlink" Target="http://ulcape.org/projects/cubesats/"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34" Type="http://schemas.openxmlformats.org/officeDocument/2006/relationships/hyperlink" Target="http://space.skyrocket.de/doc_sdat/negaistar.htm" TargetMode="External"/><Relationship Id="rId80" Type="http://schemas.openxmlformats.org/officeDocument/2006/relationships/hyperlink" Target="http://lightsey.ae.utexas.edu/research/armadillo/" TargetMode="External"/><Relationship Id="rId155" Type="http://schemas.openxmlformats.org/officeDocument/2006/relationships/hyperlink" Target="https://directory.eoportal.org/web/eoportal/satellite-missions/v-w-x-y-z/velox-pii" TargetMode="External"/><Relationship Id="rId17" Type="http://schemas.openxmlformats.org/officeDocument/2006/relationships/hyperlink" Target="http://rax.engin.umich.edu/?page_id=5"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24" Type="http://schemas.openxmlformats.org/officeDocument/2006/relationships/hyperlink" Target="https://directory.eoportal.org/web/eoportal/satellite-missions/h/hit-sa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1.microchip.com/downloads/en/DeviceDoc/60001168F.pdf" TargetMode="External"/><Relationship Id="rId13" Type="http://schemas.openxmlformats.org/officeDocument/2006/relationships/hyperlink" Target="http://www.silabs.com/Support%20Documents/TechnicalDocs/C8051F0xx.pdf" TargetMode="External"/><Relationship Id="rId3" Type="http://schemas.openxmlformats.org/officeDocument/2006/relationships/hyperlink" Target="http://cache.freescale.com/files/microcontrollers/doc/data_sheet/HCS12DFAMILYPP.pdf" TargetMode="External"/><Relationship Id="rId7" Type="http://schemas.openxmlformats.org/officeDocument/2006/relationships/hyperlink" Target="http://dlnmh9ip6v2uc.cloudfront.net/datasheets/Components/General%20IC/39969b.pdf" TargetMode="External"/><Relationship Id="rId12" Type="http://schemas.openxmlformats.org/officeDocument/2006/relationships/hyperlink" Target="http://phytec.com/products/system-on-modules/phycore/lpc3250/" TargetMode="External"/><Relationship Id="rId2" Type="http://schemas.openxmlformats.org/officeDocument/2006/relationships/hyperlink" Target="http://www.atmel.com/Images/doc32058.pdf" TargetMode="External"/><Relationship Id="rId1" Type="http://schemas.openxmlformats.org/officeDocument/2006/relationships/hyperlink" Target="http://www.atmel.com/Images/Atmel-8385-8-and-16-bit-AVR-Microcontroller-ATxmega64A1U-ATxmega128A1U_datasheet.pdf" TargetMode="External"/><Relationship Id="rId6" Type="http://schemas.openxmlformats.org/officeDocument/2006/relationships/hyperlink" Target="http://ww1.microchip.com/downloads/en/DeviceDoc/39631E.pdf" TargetMode="External"/><Relationship Id="rId11" Type="http://schemas.openxmlformats.org/officeDocument/2006/relationships/hyperlink" Target="http://www.mouser.com/ds/2/36/doc6206-21140.pdf" TargetMode="External"/><Relationship Id="rId5" Type="http://schemas.openxmlformats.org/officeDocument/2006/relationships/hyperlink" Target="http://tyvak.com/intrepidsystemboard/" TargetMode="External"/><Relationship Id="rId15" Type="http://schemas.openxmlformats.org/officeDocument/2006/relationships/hyperlink" Target="http://cache.freescale.com/files/microcontrollers/doc/data_sheet/HCS12DFAMILYPP.pdf" TargetMode="External"/><Relationship Id="rId10" Type="http://schemas.openxmlformats.org/officeDocument/2006/relationships/hyperlink" Target="http://www.ti.com/lit/sg/slab034y/slab034y.pdf" TargetMode="External"/><Relationship Id="rId4" Type="http://schemas.openxmlformats.org/officeDocument/2006/relationships/hyperlink" Target="http://www.zfmicro.com/pdf/WebProductBrief.pdf" TargetMode="External"/><Relationship Id="rId9" Type="http://schemas.openxmlformats.org/officeDocument/2006/relationships/hyperlink" Target="http://www.microchip.com/wwwproducts/Devices.aspx?product=dsPIC33EP512MU814" TargetMode="External"/><Relationship Id="rId14" Type="http://schemas.openxmlformats.org/officeDocument/2006/relationships/hyperlink" Target="http://www.taskit.de/tl_files/cust/dl/stamp9g20technicalreference_EN.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tabSelected="1" workbookViewId="0">
      <pane xSplit="1" ySplit="1" topLeftCell="I2" activePane="bottomRight" state="frozen"/>
      <selection pane="topRight" activeCell="B1" sqref="B1"/>
      <selection pane="bottomLeft" activeCell="A2" sqref="A2"/>
      <selection pane="bottomRight" activeCell="O1" sqref="O1:O1048576"/>
    </sheetView>
  </sheetViews>
  <sheetFormatPr defaultColWidth="14.44140625" defaultRowHeight="15.75" customHeight="1" x14ac:dyDescent="0.25"/>
  <cols>
    <col min="1" max="1" width="19" style="87" customWidth="1"/>
    <col min="2" max="2" width="17.33203125" customWidth="1"/>
    <col min="3" max="3" width="25.109375" customWidth="1"/>
    <col min="4" max="4" width="7.88671875" customWidth="1"/>
    <col min="5" max="5" width="8.109375" customWidth="1"/>
    <col min="6" max="6" width="10.44140625" customWidth="1"/>
    <col min="7" max="7" width="13.33203125" customWidth="1"/>
    <col min="8" max="8" width="12.44140625" customWidth="1"/>
    <col min="9" max="9" width="22.44140625" customWidth="1"/>
    <col min="10" max="10" width="13.88671875" customWidth="1"/>
    <col min="12" max="12" width="9.109375" customWidth="1"/>
    <col min="13" max="13" width="14.88671875" customWidth="1"/>
    <col min="15" max="15" width="25" customWidth="1"/>
    <col min="17" max="17" width="23.88671875" customWidth="1"/>
    <col min="18" max="18" width="25.88671875" customWidth="1"/>
    <col min="19" max="19" width="20.88671875" customWidth="1"/>
    <col min="21" max="21" width="28.109375" customWidth="1"/>
    <col min="22" max="22" width="44" customWidth="1"/>
  </cols>
  <sheetData>
    <row r="1" spans="1:42" s="81" customFormat="1" ht="43.2" x14ac:dyDescent="0.25">
      <c r="A1" s="79"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80"/>
      <c r="X1" s="80"/>
      <c r="Y1" s="80"/>
      <c r="Z1" s="80"/>
      <c r="AA1" s="80"/>
      <c r="AB1" s="80"/>
      <c r="AC1" s="80"/>
      <c r="AD1" s="80"/>
      <c r="AE1" s="80"/>
      <c r="AF1" s="80"/>
      <c r="AG1" s="80"/>
      <c r="AH1" s="80"/>
      <c r="AI1" s="80"/>
      <c r="AJ1" s="80"/>
      <c r="AK1" s="80"/>
      <c r="AL1" s="80"/>
      <c r="AM1" s="80"/>
      <c r="AN1" s="80"/>
      <c r="AO1" s="80"/>
      <c r="AP1" s="80"/>
    </row>
    <row r="2" spans="1:42" s="60" customFormat="1" ht="15.75" customHeight="1" x14ac:dyDescent="0.25">
      <c r="A2" s="82" t="s">
        <v>1045</v>
      </c>
      <c r="B2" s="70"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70"/>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5">
      <c r="A3" s="82"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5">
      <c r="A4" s="82"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5">
      <c r="A5" s="83" t="s">
        <v>1648</v>
      </c>
      <c r="B5" s="66"/>
      <c r="C5" s="66" t="s">
        <v>1649</v>
      </c>
      <c r="D5" s="66" t="s">
        <v>1650</v>
      </c>
      <c r="E5" s="66" t="s">
        <v>1651</v>
      </c>
      <c r="F5" s="66" t="s">
        <v>1652</v>
      </c>
      <c r="G5" s="72"/>
      <c r="H5" s="72">
        <v>40501</v>
      </c>
      <c r="I5" s="66" t="s">
        <v>1653</v>
      </c>
      <c r="J5" s="66" t="s">
        <v>1654</v>
      </c>
      <c r="K5" s="66" t="s">
        <v>1655</v>
      </c>
      <c r="L5" s="66"/>
      <c r="M5" s="66" t="s">
        <v>1656</v>
      </c>
      <c r="N5" s="66" t="s">
        <v>1657</v>
      </c>
      <c r="O5" s="71" t="s">
        <v>1658</v>
      </c>
      <c r="P5" s="66"/>
      <c r="Q5" s="66" t="s">
        <v>1659</v>
      </c>
      <c r="R5" s="66"/>
      <c r="S5" s="66"/>
      <c r="T5" s="66" t="s">
        <v>1660</v>
      </c>
      <c r="U5" s="66" t="s">
        <v>1661</v>
      </c>
      <c r="V5" s="73" t="s">
        <v>1662</v>
      </c>
      <c r="W5" s="3"/>
      <c r="X5" s="3"/>
      <c r="Y5" s="3"/>
      <c r="Z5" s="3"/>
      <c r="AA5" s="3"/>
      <c r="AB5" s="3"/>
      <c r="AC5" s="3"/>
      <c r="AD5" s="3"/>
      <c r="AE5" s="3"/>
      <c r="AF5" s="3"/>
      <c r="AG5" s="3"/>
      <c r="AH5" s="3"/>
      <c r="AI5" s="3"/>
      <c r="AJ5" s="3"/>
      <c r="AK5" s="3"/>
      <c r="AL5" s="3"/>
      <c r="AM5" s="3"/>
      <c r="AN5" s="3"/>
      <c r="AO5" s="3"/>
      <c r="AP5" s="3"/>
    </row>
    <row r="6" spans="1:42" ht="15.75" customHeight="1" x14ac:dyDescent="0.25">
      <c r="A6" s="82"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5">
      <c r="A7" s="82"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5">
      <c r="A8" s="82"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5">
      <c r="A9" s="82"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5">
      <c r="A10" s="82" t="s">
        <v>1243</v>
      </c>
      <c r="B10" s="70" t="s">
        <v>1244</v>
      </c>
      <c r="C10" s="63" t="s">
        <v>1245</v>
      </c>
      <c r="D10" s="62" t="s">
        <v>1246</v>
      </c>
      <c r="E10" s="62" t="s">
        <v>1247</v>
      </c>
      <c r="F10" s="62" t="s">
        <v>1248</v>
      </c>
      <c r="G10" s="64"/>
      <c r="H10" s="64">
        <v>41597</v>
      </c>
      <c r="I10" s="62" t="s">
        <v>1249</v>
      </c>
      <c r="J10" s="62" t="s">
        <v>1250</v>
      </c>
      <c r="K10" s="62"/>
      <c r="L10" s="62"/>
      <c r="M10" s="62" t="s">
        <v>1251</v>
      </c>
      <c r="N10" s="62" t="s">
        <v>1252</v>
      </c>
      <c r="O10" s="70"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5">
      <c r="A11" s="85" t="s">
        <v>1761</v>
      </c>
      <c r="B11" s="70"/>
      <c r="C11" s="70" t="s">
        <v>1762</v>
      </c>
      <c r="D11" s="70" t="s">
        <v>1763</v>
      </c>
      <c r="E11" s="70"/>
      <c r="F11" s="70" t="s">
        <v>1764</v>
      </c>
      <c r="G11" s="70"/>
      <c r="H11" s="70"/>
      <c r="I11" s="70"/>
      <c r="J11" s="70"/>
      <c r="K11" s="70"/>
      <c r="L11" s="70"/>
      <c r="M11" s="70"/>
      <c r="N11" s="70"/>
      <c r="O11" s="70" t="s">
        <v>1765</v>
      </c>
      <c r="P11" s="70" t="s">
        <v>1766</v>
      </c>
      <c r="Q11" s="70" t="s">
        <v>1767</v>
      </c>
      <c r="R11" s="70" t="s">
        <v>1768</v>
      </c>
      <c r="S11" s="70" t="s">
        <v>1769</v>
      </c>
      <c r="T11" s="70" t="s">
        <v>1770</v>
      </c>
      <c r="U11" s="70" t="s">
        <v>1771</v>
      </c>
      <c r="V11" s="70"/>
      <c r="W11" s="4"/>
      <c r="X11" s="4"/>
      <c r="Y11" s="4"/>
      <c r="Z11" s="4"/>
      <c r="AA11" s="4"/>
      <c r="AB11" s="4"/>
      <c r="AC11" s="4"/>
      <c r="AD11" s="4"/>
      <c r="AE11" s="4"/>
      <c r="AF11" s="4"/>
      <c r="AG11" s="4"/>
      <c r="AH11" s="4"/>
      <c r="AI11" s="4"/>
      <c r="AJ11" s="4"/>
      <c r="AK11" s="4"/>
      <c r="AL11" s="4"/>
      <c r="AM11" s="4"/>
      <c r="AN11" s="4"/>
      <c r="AO11" s="4"/>
      <c r="AP11" s="4"/>
    </row>
    <row r="12" spans="1:42" ht="15.75" customHeight="1" x14ac:dyDescent="0.25">
      <c r="A12" s="82"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5">
      <c r="A13" s="82"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70"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5">
      <c r="A14" s="82" t="s">
        <v>512</v>
      </c>
      <c r="B14" s="70"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5">
      <c r="A15" s="82"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5">
      <c r="A16" s="82"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5">
      <c r="A17" s="82"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5">
      <c r="A18" s="82" t="s">
        <v>1028</v>
      </c>
      <c r="B18" s="70"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5">
      <c r="A19" s="82"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5">
      <c r="A20" s="82"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5">
      <c r="A21" s="82"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5">
      <c r="A22" s="82"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5">
      <c r="A23" s="82"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3">
      <c r="A24" s="82" t="s">
        <v>760</v>
      </c>
      <c r="B24" s="75"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5">
      <c r="A25" s="82"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5">
      <c r="A26" s="82"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3">
      <c r="A27" s="82" t="s">
        <v>1070</v>
      </c>
      <c r="B27" s="63" t="s">
        <v>1071</v>
      </c>
      <c r="C27" s="63" t="s">
        <v>1072</v>
      </c>
      <c r="D27" s="62" t="s">
        <v>1073</v>
      </c>
      <c r="E27" s="62" t="s">
        <v>1074</v>
      </c>
      <c r="F27" s="62" t="s">
        <v>1075</v>
      </c>
      <c r="G27" s="64"/>
      <c r="H27" s="64">
        <v>39189</v>
      </c>
      <c r="I27" s="62" t="s">
        <v>1076</v>
      </c>
      <c r="J27" s="62" t="s">
        <v>1077</v>
      </c>
      <c r="K27" s="62"/>
      <c r="L27" s="62" t="s">
        <v>1078</v>
      </c>
      <c r="M27" s="75" t="s">
        <v>1079</v>
      </c>
      <c r="N27" s="70"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5">
      <c r="A28" s="82"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3">
      <c r="A29" s="82" t="s">
        <v>1721</v>
      </c>
      <c r="B29" s="75"/>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6" t="s">
        <v>1730</v>
      </c>
      <c r="R29" s="76" t="s">
        <v>1731</v>
      </c>
      <c r="S29" s="76"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5">
      <c r="A30" s="82"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3">
      <c r="A31" s="82"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6" t="s">
        <v>1181</v>
      </c>
      <c r="R31" s="76" t="s">
        <v>1182</v>
      </c>
      <c r="S31" s="76"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5">
      <c r="A32" s="82"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4.4" x14ac:dyDescent="0.25">
      <c r="A33" s="82" t="s">
        <v>231</v>
      </c>
      <c r="B33" s="62" t="s">
        <v>232</v>
      </c>
      <c r="C33" s="62" t="s">
        <v>233</v>
      </c>
      <c r="D33" s="62" t="s">
        <v>234</v>
      </c>
      <c r="E33" s="62" t="s">
        <v>235</v>
      </c>
      <c r="F33" s="62" t="s">
        <v>236</v>
      </c>
      <c r="G33" s="64"/>
      <c r="H33" s="64">
        <v>40606</v>
      </c>
      <c r="I33" s="62" t="s">
        <v>237</v>
      </c>
      <c r="J33" s="62" t="s">
        <v>238</v>
      </c>
      <c r="K33" s="62"/>
      <c r="L33" s="62" t="s">
        <v>239</v>
      </c>
      <c r="M33" s="62" t="s">
        <v>240</v>
      </c>
      <c r="N33" s="62"/>
      <c r="O33" s="70" t="s">
        <v>4277</v>
      </c>
      <c r="P33" s="62"/>
      <c r="Q33" s="62" t="s">
        <v>241</v>
      </c>
      <c r="R33" s="62" t="s">
        <v>242</v>
      </c>
      <c r="S33" s="70"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4.4" x14ac:dyDescent="0.25">
      <c r="A34" s="82"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4.4" x14ac:dyDescent="0.25">
      <c r="A35" s="82" t="s">
        <v>994</v>
      </c>
      <c r="B35" s="70"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5">
      <c r="A36" s="82"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5">
      <c r="A37" s="82"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5">
      <c r="A38" s="82"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4.4" x14ac:dyDescent="0.25">
      <c r="A39" s="85" t="s">
        <v>1745</v>
      </c>
      <c r="B39" s="70"/>
      <c r="C39" s="70" t="s">
        <v>1746</v>
      </c>
      <c r="D39" s="70" t="s">
        <v>1747</v>
      </c>
      <c r="E39" s="70" t="s">
        <v>1748</v>
      </c>
      <c r="F39" s="70" t="s">
        <v>1749</v>
      </c>
      <c r="G39" s="70" t="s">
        <v>1750</v>
      </c>
      <c r="H39" s="62">
        <v>2015</v>
      </c>
      <c r="I39" s="70" t="s">
        <v>1751</v>
      </c>
      <c r="J39" s="70" t="s">
        <v>1752</v>
      </c>
      <c r="K39" s="70" t="s">
        <v>1753</v>
      </c>
      <c r="L39" s="70"/>
      <c r="M39" s="70"/>
      <c r="N39" s="70"/>
      <c r="O39" s="70" t="s">
        <v>4279</v>
      </c>
      <c r="P39" s="70" t="s">
        <v>1754</v>
      </c>
      <c r="Q39" s="70" t="s">
        <v>1755</v>
      </c>
      <c r="R39" s="70" t="s">
        <v>1756</v>
      </c>
      <c r="S39" s="70" t="s">
        <v>1757</v>
      </c>
      <c r="T39" s="70" t="s">
        <v>1758</v>
      </c>
      <c r="U39" s="70" t="s">
        <v>1759</v>
      </c>
      <c r="V39" s="78" t="s">
        <v>1760</v>
      </c>
      <c r="W39" s="4"/>
      <c r="X39" s="4"/>
      <c r="Y39" s="4"/>
      <c r="Z39" s="4"/>
      <c r="AA39" s="4"/>
      <c r="AB39" s="4"/>
      <c r="AC39" s="4"/>
      <c r="AD39" s="4"/>
      <c r="AE39" s="4"/>
      <c r="AF39" s="4"/>
      <c r="AG39" s="4"/>
      <c r="AH39" s="4"/>
      <c r="AI39" s="4"/>
      <c r="AJ39" s="4"/>
      <c r="AK39" s="4"/>
      <c r="AL39" s="4"/>
      <c r="AM39" s="4"/>
      <c r="AN39" s="4"/>
      <c r="AO39" s="4"/>
      <c r="AP39" s="4"/>
    </row>
    <row r="40" spans="1:42" ht="14.4" x14ac:dyDescent="0.25">
      <c r="A40" s="82" t="s">
        <v>1288</v>
      </c>
      <c r="B40" s="70"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3">
      <c r="A41" s="82" t="s">
        <v>1781</v>
      </c>
      <c r="B41" s="75" t="s">
        <v>1782</v>
      </c>
      <c r="C41" s="62" t="s">
        <v>1783</v>
      </c>
      <c r="D41" s="62" t="s">
        <v>1784</v>
      </c>
      <c r="E41" s="62" t="s">
        <v>1785</v>
      </c>
      <c r="F41" s="62" t="s">
        <v>1786</v>
      </c>
      <c r="G41" s="64"/>
      <c r="H41" s="64">
        <v>41597</v>
      </c>
      <c r="I41" s="62" t="s">
        <v>1787</v>
      </c>
      <c r="J41" s="62" t="s">
        <v>1788</v>
      </c>
      <c r="K41" s="62"/>
      <c r="L41" s="62"/>
      <c r="M41" s="62" t="s">
        <v>1789</v>
      </c>
      <c r="N41" s="62"/>
      <c r="O41" s="70"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4.4" x14ac:dyDescent="0.25">
      <c r="A42" s="85" t="s">
        <v>1772</v>
      </c>
      <c r="B42" s="70"/>
      <c r="C42" s="70" t="s">
        <v>1773</v>
      </c>
      <c r="D42" s="70"/>
      <c r="E42" s="70"/>
      <c r="F42" s="70" t="s">
        <v>1774</v>
      </c>
      <c r="G42" s="70"/>
      <c r="H42" s="70"/>
      <c r="I42" s="70"/>
      <c r="J42" s="70"/>
      <c r="K42" s="70"/>
      <c r="L42" s="70"/>
      <c r="M42" s="70"/>
      <c r="N42" s="70"/>
      <c r="O42" s="70" t="s">
        <v>4279</v>
      </c>
      <c r="P42" s="70" t="s">
        <v>1775</v>
      </c>
      <c r="Q42" s="70" t="s">
        <v>1776</v>
      </c>
      <c r="R42" s="70" t="s">
        <v>1777</v>
      </c>
      <c r="S42" s="70" t="s">
        <v>1778</v>
      </c>
      <c r="T42" s="70" t="s">
        <v>1779</v>
      </c>
      <c r="U42" s="70" t="s">
        <v>1780</v>
      </c>
      <c r="V42" s="70"/>
      <c r="W42" s="4"/>
      <c r="X42" s="4"/>
      <c r="Y42" s="4"/>
      <c r="Z42" s="4"/>
      <c r="AA42" s="4"/>
      <c r="AB42" s="4"/>
      <c r="AC42" s="4"/>
      <c r="AD42" s="4"/>
      <c r="AE42" s="4"/>
      <c r="AF42" s="4"/>
      <c r="AG42" s="4"/>
      <c r="AH42" s="4"/>
      <c r="AI42" s="4"/>
      <c r="AJ42" s="4"/>
      <c r="AK42" s="4"/>
      <c r="AL42" s="4"/>
      <c r="AM42" s="4"/>
      <c r="AN42" s="4"/>
      <c r="AO42" s="4"/>
      <c r="AP42" s="4"/>
    </row>
    <row r="43" spans="1:42" ht="15" customHeight="1" x14ac:dyDescent="0.25">
      <c r="A43" s="82"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4.4" x14ac:dyDescent="0.25">
      <c r="A44" s="82"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4.4" x14ac:dyDescent="0.25">
      <c r="A45" s="82"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3">
      <c r="A46" s="82" t="s">
        <v>1568</v>
      </c>
      <c r="B46" s="75"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5">
      <c r="A47" s="82"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5">
      <c r="A48" s="82"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5">
      <c r="A49" s="82" t="s">
        <v>1796</v>
      </c>
      <c r="B49" s="70"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4.4" x14ac:dyDescent="0.25">
      <c r="A50" s="82" t="s">
        <v>596</v>
      </c>
      <c r="B50" s="70"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4.4" x14ac:dyDescent="0.25">
      <c r="A51" s="82"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5">
      <c r="A52" s="82" t="s">
        <v>1523</v>
      </c>
      <c r="B52" s="70"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4.4" x14ac:dyDescent="0.25">
      <c r="A53" s="82"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4.4" x14ac:dyDescent="0.25">
      <c r="A54" s="82"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4.4" x14ac:dyDescent="0.25">
      <c r="A55" s="82" t="s">
        <v>1352</v>
      </c>
      <c r="B55" s="70"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4.4" x14ac:dyDescent="0.25">
      <c r="A56" s="82"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4.4" x14ac:dyDescent="0.25">
      <c r="A57" s="82" t="s">
        <v>411</v>
      </c>
      <c r="B57" s="70"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4.4" x14ac:dyDescent="0.25">
      <c r="A58" s="82" t="s">
        <v>480</v>
      </c>
      <c r="B58" s="70"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4" t="s">
        <v>491</v>
      </c>
      <c r="S58" s="74"/>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4.4" x14ac:dyDescent="0.25">
      <c r="A59" s="82"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4.4" x14ac:dyDescent="0.25">
      <c r="A60" s="82"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4.4" x14ac:dyDescent="0.25">
      <c r="A61" s="82"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4.4" x14ac:dyDescent="0.25">
      <c r="A62" s="83" t="s">
        <v>894</v>
      </c>
      <c r="B62" s="71"/>
      <c r="C62" s="66" t="s">
        <v>895</v>
      </c>
      <c r="D62" s="66" t="s">
        <v>896</v>
      </c>
      <c r="E62" s="66"/>
      <c r="F62" s="66" t="s">
        <v>897</v>
      </c>
      <c r="G62" s="72"/>
      <c r="H62" s="72">
        <v>38342</v>
      </c>
      <c r="I62" s="66" t="s">
        <v>898</v>
      </c>
      <c r="J62" s="66" t="s">
        <v>899</v>
      </c>
      <c r="K62" s="66"/>
      <c r="L62" s="66"/>
      <c r="M62" s="66" t="s">
        <v>900</v>
      </c>
      <c r="N62" s="66" t="s">
        <v>901</v>
      </c>
      <c r="O62" s="66"/>
      <c r="P62" s="66"/>
      <c r="Q62" s="66"/>
      <c r="R62" s="66"/>
      <c r="S62" s="66"/>
      <c r="T62" s="66"/>
      <c r="U62" s="66"/>
      <c r="V62" s="73"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5">
      <c r="A63" s="82"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4.4" x14ac:dyDescent="0.25">
      <c r="A64" s="82"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3">
      <c r="A65" s="82"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6"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4.4" x14ac:dyDescent="0.25">
      <c r="A66" s="82"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70"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4.4" x14ac:dyDescent="0.25">
      <c r="A67" s="82"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5">
      <c r="A68" s="82" t="s">
        <v>1378</v>
      </c>
      <c r="B68" s="70"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4.4" x14ac:dyDescent="0.25">
      <c r="A69" s="82"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4.4" x14ac:dyDescent="0.25">
      <c r="A70" s="82"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3">
      <c r="A71" s="82" t="s">
        <v>1143</v>
      </c>
      <c r="B71" s="62" t="s">
        <v>1144</v>
      </c>
      <c r="C71" s="63" t="s">
        <v>1145</v>
      </c>
      <c r="D71" s="62" t="s">
        <v>1146</v>
      </c>
      <c r="E71" s="62" t="s">
        <v>1147</v>
      </c>
      <c r="F71" s="62" t="s">
        <v>1148</v>
      </c>
      <c r="G71" s="64"/>
      <c r="H71" s="64">
        <v>39189</v>
      </c>
      <c r="I71" s="62" t="s">
        <v>1149</v>
      </c>
      <c r="J71" s="62" t="s">
        <v>1150</v>
      </c>
      <c r="K71" s="62"/>
      <c r="L71" s="62"/>
      <c r="M71" s="62"/>
      <c r="N71" s="75" t="s">
        <v>1151</v>
      </c>
      <c r="O71" s="62"/>
      <c r="P71" s="62"/>
      <c r="Q71" s="62"/>
      <c r="R71" s="62"/>
      <c r="S71" s="76"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3">
      <c r="A72" s="82" t="s">
        <v>1507</v>
      </c>
      <c r="B72" s="75"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4.4" x14ac:dyDescent="0.25">
      <c r="A73" s="82"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3">
      <c r="A74" s="82" t="s">
        <v>1155</v>
      </c>
      <c r="B74" s="75"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6"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4.4" x14ac:dyDescent="0.25">
      <c r="A75" s="83" t="s">
        <v>1083</v>
      </c>
      <c r="B75" s="66"/>
      <c r="C75" s="66" t="s">
        <v>1084</v>
      </c>
      <c r="D75" s="66" t="s">
        <v>1085</v>
      </c>
      <c r="E75" s="66" t="s">
        <v>1086</v>
      </c>
      <c r="F75" s="66" t="s">
        <v>1087</v>
      </c>
      <c r="G75" s="72"/>
      <c r="H75" s="72">
        <v>40009</v>
      </c>
      <c r="I75" s="66" t="s">
        <v>1088</v>
      </c>
      <c r="J75" s="66" t="s">
        <v>1089</v>
      </c>
      <c r="K75" s="66" t="s">
        <v>1090</v>
      </c>
      <c r="L75" s="66" t="s">
        <v>1091</v>
      </c>
      <c r="M75" s="66" t="s">
        <v>1092</v>
      </c>
      <c r="N75" s="66"/>
      <c r="O75" s="66"/>
      <c r="P75" s="66"/>
      <c r="Q75" s="66"/>
      <c r="R75" s="66"/>
      <c r="S75" s="66"/>
      <c r="T75" s="66"/>
      <c r="U75" s="66"/>
      <c r="V75" s="73" t="s">
        <v>1093</v>
      </c>
      <c r="W75" s="3"/>
      <c r="X75" s="3"/>
      <c r="Y75" s="3"/>
      <c r="Z75" s="3"/>
      <c r="AA75" s="3"/>
      <c r="AB75" s="3"/>
      <c r="AC75" s="3"/>
      <c r="AD75" s="3"/>
      <c r="AE75" s="3"/>
      <c r="AF75" s="3"/>
      <c r="AG75" s="3"/>
      <c r="AH75" s="3"/>
      <c r="AI75" s="3"/>
      <c r="AJ75" s="3"/>
      <c r="AK75" s="3"/>
      <c r="AL75" s="3"/>
      <c r="AM75" s="3"/>
      <c r="AN75" s="3"/>
      <c r="AO75" s="3"/>
      <c r="AP75" s="3"/>
    </row>
    <row r="76" spans="1:42" ht="14.4" x14ac:dyDescent="0.25">
      <c r="A76" s="83" t="s">
        <v>1637</v>
      </c>
      <c r="B76" s="66"/>
      <c r="C76" s="66" t="s">
        <v>1638</v>
      </c>
      <c r="D76" s="66" t="s">
        <v>1639</v>
      </c>
      <c r="E76" s="66" t="s">
        <v>1640</v>
      </c>
      <c r="F76" s="66" t="s">
        <v>1641</v>
      </c>
      <c r="G76" s="72"/>
      <c r="H76" s="72">
        <v>40009</v>
      </c>
      <c r="I76" s="66" t="s">
        <v>1642</v>
      </c>
      <c r="J76" s="66" t="s">
        <v>1643</v>
      </c>
      <c r="K76" s="66" t="s">
        <v>1644</v>
      </c>
      <c r="L76" s="66" t="s">
        <v>1645</v>
      </c>
      <c r="M76" s="66" t="s">
        <v>1646</v>
      </c>
      <c r="N76" s="66"/>
      <c r="O76" s="66"/>
      <c r="P76" s="66"/>
      <c r="Q76" s="66"/>
      <c r="R76" s="66"/>
      <c r="S76" s="66"/>
      <c r="T76" s="66"/>
      <c r="U76" s="66"/>
      <c r="V76" s="73" t="s">
        <v>1647</v>
      </c>
      <c r="W76" s="3"/>
      <c r="X76" s="3"/>
      <c r="Y76" s="3"/>
      <c r="Z76" s="3"/>
      <c r="AA76" s="3"/>
      <c r="AB76" s="3"/>
      <c r="AC76" s="3"/>
      <c r="AD76" s="3"/>
      <c r="AE76" s="3"/>
      <c r="AF76" s="3"/>
      <c r="AG76" s="3"/>
      <c r="AH76" s="3"/>
      <c r="AI76" s="3"/>
      <c r="AJ76" s="3"/>
      <c r="AK76" s="3"/>
      <c r="AL76" s="3"/>
      <c r="AM76" s="3"/>
      <c r="AN76" s="3"/>
      <c r="AO76" s="3"/>
      <c r="AP76" s="3"/>
    </row>
    <row r="77" spans="1:42" ht="14.4" x14ac:dyDescent="0.25">
      <c r="A77" s="82"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4.4" x14ac:dyDescent="0.25">
      <c r="A78" s="82"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4.4" x14ac:dyDescent="0.25">
      <c r="A79" s="82"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4.4" x14ac:dyDescent="0.25">
      <c r="A80" s="82"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4.4" x14ac:dyDescent="0.25">
      <c r="A81" s="82"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4.4" x14ac:dyDescent="0.25">
      <c r="A82" s="82" t="s">
        <v>925</v>
      </c>
      <c r="B82" s="70"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4.4" x14ac:dyDescent="0.25">
      <c r="A83" s="82" t="s">
        <v>981</v>
      </c>
      <c r="B83" s="70"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4.4" x14ac:dyDescent="0.25">
      <c r="A84" s="83" t="s">
        <v>245</v>
      </c>
      <c r="B84" s="71" t="s">
        <v>246</v>
      </c>
      <c r="C84" s="66" t="s">
        <v>247</v>
      </c>
      <c r="D84" s="66" t="s">
        <v>248</v>
      </c>
      <c r="E84" s="66"/>
      <c r="F84" s="66" t="s">
        <v>249</v>
      </c>
      <c r="G84" s="72"/>
      <c r="H84" s="72">
        <v>41546</v>
      </c>
      <c r="I84" s="66" t="s">
        <v>250</v>
      </c>
      <c r="J84" s="66" t="s">
        <v>251</v>
      </c>
      <c r="K84" s="66"/>
      <c r="L84" s="66"/>
      <c r="M84" s="66" t="s">
        <v>252</v>
      </c>
      <c r="N84" s="66"/>
      <c r="O84" s="66"/>
      <c r="P84" s="66" t="s">
        <v>253</v>
      </c>
      <c r="Q84" s="66"/>
      <c r="R84" s="66" t="s">
        <v>254</v>
      </c>
      <c r="S84" s="66"/>
      <c r="T84" s="66"/>
      <c r="U84" s="66" t="s">
        <v>255</v>
      </c>
      <c r="V84" s="73" t="s">
        <v>256</v>
      </c>
      <c r="W84" s="3"/>
      <c r="X84" s="3"/>
      <c r="Y84" s="3"/>
      <c r="Z84" s="3"/>
      <c r="AA84" s="3"/>
      <c r="AB84" s="3"/>
      <c r="AC84" s="3"/>
      <c r="AD84" s="3"/>
      <c r="AE84" s="3"/>
      <c r="AF84" s="3"/>
      <c r="AG84" s="3"/>
      <c r="AH84" s="3"/>
      <c r="AI84" s="3"/>
      <c r="AJ84" s="3"/>
      <c r="AK84" s="3"/>
      <c r="AL84" s="3"/>
      <c r="AM84" s="3"/>
      <c r="AN84" s="3"/>
      <c r="AO84" s="3"/>
      <c r="AP84" s="3"/>
    </row>
    <row r="85" spans="1:42" ht="14.4" x14ac:dyDescent="0.25">
      <c r="A85" s="83" t="s">
        <v>314</v>
      </c>
      <c r="B85" s="71"/>
      <c r="C85" s="66" t="s">
        <v>315</v>
      </c>
      <c r="D85" s="66" t="s">
        <v>316</v>
      </c>
      <c r="E85" s="66"/>
      <c r="F85" s="66" t="s">
        <v>317</v>
      </c>
      <c r="G85" s="72"/>
      <c r="H85" s="72">
        <v>41546</v>
      </c>
      <c r="I85" s="66" t="s">
        <v>318</v>
      </c>
      <c r="J85" s="66" t="s">
        <v>319</v>
      </c>
      <c r="K85" s="66"/>
      <c r="L85" s="66"/>
      <c r="M85" s="66" t="s">
        <v>320</v>
      </c>
      <c r="N85" s="66"/>
      <c r="O85" s="66"/>
      <c r="P85" s="66"/>
      <c r="Q85" s="66" t="s">
        <v>321</v>
      </c>
      <c r="R85" s="66"/>
      <c r="S85" s="66"/>
      <c r="T85" s="66"/>
      <c r="U85" s="66"/>
      <c r="V85" s="73"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5">
      <c r="A86" s="82" t="s">
        <v>452</v>
      </c>
      <c r="B86" s="70"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4.4" x14ac:dyDescent="0.25">
      <c r="A87" s="82"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4.4" x14ac:dyDescent="0.25">
      <c r="A88" s="82"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4.4" x14ac:dyDescent="0.25">
      <c r="A89" s="82"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4.4" x14ac:dyDescent="0.25">
      <c r="A90" s="82"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4.4" x14ac:dyDescent="0.25">
      <c r="A91" s="82"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4.4" x14ac:dyDescent="0.25">
      <c r="A92" s="82"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4.4" x14ac:dyDescent="0.25">
      <c r="A93" s="82"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4.4" x14ac:dyDescent="0.25">
      <c r="A94" s="82"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4.4" x14ac:dyDescent="0.25">
      <c r="A95" s="82"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4.4" x14ac:dyDescent="0.25">
      <c r="A96" s="82" t="s">
        <v>1302</v>
      </c>
      <c r="B96" s="70"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4.4" x14ac:dyDescent="0.25">
      <c r="A97" s="82" t="s">
        <v>1312</v>
      </c>
      <c r="B97" s="70"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4.4" x14ac:dyDescent="0.25">
      <c r="A98" s="84" t="s">
        <v>221</v>
      </c>
      <c r="B98" s="67" t="s">
        <v>222</v>
      </c>
      <c r="C98" s="67" t="s">
        <v>223</v>
      </c>
      <c r="D98" s="67" t="s">
        <v>224</v>
      </c>
      <c r="E98" s="67" t="s">
        <v>225</v>
      </c>
      <c r="F98" s="67" t="s">
        <v>226</v>
      </c>
      <c r="G98" s="68"/>
      <c r="H98" s="68">
        <v>41614</v>
      </c>
      <c r="I98" s="67" t="s">
        <v>227</v>
      </c>
      <c r="J98" s="67" t="s">
        <v>228</v>
      </c>
      <c r="K98" s="67"/>
      <c r="L98" s="67"/>
      <c r="M98" s="67" t="s">
        <v>229</v>
      </c>
      <c r="N98" s="67"/>
      <c r="O98" s="67"/>
      <c r="P98" s="67"/>
      <c r="Q98" s="67"/>
      <c r="R98" s="67"/>
      <c r="S98" s="67"/>
      <c r="T98" s="67"/>
      <c r="U98" s="67"/>
      <c r="V98" s="69" t="s">
        <v>230</v>
      </c>
      <c r="W98" s="4"/>
      <c r="X98" s="4"/>
      <c r="Y98" s="4"/>
      <c r="Z98" s="4"/>
      <c r="AA98" s="4"/>
      <c r="AB98" s="4"/>
      <c r="AC98" s="4"/>
      <c r="AD98" s="4"/>
      <c r="AE98" s="4"/>
      <c r="AF98" s="4"/>
      <c r="AG98" s="4"/>
      <c r="AH98" s="4"/>
      <c r="AI98" s="4"/>
      <c r="AJ98" s="4"/>
      <c r="AK98" s="4"/>
      <c r="AL98" s="4"/>
      <c r="AM98" s="4"/>
      <c r="AN98" s="4"/>
      <c r="AO98" s="4"/>
      <c r="AP98" s="4"/>
    </row>
    <row r="99" spans="1:42" ht="14.4" x14ac:dyDescent="0.25">
      <c r="A99" s="82"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4.4" x14ac:dyDescent="0.25">
      <c r="A100" s="82"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5">
      <c r="A101" s="82"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4.4" x14ac:dyDescent="0.25">
      <c r="A102" s="82"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4.4" x14ac:dyDescent="0.25">
      <c r="A103" s="82"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4.4" x14ac:dyDescent="0.25">
      <c r="A104" s="82"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4.4" x14ac:dyDescent="0.25">
      <c r="A105" s="82"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4.4" x14ac:dyDescent="0.25">
      <c r="A106" s="82"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4.4" x14ac:dyDescent="0.25">
      <c r="A107" s="82"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5">
      <c r="A108" s="82"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5">
      <c r="A109" s="82"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5">
      <c r="A110" s="82"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5">
      <c r="A111" s="82"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5" customFormat="1" ht="14.4" x14ac:dyDescent="0.25">
      <c r="A112" s="83"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4"/>
      <c r="X112" s="114"/>
      <c r="Y112" s="114"/>
      <c r="Z112" s="114"/>
      <c r="AA112" s="114"/>
      <c r="AB112" s="114"/>
      <c r="AC112" s="114"/>
      <c r="AD112" s="114"/>
      <c r="AE112" s="114"/>
      <c r="AF112" s="114"/>
      <c r="AG112" s="114"/>
      <c r="AH112" s="114"/>
      <c r="AI112" s="114"/>
      <c r="AJ112" s="114"/>
      <c r="AK112" s="114"/>
      <c r="AL112" s="114"/>
      <c r="AM112" s="114"/>
      <c r="AN112" s="114"/>
      <c r="AO112" s="114"/>
      <c r="AP112" s="114"/>
    </row>
    <row r="113" spans="1:42" ht="14.4" x14ac:dyDescent="0.25">
      <c r="A113" s="82"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3">
      <c r="A114" s="82"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5"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4.4" x14ac:dyDescent="0.25">
      <c r="A115" s="83"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4.4" x14ac:dyDescent="0.25">
      <c r="A116" s="82"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4.4" x14ac:dyDescent="0.25">
      <c r="A117" s="82"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4.4" x14ac:dyDescent="0.25">
      <c r="A118" s="83"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4.4" x14ac:dyDescent="0.25">
      <c r="A119" s="82"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4.4" x14ac:dyDescent="0.25">
      <c r="A120" s="82"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4.4" x14ac:dyDescent="0.25">
      <c r="A121" s="82"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4.4" x14ac:dyDescent="0.25">
      <c r="A122" s="82"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4.4" x14ac:dyDescent="0.25">
      <c r="A123" s="83"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4.4" x14ac:dyDescent="0.25">
      <c r="A124" s="82"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4.4" x14ac:dyDescent="0.25">
      <c r="A125" s="82"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4.4" x14ac:dyDescent="0.25">
      <c r="A126" s="82"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4.4" x14ac:dyDescent="0.25">
      <c r="A127" s="82"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4.4" x14ac:dyDescent="0.25">
      <c r="A128" s="82"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4.4" x14ac:dyDescent="0.25">
      <c r="A129" s="82"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4.4" x14ac:dyDescent="0.25">
      <c r="A130" s="82"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4.4" x14ac:dyDescent="0.25">
      <c r="A131" s="82"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5">
      <c r="A132" s="82"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5">
      <c r="A133" s="82"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5">
      <c r="A134" s="82"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4.4" x14ac:dyDescent="0.25">
      <c r="A135" s="82"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4.4" x14ac:dyDescent="0.25">
      <c r="A136" s="82"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4.4" x14ac:dyDescent="0.25">
      <c r="A137" s="82"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4.4" x14ac:dyDescent="0.25">
      <c r="A138" s="82"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4.4" x14ac:dyDescent="0.25">
      <c r="A139" s="82"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4.4" x14ac:dyDescent="0.25">
      <c r="A140" s="82"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4.4" x14ac:dyDescent="0.25">
      <c r="A141" s="82"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4.4" x14ac:dyDescent="0.25">
      <c r="A142" s="82" t="s">
        <v>827</v>
      </c>
      <c r="B142" s="62" t="s">
        <v>828</v>
      </c>
      <c r="C142" s="62" t="s">
        <v>829</v>
      </c>
      <c r="D142" s="62"/>
      <c r="E142" s="62" t="s">
        <v>830</v>
      </c>
      <c r="F142" s="70"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5">
      <c r="A143" s="82"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4.4" x14ac:dyDescent="0.25">
      <c r="A144" s="82"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4.4" x14ac:dyDescent="0.25">
      <c r="A145" s="82"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4.4" x14ac:dyDescent="0.25">
      <c r="A146" s="82"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4.4" x14ac:dyDescent="0.25">
      <c r="A147" s="82"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5">
      <c r="A148" s="82"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5">
      <c r="A149" s="82"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4.4" x14ac:dyDescent="0.25">
      <c r="A150" s="82"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4.4" x14ac:dyDescent="0.25">
      <c r="A151" s="83"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4.4" x14ac:dyDescent="0.25">
      <c r="A152" s="83"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4.4" x14ac:dyDescent="0.25">
      <c r="A153" s="82"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4.4" x14ac:dyDescent="0.25">
      <c r="A154" s="82"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4.4" x14ac:dyDescent="0.25">
      <c r="A155" s="82"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4.4" x14ac:dyDescent="0.25">
      <c r="A156" s="82"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4.4" x14ac:dyDescent="0.25">
      <c r="A157" s="82"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4.4" x14ac:dyDescent="0.25">
      <c r="A158" s="82"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4.4" x14ac:dyDescent="0.25">
      <c r="A159" s="82"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5">
      <c r="A160" s="82"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4.4" x14ac:dyDescent="0.25">
      <c r="A161" s="82"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4.4" x14ac:dyDescent="0.25">
      <c r="A162" s="82"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5">
      <c r="A163" s="82"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4.4" x14ac:dyDescent="0.25">
      <c r="A164" s="82"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5">
      <c r="A165" s="82"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3">
      <c r="A166" s="82" t="s">
        <v>1563</v>
      </c>
      <c r="B166" s="77"/>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4.4" x14ac:dyDescent="0.25">
      <c r="A167" s="82"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4.4" x14ac:dyDescent="0.25">
      <c r="A168" s="82"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4.4" x14ac:dyDescent="0.25">
      <c r="A169" s="82"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5">
      <c r="A170" s="82"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4.4" x14ac:dyDescent="0.25">
      <c r="A171" s="82"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3.2" x14ac:dyDescent="0.25">
      <c r="A172" s="8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3.2" x14ac:dyDescent="0.25">
      <c r="A173" s="8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3.2" x14ac:dyDescent="0.25">
      <c r="A174" s="8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3.2" x14ac:dyDescent="0.25">
      <c r="A175" s="8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3.2" x14ac:dyDescent="0.25">
      <c r="A176" s="8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3.2" x14ac:dyDescent="0.25">
      <c r="A177" s="8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3.2" x14ac:dyDescent="0.25">
      <c r="A178" s="8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3.2" x14ac:dyDescent="0.25">
      <c r="A179" s="8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3.2" x14ac:dyDescent="0.25">
      <c r="A180" s="8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3.2" x14ac:dyDescent="0.25">
      <c r="A181" s="8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3.2" x14ac:dyDescent="0.25">
      <c r="A182" s="8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3.2" x14ac:dyDescent="0.25">
      <c r="A183" s="8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3.2" x14ac:dyDescent="0.25">
      <c r="A184" s="8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3.2" x14ac:dyDescent="0.25">
      <c r="A185" s="8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3.2" x14ac:dyDescent="0.25">
      <c r="A186" s="8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3.2" x14ac:dyDescent="0.25">
      <c r="A187" s="8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3.2" x14ac:dyDescent="0.25">
      <c r="A188" s="8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3.2" x14ac:dyDescent="0.25">
      <c r="A189" s="8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3.2" x14ac:dyDescent="0.25">
      <c r="A190" s="8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3.2" x14ac:dyDescent="0.25">
      <c r="A191" s="8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3.2" x14ac:dyDescent="0.25">
      <c r="A192" s="8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3.2" x14ac:dyDescent="0.25">
      <c r="A193" s="8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3.2" x14ac:dyDescent="0.25">
      <c r="A194" s="8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3.2" x14ac:dyDescent="0.25">
      <c r="A195" s="8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3.2" x14ac:dyDescent="0.25">
      <c r="A196" s="8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3.2" x14ac:dyDescent="0.25">
      <c r="A197" s="8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3.2" x14ac:dyDescent="0.25">
      <c r="A198" s="8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3.2" x14ac:dyDescent="0.25">
      <c r="A199" s="8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3.2" x14ac:dyDescent="0.25">
      <c r="A200" s="8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3.2" x14ac:dyDescent="0.25">
      <c r="A201" s="8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3.2" x14ac:dyDescent="0.25">
      <c r="A202" s="8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3.2" x14ac:dyDescent="0.25">
      <c r="A203" s="8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3.2" x14ac:dyDescent="0.25">
      <c r="A204" s="8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3.2" x14ac:dyDescent="0.25">
      <c r="A205" s="8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3.2" x14ac:dyDescent="0.25">
      <c r="A206" s="8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3.2" x14ac:dyDescent="0.25">
      <c r="A207" s="8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3.2" x14ac:dyDescent="0.25">
      <c r="A208" s="8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3.2" x14ac:dyDescent="0.25">
      <c r="A209" s="8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3.2" x14ac:dyDescent="0.25">
      <c r="A210" s="8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3.2" x14ac:dyDescent="0.25">
      <c r="A211" s="8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3.2" x14ac:dyDescent="0.25">
      <c r="A212" s="8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3.2" x14ac:dyDescent="0.25">
      <c r="A213" s="8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3.2" x14ac:dyDescent="0.25">
      <c r="A214" s="8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3.2" x14ac:dyDescent="0.25">
      <c r="A215" s="8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3.2" x14ac:dyDescent="0.25">
      <c r="A216" s="8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3.2" x14ac:dyDescent="0.25">
      <c r="A217" s="8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3.2" x14ac:dyDescent="0.25">
      <c r="A218" s="8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3.2" x14ac:dyDescent="0.25">
      <c r="A219" s="8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3.2" x14ac:dyDescent="0.25">
      <c r="A220" s="8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3.2" x14ac:dyDescent="0.25">
      <c r="A221" s="8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3.2" x14ac:dyDescent="0.25">
      <c r="A222" s="8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3.2" x14ac:dyDescent="0.25">
      <c r="A223" s="8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3.2" x14ac:dyDescent="0.25">
      <c r="A224" s="8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3.2" x14ac:dyDescent="0.25">
      <c r="A225" s="8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3.2" x14ac:dyDescent="0.25">
      <c r="A226" s="8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3.2" x14ac:dyDescent="0.25">
      <c r="A227" s="8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3.2" x14ac:dyDescent="0.25">
      <c r="A228" s="8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3.2" x14ac:dyDescent="0.25">
      <c r="A229" s="8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3.2" x14ac:dyDescent="0.25">
      <c r="A230" s="8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3.2" x14ac:dyDescent="0.25">
      <c r="A231" s="8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3.2" x14ac:dyDescent="0.25">
      <c r="A232" s="8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3.2" x14ac:dyDescent="0.25">
      <c r="A233" s="8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3.2" x14ac:dyDescent="0.25">
      <c r="A234" s="8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3.2" x14ac:dyDescent="0.25">
      <c r="A235" s="8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3.2" x14ac:dyDescent="0.25">
      <c r="A236" s="8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3.2" x14ac:dyDescent="0.25">
      <c r="A237" s="8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3.2" x14ac:dyDescent="0.25">
      <c r="A238" s="8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3.2" x14ac:dyDescent="0.25">
      <c r="A239" s="8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3.2" x14ac:dyDescent="0.25">
      <c r="A240" s="8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3.2" x14ac:dyDescent="0.25">
      <c r="A241" s="8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3.2" x14ac:dyDescent="0.25">
      <c r="A242" s="8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3.2" x14ac:dyDescent="0.25">
      <c r="A243" s="8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3.2" x14ac:dyDescent="0.25">
      <c r="A244" s="8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3.2" x14ac:dyDescent="0.25">
      <c r="A245" s="8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3.2" x14ac:dyDescent="0.25">
      <c r="A246" s="8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3.2" x14ac:dyDescent="0.25">
      <c r="A247" s="8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3.2" x14ac:dyDescent="0.25">
      <c r="A248" s="8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3.2" x14ac:dyDescent="0.25">
      <c r="A249" s="8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3.2" x14ac:dyDescent="0.25">
      <c r="A250" s="8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3.2" x14ac:dyDescent="0.25">
      <c r="A251" s="8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3.2" x14ac:dyDescent="0.25">
      <c r="A252" s="8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3.2" x14ac:dyDescent="0.25">
      <c r="A253" s="8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3.2" x14ac:dyDescent="0.25">
      <c r="A254" s="8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3.2" x14ac:dyDescent="0.25">
      <c r="A255" s="8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3.2" x14ac:dyDescent="0.25">
      <c r="A256" s="8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3.2" x14ac:dyDescent="0.25">
      <c r="A257" s="8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3.2" x14ac:dyDescent="0.25">
      <c r="A258" s="8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3.2" x14ac:dyDescent="0.25">
      <c r="A259" s="8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3.2" x14ac:dyDescent="0.25">
      <c r="A260" s="8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3.2" x14ac:dyDescent="0.25">
      <c r="A261" s="8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3.2" x14ac:dyDescent="0.25">
      <c r="A262" s="8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3.2" x14ac:dyDescent="0.25">
      <c r="A263" s="8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3.2" x14ac:dyDescent="0.25">
      <c r="A264" s="8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3.2" x14ac:dyDescent="0.25">
      <c r="A265" s="8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3.2" x14ac:dyDescent="0.25">
      <c r="A266" s="8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3.2" x14ac:dyDescent="0.25">
      <c r="A267" s="8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3.2" x14ac:dyDescent="0.25">
      <c r="A268" s="8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3.2" x14ac:dyDescent="0.25">
      <c r="A269" s="8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3.2" x14ac:dyDescent="0.25">
      <c r="A270" s="8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3.2" x14ac:dyDescent="0.25">
      <c r="A271" s="8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3.2" x14ac:dyDescent="0.25">
      <c r="A272" s="8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3.2" x14ac:dyDescent="0.25">
      <c r="A273" s="8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3.2" x14ac:dyDescent="0.25">
      <c r="A274" s="8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3.2" x14ac:dyDescent="0.25">
      <c r="A275" s="8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3.2" x14ac:dyDescent="0.25">
      <c r="A276" s="8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3.2" x14ac:dyDescent="0.25">
      <c r="A277" s="8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3.2" x14ac:dyDescent="0.25">
      <c r="A278" s="8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3.2" x14ac:dyDescent="0.25">
      <c r="A279" s="8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3.2" x14ac:dyDescent="0.25">
      <c r="A280" s="8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3.2" x14ac:dyDescent="0.25">
      <c r="A281" s="8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3.2" x14ac:dyDescent="0.25">
      <c r="A282" s="8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3.2" x14ac:dyDescent="0.25">
      <c r="A283" s="8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3.2" x14ac:dyDescent="0.25">
      <c r="A284" s="8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3.2" x14ac:dyDescent="0.25">
      <c r="A285" s="8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3.2" x14ac:dyDescent="0.25">
      <c r="A286" s="8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3.2" x14ac:dyDescent="0.25">
      <c r="A287" s="8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3.2" x14ac:dyDescent="0.25">
      <c r="A288" s="8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3.2" x14ac:dyDescent="0.25">
      <c r="A289" s="8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3.2" x14ac:dyDescent="0.25">
      <c r="A290" s="8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3.2" x14ac:dyDescent="0.25">
      <c r="A291" s="8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3.2" x14ac:dyDescent="0.25">
      <c r="A292" s="8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3.2" x14ac:dyDescent="0.25">
      <c r="A293" s="8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3.2" x14ac:dyDescent="0.25">
      <c r="A294" s="8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3.2" x14ac:dyDescent="0.25">
      <c r="A295" s="8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3.2" x14ac:dyDescent="0.25">
      <c r="A296" s="8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3.2" x14ac:dyDescent="0.25">
      <c r="A297" s="8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3.2" x14ac:dyDescent="0.25">
      <c r="A298" s="8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3.2" x14ac:dyDescent="0.25">
      <c r="A299" s="8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3.2" x14ac:dyDescent="0.25">
      <c r="A300" s="8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3.2" x14ac:dyDescent="0.25">
      <c r="A301" s="8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3.2" x14ac:dyDescent="0.25">
      <c r="A302" s="8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3.2" x14ac:dyDescent="0.25">
      <c r="A303" s="8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3.2" x14ac:dyDescent="0.25">
      <c r="A304" s="8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3.2" x14ac:dyDescent="0.25">
      <c r="A305" s="8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3.2" x14ac:dyDescent="0.25">
      <c r="A306" s="8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3.2" x14ac:dyDescent="0.25">
      <c r="A307" s="8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3.2" x14ac:dyDescent="0.25">
      <c r="A308" s="8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3.2" x14ac:dyDescent="0.25">
      <c r="A309" s="8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3.2" x14ac:dyDescent="0.25">
      <c r="A310" s="8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3.2" x14ac:dyDescent="0.25">
      <c r="A311" s="8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3.2" x14ac:dyDescent="0.25">
      <c r="A312" s="8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3.2" x14ac:dyDescent="0.25">
      <c r="A313" s="8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3.2" x14ac:dyDescent="0.25">
      <c r="A314" s="8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3.2" x14ac:dyDescent="0.25">
      <c r="A315" s="8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3.2" x14ac:dyDescent="0.25">
      <c r="A316" s="8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3.2" x14ac:dyDescent="0.25">
      <c r="A317" s="8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3.2" x14ac:dyDescent="0.25">
      <c r="A318" s="8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3.2" x14ac:dyDescent="0.25">
      <c r="A319" s="8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3.2" x14ac:dyDescent="0.25">
      <c r="A320" s="8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3.2" x14ac:dyDescent="0.25">
      <c r="A321" s="8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3.2" x14ac:dyDescent="0.25">
      <c r="A322" s="8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3.2" x14ac:dyDescent="0.25">
      <c r="A323" s="8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3.2" x14ac:dyDescent="0.25">
      <c r="A324" s="8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3.2" x14ac:dyDescent="0.25">
      <c r="A325" s="8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3.2" x14ac:dyDescent="0.25">
      <c r="A326" s="8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3.2" x14ac:dyDescent="0.25">
      <c r="A327" s="8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3.2" x14ac:dyDescent="0.25">
      <c r="A328" s="8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3.2" x14ac:dyDescent="0.25">
      <c r="A329" s="8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3.2" x14ac:dyDescent="0.25">
      <c r="A330" s="8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3.2" x14ac:dyDescent="0.25">
      <c r="A331" s="8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3.2" x14ac:dyDescent="0.25">
      <c r="A332" s="8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3.2" x14ac:dyDescent="0.25">
      <c r="A333" s="8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3.2" x14ac:dyDescent="0.25">
      <c r="A334" s="8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3.2" x14ac:dyDescent="0.25">
      <c r="A335" s="8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3.2" x14ac:dyDescent="0.25">
      <c r="A336" s="8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3.2" x14ac:dyDescent="0.25">
      <c r="A337" s="8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3.2" x14ac:dyDescent="0.25">
      <c r="A338" s="8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3.2" x14ac:dyDescent="0.25">
      <c r="A339" s="8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3.2" x14ac:dyDescent="0.25">
      <c r="A340" s="8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3.2" x14ac:dyDescent="0.25">
      <c r="A341" s="8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3.2" x14ac:dyDescent="0.25">
      <c r="A342" s="8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3.2" x14ac:dyDescent="0.25">
      <c r="A343" s="8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3.2" x14ac:dyDescent="0.25">
      <c r="A344" s="8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3.2" x14ac:dyDescent="0.25">
      <c r="A345" s="8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3.2" x14ac:dyDescent="0.25">
      <c r="A346" s="8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3.2" x14ac:dyDescent="0.25">
      <c r="A347" s="8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3.2" x14ac:dyDescent="0.25">
      <c r="A348" s="8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3.2" x14ac:dyDescent="0.25">
      <c r="A349" s="8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3.2" x14ac:dyDescent="0.25">
      <c r="A350" s="8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3.2" x14ac:dyDescent="0.25">
      <c r="A351" s="8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3.2" x14ac:dyDescent="0.25">
      <c r="A352" s="8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3.2" x14ac:dyDescent="0.25">
      <c r="A353" s="8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3.2" x14ac:dyDescent="0.25">
      <c r="A354" s="8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3.2" x14ac:dyDescent="0.25">
      <c r="A355" s="8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3.2" x14ac:dyDescent="0.25">
      <c r="A356" s="8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3.2" x14ac:dyDescent="0.25">
      <c r="A357" s="8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3.2" x14ac:dyDescent="0.25">
      <c r="A358" s="8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3.2" x14ac:dyDescent="0.25">
      <c r="A359" s="8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3.2" x14ac:dyDescent="0.25">
      <c r="A360" s="8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3.2" x14ac:dyDescent="0.25">
      <c r="A361" s="8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3.2" x14ac:dyDescent="0.25">
      <c r="A362" s="8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3.2" x14ac:dyDescent="0.25">
      <c r="A363" s="8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3.2" x14ac:dyDescent="0.25">
      <c r="A364" s="8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3.2" x14ac:dyDescent="0.25">
      <c r="A365" s="8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3.2" x14ac:dyDescent="0.25">
      <c r="A366" s="8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3.2" x14ac:dyDescent="0.25">
      <c r="A367" s="8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3.2" x14ac:dyDescent="0.25">
      <c r="A368" s="8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3.2" x14ac:dyDescent="0.25">
      <c r="A369" s="8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3.2" x14ac:dyDescent="0.25">
      <c r="A370" s="8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3.2" x14ac:dyDescent="0.25">
      <c r="A371" s="8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3.2" x14ac:dyDescent="0.25">
      <c r="A372" s="8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3.2" x14ac:dyDescent="0.25">
      <c r="A373" s="8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3.2" x14ac:dyDescent="0.25">
      <c r="A374" s="8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3.2" x14ac:dyDescent="0.25">
      <c r="A375" s="8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3.2" x14ac:dyDescent="0.25">
      <c r="A376" s="8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3.2" x14ac:dyDescent="0.25">
      <c r="A377" s="8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3.2" x14ac:dyDescent="0.25">
      <c r="A378" s="8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3.2" x14ac:dyDescent="0.25">
      <c r="A379" s="8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3.2" x14ac:dyDescent="0.25">
      <c r="A380" s="8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3.2" x14ac:dyDescent="0.25">
      <c r="A381" s="8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3.2" x14ac:dyDescent="0.25">
      <c r="A382" s="8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3.2" x14ac:dyDescent="0.25">
      <c r="A383" s="8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3.2" x14ac:dyDescent="0.25">
      <c r="A384" s="8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3.2" x14ac:dyDescent="0.25">
      <c r="A385" s="8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3.2" x14ac:dyDescent="0.25">
      <c r="A386" s="8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3.2" x14ac:dyDescent="0.25">
      <c r="A387" s="8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3.2" x14ac:dyDescent="0.25">
      <c r="A388" s="8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3.2" x14ac:dyDescent="0.25">
      <c r="A389" s="8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3.2" x14ac:dyDescent="0.25">
      <c r="A390" s="8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3.2" x14ac:dyDescent="0.25">
      <c r="A391" s="8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3.2" x14ac:dyDescent="0.25">
      <c r="A392" s="8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3.2" x14ac:dyDescent="0.25">
      <c r="A393" s="8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3.2" x14ac:dyDescent="0.25">
      <c r="A394" s="8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3.2" x14ac:dyDescent="0.25">
      <c r="A395" s="8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3.2" x14ac:dyDescent="0.25">
      <c r="A396" s="8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3.2" x14ac:dyDescent="0.25">
      <c r="A397" s="8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3.2" x14ac:dyDescent="0.25">
      <c r="A398" s="8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3.2" x14ac:dyDescent="0.25">
      <c r="A399" s="8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3.2" x14ac:dyDescent="0.25">
      <c r="A400" s="8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3.2" x14ac:dyDescent="0.25">
      <c r="A401" s="8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3.2" x14ac:dyDescent="0.25">
      <c r="A402" s="8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3.2" x14ac:dyDescent="0.25">
      <c r="A403" s="8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3.2" x14ac:dyDescent="0.25">
      <c r="A404" s="8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3.2" x14ac:dyDescent="0.25">
      <c r="A405" s="8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3.2" x14ac:dyDescent="0.25">
      <c r="A406" s="8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3.2" x14ac:dyDescent="0.25">
      <c r="A407" s="8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3.2" x14ac:dyDescent="0.25">
      <c r="A408" s="8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3.2" x14ac:dyDescent="0.25">
      <c r="A409" s="8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3.2" x14ac:dyDescent="0.25">
      <c r="A410" s="8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3.2" x14ac:dyDescent="0.25">
      <c r="A411" s="8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3.2" x14ac:dyDescent="0.25">
      <c r="A412" s="8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3.2" x14ac:dyDescent="0.25">
      <c r="A413" s="8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3.2" x14ac:dyDescent="0.25">
      <c r="A414" s="8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3.2" x14ac:dyDescent="0.25">
      <c r="A415" s="8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3.2" x14ac:dyDescent="0.25">
      <c r="A416" s="8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3.2" x14ac:dyDescent="0.25">
      <c r="A417" s="8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3.2" x14ac:dyDescent="0.25">
      <c r="A418" s="8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3.2" x14ac:dyDescent="0.25">
      <c r="A419" s="8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3.2" x14ac:dyDescent="0.25">
      <c r="A420" s="8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3.2" x14ac:dyDescent="0.25">
      <c r="A421" s="8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3.2" x14ac:dyDescent="0.25">
      <c r="A422" s="8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3.2" x14ac:dyDescent="0.25">
      <c r="A423" s="8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3.2" x14ac:dyDescent="0.25">
      <c r="A424" s="8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3.2" x14ac:dyDescent="0.25">
      <c r="A425" s="8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3.2" x14ac:dyDescent="0.25">
      <c r="A426" s="8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3.2" x14ac:dyDescent="0.25">
      <c r="A427" s="8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3.2" x14ac:dyDescent="0.25">
      <c r="A428" s="8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3.2" x14ac:dyDescent="0.25">
      <c r="A429" s="8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3.2" x14ac:dyDescent="0.25">
      <c r="A430" s="8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3.2" x14ac:dyDescent="0.25">
      <c r="A431" s="8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3.2" x14ac:dyDescent="0.25">
      <c r="A432" s="8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3.2" x14ac:dyDescent="0.25">
      <c r="A433" s="8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3.2" x14ac:dyDescent="0.25">
      <c r="A434" s="8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3.2" x14ac:dyDescent="0.25">
      <c r="A435" s="8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3.2" x14ac:dyDescent="0.25">
      <c r="A436" s="8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3.2" x14ac:dyDescent="0.25">
      <c r="A437" s="8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3.2" x14ac:dyDescent="0.25">
      <c r="A438" s="8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3.2" x14ac:dyDescent="0.25">
      <c r="A439" s="8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3.2" x14ac:dyDescent="0.25">
      <c r="A440" s="8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3.2" x14ac:dyDescent="0.25">
      <c r="A441" s="8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3.2" x14ac:dyDescent="0.25">
      <c r="A442" s="8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3.2" x14ac:dyDescent="0.25">
      <c r="A443" s="8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3.2" x14ac:dyDescent="0.25">
      <c r="A444" s="8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3.2" x14ac:dyDescent="0.25">
      <c r="A445" s="8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3.2" x14ac:dyDescent="0.25">
      <c r="A446" s="8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3.2" x14ac:dyDescent="0.25">
      <c r="A447" s="8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3.2" x14ac:dyDescent="0.25">
      <c r="A448" s="8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3.2" x14ac:dyDescent="0.25">
      <c r="A449" s="8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3.2" x14ac:dyDescent="0.25">
      <c r="A450" s="8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3.2" x14ac:dyDescent="0.25">
      <c r="A451" s="8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3.2" x14ac:dyDescent="0.25">
      <c r="A452" s="8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3.2" x14ac:dyDescent="0.25">
      <c r="A453" s="8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3.2" x14ac:dyDescent="0.25">
      <c r="A454" s="8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3.2" x14ac:dyDescent="0.25">
      <c r="A455" s="8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3.2" x14ac:dyDescent="0.25">
      <c r="A456" s="8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3.2" x14ac:dyDescent="0.25">
      <c r="A457" s="8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3.2" x14ac:dyDescent="0.25">
      <c r="A458" s="8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3.2" x14ac:dyDescent="0.25">
      <c r="A459" s="8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3.2" x14ac:dyDescent="0.25">
      <c r="A460" s="8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3.2" x14ac:dyDescent="0.25">
      <c r="A461" s="8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3.2" x14ac:dyDescent="0.25">
      <c r="A462" s="8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3.2" x14ac:dyDescent="0.25">
      <c r="A463" s="8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3.2" x14ac:dyDescent="0.25">
      <c r="A464" s="8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3.2" x14ac:dyDescent="0.25">
      <c r="A465" s="8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3.2" x14ac:dyDescent="0.25">
      <c r="A466" s="8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3.2" x14ac:dyDescent="0.25">
      <c r="A467" s="8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3.2" x14ac:dyDescent="0.25">
      <c r="A468" s="8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3.2" x14ac:dyDescent="0.25">
      <c r="A469" s="8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3.2" x14ac:dyDescent="0.25">
      <c r="A470" s="8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3.2" x14ac:dyDescent="0.25">
      <c r="A471" s="8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3.2" x14ac:dyDescent="0.25">
      <c r="A472" s="8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3.2" x14ac:dyDescent="0.25">
      <c r="A473" s="8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3.2" x14ac:dyDescent="0.25">
      <c r="A474" s="8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3.2" x14ac:dyDescent="0.25">
      <c r="A475" s="8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3.2" x14ac:dyDescent="0.25">
      <c r="A476" s="8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3.2" x14ac:dyDescent="0.25">
      <c r="A477" s="8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3.2" x14ac:dyDescent="0.25">
      <c r="A478" s="8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3.2" x14ac:dyDescent="0.25">
      <c r="A479" s="8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3.2" x14ac:dyDescent="0.25">
      <c r="A480" s="8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3.2" x14ac:dyDescent="0.25">
      <c r="A481" s="8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3.2" x14ac:dyDescent="0.25">
      <c r="A482" s="8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3.2" x14ac:dyDescent="0.25">
      <c r="A483" s="8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3.2" x14ac:dyDescent="0.25">
      <c r="A484" s="8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3.2" x14ac:dyDescent="0.25">
      <c r="A485" s="8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3.2" x14ac:dyDescent="0.25">
      <c r="A486" s="8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3.2" x14ac:dyDescent="0.25">
      <c r="A487" s="8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3.2" x14ac:dyDescent="0.25">
      <c r="A488" s="8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3.2" x14ac:dyDescent="0.25">
      <c r="A489" s="8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3.2" x14ac:dyDescent="0.25">
      <c r="A490" s="8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3.2" x14ac:dyDescent="0.25">
      <c r="A491" s="8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3.2" x14ac:dyDescent="0.25">
      <c r="A492" s="8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3.2" x14ac:dyDescent="0.25">
      <c r="A493" s="8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3.2" x14ac:dyDescent="0.25">
      <c r="A494" s="8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3.2" x14ac:dyDescent="0.25">
      <c r="A495" s="8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3.2" x14ac:dyDescent="0.25">
      <c r="A496" s="8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3.2" x14ac:dyDescent="0.25">
      <c r="A497" s="8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3.2" x14ac:dyDescent="0.25">
      <c r="A498" s="8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3.2" x14ac:dyDescent="0.25">
      <c r="A499" s="8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3.2" x14ac:dyDescent="0.25">
      <c r="A500" s="8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3.2" x14ac:dyDescent="0.25">
      <c r="A501" s="8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3.2" x14ac:dyDescent="0.25">
      <c r="A502" s="8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3.2" x14ac:dyDescent="0.25">
      <c r="A503" s="8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3.2" x14ac:dyDescent="0.25">
      <c r="A504" s="8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3.2" x14ac:dyDescent="0.25">
      <c r="A505" s="8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3.2" x14ac:dyDescent="0.25">
      <c r="A506" s="8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3.2" x14ac:dyDescent="0.25">
      <c r="A507" s="8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3.2" x14ac:dyDescent="0.25">
      <c r="A508" s="8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3.2" x14ac:dyDescent="0.25">
      <c r="A509" s="8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3.2" x14ac:dyDescent="0.25">
      <c r="A510" s="8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3.2" x14ac:dyDescent="0.25">
      <c r="A511" s="8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3.2" x14ac:dyDescent="0.25">
      <c r="A512" s="8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3.2" x14ac:dyDescent="0.25">
      <c r="A513" s="8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3.2" x14ac:dyDescent="0.25">
      <c r="A514" s="8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3.2" x14ac:dyDescent="0.25">
      <c r="A515" s="8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3.2" x14ac:dyDescent="0.25">
      <c r="A516" s="8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3.2" x14ac:dyDescent="0.25">
      <c r="A517" s="8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3.2" x14ac:dyDescent="0.25">
      <c r="A518" s="8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3.2" x14ac:dyDescent="0.25">
      <c r="A519" s="8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3.2" x14ac:dyDescent="0.25">
      <c r="A520" s="8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3.2" x14ac:dyDescent="0.25">
      <c r="A521" s="8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3.2" x14ac:dyDescent="0.25">
      <c r="A522" s="8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3.2" x14ac:dyDescent="0.25">
      <c r="A523" s="8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3.2" x14ac:dyDescent="0.25">
      <c r="A524" s="8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3.2" x14ac:dyDescent="0.25">
      <c r="A525" s="8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3.2" x14ac:dyDescent="0.25">
      <c r="A526" s="8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3.2" x14ac:dyDescent="0.25">
      <c r="A527" s="8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3.2" x14ac:dyDescent="0.25">
      <c r="A528" s="8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3.2" x14ac:dyDescent="0.25">
      <c r="A529" s="8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3.2" x14ac:dyDescent="0.25">
      <c r="A530" s="8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3.2" x14ac:dyDescent="0.25">
      <c r="A531" s="8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3.2" x14ac:dyDescent="0.25">
      <c r="A532" s="8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3.2" x14ac:dyDescent="0.25">
      <c r="A533" s="8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3.2" x14ac:dyDescent="0.25">
      <c r="A534" s="8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3.2" x14ac:dyDescent="0.25">
      <c r="A535" s="8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3.2" x14ac:dyDescent="0.25">
      <c r="A536" s="8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3.2" x14ac:dyDescent="0.25">
      <c r="A537" s="8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3.2" x14ac:dyDescent="0.25">
      <c r="A538" s="8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3.2" x14ac:dyDescent="0.25">
      <c r="A539" s="8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3.2" x14ac:dyDescent="0.25">
      <c r="A540" s="8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3.2" x14ac:dyDescent="0.25">
      <c r="A541" s="8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3.2" x14ac:dyDescent="0.25">
      <c r="A542" s="8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3.2" x14ac:dyDescent="0.25">
      <c r="A543" s="8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3.2" x14ac:dyDescent="0.25">
      <c r="A544" s="8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3.2" x14ac:dyDescent="0.25">
      <c r="A545" s="8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3.2" x14ac:dyDescent="0.25">
      <c r="A546" s="8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3.2" x14ac:dyDescent="0.25">
      <c r="A547" s="8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3.2" x14ac:dyDescent="0.25">
      <c r="A548" s="8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3.2" x14ac:dyDescent="0.25">
      <c r="A549" s="8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3.2" x14ac:dyDescent="0.25">
      <c r="A550" s="8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3.2" x14ac:dyDescent="0.25">
      <c r="A551" s="8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3.2" x14ac:dyDescent="0.25">
      <c r="A552" s="8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3.2" x14ac:dyDescent="0.25">
      <c r="A553" s="8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3.2" x14ac:dyDescent="0.25">
      <c r="A554" s="8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3.2" x14ac:dyDescent="0.25">
      <c r="A555" s="8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3.2" x14ac:dyDescent="0.25">
      <c r="A556" s="8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3.2" x14ac:dyDescent="0.25">
      <c r="A557" s="8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3.2" x14ac:dyDescent="0.25">
      <c r="A558" s="8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3.2" x14ac:dyDescent="0.25">
      <c r="A559" s="8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3.2" x14ac:dyDescent="0.25">
      <c r="A560" s="8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3.2" x14ac:dyDescent="0.25">
      <c r="A561" s="8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3.2" x14ac:dyDescent="0.25">
      <c r="A562" s="8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3.2" x14ac:dyDescent="0.25">
      <c r="A563" s="8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3.2" x14ac:dyDescent="0.25">
      <c r="A564" s="8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3.2" x14ac:dyDescent="0.25">
      <c r="A565" s="8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3.2" x14ac:dyDescent="0.25">
      <c r="A566" s="8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3.2" x14ac:dyDescent="0.25">
      <c r="A567" s="8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3.2" x14ac:dyDescent="0.25">
      <c r="A568" s="8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3.2" x14ac:dyDescent="0.25">
      <c r="A569" s="8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3.2" x14ac:dyDescent="0.25">
      <c r="A570" s="8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3.2" x14ac:dyDescent="0.25">
      <c r="A571" s="8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3.2" x14ac:dyDescent="0.25">
      <c r="A572" s="8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3.2" x14ac:dyDescent="0.25">
      <c r="A573" s="8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3.2" x14ac:dyDescent="0.25">
      <c r="A574" s="8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3.2" x14ac:dyDescent="0.25">
      <c r="A575" s="8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3.2" x14ac:dyDescent="0.25">
      <c r="A576" s="8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3.2" x14ac:dyDescent="0.25">
      <c r="A577" s="8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3.2" x14ac:dyDescent="0.25">
      <c r="A578" s="8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3.2" x14ac:dyDescent="0.25">
      <c r="A579" s="8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3.2" x14ac:dyDescent="0.25">
      <c r="A580" s="8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3.2" x14ac:dyDescent="0.25">
      <c r="A581" s="8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3.2" x14ac:dyDescent="0.25">
      <c r="A582" s="8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3.2" x14ac:dyDescent="0.25">
      <c r="A583" s="8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3.2" x14ac:dyDescent="0.25">
      <c r="A584" s="8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3.2" x14ac:dyDescent="0.25">
      <c r="A585" s="8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3.2" x14ac:dyDescent="0.25">
      <c r="A586" s="8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3.2" x14ac:dyDescent="0.25">
      <c r="A587" s="8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3.2" x14ac:dyDescent="0.25">
      <c r="A588" s="8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3.2" x14ac:dyDescent="0.25">
      <c r="A589" s="8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3.2" x14ac:dyDescent="0.25">
      <c r="A590" s="8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3.2" x14ac:dyDescent="0.25">
      <c r="A591" s="8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3.2" x14ac:dyDescent="0.25">
      <c r="A592" s="8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3.2" x14ac:dyDescent="0.25">
      <c r="A593" s="8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3.2" x14ac:dyDescent="0.25">
      <c r="A594" s="8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3.2" x14ac:dyDescent="0.25">
      <c r="A595" s="8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3.2" x14ac:dyDescent="0.25">
      <c r="A596" s="8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3.2" x14ac:dyDescent="0.25">
      <c r="A597" s="8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3.2" x14ac:dyDescent="0.25">
      <c r="A598" s="8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3.2" x14ac:dyDescent="0.25">
      <c r="A599" s="8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3.2" x14ac:dyDescent="0.25">
      <c r="A600" s="8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3.2" x14ac:dyDescent="0.25">
      <c r="A601" s="8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3.2" x14ac:dyDescent="0.25">
      <c r="A602" s="8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3.2" x14ac:dyDescent="0.25">
      <c r="A603" s="8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3.2" x14ac:dyDescent="0.25">
      <c r="A604" s="8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3.2" x14ac:dyDescent="0.25">
      <c r="A605" s="8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3.2" x14ac:dyDescent="0.25">
      <c r="A606" s="8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3.2" x14ac:dyDescent="0.25">
      <c r="A607" s="8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3.2" x14ac:dyDescent="0.25">
      <c r="A608" s="8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3.2" x14ac:dyDescent="0.25">
      <c r="A609" s="8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3.2" x14ac:dyDescent="0.25">
      <c r="A610" s="8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3.2" x14ac:dyDescent="0.25">
      <c r="A611" s="8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3.2" x14ac:dyDescent="0.25">
      <c r="A612" s="8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3.2" x14ac:dyDescent="0.25">
      <c r="A613" s="8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3.2" x14ac:dyDescent="0.25">
      <c r="A614" s="8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3.2" x14ac:dyDescent="0.25">
      <c r="A615" s="8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3.2" x14ac:dyDescent="0.25">
      <c r="A616" s="8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3.2" x14ac:dyDescent="0.25">
      <c r="A617" s="8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3.2" x14ac:dyDescent="0.25">
      <c r="A618" s="8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3.2" x14ac:dyDescent="0.25">
      <c r="A619" s="8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3.2" x14ac:dyDescent="0.25">
      <c r="A620" s="8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3.2" x14ac:dyDescent="0.25">
      <c r="A621" s="8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3.2" x14ac:dyDescent="0.25">
      <c r="A622" s="8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3.2" x14ac:dyDescent="0.25">
      <c r="A623" s="8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3.2" x14ac:dyDescent="0.25">
      <c r="A624" s="8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3.2" x14ac:dyDescent="0.25">
      <c r="A625" s="8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3.2" x14ac:dyDescent="0.25">
      <c r="A626" s="8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3.2" x14ac:dyDescent="0.25">
      <c r="A627" s="8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3.2" x14ac:dyDescent="0.25">
      <c r="A628" s="8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3.2" x14ac:dyDescent="0.25">
      <c r="A629" s="8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3.2" x14ac:dyDescent="0.25">
      <c r="A630" s="8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3.2" x14ac:dyDescent="0.25">
      <c r="A631" s="8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3.2" x14ac:dyDescent="0.25">
      <c r="A632" s="8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3.2" x14ac:dyDescent="0.25">
      <c r="A633" s="8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3.2" x14ac:dyDescent="0.25">
      <c r="A634" s="8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3.2" x14ac:dyDescent="0.25">
      <c r="A635" s="8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3.2" x14ac:dyDescent="0.25">
      <c r="A636" s="8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3.2" x14ac:dyDescent="0.25">
      <c r="A637" s="8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3.2" x14ac:dyDescent="0.25">
      <c r="A638" s="8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3.2" x14ac:dyDescent="0.25">
      <c r="A639" s="8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3.2" x14ac:dyDescent="0.25">
      <c r="A640" s="8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3.2" x14ac:dyDescent="0.25">
      <c r="A641" s="8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3.2" x14ac:dyDescent="0.25">
      <c r="A642" s="8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3.2" x14ac:dyDescent="0.25">
      <c r="A643" s="8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3.2" x14ac:dyDescent="0.25">
      <c r="A644" s="8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3.2" x14ac:dyDescent="0.25">
      <c r="A645" s="8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3.2" x14ac:dyDescent="0.25">
      <c r="A646" s="8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3.2" x14ac:dyDescent="0.25">
      <c r="A647" s="8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3.2" x14ac:dyDescent="0.25">
      <c r="A648" s="8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3.2" x14ac:dyDescent="0.25">
      <c r="A649" s="8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3.2" x14ac:dyDescent="0.25">
      <c r="A650" s="8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3.2" x14ac:dyDescent="0.25">
      <c r="A651" s="8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3.2" x14ac:dyDescent="0.25">
      <c r="A652" s="8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3.2" x14ac:dyDescent="0.25">
      <c r="A653" s="8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3.2" x14ac:dyDescent="0.25">
      <c r="A654" s="8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3.2" x14ac:dyDescent="0.25">
      <c r="A655" s="8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3.2" x14ac:dyDescent="0.25">
      <c r="A656" s="8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3.2" x14ac:dyDescent="0.25">
      <c r="A657" s="8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3.2" x14ac:dyDescent="0.25">
      <c r="A658" s="8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3.2" x14ac:dyDescent="0.25">
      <c r="A659" s="8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3.2" x14ac:dyDescent="0.25">
      <c r="A660" s="8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3.2" x14ac:dyDescent="0.25">
      <c r="A661" s="8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3.2" x14ac:dyDescent="0.25">
      <c r="A662" s="8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3.2" x14ac:dyDescent="0.25">
      <c r="A663" s="8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3.2" x14ac:dyDescent="0.25">
      <c r="A664" s="8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3.2" x14ac:dyDescent="0.25">
      <c r="A665" s="8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3.2" x14ac:dyDescent="0.25">
      <c r="A666" s="8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3.2" x14ac:dyDescent="0.25">
      <c r="A667" s="8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3.2" x14ac:dyDescent="0.25">
      <c r="A668" s="8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3.2" x14ac:dyDescent="0.25">
      <c r="A669" s="8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3.2" x14ac:dyDescent="0.25">
      <c r="A670" s="8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3.2" x14ac:dyDescent="0.25">
      <c r="A671" s="8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3.2" x14ac:dyDescent="0.25">
      <c r="A672" s="8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3.2" x14ac:dyDescent="0.25">
      <c r="A673" s="8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3.2" x14ac:dyDescent="0.25">
      <c r="A674" s="8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3.2" x14ac:dyDescent="0.25">
      <c r="A675" s="8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3.2" x14ac:dyDescent="0.25">
      <c r="A676" s="8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3.2" x14ac:dyDescent="0.25">
      <c r="A677" s="8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3.2" x14ac:dyDescent="0.25">
      <c r="A678" s="8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3.2" x14ac:dyDescent="0.25">
      <c r="A679" s="8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3.2" x14ac:dyDescent="0.25">
      <c r="A680" s="8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3.2" x14ac:dyDescent="0.25">
      <c r="A681" s="8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3.2" x14ac:dyDescent="0.25">
      <c r="A682" s="8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3.2" x14ac:dyDescent="0.25">
      <c r="A683" s="8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3.2" x14ac:dyDescent="0.25">
      <c r="A684" s="8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3.2" x14ac:dyDescent="0.25">
      <c r="A685" s="8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3.2" x14ac:dyDescent="0.25">
      <c r="A686" s="8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3.2" x14ac:dyDescent="0.25">
      <c r="A687" s="8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3.2" x14ac:dyDescent="0.25">
      <c r="A688" s="8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3.2" x14ac:dyDescent="0.25">
      <c r="A689" s="8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3.2" x14ac:dyDescent="0.25">
      <c r="A690" s="8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3.2" x14ac:dyDescent="0.25">
      <c r="A691" s="8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3.2" x14ac:dyDescent="0.25">
      <c r="A692" s="8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3.2" x14ac:dyDescent="0.25">
      <c r="A693" s="8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3.2" x14ac:dyDescent="0.25">
      <c r="A694" s="8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3.2" x14ac:dyDescent="0.25">
      <c r="A695" s="8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3.2" x14ac:dyDescent="0.25">
      <c r="A696" s="8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3.2" x14ac:dyDescent="0.25">
      <c r="A697" s="8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3.2" x14ac:dyDescent="0.25">
      <c r="A698" s="8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3.2" x14ac:dyDescent="0.25">
      <c r="A699" s="8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3.2" x14ac:dyDescent="0.25">
      <c r="A700" s="8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3.2" x14ac:dyDescent="0.25">
      <c r="A701" s="8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3.2" x14ac:dyDescent="0.25">
      <c r="A702" s="8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3.2" x14ac:dyDescent="0.25">
      <c r="A703" s="8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3.2" x14ac:dyDescent="0.25">
      <c r="A704" s="8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3.2" x14ac:dyDescent="0.25">
      <c r="A705" s="8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3.2" x14ac:dyDescent="0.25">
      <c r="A706" s="8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3.2" x14ac:dyDescent="0.25">
      <c r="A707" s="8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3.2" x14ac:dyDescent="0.25">
      <c r="A708" s="8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3.2" x14ac:dyDescent="0.25">
      <c r="A709" s="8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3.2" x14ac:dyDescent="0.25">
      <c r="A710" s="8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3.2" x14ac:dyDescent="0.25">
      <c r="A711" s="8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3.2" x14ac:dyDescent="0.25">
      <c r="A712" s="8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3.2" x14ac:dyDescent="0.25">
      <c r="A713" s="8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3.2" x14ac:dyDescent="0.25">
      <c r="A714" s="8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3.2" x14ac:dyDescent="0.25">
      <c r="A715" s="8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3.2" x14ac:dyDescent="0.25">
      <c r="A716" s="8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3.2" x14ac:dyDescent="0.25">
      <c r="A717" s="8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3.2" x14ac:dyDescent="0.25">
      <c r="A718" s="8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3.2" x14ac:dyDescent="0.25">
      <c r="A719" s="8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3.2" x14ac:dyDescent="0.25">
      <c r="A720" s="8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3.2" x14ac:dyDescent="0.25">
      <c r="A721" s="8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3.2" x14ac:dyDescent="0.25">
      <c r="A722" s="8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3.2" x14ac:dyDescent="0.25">
      <c r="A723" s="8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3.2" x14ac:dyDescent="0.25">
      <c r="A724" s="8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3.2" x14ac:dyDescent="0.25">
      <c r="A725" s="8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3.2" x14ac:dyDescent="0.25">
      <c r="A726" s="8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3.2" x14ac:dyDescent="0.25">
      <c r="A727" s="8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3.2" x14ac:dyDescent="0.25">
      <c r="A728" s="8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3.2" x14ac:dyDescent="0.25">
      <c r="A729" s="8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3.2" x14ac:dyDescent="0.25">
      <c r="A730" s="8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3.2" x14ac:dyDescent="0.25">
      <c r="A731" s="8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3.2" x14ac:dyDescent="0.25">
      <c r="A732" s="8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3.2" x14ac:dyDescent="0.25">
      <c r="A733" s="8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3.2" x14ac:dyDescent="0.25">
      <c r="A734" s="8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3.2" x14ac:dyDescent="0.25">
      <c r="A735" s="8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3.2" x14ac:dyDescent="0.25">
      <c r="A736" s="8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3.2" x14ac:dyDescent="0.25">
      <c r="A737" s="8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3.2" x14ac:dyDescent="0.25">
      <c r="A738" s="8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3.2" x14ac:dyDescent="0.25">
      <c r="A739" s="8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3.2" x14ac:dyDescent="0.25">
      <c r="A740" s="8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3.2" x14ac:dyDescent="0.25">
      <c r="A741" s="8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3.2" x14ac:dyDescent="0.25">
      <c r="A742" s="8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3.2" x14ac:dyDescent="0.25">
      <c r="A743" s="8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3.2" x14ac:dyDescent="0.25">
      <c r="A744" s="8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3.2" x14ac:dyDescent="0.25">
      <c r="A745" s="8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3.2" x14ac:dyDescent="0.25">
      <c r="A746" s="8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3.2" x14ac:dyDescent="0.25">
      <c r="A747" s="8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3.2" x14ac:dyDescent="0.25">
      <c r="A748" s="8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3.2" x14ac:dyDescent="0.25">
      <c r="A749" s="8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3.2" x14ac:dyDescent="0.25">
      <c r="A750" s="8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3.2" x14ac:dyDescent="0.25">
      <c r="A751" s="8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3.2" x14ac:dyDescent="0.25">
      <c r="A752" s="8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3.2" x14ac:dyDescent="0.25">
      <c r="A753" s="8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3.2" x14ac:dyDescent="0.25">
      <c r="A754" s="8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3.2" x14ac:dyDescent="0.25">
      <c r="A755" s="8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3.2" x14ac:dyDescent="0.25">
      <c r="A756" s="8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3.2" x14ac:dyDescent="0.25">
      <c r="A757" s="8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3.2" x14ac:dyDescent="0.25">
      <c r="A758" s="8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3.2" x14ac:dyDescent="0.25">
      <c r="A759" s="8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3.2" x14ac:dyDescent="0.25">
      <c r="A760" s="8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3.2" x14ac:dyDescent="0.25">
      <c r="A761" s="8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3.2" x14ac:dyDescent="0.25">
      <c r="A762" s="8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3.2" x14ac:dyDescent="0.25">
      <c r="A763" s="8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3.2" x14ac:dyDescent="0.25">
      <c r="A764" s="8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3.2" x14ac:dyDescent="0.25">
      <c r="A765" s="8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3.2" x14ac:dyDescent="0.25">
      <c r="A766" s="8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3.2" x14ac:dyDescent="0.25">
      <c r="A767" s="8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3.2" x14ac:dyDescent="0.25">
      <c r="A768" s="8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3.2" x14ac:dyDescent="0.25">
      <c r="A769" s="8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3.2" x14ac:dyDescent="0.25">
      <c r="A770" s="8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3.2" x14ac:dyDescent="0.25">
      <c r="A771" s="8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3.2" x14ac:dyDescent="0.25">
      <c r="A772" s="8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3.2" x14ac:dyDescent="0.25">
      <c r="A773" s="8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3.2" x14ac:dyDescent="0.25">
      <c r="A774" s="8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3.2" x14ac:dyDescent="0.25">
      <c r="A775" s="8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3.2" x14ac:dyDescent="0.25">
      <c r="A776" s="8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3.2" x14ac:dyDescent="0.25">
      <c r="A777" s="8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3.2" x14ac:dyDescent="0.25">
      <c r="A778" s="8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3.2" x14ac:dyDescent="0.25">
      <c r="A779" s="8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3.2" x14ac:dyDescent="0.25">
      <c r="A780" s="8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3.2" x14ac:dyDescent="0.25">
      <c r="A781" s="8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3.2" x14ac:dyDescent="0.25">
      <c r="A782" s="8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3.2" x14ac:dyDescent="0.25">
      <c r="A783" s="8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3.2" x14ac:dyDescent="0.25">
      <c r="A784" s="8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3.2" x14ac:dyDescent="0.25">
      <c r="A785" s="8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3.2" x14ac:dyDescent="0.25">
      <c r="A786" s="8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3.2" x14ac:dyDescent="0.25">
      <c r="A787" s="8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3.2" x14ac:dyDescent="0.25">
      <c r="A788" s="8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3.2" x14ac:dyDescent="0.25">
      <c r="A789" s="8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3.2" x14ac:dyDescent="0.25">
      <c r="A790" s="8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3.2" x14ac:dyDescent="0.25">
      <c r="A791" s="8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3.2" x14ac:dyDescent="0.25">
      <c r="A792" s="8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3.2" x14ac:dyDescent="0.25">
      <c r="A793" s="8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3.2" x14ac:dyDescent="0.25">
      <c r="A794" s="8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3.2" x14ac:dyDescent="0.25">
      <c r="A795" s="8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3.2" x14ac:dyDescent="0.25">
      <c r="A796" s="8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3.2" x14ac:dyDescent="0.25">
      <c r="A797" s="8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3.2" x14ac:dyDescent="0.25">
      <c r="A798" s="8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3.2" x14ac:dyDescent="0.25">
      <c r="A799" s="8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3.2" x14ac:dyDescent="0.25">
      <c r="A800" s="8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3.2" x14ac:dyDescent="0.25">
      <c r="A801" s="8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3.2" x14ac:dyDescent="0.25">
      <c r="A802" s="8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3.2" x14ac:dyDescent="0.25">
      <c r="A803" s="8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3.2" x14ac:dyDescent="0.25">
      <c r="A804" s="8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3.2" x14ac:dyDescent="0.25">
      <c r="A805" s="8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3.2" x14ac:dyDescent="0.25">
      <c r="A806" s="8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3.2" x14ac:dyDescent="0.25">
      <c r="A807" s="8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3.2" x14ac:dyDescent="0.25">
      <c r="A808" s="8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3.2" x14ac:dyDescent="0.25">
      <c r="A809" s="8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3.2" x14ac:dyDescent="0.25">
      <c r="A810" s="8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3.2" x14ac:dyDescent="0.25">
      <c r="A811" s="8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3.2" x14ac:dyDescent="0.25">
      <c r="A812" s="8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3.2" x14ac:dyDescent="0.25">
      <c r="A813" s="8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3.2" x14ac:dyDescent="0.25">
      <c r="A814" s="8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3.2" x14ac:dyDescent="0.25">
      <c r="A815" s="8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3.2" x14ac:dyDescent="0.25">
      <c r="A816" s="8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3.2" x14ac:dyDescent="0.25">
      <c r="A817" s="8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3.2" x14ac:dyDescent="0.25">
      <c r="A818" s="8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3.2" x14ac:dyDescent="0.25">
      <c r="A819" s="8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3.2" x14ac:dyDescent="0.25">
      <c r="A820" s="8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3.2" x14ac:dyDescent="0.25">
      <c r="A821" s="8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3.2" x14ac:dyDescent="0.25">
      <c r="A822" s="8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3.2" x14ac:dyDescent="0.25">
      <c r="A823" s="8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3.2" x14ac:dyDescent="0.25">
      <c r="A824" s="8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3.2" x14ac:dyDescent="0.25">
      <c r="A825" s="8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3.2" x14ac:dyDescent="0.25">
      <c r="A826" s="8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3.2" x14ac:dyDescent="0.25">
      <c r="A827" s="8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3.2" x14ac:dyDescent="0.25">
      <c r="A828" s="8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3.2" x14ac:dyDescent="0.25">
      <c r="A829" s="8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3.2" x14ac:dyDescent="0.25">
      <c r="A830" s="8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3.2" x14ac:dyDescent="0.25">
      <c r="A831" s="8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3.2" x14ac:dyDescent="0.25">
      <c r="A832" s="8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3.2" x14ac:dyDescent="0.25">
      <c r="A833" s="8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3.2" x14ac:dyDescent="0.25">
      <c r="A834" s="8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3.2" x14ac:dyDescent="0.25">
      <c r="A835" s="8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3.2" x14ac:dyDescent="0.25">
      <c r="A836" s="8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3.2" x14ac:dyDescent="0.25">
      <c r="A837" s="8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3.2" x14ac:dyDescent="0.25">
      <c r="A838" s="8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3.2" x14ac:dyDescent="0.25">
      <c r="A839" s="8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3.2" x14ac:dyDescent="0.25">
      <c r="A840" s="8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3.2" x14ac:dyDescent="0.25">
      <c r="A841" s="8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3.2" x14ac:dyDescent="0.25">
      <c r="A842" s="8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3.2" x14ac:dyDescent="0.25">
      <c r="A843" s="8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3.2" x14ac:dyDescent="0.25">
      <c r="A844" s="8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3.2" x14ac:dyDescent="0.25">
      <c r="A845" s="8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3.2" x14ac:dyDescent="0.25">
      <c r="A846" s="8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3.2" x14ac:dyDescent="0.25">
      <c r="A847" s="8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3.2" x14ac:dyDescent="0.25">
      <c r="A848" s="8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3.2" x14ac:dyDescent="0.25">
      <c r="A849" s="8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3.2" x14ac:dyDescent="0.25">
      <c r="A850" s="8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3.2" x14ac:dyDescent="0.25">
      <c r="A851" s="8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3.2" x14ac:dyDescent="0.25">
      <c r="A852" s="8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3.2" x14ac:dyDescent="0.25">
      <c r="A853" s="8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3.2" x14ac:dyDescent="0.25">
      <c r="A854" s="8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3.2" x14ac:dyDescent="0.25">
      <c r="A855" s="8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3.2" x14ac:dyDescent="0.25">
      <c r="A856" s="8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3.2" x14ac:dyDescent="0.25">
      <c r="A857" s="8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3.2" x14ac:dyDescent="0.25">
      <c r="A858" s="8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3.2" x14ac:dyDescent="0.25">
      <c r="A859" s="8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3.2" x14ac:dyDescent="0.25">
      <c r="A860" s="8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3.2" x14ac:dyDescent="0.25">
      <c r="A861" s="8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3.2" x14ac:dyDescent="0.25">
      <c r="A862" s="8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3.2" x14ac:dyDescent="0.25">
      <c r="A863" s="8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3.2" x14ac:dyDescent="0.25">
      <c r="A864" s="8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3.2" x14ac:dyDescent="0.25">
      <c r="A865" s="8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3.2" x14ac:dyDescent="0.25">
      <c r="A866" s="8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3.2" x14ac:dyDescent="0.25">
      <c r="A867" s="8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3.2" x14ac:dyDescent="0.25">
      <c r="A868" s="8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3.2" x14ac:dyDescent="0.25">
      <c r="A869" s="8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3.2" x14ac:dyDescent="0.25">
      <c r="A870" s="8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3.2" x14ac:dyDescent="0.25">
      <c r="A871" s="8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3.2" x14ac:dyDescent="0.25">
      <c r="A872" s="8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3.2" x14ac:dyDescent="0.25">
      <c r="A873" s="8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3.2" x14ac:dyDescent="0.25">
      <c r="A874" s="8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3.2" x14ac:dyDescent="0.25">
      <c r="A875" s="8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3.2" x14ac:dyDescent="0.25">
      <c r="A876" s="8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3.2" x14ac:dyDescent="0.25">
      <c r="A877" s="8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3.2" x14ac:dyDescent="0.25">
      <c r="A878" s="8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3.2" x14ac:dyDescent="0.25">
      <c r="A879" s="8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3.2" x14ac:dyDescent="0.25">
      <c r="A880" s="8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3.2" x14ac:dyDescent="0.25">
      <c r="A881" s="8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3.2" x14ac:dyDescent="0.25">
      <c r="A882" s="8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3.2" x14ac:dyDescent="0.25">
      <c r="A883" s="8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3.2" x14ac:dyDescent="0.25">
      <c r="A884" s="8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3.2" x14ac:dyDescent="0.25">
      <c r="A885" s="8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3.2" x14ac:dyDescent="0.25">
      <c r="A886" s="8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3.2" x14ac:dyDescent="0.25">
      <c r="A887" s="8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3.2" x14ac:dyDescent="0.25">
      <c r="A888" s="8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3.2" x14ac:dyDescent="0.25">
      <c r="A889" s="8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3.2" x14ac:dyDescent="0.25">
      <c r="A890" s="8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3.2" x14ac:dyDescent="0.25">
      <c r="A891" s="8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3.2" x14ac:dyDescent="0.25">
      <c r="A892" s="8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3.2" x14ac:dyDescent="0.25">
      <c r="A893" s="8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3.2" x14ac:dyDescent="0.25">
      <c r="A894" s="8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3.2" x14ac:dyDescent="0.25">
      <c r="A895" s="8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3.2" x14ac:dyDescent="0.25">
      <c r="A896" s="8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3.2" x14ac:dyDescent="0.25">
      <c r="A897" s="8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3.2" x14ac:dyDescent="0.25">
      <c r="A898" s="8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3.2" x14ac:dyDescent="0.25">
      <c r="A899" s="8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3.2" x14ac:dyDescent="0.25">
      <c r="A900" s="8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3.2" x14ac:dyDescent="0.25">
      <c r="A901" s="8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3.2" x14ac:dyDescent="0.25">
      <c r="A902" s="8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3.2" x14ac:dyDescent="0.25">
      <c r="A903" s="8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3.2" x14ac:dyDescent="0.25">
      <c r="A904" s="8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3.2" x14ac:dyDescent="0.25">
      <c r="A905" s="8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3.2" x14ac:dyDescent="0.25">
      <c r="A906" s="8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3.2" x14ac:dyDescent="0.25">
      <c r="A907" s="8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3.2" x14ac:dyDescent="0.25">
      <c r="A908" s="8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3.2" x14ac:dyDescent="0.25">
      <c r="A909" s="8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3.2" x14ac:dyDescent="0.25">
      <c r="A910" s="8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3.2" x14ac:dyDescent="0.25">
      <c r="A911" s="8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3.2" x14ac:dyDescent="0.25">
      <c r="A912" s="8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3.2" x14ac:dyDescent="0.25">
      <c r="A913" s="8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3.2" x14ac:dyDescent="0.25">
      <c r="A914" s="8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3.2" x14ac:dyDescent="0.25">
      <c r="A915" s="8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3.2" x14ac:dyDescent="0.25">
      <c r="A916" s="8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3.2" x14ac:dyDescent="0.25">
      <c r="A917" s="8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3.2" x14ac:dyDescent="0.25">
      <c r="A918" s="8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3.2" x14ac:dyDescent="0.25">
      <c r="A919" s="8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3.2" x14ac:dyDescent="0.25">
      <c r="A920" s="8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3.2" x14ac:dyDescent="0.25">
      <c r="A921" s="8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3.2" x14ac:dyDescent="0.25">
      <c r="A922" s="8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3.2" x14ac:dyDescent="0.25">
      <c r="A923" s="8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3.2" x14ac:dyDescent="0.25">
      <c r="A924" s="8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3.2" x14ac:dyDescent="0.25">
      <c r="A925" s="8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3.2" x14ac:dyDescent="0.25">
      <c r="A926" s="8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3.2" x14ac:dyDescent="0.25">
      <c r="A927" s="8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3.2" x14ac:dyDescent="0.25">
      <c r="A928" s="8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3.2" x14ac:dyDescent="0.25">
      <c r="A929" s="8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3.2" x14ac:dyDescent="0.25">
      <c r="A930" s="8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3.2" x14ac:dyDescent="0.25">
      <c r="A931" s="8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3.2" x14ac:dyDescent="0.25">
      <c r="A932" s="8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3.2" x14ac:dyDescent="0.25">
      <c r="A933" s="8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3.2" x14ac:dyDescent="0.25">
      <c r="A934" s="8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3.2" x14ac:dyDescent="0.25">
      <c r="A935" s="8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3.2" x14ac:dyDescent="0.25">
      <c r="A936" s="8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3.2" x14ac:dyDescent="0.25">
      <c r="A937" s="8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3.2" x14ac:dyDescent="0.25">
      <c r="A938" s="8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3.2" x14ac:dyDescent="0.25">
      <c r="A939" s="8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3.2" x14ac:dyDescent="0.25">
      <c r="A940" s="8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3.2" x14ac:dyDescent="0.25">
      <c r="A941" s="8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3.2" x14ac:dyDescent="0.25">
      <c r="A942" s="8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3.2" x14ac:dyDescent="0.25">
      <c r="A943" s="8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3.2" x14ac:dyDescent="0.25">
      <c r="A944" s="8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3.2" x14ac:dyDescent="0.25">
      <c r="A945" s="8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3.2" x14ac:dyDescent="0.25">
      <c r="A946" s="8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3.2" x14ac:dyDescent="0.25">
      <c r="A947" s="8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3.2" x14ac:dyDescent="0.25">
      <c r="A948" s="8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3.2" x14ac:dyDescent="0.25">
      <c r="A949" s="8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3.2" x14ac:dyDescent="0.25">
      <c r="A950" s="8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3.2" x14ac:dyDescent="0.25">
      <c r="A951" s="8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3.2" x14ac:dyDescent="0.25">
      <c r="A952" s="8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3.2" x14ac:dyDescent="0.25">
      <c r="A953" s="8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3.2" x14ac:dyDescent="0.25">
      <c r="A954" s="8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3.2" x14ac:dyDescent="0.25">
      <c r="A955" s="8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3.2" x14ac:dyDescent="0.25">
      <c r="A956" s="8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3.2" x14ac:dyDescent="0.25">
      <c r="A957" s="8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3.2" x14ac:dyDescent="0.25">
      <c r="A958" s="8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3.2" x14ac:dyDescent="0.25">
      <c r="A959" s="8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3.2" x14ac:dyDescent="0.25">
      <c r="A960" s="8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3.2" x14ac:dyDescent="0.25">
      <c r="A961" s="8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3.2" x14ac:dyDescent="0.25">
      <c r="A962" s="8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3.2" x14ac:dyDescent="0.25">
      <c r="A963" s="8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3.2" x14ac:dyDescent="0.25">
      <c r="A964" s="8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3.2" x14ac:dyDescent="0.25">
      <c r="A965" s="8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3.2" x14ac:dyDescent="0.25">
      <c r="A966" s="8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3.2" x14ac:dyDescent="0.25">
      <c r="A967" s="8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3.2" x14ac:dyDescent="0.25">
      <c r="A968" s="8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3.2" x14ac:dyDescent="0.25">
      <c r="A969" s="8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3.2" x14ac:dyDescent="0.25">
      <c r="A970" s="8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3.2" x14ac:dyDescent="0.25">
      <c r="A971" s="8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3.2" x14ac:dyDescent="0.25">
      <c r="A972" s="8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3.2" x14ac:dyDescent="0.25">
      <c r="A973" s="8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3.2" x14ac:dyDescent="0.25">
      <c r="A974" s="8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3.2" x14ac:dyDescent="0.25">
      <c r="A975" s="8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3.2" x14ac:dyDescent="0.25">
      <c r="A976" s="8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3.2" x14ac:dyDescent="0.25">
      <c r="A977" s="8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3.2" x14ac:dyDescent="0.25">
      <c r="A978" s="8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3.2" x14ac:dyDescent="0.25">
      <c r="A979" s="8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3.2" x14ac:dyDescent="0.25">
      <c r="A980" s="8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3.2" x14ac:dyDescent="0.25">
      <c r="A981" s="8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3.2" x14ac:dyDescent="0.25">
      <c r="A982" s="8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3.2" x14ac:dyDescent="0.25">
      <c r="A983" s="8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3.2" x14ac:dyDescent="0.25">
      <c r="A984" s="8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3.2" x14ac:dyDescent="0.25">
      <c r="A985" s="8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3.2" x14ac:dyDescent="0.25">
      <c r="A986" s="8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3.2" x14ac:dyDescent="0.25">
      <c r="A987" s="8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3.2" x14ac:dyDescent="0.25">
      <c r="A988" s="8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3.2" x14ac:dyDescent="0.25">
      <c r="A989" s="8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3.2" x14ac:dyDescent="0.25">
      <c r="A990" s="8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3.2" x14ac:dyDescent="0.25">
      <c r="A991" s="8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3.2" x14ac:dyDescent="0.25">
      <c r="A992" s="8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3.2" x14ac:dyDescent="0.25">
      <c r="A993" s="8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3.2" x14ac:dyDescent="0.25">
      <c r="A994" s="8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3.2" x14ac:dyDescent="0.25">
      <c r="A995" s="8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3.2" x14ac:dyDescent="0.25">
      <c r="A996" s="8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3.2" x14ac:dyDescent="0.25">
      <c r="A997" s="8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3.2" x14ac:dyDescent="0.25">
      <c r="A998" s="8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3.2" x14ac:dyDescent="0.25">
      <c r="A999" s="8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3.2" x14ac:dyDescent="0.25">
      <c r="A1000" s="8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3.2" x14ac:dyDescent="0.25">
      <c r="A1001" s="8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4140625" defaultRowHeight="15.75" customHeight="1" x14ac:dyDescent="0.25"/>
  <cols>
    <col min="1" max="1" width="19" customWidth="1"/>
    <col min="2" max="2" width="13.88671875" customWidth="1"/>
    <col min="3" max="3" width="35.109375" customWidth="1"/>
    <col min="4" max="4" width="10.44140625" customWidth="1"/>
    <col min="5" max="5" width="19.44140625" customWidth="1"/>
    <col min="6" max="6" width="12.44140625" customWidth="1"/>
    <col min="7" max="8" width="8.109375" customWidth="1"/>
    <col min="9" max="9" width="16.109375" customWidth="1"/>
    <col min="10" max="10" width="14" customWidth="1"/>
    <col min="11" max="11" width="14.109375" customWidth="1"/>
    <col min="12" max="12" width="9.109375" customWidth="1"/>
    <col min="13" max="13" width="16.6640625" customWidth="1"/>
    <col min="14" max="14" width="11.88671875" customWidth="1"/>
    <col min="15" max="15" width="24" customWidth="1"/>
    <col min="16" max="16" width="13.109375" customWidth="1"/>
    <col min="17" max="17" width="18.33203125" customWidth="1"/>
    <col min="18" max="18" width="20.109375" customWidth="1"/>
    <col min="19" max="19" width="19.33203125" customWidth="1"/>
    <col min="20" max="20" width="20" customWidth="1"/>
    <col min="21" max="21" width="15.5546875" customWidth="1"/>
    <col min="22" max="22" width="11.109375" customWidth="1"/>
  </cols>
  <sheetData>
    <row r="1" spans="1:26" ht="15.75" customHeight="1" x14ac:dyDescent="0.25">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5">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5">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5">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5">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5">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5">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5">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5">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5">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5">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5">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5">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5">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5">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5">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5">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5">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5">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5">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5">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5">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5">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5">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5">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5">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5">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5">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5">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5">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5">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3.2" x14ac:dyDescent="0.25">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3.2" x14ac:dyDescent="0.25">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3.2" x14ac:dyDescent="0.25">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3.2" x14ac:dyDescent="0.25">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3.2" x14ac:dyDescent="0.25">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3.2" x14ac:dyDescent="0.25">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3.2" x14ac:dyDescent="0.25">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3.2" x14ac:dyDescent="0.25">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6.4" x14ac:dyDescent="0.25">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3.2" x14ac:dyDescent="0.25">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3.2" x14ac:dyDescent="0.25">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3.2" x14ac:dyDescent="0.25">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3.2" x14ac:dyDescent="0.25">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3.2" x14ac:dyDescent="0.25">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6.4" x14ac:dyDescent="0.25">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3.2" x14ac:dyDescent="0.25">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3.2" x14ac:dyDescent="0.25">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6.4" x14ac:dyDescent="0.25">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3.2" x14ac:dyDescent="0.25">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3.2" x14ac:dyDescent="0.25">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3.2" x14ac:dyDescent="0.25">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3.2" x14ac:dyDescent="0.25">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3.2" x14ac:dyDescent="0.25">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3.2" x14ac:dyDescent="0.25">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3.2" x14ac:dyDescent="0.25">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3.2" x14ac:dyDescent="0.25">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3.2" x14ac:dyDescent="0.25">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3.2" x14ac:dyDescent="0.25">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3.2" x14ac:dyDescent="0.25">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3.2" x14ac:dyDescent="0.25">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3.2" x14ac:dyDescent="0.25">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6.4" x14ac:dyDescent="0.25">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3.2" x14ac:dyDescent="0.25">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3.2" x14ac:dyDescent="0.25">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3.2" x14ac:dyDescent="0.25">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3.2" x14ac:dyDescent="0.25">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3.2" x14ac:dyDescent="0.25">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3.2" x14ac:dyDescent="0.25">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3.2" x14ac:dyDescent="0.25">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3.2" x14ac:dyDescent="0.25">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3.2" x14ac:dyDescent="0.25">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3.2" x14ac:dyDescent="0.25">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3.2" x14ac:dyDescent="0.25">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3.2" x14ac:dyDescent="0.25">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3.2" x14ac:dyDescent="0.25">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3.2" x14ac:dyDescent="0.25">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6.4" x14ac:dyDescent="0.25">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6.4" x14ac:dyDescent="0.25">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13.2" x14ac:dyDescent="0.25">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3.2" x14ac:dyDescent="0.25">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3.2" x14ac:dyDescent="0.25">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3.2" x14ac:dyDescent="0.25">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3.2" x14ac:dyDescent="0.25">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3.2" x14ac:dyDescent="0.25">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3.2" x14ac:dyDescent="0.25">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6.4" x14ac:dyDescent="0.25">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3.2" x14ac:dyDescent="0.25">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3.2" x14ac:dyDescent="0.25">
      <c r="A89" s="2" t="s">
        <v>2523</v>
      </c>
      <c r="B89" s="1"/>
      <c r="C89" s="17"/>
      <c r="D89" s="1"/>
      <c r="E89" s="17"/>
      <c r="F89" s="9"/>
      <c r="G89" s="1"/>
      <c r="H89" s="1"/>
      <c r="I89" s="17"/>
      <c r="J89" s="1"/>
      <c r="K89" s="1"/>
      <c r="L89" s="1"/>
      <c r="M89" s="1"/>
      <c r="N89" s="1"/>
      <c r="O89" s="1"/>
      <c r="P89" s="1"/>
      <c r="Q89" s="1"/>
      <c r="R89" s="1"/>
      <c r="S89" s="1"/>
      <c r="T89" s="1"/>
      <c r="U89" s="1"/>
      <c r="V89" s="1"/>
      <c r="W89" s="16"/>
    </row>
    <row r="90" spans="1:23" ht="13.2" x14ac:dyDescent="0.25">
      <c r="A90" s="25"/>
      <c r="B90" s="25"/>
      <c r="C90" s="26"/>
      <c r="D90" s="25"/>
      <c r="E90" s="26"/>
      <c r="F90" s="25"/>
      <c r="G90" s="25"/>
      <c r="H90" s="25"/>
      <c r="I90" s="26"/>
      <c r="J90" s="25"/>
      <c r="K90" s="25"/>
      <c r="L90" s="25"/>
      <c r="M90" s="25"/>
      <c r="N90" s="25"/>
      <c r="O90" s="25"/>
      <c r="P90" s="25"/>
      <c r="Q90" s="25"/>
      <c r="R90" s="25"/>
      <c r="S90" s="25"/>
      <c r="T90" s="25"/>
      <c r="U90" s="25"/>
      <c r="V90" s="25"/>
      <c r="W90" s="16"/>
    </row>
    <row r="91" spans="1:23" ht="13.2" x14ac:dyDescent="0.25">
      <c r="A91" s="25"/>
      <c r="B91" s="25"/>
      <c r="C91" s="26"/>
      <c r="D91" s="25"/>
      <c r="E91" s="26"/>
      <c r="F91" s="25"/>
      <c r="G91" s="25"/>
      <c r="H91" s="25"/>
      <c r="I91" s="26"/>
      <c r="J91" s="25"/>
      <c r="K91" s="25"/>
      <c r="L91" s="25"/>
      <c r="M91" s="25"/>
      <c r="N91" s="25"/>
      <c r="O91" s="25"/>
      <c r="P91" s="25"/>
      <c r="Q91" s="25"/>
      <c r="R91" s="25"/>
      <c r="S91" s="25"/>
      <c r="T91" s="25"/>
      <c r="U91" s="25"/>
      <c r="V91" s="25"/>
      <c r="W91" s="16"/>
    </row>
    <row r="92" spans="1:23" ht="13.2" x14ac:dyDescent="0.25">
      <c r="A92" s="25"/>
      <c r="B92" s="25"/>
      <c r="C92" s="26"/>
      <c r="D92" s="25"/>
      <c r="E92" s="26"/>
      <c r="F92" s="25"/>
      <c r="G92" s="25"/>
      <c r="H92" s="25"/>
      <c r="I92" s="26"/>
      <c r="J92" s="25"/>
      <c r="K92" s="25"/>
      <c r="L92" s="25"/>
      <c r="M92" s="25"/>
      <c r="N92" s="25"/>
      <c r="O92" s="25"/>
      <c r="P92" s="25"/>
      <c r="Q92" s="25"/>
      <c r="R92" s="25"/>
      <c r="S92" s="25"/>
      <c r="T92" s="25"/>
      <c r="U92" s="25"/>
      <c r="V92" s="25"/>
      <c r="W92" s="16"/>
    </row>
    <row r="93" spans="1:23" ht="13.2" x14ac:dyDescent="0.25">
      <c r="A93" s="25"/>
      <c r="B93" s="25"/>
      <c r="C93" s="26"/>
      <c r="D93" s="25"/>
      <c r="E93" s="26"/>
      <c r="F93" s="25"/>
      <c r="G93" s="25"/>
      <c r="H93" s="25"/>
      <c r="I93" s="26"/>
      <c r="J93" s="25"/>
      <c r="K93" s="25"/>
      <c r="L93" s="25"/>
      <c r="M93" s="25"/>
      <c r="N93" s="25"/>
      <c r="O93" s="25"/>
      <c r="P93" s="25"/>
      <c r="Q93" s="25"/>
      <c r="R93" s="25"/>
      <c r="S93" s="25"/>
      <c r="T93" s="25"/>
      <c r="U93" s="25"/>
      <c r="V93" s="25"/>
      <c r="W93" s="16"/>
    </row>
    <row r="94" spans="1:23" ht="13.2" x14ac:dyDescent="0.25">
      <c r="A94" s="25"/>
      <c r="B94" s="25"/>
      <c r="C94" s="26"/>
      <c r="D94" s="25"/>
      <c r="E94" s="26"/>
      <c r="F94" s="25"/>
      <c r="G94" s="25"/>
      <c r="H94" s="25"/>
      <c r="I94" s="26"/>
      <c r="J94" s="25"/>
      <c r="K94" s="25"/>
      <c r="L94" s="25"/>
      <c r="M94" s="25"/>
      <c r="N94" s="25"/>
      <c r="O94" s="25"/>
      <c r="P94" s="25"/>
      <c r="Q94" s="25"/>
      <c r="R94" s="25"/>
      <c r="S94" s="25"/>
      <c r="T94" s="25"/>
      <c r="U94" s="25"/>
      <c r="V94" s="25"/>
      <c r="W94" s="16"/>
    </row>
    <row r="95" spans="1:23" ht="13.2" x14ac:dyDescent="0.25">
      <c r="A95" s="25"/>
      <c r="B95" s="25"/>
      <c r="C95" s="26"/>
      <c r="D95" s="25"/>
      <c r="E95" s="26"/>
      <c r="F95" s="25"/>
      <c r="G95" s="25"/>
      <c r="H95" s="25"/>
      <c r="I95" s="26"/>
      <c r="J95" s="25"/>
      <c r="K95" s="27"/>
      <c r="L95" s="27"/>
      <c r="M95" s="27"/>
      <c r="N95" s="27"/>
      <c r="O95" s="27"/>
      <c r="P95" s="27"/>
      <c r="Q95" s="27"/>
      <c r="R95" s="27"/>
      <c r="S95" s="27"/>
      <c r="T95" s="27"/>
      <c r="U95" s="27"/>
      <c r="V95" s="28"/>
    </row>
    <row r="96" spans="1:23" ht="13.2" x14ac:dyDescent="0.25">
      <c r="A96" s="25"/>
      <c r="B96" s="25"/>
      <c r="C96" s="26"/>
      <c r="D96" s="25"/>
      <c r="E96" s="26"/>
      <c r="F96" s="25"/>
      <c r="G96" s="25"/>
      <c r="H96" s="25"/>
      <c r="I96" s="26"/>
      <c r="J96" s="25"/>
      <c r="K96" s="27"/>
      <c r="L96" s="27"/>
      <c r="M96" s="27"/>
      <c r="N96" s="27"/>
      <c r="O96" s="27"/>
      <c r="P96" s="27"/>
      <c r="Q96" s="27"/>
      <c r="R96" s="27"/>
      <c r="S96" s="27"/>
      <c r="T96" s="27"/>
      <c r="U96" s="27"/>
      <c r="V96" s="28"/>
    </row>
    <row r="97" spans="1:22" ht="13.2" x14ac:dyDescent="0.25">
      <c r="A97" s="25"/>
      <c r="B97" s="25"/>
      <c r="C97" s="26"/>
      <c r="D97" s="25"/>
      <c r="E97" s="26"/>
      <c r="F97" s="25"/>
      <c r="G97" s="25"/>
      <c r="H97" s="25"/>
      <c r="I97" s="26"/>
      <c r="J97" s="25"/>
      <c r="K97" s="27"/>
      <c r="L97" s="27"/>
      <c r="M97" s="27"/>
      <c r="N97" s="27"/>
      <c r="O97" s="27"/>
      <c r="P97" s="27"/>
      <c r="Q97" s="27"/>
      <c r="R97" s="27"/>
      <c r="S97" s="27"/>
      <c r="T97" s="27"/>
      <c r="U97" s="27"/>
      <c r="V97" s="28"/>
    </row>
    <row r="98" spans="1:22" ht="13.2" x14ac:dyDescent="0.25">
      <c r="A98" s="25"/>
      <c r="B98" s="25"/>
      <c r="C98" s="26"/>
      <c r="D98" s="25"/>
      <c r="E98" s="26"/>
      <c r="F98" s="25"/>
      <c r="G98" s="25"/>
      <c r="H98" s="25"/>
      <c r="I98" s="26"/>
      <c r="J98" s="25"/>
      <c r="K98" s="28"/>
      <c r="L98" s="28"/>
      <c r="M98" s="28"/>
      <c r="N98" s="28"/>
      <c r="O98" s="28"/>
      <c r="P98" s="28"/>
      <c r="Q98" s="28"/>
      <c r="R98" s="28"/>
      <c r="S98" s="28"/>
      <c r="T98" s="28"/>
      <c r="U98" s="27"/>
      <c r="V98" s="28"/>
    </row>
    <row r="99" spans="1:22" ht="13.2" x14ac:dyDescent="0.25">
      <c r="A99" s="25"/>
      <c r="B99" s="25"/>
      <c r="C99" s="26"/>
      <c r="D99" s="25"/>
      <c r="E99" s="26"/>
      <c r="F99" s="25"/>
      <c r="G99" s="25"/>
      <c r="H99" s="25"/>
      <c r="I99" s="26"/>
      <c r="J99" s="25"/>
      <c r="K99" s="28"/>
      <c r="L99" s="28"/>
      <c r="M99" s="28"/>
      <c r="N99" s="28"/>
      <c r="O99" s="28"/>
      <c r="P99" s="28"/>
      <c r="Q99" s="28"/>
      <c r="R99" s="28"/>
      <c r="S99" s="28"/>
      <c r="T99" s="28"/>
      <c r="U99" s="27"/>
      <c r="V99" s="28"/>
    </row>
    <row r="100" spans="1:22" ht="13.2" x14ac:dyDescent="0.25">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3.2" x14ac:dyDescent="0.25">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3.2" x14ac:dyDescent="0.25">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3.2" x14ac:dyDescent="0.25">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3.2" x14ac:dyDescent="0.25">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3.2" x14ac:dyDescent="0.25">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3.2" x14ac:dyDescent="0.25">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3.2" x14ac:dyDescent="0.25">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3.2" x14ac:dyDescent="0.25">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3.2" x14ac:dyDescent="0.25">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3.2" x14ac:dyDescent="0.25">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3.2" x14ac:dyDescent="0.25">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3.2" x14ac:dyDescent="0.25">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3.2" x14ac:dyDescent="0.25">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3.2" x14ac:dyDescent="0.25">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3.2" x14ac:dyDescent="0.25">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3.2" x14ac:dyDescent="0.25">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3.2" x14ac:dyDescent="0.25">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3.2" x14ac:dyDescent="0.25">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3.2" x14ac:dyDescent="0.25">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3.2" x14ac:dyDescent="0.25">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3.2" x14ac:dyDescent="0.25">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3.2" x14ac:dyDescent="0.25">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3.2" x14ac:dyDescent="0.25">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3.2" x14ac:dyDescent="0.25">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3.2" x14ac:dyDescent="0.25">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3.2" x14ac:dyDescent="0.25">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3.2" x14ac:dyDescent="0.25">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3.2" x14ac:dyDescent="0.25">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3.2" x14ac:dyDescent="0.25">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3.2" x14ac:dyDescent="0.25">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3.2" x14ac:dyDescent="0.25">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3.2" x14ac:dyDescent="0.25">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3.2" x14ac:dyDescent="0.25">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3.2" x14ac:dyDescent="0.25">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3.2" x14ac:dyDescent="0.25">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3.2" x14ac:dyDescent="0.25">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3.2" x14ac:dyDescent="0.25">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3.2" x14ac:dyDescent="0.25">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3.2" x14ac:dyDescent="0.25">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3.2" x14ac:dyDescent="0.25">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3.2" x14ac:dyDescent="0.25">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3.2" x14ac:dyDescent="0.25">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3.2" x14ac:dyDescent="0.25">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3.2" x14ac:dyDescent="0.25">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3.2" x14ac:dyDescent="0.25">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3.2" x14ac:dyDescent="0.25">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3.2" x14ac:dyDescent="0.25">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3.2" x14ac:dyDescent="0.25">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3.2" x14ac:dyDescent="0.25">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3.2" x14ac:dyDescent="0.25">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3.2" x14ac:dyDescent="0.25">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3.2" x14ac:dyDescent="0.25">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3.2" x14ac:dyDescent="0.25">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3.2" x14ac:dyDescent="0.25">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3.2" x14ac:dyDescent="0.25">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3.2" x14ac:dyDescent="0.25">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3.2" x14ac:dyDescent="0.25">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3.2" x14ac:dyDescent="0.25">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3.2" x14ac:dyDescent="0.25">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3.2" x14ac:dyDescent="0.25">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3.2" x14ac:dyDescent="0.25">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3.2" x14ac:dyDescent="0.25">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3.2" x14ac:dyDescent="0.25">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3.2" x14ac:dyDescent="0.25">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3.2" x14ac:dyDescent="0.25">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3.2" x14ac:dyDescent="0.25">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3.2" x14ac:dyDescent="0.25">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3.2" x14ac:dyDescent="0.25">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3.2" x14ac:dyDescent="0.25">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3.2" x14ac:dyDescent="0.25">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3.2" x14ac:dyDescent="0.25">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3.2" x14ac:dyDescent="0.25">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3.2" x14ac:dyDescent="0.25">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3.2" x14ac:dyDescent="0.25">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3.2" x14ac:dyDescent="0.25">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3.2" x14ac:dyDescent="0.25">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3.2" x14ac:dyDescent="0.25">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3.2" x14ac:dyDescent="0.25">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3.2" x14ac:dyDescent="0.25">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3.2" x14ac:dyDescent="0.25">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3.2" x14ac:dyDescent="0.25">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3.2" x14ac:dyDescent="0.25">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3.2" x14ac:dyDescent="0.25">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3.2" x14ac:dyDescent="0.25">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3.2" x14ac:dyDescent="0.25">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3.2" x14ac:dyDescent="0.25">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3.2" x14ac:dyDescent="0.25">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3.2" x14ac:dyDescent="0.25">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3.2" x14ac:dyDescent="0.25">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3.2" x14ac:dyDescent="0.25">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3.2" x14ac:dyDescent="0.25">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3.2" x14ac:dyDescent="0.25">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3.2" x14ac:dyDescent="0.25">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3.2" x14ac:dyDescent="0.25">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3.2" x14ac:dyDescent="0.25">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3.2" x14ac:dyDescent="0.25">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3.2" x14ac:dyDescent="0.25">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3.2" x14ac:dyDescent="0.25">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3.2" x14ac:dyDescent="0.25">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3.2" x14ac:dyDescent="0.25">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3.2" x14ac:dyDescent="0.25">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3.2" x14ac:dyDescent="0.25">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3.2" x14ac:dyDescent="0.25">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3.2" x14ac:dyDescent="0.25">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3.2" x14ac:dyDescent="0.25">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3.2" x14ac:dyDescent="0.25">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3.2" x14ac:dyDescent="0.25">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3.2" x14ac:dyDescent="0.25">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3.2" x14ac:dyDescent="0.25">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3.2" x14ac:dyDescent="0.25">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3.2" x14ac:dyDescent="0.25">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3.2" x14ac:dyDescent="0.25">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3.2" x14ac:dyDescent="0.25">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3.2" x14ac:dyDescent="0.25">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3.2" x14ac:dyDescent="0.25">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3.2" x14ac:dyDescent="0.25">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3.2" x14ac:dyDescent="0.25">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3.2" x14ac:dyDescent="0.25">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3.2" x14ac:dyDescent="0.25">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3.2" x14ac:dyDescent="0.25">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3.2" x14ac:dyDescent="0.25">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3.2" x14ac:dyDescent="0.25">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3.2" x14ac:dyDescent="0.25">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3.2" x14ac:dyDescent="0.25">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3.2" x14ac:dyDescent="0.25">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3.2" x14ac:dyDescent="0.25">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3.2" x14ac:dyDescent="0.25">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3.2" x14ac:dyDescent="0.25">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3.2" x14ac:dyDescent="0.25">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3.2" x14ac:dyDescent="0.25">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3.2" x14ac:dyDescent="0.25">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3.2" x14ac:dyDescent="0.25">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3.2" x14ac:dyDescent="0.25">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3.2" x14ac:dyDescent="0.25">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3.2" x14ac:dyDescent="0.25">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3.2" x14ac:dyDescent="0.25">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3.2" x14ac:dyDescent="0.25">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3.2" x14ac:dyDescent="0.25">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3.2" x14ac:dyDescent="0.25">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3.2" x14ac:dyDescent="0.25">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3.2" x14ac:dyDescent="0.25">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3.2" x14ac:dyDescent="0.25">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3.2" x14ac:dyDescent="0.25">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3.2" x14ac:dyDescent="0.25">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3.2" x14ac:dyDescent="0.25">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3.2" x14ac:dyDescent="0.25">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3.2" x14ac:dyDescent="0.25">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3.2" x14ac:dyDescent="0.25">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3.2" x14ac:dyDescent="0.25">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3.2" x14ac:dyDescent="0.25">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3.2" x14ac:dyDescent="0.25">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3.2" x14ac:dyDescent="0.25">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3.2" x14ac:dyDescent="0.25">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3.2" x14ac:dyDescent="0.25">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3.2" x14ac:dyDescent="0.25">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3.2" x14ac:dyDescent="0.25">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3.2" x14ac:dyDescent="0.25">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3.2" x14ac:dyDescent="0.25">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3.2" x14ac:dyDescent="0.25">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3.2" x14ac:dyDescent="0.25">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3.2" x14ac:dyDescent="0.25">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3.2" x14ac:dyDescent="0.25">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3.2" x14ac:dyDescent="0.25">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3.2" x14ac:dyDescent="0.25">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3.2" x14ac:dyDescent="0.25">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3.2" x14ac:dyDescent="0.25">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3.2" x14ac:dyDescent="0.25">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3.2" x14ac:dyDescent="0.25">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3.2" x14ac:dyDescent="0.25">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3.2" x14ac:dyDescent="0.25">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3.2" x14ac:dyDescent="0.25">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3.2" x14ac:dyDescent="0.25">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3.2" x14ac:dyDescent="0.25">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3.2" x14ac:dyDescent="0.25">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3.2" x14ac:dyDescent="0.25">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3.2" x14ac:dyDescent="0.25">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3.2" x14ac:dyDescent="0.25">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3.2" x14ac:dyDescent="0.25">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3.2" x14ac:dyDescent="0.25">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3.2" x14ac:dyDescent="0.25">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3.2" x14ac:dyDescent="0.25">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3.2" x14ac:dyDescent="0.25">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3.2" x14ac:dyDescent="0.25">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3.2" x14ac:dyDescent="0.25">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3.2" x14ac:dyDescent="0.25">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3.2" x14ac:dyDescent="0.25">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3.2" x14ac:dyDescent="0.25">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3.2" x14ac:dyDescent="0.25">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3.2" x14ac:dyDescent="0.25">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3.2" x14ac:dyDescent="0.25">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3.2" x14ac:dyDescent="0.25">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3.2" x14ac:dyDescent="0.25">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3.2" x14ac:dyDescent="0.25">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3.2" x14ac:dyDescent="0.25">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3.2" x14ac:dyDescent="0.25">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3.2" x14ac:dyDescent="0.25">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3.2" x14ac:dyDescent="0.25">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3.2" x14ac:dyDescent="0.25">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3.2" x14ac:dyDescent="0.25">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3.2" x14ac:dyDescent="0.25">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3.2" x14ac:dyDescent="0.25">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3.2" x14ac:dyDescent="0.25">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3.2" x14ac:dyDescent="0.25">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3.2" x14ac:dyDescent="0.25">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3.2" x14ac:dyDescent="0.25">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3.2" x14ac:dyDescent="0.25">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3.2" x14ac:dyDescent="0.25">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3.2" x14ac:dyDescent="0.25">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3.2" x14ac:dyDescent="0.25">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3.2" x14ac:dyDescent="0.25">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3.2" x14ac:dyDescent="0.25">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3.2" x14ac:dyDescent="0.25">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3.2" x14ac:dyDescent="0.25">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3.2" x14ac:dyDescent="0.25">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3.2" x14ac:dyDescent="0.25">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3.2" x14ac:dyDescent="0.25">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3.2" x14ac:dyDescent="0.25">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3.2" x14ac:dyDescent="0.25">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3.2" x14ac:dyDescent="0.25">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3.2" x14ac:dyDescent="0.25">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3.2" x14ac:dyDescent="0.25">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3.2" x14ac:dyDescent="0.25">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3.2" x14ac:dyDescent="0.25">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3.2" x14ac:dyDescent="0.25">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3.2" x14ac:dyDescent="0.25">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3.2" x14ac:dyDescent="0.25">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3.2" x14ac:dyDescent="0.25">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3.2" x14ac:dyDescent="0.25">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3.2" x14ac:dyDescent="0.25">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3.2" x14ac:dyDescent="0.25">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3.2" x14ac:dyDescent="0.25">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3.2" x14ac:dyDescent="0.25">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3.2" x14ac:dyDescent="0.25">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3.2" x14ac:dyDescent="0.25">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3.2" x14ac:dyDescent="0.25">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3.2" x14ac:dyDescent="0.25">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3.2" x14ac:dyDescent="0.25">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3.2" x14ac:dyDescent="0.25">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3.2" x14ac:dyDescent="0.25">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3.2" x14ac:dyDescent="0.25">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3.2" x14ac:dyDescent="0.25">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3.2" x14ac:dyDescent="0.25">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3.2" x14ac:dyDescent="0.25">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3.2" x14ac:dyDescent="0.25">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3.2" x14ac:dyDescent="0.25">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3.2" x14ac:dyDescent="0.25">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3.2" x14ac:dyDescent="0.25">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3.2" x14ac:dyDescent="0.25">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3.2" x14ac:dyDescent="0.25">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3.2" x14ac:dyDescent="0.25">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3.2" x14ac:dyDescent="0.25">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3.2" x14ac:dyDescent="0.25">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3.2" x14ac:dyDescent="0.25">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3.2" x14ac:dyDescent="0.25">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3.2" x14ac:dyDescent="0.25">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3.2" x14ac:dyDescent="0.25">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3.2" x14ac:dyDescent="0.25">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3.2" x14ac:dyDescent="0.25">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3.2" x14ac:dyDescent="0.25">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3.2" x14ac:dyDescent="0.25">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3.2" x14ac:dyDescent="0.25">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3.2" x14ac:dyDescent="0.25">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3.2" x14ac:dyDescent="0.25">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3.2" x14ac:dyDescent="0.25">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3.2" x14ac:dyDescent="0.25">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3.2" x14ac:dyDescent="0.25">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3.2" x14ac:dyDescent="0.25">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3.2" x14ac:dyDescent="0.25">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3.2" x14ac:dyDescent="0.25">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3.2" x14ac:dyDescent="0.25">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3.2" x14ac:dyDescent="0.25">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3.2" x14ac:dyDescent="0.25">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3.2" x14ac:dyDescent="0.25">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3.2" x14ac:dyDescent="0.25">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3.2" x14ac:dyDescent="0.25">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3.2" x14ac:dyDescent="0.25">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3.2" x14ac:dyDescent="0.25">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3.2" x14ac:dyDescent="0.25">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3.2" x14ac:dyDescent="0.25">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3.2" x14ac:dyDescent="0.25">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3.2" x14ac:dyDescent="0.25">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3.2" x14ac:dyDescent="0.25">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3.2" x14ac:dyDescent="0.25">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3.2" x14ac:dyDescent="0.25">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3.2" x14ac:dyDescent="0.25">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3.2" x14ac:dyDescent="0.25">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3.2" x14ac:dyDescent="0.25">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3.2" x14ac:dyDescent="0.25">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3.2" x14ac:dyDescent="0.25">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3.2" x14ac:dyDescent="0.25">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3.2" x14ac:dyDescent="0.25">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3.2" x14ac:dyDescent="0.25">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3.2" x14ac:dyDescent="0.25">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3.2" x14ac:dyDescent="0.25">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3.2" x14ac:dyDescent="0.25">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3.2" x14ac:dyDescent="0.25">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3.2" x14ac:dyDescent="0.25">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3.2" x14ac:dyDescent="0.25">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3.2" x14ac:dyDescent="0.25">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3.2" x14ac:dyDescent="0.25">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3.2" x14ac:dyDescent="0.25">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3.2" x14ac:dyDescent="0.25">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3.2" x14ac:dyDescent="0.25">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3.2" x14ac:dyDescent="0.25">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3.2" x14ac:dyDescent="0.25">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3.2" x14ac:dyDescent="0.25">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3.2" x14ac:dyDescent="0.25">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3.2" x14ac:dyDescent="0.25">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3.2" x14ac:dyDescent="0.25">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3.2" x14ac:dyDescent="0.25">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3.2" x14ac:dyDescent="0.25">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3.2" x14ac:dyDescent="0.25">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3.2" x14ac:dyDescent="0.25">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3.2" x14ac:dyDescent="0.25">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3.2" x14ac:dyDescent="0.25">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3.2" x14ac:dyDescent="0.25">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3.2" x14ac:dyDescent="0.25">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3.2" x14ac:dyDescent="0.25">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3.2" x14ac:dyDescent="0.25">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3.2" x14ac:dyDescent="0.25">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3.2" x14ac:dyDescent="0.25">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3.2" x14ac:dyDescent="0.25">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3.2" x14ac:dyDescent="0.25">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3.2" x14ac:dyDescent="0.25">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3.2" x14ac:dyDescent="0.25">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3.2" x14ac:dyDescent="0.25">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3.2" x14ac:dyDescent="0.25">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3.2" x14ac:dyDescent="0.25">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3.2" x14ac:dyDescent="0.25">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3.2" x14ac:dyDescent="0.25">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3.2" x14ac:dyDescent="0.25">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3.2" x14ac:dyDescent="0.25">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3.2" x14ac:dyDescent="0.25">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3.2" x14ac:dyDescent="0.25">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3.2" x14ac:dyDescent="0.25">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3.2" x14ac:dyDescent="0.25">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3.2" x14ac:dyDescent="0.25">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3.2" x14ac:dyDescent="0.25">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3.2" x14ac:dyDescent="0.25">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3.2" x14ac:dyDescent="0.25">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3.2" x14ac:dyDescent="0.25">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3.2" x14ac:dyDescent="0.25">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3.2" x14ac:dyDescent="0.25">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3.2" x14ac:dyDescent="0.25">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3.2" x14ac:dyDescent="0.25">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3.2" x14ac:dyDescent="0.25">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3.2" x14ac:dyDescent="0.25">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3.2" x14ac:dyDescent="0.25">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3.2" x14ac:dyDescent="0.25">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3.2" x14ac:dyDescent="0.25">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3.2" x14ac:dyDescent="0.25">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3.2" x14ac:dyDescent="0.25">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3.2" x14ac:dyDescent="0.25">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3.2" x14ac:dyDescent="0.25">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3.2" x14ac:dyDescent="0.25">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3.2" x14ac:dyDescent="0.25">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3.2" x14ac:dyDescent="0.25">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3.2" x14ac:dyDescent="0.25">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3.2" x14ac:dyDescent="0.25">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3.2" x14ac:dyDescent="0.25">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3.2" x14ac:dyDescent="0.25">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3.2" x14ac:dyDescent="0.25">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3.2" x14ac:dyDescent="0.25">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3.2" x14ac:dyDescent="0.25">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3.2" x14ac:dyDescent="0.25">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3.2" x14ac:dyDescent="0.25">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3.2" x14ac:dyDescent="0.25">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3.2" x14ac:dyDescent="0.25">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3.2" x14ac:dyDescent="0.25">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3.2" x14ac:dyDescent="0.25">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3.2" x14ac:dyDescent="0.25">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3.2" x14ac:dyDescent="0.25">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3.2" x14ac:dyDescent="0.25">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3.2" x14ac:dyDescent="0.25">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3.2" x14ac:dyDescent="0.25">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3.2" x14ac:dyDescent="0.25">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3.2" x14ac:dyDescent="0.25">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3.2" x14ac:dyDescent="0.25">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3.2" x14ac:dyDescent="0.25">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3.2" x14ac:dyDescent="0.25">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3.2" x14ac:dyDescent="0.25">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3.2" x14ac:dyDescent="0.25">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3.2" x14ac:dyDescent="0.25">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3.2" x14ac:dyDescent="0.25">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3.2" x14ac:dyDescent="0.25">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3.2" x14ac:dyDescent="0.25">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3.2" x14ac:dyDescent="0.25">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3.2" x14ac:dyDescent="0.25">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3.2" x14ac:dyDescent="0.25">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3.2" x14ac:dyDescent="0.25">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3.2" x14ac:dyDescent="0.25">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3.2" x14ac:dyDescent="0.25">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3.2" x14ac:dyDescent="0.25">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3.2" x14ac:dyDescent="0.25">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3.2" x14ac:dyDescent="0.25">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3.2" x14ac:dyDescent="0.25">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3.2" x14ac:dyDescent="0.25">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3.2" x14ac:dyDescent="0.25">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3.2" x14ac:dyDescent="0.25">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3.2" x14ac:dyDescent="0.25">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3.2" x14ac:dyDescent="0.25">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3.2" x14ac:dyDescent="0.25">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3.2" x14ac:dyDescent="0.25">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3.2" x14ac:dyDescent="0.25">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3.2" x14ac:dyDescent="0.25">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3.2" x14ac:dyDescent="0.25">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3.2" x14ac:dyDescent="0.25">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3.2" x14ac:dyDescent="0.25">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3.2" x14ac:dyDescent="0.25">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3.2" x14ac:dyDescent="0.25">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3.2" x14ac:dyDescent="0.25">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3.2" x14ac:dyDescent="0.25">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3.2" x14ac:dyDescent="0.25">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3.2" x14ac:dyDescent="0.25">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3.2" x14ac:dyDescent="0.25">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3.2" x14ac:dyDescent="0.25">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3.2" x14ac:dyDescent="0.25">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3.2" x14ac:dyDescent="0.25">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3.2" x14ac:dyDescent="0.25">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3.2" x14ac:dyDescent="0.25">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3.2" x14ac:dyDescent="0.25">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3.2" x14ac:dyDescent="0.25">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3.2" x14ac:dyDescent="0.25">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3.2" x14ac:dyDescent="0.25">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3.2" x14ac:dyDescent="0.25">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3.2" x14ac:dyDescent="0.25">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3.2" x14ac:dyDescent="0.25">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3.2" x14ac:dyDescent="0.25">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3.2" x14ac:dyDescent="0.25">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3.2" x14ac:dyDescent="0.25">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3.2" x14ac:dyDescent="0.25">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3.2" x14ac:dyDescent="0.25">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3.2" x14ac:dyDescent="0.25">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3.2" x14ac:dyDescent="0.25">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3.2" x14ac:dyDescent="0.25">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3.2" x14ac:dyDescent="0.25">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3.2" x14ac:dyDescent="0.25">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3.2" x14ac:dyDescent="0.25">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3.2" x14ac:dyDescent="0.25">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3.2" x14ac:dyDescent="0.25">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3.2" x14ac:dyDescent="0.25">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3.2" x14ac:dyDescent="0.25">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3.2" x14ac:dyDescent="0.25">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3.2" x14ac:dyDescent="0.25">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3.2" x14ac:dyDescent="0.25">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3.2" x14ac:dyDescent="0.25">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3.2" x14ac:dyDescent="0.25">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3.2" x14ac:dyDescent="0.25">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3.2" x14ac:dyDescent="0.25">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3.2" x14ac:dyDescent="0.25">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3.2" x14ac:dyDescent="0.25">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3.2" x14ac:dyDescent="0.25">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3.2" x14ac:dyDescent="0.25">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3.2" x14ac:dyDescent="0.25">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3.2" x14ac:dyDescent="0.25">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3.2" x14ac:dyDescent="0.25">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3.2" x14ac:dyDescent="0.25">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3.2" x14ac:dyDescent="0.25">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3.2" x14ac:dyDescent="0.25">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3.2" x14ac:dyDescent="0.25">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3.2" x14ac:dyDescent="0.25">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3.2" x14ac:dyDescent="0.25">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3.2" x14ac:dyDescent="0.25">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3.2" x14ac:dyDescent="0.25">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3.2" x14ac:dyDescent="0.25">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3.2" x14ac:dyDescent="0.25">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3.2" x14ac:dyDescent="0.25">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3.2" x14ac:dyDescent="0.25">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3.2" x14ac:dyDescent="0.25">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3.2" x14ac:dyDescent="0.25">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3.2" x14ac:dyDescent="0.25">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3.2" x14ac:dyDescent="0.25">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3.2" x14ac:dyDescent="0.25">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3.2" x14ac:dyDescent="0.25">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3.2" x14ac:dyDescent="0.25">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3.2" x14ac:dyDescent="0.25">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3.2" x14ac:dyDescent="0.25">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3.2" x14ac:dyDescent="0.25">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3.2" x14ac:dyDescent="0.25">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3.2" x14ac:dyDescent="0.25">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3.2" x14ac:dyDescent="0.25">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3.2" x14ac:dyDescent="0.25">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3.2" x14ac:dyDescent="0.25">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3.2" x14ac:dyDescent="0.25">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3.2" x14ac:dyDescent="0.25">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3.2" x14ac:dyDescent="0.25">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3.2" x14ac:dyDescent="0.25">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3.2" x14ac:dyDescent="0.25">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3.2" x14ac:dyDescent="0.25">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3.2" x14ac:dyDescent="0.25">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3.2" x14ac:dyDescent="0.25">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3.2" x14ac:dyDescent="0.25">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3.2" x14ac:dyDescent="0.25">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3.2" x14ac:dyDescent="0.25">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3.2" x14ac:dyDescent="0.25">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3.2" x14ac:dyDescent="0.25">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3.2" x14ac:dyDescent="0.25">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3.2" x14ac:dyDescent="0.25">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3.2" x14ac:dyDescent="0.25">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3.2" x14ac:dyDescent="0.25">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3.2" x14ac:dyDescent="0.25">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3.2" x14ac:dyDescent="0.25">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3.2" x14ac:dyDescent="0.25">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3.2" x14ac:dyDescent="0.25">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3.2" x14ac:dyDescent="0.25">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3.2" x14ac:dyDescent="0.25">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3.2" x14ac:dyDescent="0.25">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3.2" x14ac:dyDescent="0.25">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3.2" x14ac:dyDescent="0.25">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3.2" x14ac:dyDescent="0.25">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3.2" x14ac:dyDescent="0.25">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3.2" x14ac:dyDescent="0.25">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3.2" x14ac:dyDescent="0.25">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3.2" x14ac:dyDescent="0.25">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3.2" x14ac:dyDescent="0.25">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3.2" x14ac:dyDescent="0.25">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3.2" x14ac:dyDescent="0.25">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3.2" x14ac:dyDescent="0.25">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3.2" x14ac:dyDescent="0.25">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3.2" x14ac:dyDescent="0.25">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3.2" x14ac:dyDescent="0.25">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3.2" x14ac:dyDescent="0.25">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3.2" x14ac:dyDescent="0.25">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3.2" x14ac:dyDescent="0.25">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3.2" x14ac:dyDescent="0.25">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3.2" x14ac:dyDescent="0.25">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3.2" x14ac:dyDescent="0.25">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3.2" x14ac:dyDescent="0.25">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3.2" x14ac:dyDescent="0.25">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3.2" x14ac:dyDescent="0.25">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3.2" x14ac:dyDescent="0.25">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3.2" x14ac:dyDescent="0.25">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3.2" x14ac:dyDescent="0.25">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3.2" x14ac:dyDescent="0.25">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3.2" x14ac:dyDescent="0.25">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3.2" x14ac:dyDescent="0.25">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3.2" x14ac:dyDescent="0.25">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3.2" x14ac:dyDescent="0.25">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3.2" x14ac:dyDescent="0.25">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3.2" x14ac:dyDescent="0.25">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3.2" x14ac:dyDescent="0.25">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3.2" x14ac:dyDescent="0.25">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3.2" x14ac:dyDescent="0.25">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3.2" x14ac:dyDescent="0.25">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3.2" x14ac:dyDescent="0.25">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3.2" x14ac:dyDescent="0.25">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3.2" x14ac:dyDescent="0.25">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3.2" x14ac:dyDescent="0.25">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3.2" x14ac:dyDescent="0.25">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3.2" x14ac:dyDescent="0.25">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3.2" x14ac:dyDescent="0.25">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3.2" x14ac:dyDescent="0.25">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3.2" x14ac:dyDescent="0.25">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3.2" x14ac:dyDescent="0.25">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3.2" x14ac:dyDescent="0.25">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3.2" x14ac:dyDescent="0.25">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3.2" x14ac:dyDescent="0.25">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3.2" x14ac:dyDescent="0.25">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3.2" x14ac:dyDescent="0.25">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3.2" x14ac:dyDescent="0.25">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3.2" x14ac:dyDescent="0.25">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3.2" x14ac:dyDescent="0.25">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3.2" x14ac:dyDescent="0.25">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3.2" x14ac:dyDescent="0.25">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3.2" x14ac:dyDescent="0.25">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3.2" x14ac:dyDescent="0.25">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3.2" x14ac:dyDescent="0.25">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3.2" x14ac:dyDescent="0.25">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3.2" x14ac:dyDescent="0.25">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3.2" x14ac:dyDescent="0.25">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3.2" x14ac:dyDescent="0.25">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3.2" x14ac:dyDescent="0.25">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3.2" x14ac:dyDescent="0.25">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3.2" x14ac:dyDescent="0.25">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3.2" x14ac:dyDescent="0.25">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3.2" x14ac:dyDescent="0.25">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3.2" x14ac:dyDescent="0.25">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3.2" x14ac:dyDescent="0.25">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3.2" x14ac:dyDescent="0.25">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3.2" x14ac:dyDescent="0.25">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3.2" x14ac:dyDescent="0.25">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3.2" x14ac:dyDescent="0.25">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3.2" x14ac:dyDescent="0.25">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3.2" x14ac:dyDescent="0.25">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3.2" x14ac:dyDescent="0.25">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3.2" x14ac:dyDescent="0.25">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3.2" x14ac:dyDescent="0.25">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3.2" x14ac:dyDescent="0.25">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3.2" x14ac:dyDescent="0.25">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3.2" x14ac:dyDescent="0.25">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3.2" x14ac:dyDescent="0.25">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3.2" x14ac:dyDescent="0.25">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3.2" x14ac:dyDescent="0.25">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3.2" x14ac:dyDescent="0.25">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3.2" x14ac:dyDescent="0.25">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3.2" x14ac:dyDescent="0.25">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3.2" x14ac:dyDescent="0.25">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3.2" x14ac:dyDescent="0.25">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3.2" x14ac:dyDescent="0.25">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3.2" x14ac:dyDescent="0.25">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3.2" x14ac:dyDescent="0.25">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3.2" x14ac:dyDescent="0.25">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3.2" x14ac:dyDescent="0.25">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3.2" x14ac:dyDescent="0.25">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3.2" x14ac:dyDescent="0.25">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3.2" x14ac:dyDescent="0.25">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3.2" x14ac:dyDescent="0.25">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3.2" x14ac:dyDescent="0.25">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3.2" x14ac:dyDescent="0.25">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3.2" x14ac:dyDescent="0.25">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3.2" x14ac:dyDescent="0.25">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3.2" x14ac:dyDescent="0.25">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3.2" x14ac:dyDescent="0.25">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3.2" x14ac:dyDescent="0.25">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3.2" x14ac:dyDescent="0.25">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3.2" x14ac:dyDescent="0.25">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3.2" x14ac:dyDescent="0.25">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3.2" x14ac:dyDescent="0.25">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3.2" x14ac:dyDescent="0.25">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3.2" x14ac:dyDescent="0.25">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3.2" x14ac:dyDescent="0.25">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3.2" x14ac:dyDescent="0.25">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3.2" x14ac:dyDescent="0.25">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3.2" x14ac:dyDescent="0.25">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3.2" x14ac:dyDescent="0.25">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3.2" x14ac:dyDescent="0.25">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3.2" x14ac:dyDescent="0.25">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3.2" x14ac:dyDescent="0.25">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3.2" x14ac:dyDescent="0.25">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3.2" x14ac:dyDescent="0.25">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3.2" x14ac:dyDescent="0.25">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3.2" x14ac:dyDescent="0.25">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3.2" x14ac:dyDescent="0.25">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3.2" x14ac:dyDescent="0.25">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3.2" x14ac:dyDescent="0.25">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3.2" x14ac:dyDescent="0.25">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3.2" x14ac:dyDescent="0.25">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3.2" x14ac:dyDescent="0.25">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3.2" x14ac:dyDescent="0.25">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3.2" x14ac:dyDescent="0.25">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3.2" x14ac:dyDescent="0.25">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3.2" x14ac:dyDescent="0.25">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3.2" x14ac:dyDescent="0.25">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3.2" x14ac:dyDescent="0.25">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3.2" x14ac:dyDescent="0.25">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3.2" x14ac:dyDescent="0.25">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3.2" x14ac:dyDescent="0.25">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3.2" x14ac:dyDescent="0.25">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3.2" x14ac:dyDescent="0.25">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3.2" x14ac:dyDescent="0.25">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3.2" x14ac:dyDescent="0.25">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3.2" x14ac:dyDescent="0.25">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3.2" x14ac:dyDescent="0.25">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3.2" x14ac:dyDescent="0.25">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3.2" x14ac:dyDescent="0.25">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3.2" x14ac:dyDescent="0.25">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3.2" x14ac:dyDescent="0.25">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3.2" x14ac:dyDescent="0.25">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3.2" x14ac:dyDescent="0.25">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3.2" x14ac:dyDescent="0.25">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3.2" x14ac:dyDescent="0.25">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3.2" x14ac:dyDescent="0.25">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3.2" x14ac:dyDescent="0.25">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3.2" x14ac:dyDescent="0.25">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3.2" x14ac:dyDescent="0.25">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3.2" x14ac:dyDescent="0.25">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3.2" x14ac:dyDescent="0.25">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3.2" x14ac:dyDescent="0.25">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3.2" x14ac:dyDescent="0.25">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3.2" x14ac:dyDescent="0.25">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3.2" x14ac:dyDescent="0.25">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3.2" x14ac:dyDescent="0.25">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3.2" x14ac:dyDescent="0.25">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3.2" x14ac:dyDescent="0.25">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3.2" x14ac:dyDescent="0.25">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3.2" x14ac:dyDescent="0.25">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3.2" x14ac:dyDescent="0.25">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3.2" x14ac:dyDescent="0.25">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3.2" x14ac:dyDescent="0.25">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3.2" x14ac:dyDescent="0.25">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3.2" x14ac:dyDescent="0.25">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3.2" x14ac:dyDescent="0.25">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3.2" x14ac:dyDescent="0.25">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3.2" x14ac:dyDescent="0.25">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3.2" x14ac:dyDescent="0.25">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3.2" x14ac:dyDescent="0.25">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3.2" x14ac:dyDescent="0.25">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3.2" x14ac:dyDescent="0.25">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3.2" x14ac:dyDescent="0.25">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3.2" x14ac:dyDescent="0.25">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3.2" x14ac:dyDescent="0.25">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3.2" x14ac:dyDescent="0.25">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3.2" x14ac:dyDescent="0.25">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3.2" x14ac:dyDescent="0.25">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3.2" x14ac:dyDescent="0.25">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3.2" x14ac:dyDescent="0.25">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3.2" x14ac:dyDescent="0.25">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3.2" x14ac:dyDescent="0.25">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3.2" x14ac:dyDescent="0.25">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3.2" x14ac:dyDescent="0.25">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3.2" x14ac:dyDescent="0.25">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3.2" x14ac:dyDescent="0.25">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3.2" x14ac:dyDescent="0.25">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3.2" x14ac:dyDescent="0.25">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3.2" x14ac:dyDescent="0.25">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3.2" x14ac:dyDescent="0.25">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3.2" x14ac:dyDescent="0.25">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3.2" x14ac:dyDescent="0.25">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3.2" x14ac:dyDescent="0.25">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3.2" x14ac:dyDescent="0.25">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3.2" x14ac:dyDescent="0.25">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3.2" x14ac:dyDescent="0.25">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3.2" x14ac:dyDescent="0.25">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3.2" x14ac:dyDescent="0.25">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3.2" x14ac:dyDescent="0.25">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3.2" x14ac:dyDescent="0.25">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3.2" x14ac:dyDescent="0.25">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3.2" x14ac:dyDescent="0.25">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3.2" x14ac:dyDescent="0.25">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3.2" x14ac:dyDescent="0.25">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3.2" x14ac:dyDescent="0.25">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3.2" x14ac:dyDescent="0.25">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3.2" x14ac:dyDescent="0.25">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3.2" x14ac:dyDescent="0.25">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3.2" x14ac:dyDescent="0.25">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3.2" x14ac:dyDescent="0.25">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3.2" x14ac:dyDescent="0.25">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3.2" x14ac:dyDescent="0.25">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3.2" x14ac:dyDescent="0.25">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3.2" x14ac:dyDescent="0.25">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3.2" x14ac:dyDescent="0.25">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3.2" x14ac:dyDescent="0.25">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3.2" x14ac:dyDescent="0.25">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3.2" x14ac:dyDescent="0.25">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3.2" x14ac:dyDescent="0.25">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3.2" x14ac:dyDescent="0.25">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3.2" x14ac:dyDescent="0.25">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3.2" x14ac:dyDescent="0.25">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3.2" x14ac:dyDescent="0.25">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3.2" x14ac:dyDescent="0.25">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3.2" x14ac:dyDescent="0.25">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3.2" x14ac:dyDescent="0.25">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3.2" x14ac:dyDescent="0.25">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3.2" x14ac:dyDescent="0.25">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3.2" x14ac:dyDescent="0.25">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3.2" x14ac:dyDescent="0.25">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3.2" x14ac:dyDescent="0.25">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3.2" x14ac:dyDescent="0.25">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3.2" x14ac:dyDescent="0.25">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3.2" x14ac:dyDescent="0.25">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3.2" x14ac:dyDescent="0.25">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3.2" x14ac:dyDescent="0.25">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3.2" x14ac:dyDescent="0.25">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3.2" x14ac:dyDescent="0.25">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3.2" x14ac:dyDescent="0.25">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3.2" x14ac:dyDescent="0.25">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3.2" x14ac:dyDescent="0.25">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3.2" x14ac:dyDescent="0.25">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3.2" x14ac:dyDescent="0.25">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3.2" x14ac:dyDescent="0.25">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3.2" x14ac:dyDescent="0.25">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3.2" x14ac:dyDescent="0.25">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3.2" x14ac:dyDescent="0.25">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3.2" x14ac:dyDescent="0.25">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3.2" x14ac:dyDescent="0.25">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3.2" x14ac:dyDescent="0.25">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3.2" x14ac:dyDescent="0.25">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3.2" x14ac:dyDescent="0.25">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3.2" x14ac:dyDescent="0.25">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3.2" x14ac:dyDescent="0.25">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3.2" x14ac:dyDescent="0.25">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3.2" x14ac:dyDescent="0.25">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3.2" x14ac:dyDescent="0.25">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3.2" x14ac:dyDescent="0.25">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3.2" x14ac:dyDescent="0.25">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3.2" x14ac:dyDescent="0.25">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3.2" x14ac:dyDescent="0.25">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3.2" x14ac:dyDescent="0.25">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3.2" x14ac:dyDescent="0.25">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3.2" x14ac:dyDescent="0.25">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3.2" x14ac:dyDescent="0.25">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3.2" x14ac:dyDescent="0.25">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3.2" x14ac:dyDescent="0.25">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3.2" x14ac:dyDescent="0.25">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3.2" x14ac:dyDescent="0.25">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3.2" x14ac:dyDescent="0.25">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3.2" x14ac:dyDescent="0.25">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3.2" x14ac:dyDescent="0.25">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3.2" x14ac:dyDescent="0.25">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3.2" x14ac:dyDescent="0.25">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3.2" x14ac:dyDescent="0.25">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3.2" x14ac:dyDescent="0.25">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3.2" x14ac:dyDescent="0.25">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3.2" x14ac:dyDescent="0.25">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3.2" x14ac:dyDescent="0.25">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3.2" x14ac:dyDescent="0.25">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3.2" x14ac:dyDescent="0.25">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3.2" x14ac:dyDescent="0.25">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3.2" x14ac:dyDescent="0.25">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3.2" x14ac:dyDescent="0.25">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3.2" x14ac:dyDescent="0.25">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3.2" x14ac:dyDescent="0.25">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3.2" x14ac:dyDescent="0.25">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3.2" x14ac:dyDescent="0.25">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3.2" x14ac:dyDescent="0.25">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3.2" x14ac:dyDescent="0.25">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3.2" x14ac:dyDescent="0.25">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3.2" x14ac:dyDescent="0.25">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3.2" x14ac:dyDescent="0.25">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3.2" x14ac:dyDescent="0.25">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3.2" x14ac:dyDescent="0.25">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3.2" x14ac:dyDescent="0.25">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3.2" x14ac:dyDescent="0.25">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3.2" x14ac:dyDescent="0.25">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3.2" x14ac:dyDescent="0.25">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3.2" x14ac:dyDescent="0.25">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3.2" x14ac:dyDescent="0.25">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3.2" x14ac:dyDescent="0.25">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3.2" x14ac:dyDescent="0.25">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3.2" x14ac:dyDescent="0.25">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3.2" x14ac:dyDescent="0.25">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3.2" x14ac:dyDescent="0.25">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3.2" x14ac:dyDescent="0.25">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3.2" x14ac:dyDescent="0.25">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3.2" x14ac:dyDescent="0.25">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3.2" x14ac:dyDescent="0.25">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3.2" x14ac:dyDescent="0.25">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3.2" x14ac:dyDescent="0.25">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3.2" x14ac:dyDescent="0.25">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3.2" x14ac:dyDescent="0.25">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3.2" x14ac:dyDescent="0.25">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3.2" x14ac:dyDescent="0.25">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3.2" x14ac:dyDescent="0.25">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3.2" x14ac:dyDescent="0.25">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3.2" x14ac:dyDescent="0.25">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3.2" x14ac:dyDescent="0.25">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3.2" x14ac:dyDescent="0.25">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3.2" x14ac:dyDescent="0.25">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3.2" x14ac:dyDescent="0.25">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3.2" x14ac:dyDescent="0.25">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3.2" x14ac:dyDescent="0.25">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3.2" x14ac:dyDescent="0.25">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3.2" x14ac:dyDescent="0.25">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3.2" x14ac:dyDescent="0.25">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3.2" x14ac:dyDescent="0.25">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3.2" x14ac:dyDescent="0.25">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3.2" x14ac:dyDescent="0.25">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3.2" x14ac:dyDescent="0.25">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3.2" x14ac:dyDescent="0.25">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3.2" x14ac:dyDescent="0.25">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3.2" x14ac:dyDescent="0.25">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3.2" x14ac:dyDescent="0.25">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3.2" x14ac:dyDescent="0.25">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3.2" x14ac:dyDescent="0.25">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3.2" x14ac:dyDescent="0.25">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3.2" x14ac:dyDescent="0.25">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3.2" x14ac:dyDescent="0.25">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3.2" x14ac:dyDescent="0.25">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3.2" x14ac:dyDescent="0.25">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3.2" x14ac:dyDescent="0.25">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3.2" x14ac:dyDescent="0.25">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3.2" x14ac:dyDescent="0.25">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3.2" x14ac:dyDescent="0.25">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3.2" x14ac:dyDescent="0.25">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3.2" x14ac:dyDescent="0.25">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3.2" x14ac:dyDescent="0.25">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3.2" x14ac:dyDescent="0.25">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3.2" x14ac:dyDescent="0.25">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3.2" x14ac:dyDescent="0.25">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3.2" x14ac:dyDescent="0.25">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3.2" x14ac:dyDescent="0.25">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3.2" x14ac:dyDescent="0.25">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3.2" x14ac:dyDescent="0.25">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3.2" x14ac:dyDescent="0.25">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3.2" x14ac:dyDescent="0.25">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3.2" x14ac:dyDescent="0.25">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3.2" x14ac:dyDescent="0.25">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3.2" x14ac:dyDescent="0.25">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3.2" x14ac:dyDescent="0.25">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3.2" x14ac:dyDescent="0.25">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3.2" x14ac:dyDescent="0.25">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3.2" x14ac:dyDescent="0.25">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3.2" x14ac:dyDescent="0.25">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3.2" x14ac:dyDescent="0.25">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3.2" x14ac:dyDescent="0.25">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3.2" x14ac:dyDescent="0.25">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3.2" x14ac:dyDescent="0.25">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3.2" x14ac:dyDescent="0.25">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3.2" x14ac:dyDescent="0.25">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3.2" x14ac:dyDescent="0.25">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3.2" x14ac:dyDescent="0.25">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3.2" x14ac:dyDescent="0.25">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3.2" x14ac:dyDescent="0.25">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3.2" x14ac:dyDescent="0.25">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3.2" x14ac:dyDescent="0.25">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3.2" x14ac:dyDescent="0.25">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3.2" x14ac:dyDescent="0.25">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3.2" x14ac:dyDescent="0.25">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3.2" x14ac:dyDescent="0.25">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3.2" x14ac:dyDescent="0.25">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3.2" x14ac:dyDescent="0.25">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3.2" x14ac:dyDescent="0.25">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3.2" x14ac:dyDescent="0.25">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3.2" x14ac:dyDescent="0.25">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47" activePane="bottomLeft" state="frozen"/>
      <selection pane="bottomLeft"/>
    </sheetView>
  </sheetViews>
  <sheetFormatPr defaultColWidth="14.44140625" defaultRowHeight="15.75" customHeight="1" x14ac:dyDescent="0.25"/>
  <cols>
    <col min="1" max="1" width="25.5546875" customWidth="1"/>
    <col min="2" max="2" width="8.109375" customWidth="1"/>
    <col min="3" max="3" width="27.88671875" customWidth="1"/>
    <col min="4" max="5" width="10.88671875" customWidth="1"/>
    <col min="6" max="6" width="22.33203125" customWidth="1"/>
    <col min="7" max="7" width="16" customWidth="1"/>
    <col min="8" max="8" width="17.88671875" customWidth="1"/>
    <col min="9" max="9" width="9.109375" customWidth="1"/>
    <col min="10" max="10" width="21.5546875" customWidth="1"/>
  </cols>
  <sheetData>
    <row r="1" spans="1:30" ht="15.75" customHeight="1" x14ac:dyDescent="0.25">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5">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5">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5">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5">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5">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5">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5">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5">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5">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5">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5">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5">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5">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5">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5">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5">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5">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5">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5">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5">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5">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5">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5">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5">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5">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5">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5">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5">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5">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5">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3.2" x14ac:dyDescent="0.25">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3.2" x14ac:dyDescent="0.25">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3.2" x14ac:dyDescent="0.25">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3.2" x14ac:dyDescent="0.25">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3.2" x14ac:dyDescent="0.25">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3.2" x14ac:dyDescent="0.25">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3.2" x14ac:dyDescent="0.25">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3.2" x14ac:dyDescent="0.25">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3.2" x14ac:dyDescent="0.25">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3.2" x14ac:dyDescent="0.25">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3.2" x14ac:dyDescent="0.25">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3.2" x14ac:dyDescent="0.25">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3.2" x14ac:dyDescent="0.25">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3.2" x14ac:dyDescent="0.25">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3.2" x14ac:dyDescent="0.25">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3.2" x14ac:dyDescent="0.25">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3.2" x14ac:dyDescent="0.25">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3.2" x14ac:dyDescent="0.25">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3.2" x14ac:dyDescent="0.25">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3.2" x14ac:dyDescent="0.25">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3.2" x14ac:dyDescent="0.25">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3.2" x14ac:dyDescent="0.25">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3.2" x14ac:dyDescent="0.25">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3.2" x14ac:dyDescent="0.25">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3.2" x14ac:dyDescent="0.25">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3.2" x14ac:dyDescent="0.25">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3.2" x14ac:dyDescent="0.25">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3.2" x14ac:dyDescent="0.25">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3.2" x14ac:dyDescent="0.25">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3.2" x14ac:dyDescent="0.25">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3.2" x14ac:dyDescent="0.25">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3.2" x14ac:dyDescent="0.25">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3.2" x14ac:dyDescent="0.25">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3.2" x14ac:dyDescent="0.25">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3.2" x14ac:dyDescent="0.25">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3.2" x14ac:dyDescent="0.25">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3.2" x14ac:dyDescent="0.25">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3.2" x14ac:dyDescent="0.25">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3.2" x14ac:dyDescent="0.25">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3.2" x14ac:dyDescent="0.25">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3.2" x14ac:dyDescent="0.25">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3.2" x14ac:dyDescent="0.25">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3.2" x14ac:dyDescent="0.25">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3.2" x14ac:dyDescent="0.25">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3.2" x14ac:dyDescent="0.25">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3.2" x14ac:dyDescent="0.25">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3.2" x14ac:dyDescent="0.25">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3.2" x14ac:dyDescent="0.25">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3.2" x14ac:dyDescent="0.25">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3.2" x14ac:dyDescent="0.25">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3.2" x14ac:dyDescent="0.25">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3.2" x14ac:dyDescent="0.25">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3.2" x14ac:dyDescent="0.25">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3.2" x14ac:dyDescent="0.25">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3.2" x14ac:dyDescent="0.25">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3.2" x14ac:dyDescent="0.25">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3.2" x14ac:dyDescent="0.25">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3.2" x14ac:dyDescent="0.25">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3.2" x14ac:dyDescent="0.25">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3.2" x14ac:dyDescent="0.25">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3.2" x14ac:dyDescent="0.25">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3.2" x14ac:dyDescent="0.25">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3.2" x14ac:dyDescent="0.25">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3.2" x14ac:dyDescent="0.25">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3.2" x14ac:dyDescent="0.25">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3.2" x14ac:dyDescent="0.25">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3.2" x14ac:dyDescent="0.25">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3.2" x14ac:dyDescent="0.25">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3.2" x14ac:dyDescent="0.25">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3.2" x14ac:dyDescent="0.25">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3.2" x14ac:dyDescent="0.25">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3.2" x14ac:dyDescent="0.25">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3.2" x14ac:dyDescent="0.25">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3.2" x14ac:dyDescent="0.25">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3.2" x14ac:dyDescent="0.25">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3.2" x14ac:dyDescent="0.25">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3.2" x14ac:dyDescent="0.25">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3.2" x14ac:dyDescent="0.25">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3.2" x14ac:dyDescent="0.25">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3.2" x14ac:dyDescent="0.25">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3.2" x14ac:dyDescent="0.25">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3.2" x14ac:dyDescent="0.25">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3.2" x14ac:dyDescent="0.25">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3.2" x14ac:dyDescent="0.25">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3.2" x14ac:dyDescent="0.25">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3.2" x14ac:dyDescent="0.25">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3.2" x14ac:dyDescent="0.25">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3.2" x14ac:dyDescent="0.25">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3.2" x14ac:dyDescent="0.25">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3.2" x14ac:dyDescent="0.25">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3.2" x14ac:dyDescent="0.25">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3.2" x14ac:dyDescent="0.25">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3.2" x14ac:dyDescent="0.25">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3.2" x14ac:dyDescent="0.25">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3.2" x14ac:dyDescent="0.25">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3.2" x14ac:dyDescent="0.25">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3.2" x14ac:dyDescent="0.25">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3.2" x14ac:dyDescent="0.25">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3.2" x14ac:dyDescent="0.25">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3.2" x14ac:dyDescent="0.25">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3.2" x14ac:dyDescent="0.25">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3.2" x14ac:dyDescent="0.25">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3.2" x14ac:dyDescent="0.25">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3.2" x14ac:dyDescent="0.25">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3.2" x14ac:dyDescent="0.25">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3.2" x14ac:dyDescent="0.25">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3.2" x14ac:dyDescent="0.25">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3.2" x14ac:dyDescent="0.25">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3.2" x14ac:dyDescent="0.25">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3.2" x14ac:dyDescent="0.25">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3.2" x14ac:dyDescent="0.25">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3.2" x14ac:dyDescent="0.25">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3.2" x14ac:dyDescent="0.25">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3.2" x14ac:dyDescent="0.25">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3.2" x14ac:dyDescent="0.25">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3.2" x14ac:dyDescent="0.25">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3.2" x14ac:dyDescent="0.25">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3.2" x14ac:dyDescent="0.25">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3.2" x14ac:dyDescent="0.25">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3.2" x14ac:dyDescent="0.25">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3.2" x14ac:dyDescent="0.25">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3.2" x14ac:dyDescent="0.25">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3.2" x14ac:dyDescent="0.25">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3.2" x14ac:dyDescent="0.25">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3.2" x14ac:dyDescent="0.25">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3.2" x14ac:dyDescent="0.25">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3.2" x14ac:dyDescent="0.25">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3.2" x14ac:dyDescent="0.25">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3.2" x14ac:dyDescent="0.25">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3.2" x14ac:dyDescent="0.25">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3.2" x14ac:dyDescent="0.25">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3.2" x14ac:dyDescent="0.25">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3.2" x14ac:dyDescent="0.25">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3.2" x14ac:dyDescent="0.25">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3.2" x14ac:dyDescent="0.25">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3.2" x14ac:dyDescent="0.25">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3.2" x14ac:dyDescent="0.25">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3.2" x14ac:dyDescent="0.25">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3.2" x14ac:dyDescent="0.25">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3.2" x14ac:dyDescent="0.25">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3.2" x14ac:dyDescent="0.25">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3.2" x14ac:dyDescent="0.25">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3.2" x14ac:dyDescent="0.25">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3.2" x14ac:dyDescent="0.25">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3.2" x14ac:dyDescent="0.25">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3.2" x14ac:dyDescent="0.25">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3.2" x14ac:dyDescent="0.25">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3.2" x14ac:dyDescent="0.25">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3.2" x14ac:dyDescent="0.25">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3.2" x14ac:dyDescent="0.25">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3.2" x14ac:dyDescent="0.25">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3.2" x14ac:dyDescent="0.25">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3.2" x14ac:dyDescent="0.25">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3.2" x14ac:dyDescent="0.25">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3.2" x14ac:dyDescent="0.25">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3.2" x14ac:dyDescent="0.25">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3.2" x14ac:dyDescent="0.25">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3.2" x14ac:dyDescent="0.25">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3.2" x14ac:dyDescent="0.25">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3.2" x14ac:dyDescent="0.25">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3.2" x14ac:dyDescent="0.25">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3.2" x14ac:dyDescent="0.25">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3.2" x14ac:dyDescent="0.25">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3.2" x14ac:dyDescent="0.25">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3.2" x14ac:dyDescent="0.25">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3.2" x14ac:dyDescent="0.25">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3.2" x14ac:dyDescent="0.25">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3.2" x14ac:dyDescent="0.25">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3.2" x14ac:dyDescent="0.25">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3.2" x14ac:dyDescent="0.25">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3.2" x14ac:dyDescent="0.25">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3.2" x14ac:dyDescent="0.25">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3.2" x14ac:dyDescent="0.25">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3.2" x14ac:dyDescent="0.25">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3.2" x14ac:dyDescent="0.25">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3.2" x14ac:dyDescent="0.25">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3.2" x14ac:dyDescent="0.25">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3.2" x14ac:dyDescent="0.25">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3.2" x14ac:dyDescent="0.25">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3.2" x14ac:dyDescent="0.25">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3.2" x14ac:dyDescent="0.25">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3.2" x14ac:dyDescent="0.25">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3.2" x14ac:dyDescent="0.25">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3.2" x14ac:dyDescent="0.25">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3.2" x14ac:dyDescent="0.25">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3.2" x14ac:dyDescent="0.25">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3.2" x14ac:dyDescent="0.25">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3.2" x14ac:dyDescent="0.25">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3.2" x14ac:dyDescent="0.25">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3.2" x14ac:dyDescent="0.25">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3.2" x14ac:dyDescent="0.25">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3.2" x14ac:dyDescent="0.25">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3.2" x14ac:dyDescent="0.25">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3.2" x14ac:dyDescent="0.25">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3.2" x14ac:dyDescent="0.25">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3.2" x14ac:dyDescent="0.25">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3.2" x14ac:dyDescent="0.25">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3.2" x14ac:dyDescent="0.25">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3.2" x14ac:dyDescent="0.25">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3.2" x14ac:dyDescent="0.25">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3.2" x14ac:dyDescent="0.25">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3.2" x14ac:dyDescent="0.25">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3.2" x14ac:dyDescent="0.25">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3.2" x14ac:dyDescent="0.25">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3.2" x14ac:dyDescent="0.25">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3.2" x14ac:dyDescent="0.25">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3.2" x14ac:dyDescent="0.25">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3.2" x14ac:dyDescent="0.25">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3.2" x14ac:dyDescent="0.25">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3.2" x14ac:dyDescent="0.25">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3.2" x14ac:dyDescent="0.25">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3.2" x14ac:dyDescent="0.25">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3.2" x14ac:dyDescent="0.25">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3.2" x14ac:dyDescent="0.25">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3.2" x14ac:dyDescent="0.25">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3.2" x14ac:dyDescent="0.25">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3.2" x14ac:dyDescent="0.25">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3.2" x14ac:dyDescent="0.25">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3.2" x14ac:dyDescent="0.25">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3.2" x14ac:dyDescent="0.25">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3.2" x14ac:dyDescent="0.25">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3.2" x14ac:dyDescent="0.25">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3.2" x14ac:dyDescent="0.25">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3.2" x14ac:dyDescent="0.25">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3.2" x14ac:dyDescent="0.25">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3.2" x14ac:dyDescent="0.25">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3.2" x14ac:dyDescent="0.25">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3.2" x14ac:dyDescent="0.25">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3.2" x14ac:dyDescent="0.25">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3.2" x14ac:dyDescent="0.25">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3.2" x14ac:dyDescent="0.25">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3.2" x14ac:dyDescent="0.25">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3.2" x14ac:dyDescent="0.25">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3.2" x14ac:dyDescent="0.25">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3.2" x14ac:dyDescent="0.25">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3.2" x14ac:dyDescent="0.25">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3.2" x14ac:dyDescent="0.25">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3.2" x14ac:dyDescent="0.25">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3.2" x14ac:dyDescent="0.25">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3.2" x14ac:dyDescent="0.25">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3.2" x14ac:dyDescent="0.25">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3.2" x14ac:dyDescent="0.25">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3.2" x14ac:dyDescent="0.25">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3.2" x14ac:dyDescent="0.25">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3.2" x14ac:dyDescent="0.25">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3.2" x14ac:dyDescent="0.25">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3.2" x14ac:dyDescent="0.25">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3.2" x14ac:dyDescent="0.25">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3.2" x14ac:dyDescent="0.25">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3.2" x14ac:dyDescent="0.25">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3.2" x14ac:dyDescent="0.25">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3.2" x14ac:dyDescent="0.25">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3.2" x14ac:dyDescent="0.25">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3.2" x14ac:dyDescent="0.25">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3.2" x14ac:dyDescent="0.25">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3.2" x14ac:dyDescent="0.25">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3.2" x14ac:dyDescent="0.25">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3.2" x14ac:dyDescent="0.25">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3.2" x14ac:dyDescent="0.25">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3.2" x14ac:dyDescent="0.25">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3.2" x14ac:dyDescent="0.25">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3.2" x14ac:dyDescent="0.25">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3.2" x14ac:dyDescent="0.25">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3.2" x14ac:dyDescent="0.25">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3.2" x14ac:dyDescent="0.25">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3.2" x14ac:dyDescent="0.25">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3.2" x14ac:dyDescent="0.25">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3.2" x14ac:dyDescent="0.25">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3.2" x14ac:dyDescent="0.25">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3.2" x14ac:dyDescent="0.25">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3.2" x14ac:dyDescent="0.25">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3.2" x14ac:dyDescent="0.25">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3.2" x14ac:dyDescent="0.25">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3.2" x14ac:dyDescent="0.25">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3.2" x14ac:dyDescent="0.25">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3.2" x14ac:dyDescent="0.25">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3.2" x14ac:dyDescent="0.25">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3.2" x14ac:dyDescent="0.25">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3.2" x14ac:dyDescent="0.25">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3.2" x14ac:dyDescent="0.25">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3.2" x14ac:dyDescent="0.25">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3.2" x14ac:dyDescent="0.25">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3.2" x14ac:dyDescent="0.25">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3.2" x14ac:dyDescent="0.25">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3.2" x14ac:dyDescent="0.25">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3.2" x14ac:dyDescent="0.25">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3.2" x14ac:dyDescent="0.25">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3.2" x14ac:dyDescent="0.25">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3.2" x14ac:dyDescent="0.25">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3.2" x14ac:dyDescent="0.25">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3.2" x14ac:dyDescent="0.25">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3.2" x14ac:dyDescent="0.25">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3.2" x14ac:dyDescent="0.25">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3.2" x14ac:dyDescent="0.25">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3.2" x14ac:dyDescent="0.25">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3.2" x14ac:dyDescent="0.25">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3.2" x14ac:dyDescent="0.25">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3.2" x14ac:dyDescent="0.25">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3.2" x14ac:dyDescent="0.25">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3.2" x14ac:dyDescent="0.25">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3.2" x14ac:dyDescent="0.25">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3.2" x14ac:dyDescent="0.25">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3.2" x14ac:dyDescent="0.25">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3.2" x14ac:dyDescent="0.25">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3.2" x14ac:dyDescent="0.25">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3.2" x14ac:dyDescent="0.25">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3.2" x14ac:dyDescent="0.25">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3.2" x14ac:dyDescent="0.25">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3.2" x14ac:dyDescent="0.25">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3.2" x14ac:dyDescent="0.25">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3.2" x14ac:dyDescent="0.25">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3.2" x14ac:dyDescent="0.25">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3.2" x14ac:dyDescent="0.25">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3.2" x14ac:dyDescent="0.25">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3.2" x14ac:dyDescent="0.25">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3.2" x14ac:dyDescent="0.25">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3.2" x14ac:dyDescent="0.25">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3.2" x14ac:dyDescent="0.25">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3.2" x14ac:dyDescent="0.25">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3.2" x14ac:dyDescent="0.25">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3.2" x14ac:dyDescent="0.25">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3.2" x14ac:dyDescent="0.25">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3.2" x14ac:dyDescent="0.25">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3.2" x14ac:dyDescent="0.25">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3.2" x14ac:dyDescent="0.25">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3.2" x14ac:dyDescent="0.25">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3.2" x14ac:dyDescent="0.25">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3.2" x14ac:dyDescent="0.25">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3.2" x14ac:dyDescent="0.25">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3.2" x14ac:dyDescent="0.25">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3.2" x14ac:dyDescent="0.25">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3.2" x14ac:dyDescent="0.25">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3.2" x14ac:dyDescent="0.25">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3.2" x14ac:dyDescent="0.25">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3.2" x14ac:dyDescent="0.25">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3.2" x14ac:dyDescent="0.25">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3.2" x14ac:dyDescent="0.25">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3.2" x14ac:dyDescent="0.25">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3.2" x14ac:dyDescent="0.25">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3.2" x14ac:dyDescent="0.25">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3.2" x14ac:dyDescent="0.25">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3.2" x14ac:dyDescent="0.25">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3.2" x14ac:dyDescent="0.25">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3.2" x14ac:dyDescent="0.25">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3.2" x14ac:dyDescent="0.25">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3.2" x14ac:dyDescent="0.25">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3.2" x14ac:dyDescent="0.25">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3.2" x14ac:dyDescent="0.25">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3.2" x14ac:dyDescent="0.25">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3.2" x14ac:dyDescent="0.25">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3.2" x14ac:dyDescent="0.25">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3.2" x14ac:dyDescent="0.25">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3.2" x14ac:dyDescent="0.25">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3.2" x14ac:dyDescent="0.25">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3.2" x14ac:dyDescent="0.25">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3.2" x14ac:dyDescent="0.25">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3.2" x14ac:dyDescent="0.25">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3.2" x14ac:dyDescent="0.25">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3.2" x14ac:dyDescent="0.25">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3.2" x14ac:dyDescent="0.25">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3.2" x14ac:dyDescent="0.25">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3.2" x14ac:dyDescent="0.25">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3.2" x14ac:dyDescent="0.25">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3.2" x14ac:dyDescent="0.25">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3.2" x14ac:dyDescent="0.25">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3.2" x14ac:dyDescent="0.25">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3.2" x14ac:dyDescent="0.25">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3.2" x14ac:dyDescent="0.25">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3.2" x14ac:dyDescent="0.25">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3.2" x14ac:dyDescent="0.25">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3.2" x14ac:dyDescent="0.25">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3.2" x14ac:dyDescent="0.25">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3.2" x14ac:dyDescent="0.25">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3.2" x14ac:dyDescent="0.25">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3.2" x14ac:dyDescent="0.25">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3.2" x14ac:dyDescent="0.25">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3.2" x14ac:dyDescent="0.25">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3.2" x14ac:dyDescent="0.25">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3.2" x14ac:dyDescent="0.25">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3.2" x14ac:dyDescent="0.25">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3.2" x14ac:dyDescent="0.25">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3.2" x14ac:dyDescent="0.25">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3.2" x14ac:dyDescent="0.25">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3.2" x14ac:dyDescent="0.25">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3.2" x14ac:dyDescent="0.25">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3.2" x14ac:dyDescent="0.25">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3.2" x14ac:dyDescent="0.25">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3.2" x14ac:dyDescent="0.25">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3.2" x14ac:dyDescent="0.25">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3.2" x14ac:dyDescent="0.25">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3.2" x14ac:dyDescent="0.25">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3.2" x14ac:dyDescent="0.25">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3.2" x14ac:dyDescent="0.25">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3.2" x14ac:dyDescent="0.25">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3.2" x14ac:dyDescent="0.25">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3.2" x14ac:dyDescent="0.25">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3.2" x14ac:dyDescent="0.25">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3.2" x14ac:dyDescent="0.25">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3.2" x14ac:dyDescent="0.25">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3.2" x14ac:dyDescent="0.25">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3.2" x14ac:dyDescent="0.25">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3.2" x14ac:dyDescent="0.25">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3.2" x14ac:dyDescent="0.25">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3.2" x14ac:dyDescent="0.25">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3.2" x14ac:dyDescent="0.25">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3.2" x14ac:dyDescent="0.25">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3.2" x14ac:dyDescent="0.25">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3.2" x14ac:dyDescent="0.25">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3.2" x14ac:dyDescent="0.25">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3.2" x14ac:dyDescent="0.25">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3.2" x14ac:dyDescent="0.25">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3.2" x14ac:dyDescent="0.25">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3.2" x14ac:dyDescent="0.25">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3.2" x14ac:dyDescent="0.25">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3.2" x14ac:dyDescent="0.25">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3.2" x14ac:dyDescent="0.25">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3.2" x14ac:dyDescent="0.25">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3.2" x14ac:dyDescent="0.25">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3.2" x14ac:dyDescent="0.25">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3.2" x14ac:dyDescent="0.25">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3.2" x14ac:dyDescent="0.25">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3.2" x14ac:dyDescent="0.25">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3.2" x14ac:dyDescent="0.25">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3.2" x14ac:dyDescent="0.25">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3.2" x14ac:dyDescent="0.25">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3.2" x14ac:dyDescent="0.25">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3.2" x14ac:dyDescent="0.25">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3.2" x14ac:dyDescent="0.25">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3.2" x14ac:dyDescent="0.25">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3.2" x14ac:dyDescent="0.25">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3.2" x14ac:dyDescent="0.25">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3.2" x14ac:dyDescent="0.25">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3.2" x14ac:dyDescent="0.25">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3.2" x14ac:dyDescent="0.25">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3.2" x14ac:dyDescent="0.25">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3.2" x14ac:dyDescent="0.25">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3.2" x14ac:dyDescent="0.25">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3.2" x14ac:dyDescent="0.25">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3.2" x14ac:dyDescent="0.25">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3.2" x14ac:dyDescent="0.25">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3.2" x14ac:dyDescent="0.25">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3.2" x14ac:dyDescent="0.25">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3.2" x14ac:dyDescent="0.25">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3.2" x14ac:dyDescent="0.25">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3.2" x14ac:dyDescent="0.25">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3.2" x14ac:dyDescent="0.25">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3.2" x14ac:dyDescent="0.25">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3.2" x14ac:dyDescent="0.25">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3.2" x14ac:dyDescent="0.25">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3.2" x14ac:dyDescent="0.25">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3.2" x14ac:dyDescent="0.25">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3.2" x14ac:dyDescent="0.25">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3.2" x14ac:dyDescent="0.25">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3.2" x14ac:dyDescent="0.25">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3.2" x14ac:dyDescent="0.25">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3.2" x14ac:dyDescent="0.25">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3.2" x14ac:dyDescent="0.25">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3.2" x14ac:dyDescent="0.25">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3.2" x14ac:dyDescent="0.25">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3.2" x14ac:dyDescent="0.25">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3.2" x14ac:dyDescent="0.25">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3.2" x14ac:dyDescent="0.25">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3.2" x14ac:dyDescent="0.25">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3.2" x14ac:dyDescent="0.25">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3.2" x14ac:dyDescent="0.25">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3.2" x14ac:dyDescent="0.25">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3.2" x14ac:dyDescent="0.25">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3.2" x14ac:dyDescent="0.25">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3.2" x14ac:dyDescent="0.25">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3.2" x14ac:dyDescent="0.25">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3.2" x14ac:dyDescent="0.25">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3.2" x14ac:dyDescent="0.25">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3.2" x14ac:dyDescent="0.25">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3.2" x14ac:dyDescent="0.25">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3.2" x14ac:dyDescent="0.25">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3.2" x14ac:dyDescent="0.25">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3.2" x14ac:dyDescent="0.25">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3.2" x14ac:dyDescent="0.25">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3.2" x14ac:dyDescent="0.25">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3.2" x14ac:dyDescent="0.25">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3.2" x14ac:dyDescent="0.25">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3.2" x14ac:dyDescent="0.25">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3.2" x14ac:dyDescent="0.25">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3.2" x14ac:dyDescent="0.25">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3.2" x14ac:dyDescent="0.25">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3.2" x14ac:dyDescent="0.25">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3.2" x14ac:dyDescent="0.25">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3.2" x14ac:dyDescent="0.25">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3.2" x14ac:dyDescent="0.25">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3.2" x14ac:dyDescent="0.25">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3.2" x14ac:dyDescent="0.25">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3.2" x14ac:dyDescent="0.25">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3.2" x14ac:dyDescent="0.25">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3.2" x14ac:dyDescent="0.25">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3.2" x14ac:dyDescent="0.25">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3.2" x14ac:dyDescent="0.25">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3.2" x14ac:dyDescent="0.25">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3.2" x14ac:dyDescent="0.25">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3.2" x14ac:dyDescent="0.25">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3.2" x14ac:dyDescent="0.25">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3.2" x14ac:dyDescent="0.25">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3.2" x14ac:dyDescent="0.25">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3.2" x14ac:dyDescent="0.25">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3.2" x14ac:dyDescent="0.25">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3.2" x14ac:dyDescent="0.25">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3.2" x14ac:dyDescent="0.25">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3.2" x14ac:dyDescent="0.25">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3.2" x14ac:dyDescent="0.25">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3.2" x14ac:dyDescent="0.25">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3.2" x14ac:dyDescent="0.25">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3.2" x14ac:dyDescent="0.25">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3.2" x14ac:dyDescent="0.25">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3.2" x14ac:dyDescent="0.25">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3.2" x14ac:dyDescent="0.25">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3.2" x14ac:dyDescent="0.25">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3.2" x14ac:dyDescent="0.25">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3.2" x14ac:dyDescent="0.25">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3.2" x14ac:dyDescent="0.25">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3.2" x14ac:dyDescent="0.25">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3.2" x14ac:dyDescent="0.25">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3.2" x14ac:dyDescent="0.25">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3.2" x14ac:dyDescent="0.25">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3.2" x14ac:dyDescent="0.25">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3.2" x14ac:dyDescent="0.25">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3.2" x14ac:dyDescent="0.25">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3.2" x14ac:dyDescent="0.25">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3.2" x14ac:dyDescent="0.25">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3.2" x14ac:dyDescent="0.25">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3.2" x14ac:dyDescent="0.25">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3.2" x14ac:dyDescent="0.25">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3.2" x14ac:dyDescent="0.25">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3.2" x14ac:dyDescent="0.25">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3.2" x14ac:dyDescent="0.25">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3.2" x14ac:dyDescent="0.25">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3.2" x14ac:dyDescent="0.25">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3.2" x14ac:dyDescent="0.25">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3.2" x14ac:dyDescent="0.25">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3.2" x14ac:dyDescent="0.25">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3.2" x14ac:dyDescent="0.25">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3.2" x14ac:dyDescent="0.25">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3.2" x14ac:dyDescent="0.25">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3.2" x14ac:dyDescent="0.25">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3.2" x14ac:dyDescent="0.25">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3.2" x14ac:dyDescent="0.25">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3.2" x14ac:dyDescent="0.25">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3.2" x14ac:dyDescent="0.25">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3.2" x14ac:dyDescent="0.25">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3.2" x14ac:dyDescent="0.25">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3.2" x14ac:dyDescent="0.25">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3.2" x14ac:dyDescent="0.25">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3.2" x14ac:dyDescent="0.25">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3.2" x14ac:dyDescent="0.25">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3.2" x14ac:dyDescent="0.25">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3.2" x14ac:dyDescent="0.25">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3.2" x14ac:dyDescent="0.25">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3.2" x14ac:dyDescent="0.25">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3.2" x14ac:dyDescent="0.25">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3.2" x14ac:dyDescent="0.25">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3.2" x14ac:dyDescent="0.25">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3.2" x14ac:dyDescent="0.25">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3.2" x14ac:dyDescent="0.25">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3.2" x14ac:dyDescent="0.25">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3.2" x14ac:dyDescent="0.25">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3.2" x14ac:dyDescent="0.25">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3.2" x14ac:dyDescent="0.25">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3.2" x14ac:dyDescent="0.25">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3.2" x14ac:dyDescent="0.25">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3.2" x14ac:dyDescent="0.25">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3.2" x14ac:dyDescent="0.25">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3.2" x14ac:dyDescent="0.25">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3.2" x14ac:dyDescent="0.25">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3.2" x14ac:dyDescent="0.25">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3.2" x14ac:dyDescent="0.25">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3.2" x14ac:dyDescent="0.25">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3.2" x14ac:dyDescent="0.25">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3.2" x14ac:dyDescent="0.25">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3.2" x14ac:dyDescent="0.25">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3.2" x14ac:dyDescent="0.25">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3.2" x14ac:dyDescent="0.25">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3.2" x14ac:dyDescent="0.25">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3.2" x14ac:dyDescent="0.25">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3.2" x14ac:dyDescent="0.25">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3.2" x14ac:dyDescent="0.25">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3.2" x14ac:dyDescent="0.25">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3.2" x14ac:dyDescent="0.25">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3.2" x14ac:dyDescent="0.25">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3.2" x14ac:dyDescent="0.25">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3.2" x14ac:dyDescent="0.25">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3.2" x14ac:dyDescent="0.25">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3.2" x14ac:dyDescent="0.25">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3.2" x14ac:dyDescent="0.25">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3.2" x14ac:dyDescent="0.25">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3.2" x14ac:dyDescent="0.25">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3.2" x14ac:dyDescent="0.25">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3.2" x14ac:dyDescent="0.25">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3.2" x14ac:dyDescent="0.25">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3.2" x14ac:dyDescent="0.25">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3.2" x14ac:dyDescent="0.25">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3.2" x14ac:dyDescent="0.25">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3.2" x14ac:dyDescent="0.25">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3.2" x14ac:dyDescent="0.25">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3.2" x14ac:dyDescent="0.25">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3.2" x14ac:dyDescent="0.25">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3.2" x14ac:dyDescent="0.25">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3.2" x14ac:dyDescent="0.25">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3.2" x14ac:dyDescent="0.25">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3.2" x14ac:dyDescent="0.25">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3.2" x14ac:dyDescent="0.25">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3.2" x14ac:dyDescent="0.25">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3.2" x14ac:dyDescent="0.25">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3.2" x14ac:dyDescent="0.25">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3.2" x14ac:dyDescent="0.25">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3.2" x14ac:dyDescent="0.25">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3.2" x14ac:dyDescent="0.25">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3.2" x14ac:dyDescent="0.25">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3.2" x14ac:dyDescent="0.25">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3.2" x14ac:dyDescent="0.25">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3.2" x14ac:dyDescent="0.25">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3.2" x14ac:dyDescent="0.25">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3.2" x14ac:dyDescent="0.25">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3.2" x14ac:dyDescent="0.25">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3.2" x14ac:dyDescent="0.25">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3.2" x14ac:dyDescent="0.25">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3.2" x14ac:dyDescent="0.25">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3.2" x14ac:dyDescent="0.25">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3.2" x14ac:dyDescent="0.25">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3.2" x14ac:dyDescent="0.25">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3.2" x14ac:dyDescent="0.25">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3.2" x14ac:dyDescent="0.25">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3.2" x14ac:dyDescent="0.25">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3.2" x14ac:dyDescent="0.25">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3.2" x14ac:dyDescent="0.25">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3.2" x14ac:dyDescent="0.25">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3.2" x14ac:dyDescent="0.25">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3.2" x14ac:dyDescent="0.25">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3.2" x14ac:dyDescent="0.25">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3.2" x14ac:dyDescent="0.25">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3.2" x14ac:dyDescent="0.25">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3.2" x14ac:dyDescent="0.25">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3.2" x14ac:dyDescent="0.25">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3.2" x14ac:dyDescent="0.25">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3.2" x14ac:dyDescent="0.25">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3.2" x14ac:dyDescent="0.25">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3.2" x14ac:dyDescent="0.25">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3.2" x14ac:dyDescent="0.25">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3.2" x14ac:dyDescent="0.25">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3.2" x14ac:dyDescent="0.25">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3.2" x14ac:dyDescent="0.25">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3.2" x14ac:dyDescent="0.25">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3.2" x14ac:dyDescent="0.25">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3.2" x14ac:dyDescent="0.25">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3.2" x14ac:dyDescent="0.25">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3.2" x14ac:dyDescent="0.25">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3.2" x14ac:dyDescent="0.25">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3.2" x14ac:dyDescent="0.25">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3.2" x14ac:dyDescent="0.25">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3.2" x14ac:dyDescent="0.25">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3.2" x14ac:dyDescent="0.25">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3.2" x14ac:dyDescent="0.25">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3.2" x14ac:dyDescent="0.25">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3.2" x14ac:dyDescent="0.25">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3.2" x14ac:dyDescent="0.25">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3.2" x14ac:dyDescent="0.25">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3.2" x14ac:dyDescent="0.25">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3.2" x14ac:dyDescent="0.25">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3.2" x14ac:dyDescent="0.25">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3.2" x14ac:dyDescent="0.25">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3.2" x14ac:dyDescent="0.25">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3.2" x14ac:dyDescent="0.25">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3.2" x14ac:dyDescent="0.25">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3.2" x14ac:dyDescent="0.25">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3.2" x14ac:dyDescent="0.25">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3.2" x14ac:dyDescent="0.25">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3.2" x14ac:dyDescent="0.25">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3.2" x14ac:dyDescent="0.25">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3.2" x14ac:dyDescent="0.25">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3.2" x14ac:dyDescent="0.25">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3.2" x14ac:dyDescent="0.25">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3.2" x14ac:dyDescent="0.25">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3.2" x14ac:dyDescent="0.25">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3.2" x14ac:dyDescent="0.25">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3.2" x14ac:dyDescent="0.25">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3.2" x14ac:dyDescent="0.25">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3.2" x14ac:dyDescent="0.25">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3.2" x14ac:dyDescent="0.25">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3.2" x14ac:dyDescent="0.25">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3.2" x14ac:dyDescent="0.25">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3.2" x14ac:dyDescent="0.25">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3.2" x14ac:dyDescent="0.25">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3.2" x14ac:dyDescent="0.25">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3.2" x14ac:dyDescent="0.25">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3.2" x14ac:dyDescent="0.25">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3.2" x14ac:dyDescent="0.25">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3.2" x14ac:dyDescent="0.25">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3.2" x14ac:dyDescent="0.25">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3.2" x14ac:dyDescent="0.25">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3.2" x14ac:dyDescent="0.25">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3.2" x14ac:dyDescent="0.25">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3.2" x14ac:dyDescent="0.25">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3.2" x14ac:dyDescent="0.25">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3.2" x14ac:dyDescent="0.25">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3.2" x14ac:dyDescent="0.25">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3.2" x14ac:dyDescent="0.25">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3.2" x14ac:dyDescent="0.25">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3.2" x14ac:dyDescent="0.25">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3.2" x14ac:dyDescent="0.25">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3.2" x14ac:dyDescent="0.25">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3.2" x14ac:dyDescent="0.25">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3.2" x14ac:dyDescent="0.25">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3.2" x14ac:dyDescent="0.25">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3.2" x14ac:dyDescent="0.25">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3.2" x14ac:dyDescent="0.25">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3.2" x14ac:dyDescent="0.25">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3.2" x14ac:dyDescent="0.25">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3.2" x14ac:dyDescent="0.25">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3.2" x14ac:dyDescent="0.25">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3.2" x14ac:dyDescent="0.25">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3.2" x14ac:dyDescent="0.25">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3.2" x14ac:dyDescent="0.25">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3.2" x14ac:dyDescent="0.25">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3.2" x14ac:dyDescent="0.25">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3.2" x14ac:dyDescent="0.25">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3.2" x14ac:dyDescent="0.25">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3.2" x14ac:dyDescent="0.25">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3.2" x14ac:dyDescent="0.25">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3.2" x14ac:dyDescent="0.25">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3.2" x14ac:dyDescent="0.25">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3.2" x14ac:dyDescent="0.25">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3.2" x14ac:dyDescent="0.25">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3.2" x14ac:dyDescent="0.25">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3.2" x14ac:dyDescent="0.25">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3.2" x14ac:dyDescent="0.25">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3.2" x14ac:dyDescent="0.25">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3.2" x14ac:dyDescent="0.25">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3.2" x14ac:dyDescent="0.25">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3.2" x14ac:dyDescent="0.25">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3.2" x14ac:dyDescent="0.25">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3.2" x14ac:dyDescent="0.25">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3.2" x14ac:dyDescent="0.25">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3.2" x14ac:dyDescent="0.25">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3.2" x14ac:dyDescent="0.25">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3.2" x14ac:dyDescent="0.25">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3.2" x14ac:dyDescent="0.25">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3.2" x14ac:dyDescent="0.25">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3.2" x14ac:dyDescent="0.25">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3.2" x14ac:dyDescent="0.25">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3.2" x14ac:dyDescent="0.25">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3.2" x14ac:dyDescent="0.25">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3.2" x14ac:dyDescent="0.25">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3.2" x14ac:dyDescent="0.25">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3.2" x14ac:dyDescent="0.25">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3.2" x14ac:dyDescent="0.25">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3.2" x14ac:dyDescent="0.25">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3.2" x14ac:dyDescent="0.25">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3.2" x14ac:dyDescent="0.25">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3.2" x14ac:dyDescent="0.25">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3.2" x14ac:dyDescent="0.25">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3.2" x14ac:dyDescent="0.25">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3.2" x14ac:dyDescent="0.25">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3.2" x14ac:dyDescent="0.25">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3.2" x14ac:dyDescent="0.25">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3.2" x14ac:dyDescent="0.25">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3.2" x14ac:dyDescent="0.25">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3.2" x14ac:dyDescent="0.25">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3.2" x14ac:dyDescent="0.25">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3.2" x14ac:dyDescent="0.25">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3.2" x14ac:dyDescent="0.25">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3.2" x14ac:dyDescent="0.25">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3.2" x14ac:dyDescent="0.25">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3.2" x14ac:dyDescent="0.25">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3.2" x14ac:dyDescent="0.25">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3.2" x14ac:dyDescent="0.25">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3.2" x14ac:dyDescent="0.25">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3.2" x14ac:dyDescent="0.25">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3.2" x14ac:dyDescent="0.25">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3.2" x14ac:dyDescent="0.25">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3.2" x14ac:dyDescent="0.25">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3.2" x14ac:dyDescent="0.25">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3.2" x14ac:dyDescent="0.25">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3.2" x14ac:dyDescent="0.25">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3.2" x14ac:dyDescent="0.25">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3.2" x14ac:dyDescent="0.25">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3.2" x14ac:dyDescent="0.25">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3.2" x14ac:dyDescent="0.25">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3.2" x14ac:dyDescent="0.25">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3.2" x14ac:dyDescent="0.25">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3.2" x14ac:dyDescent="0.25">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3.2" x14ac:dyDescent="0.25">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3.2" x14ac:dyDescent="0.25">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3.2" x14ac:dyDescent="0.25">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3.2" x14ac:dyDescent="0.25">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3.2" x14ac:dyDescent="0.25">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3.2" x14ac:dyDescent="0.25">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3.2" x14ac:dyDescent="0.25">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3.2" x14ac:dyDescent="0.25">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3.2" x14ac:dyDescent="0.25">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3.2" x14ac:dyDescent="0.25">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3.2" x14ac:dyDescent="0.25">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3.2" x14ac:dyDescent="0.25">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3.2" x14ac:dyDescent="0.25">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3.2" x14ac:dyDescent="0.25">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3.2" x14ac:dyDescent="0.25">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3.2" x14ac:dyDescent="0.25">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3.2" x14ac:dyDescent="0.25">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3.2" x14ac:dyDescent="0.25">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3.2" x14ac:dyDescent="0.25">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3.2" x14ac:dyDescent="0.25">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3.2" x14ac:dyDescent="0.25">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3.2" x14ac:dyDescent="0.25">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3.2" x14ac:dyDescent="0.25">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3.2" x14ac:dyDescent="0.25">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3.2" x14ac:dyDescent="0.25">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3.2" x14ac:dyDescent="0.25">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3.2" x14ac:dyDescent="0.25">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3.2" x14ac:dyDescent="0.25">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3.2" x14ac:dyDescent="0.25">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3.2" x14ac:dyDescent="0.25">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3.2" x14ac:dyDescent="0.25">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3.2" x14ac:dyDescent="0.25">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3.2" x14ac:dyDescent="0.25">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3.2" x14ac:dyDescent="0.25">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3.2" x14ac:dyDescent="0.25">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3.2" x14ac:dyDescent="0.25">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3.2" x14ac:dyDescent="0.25">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3.2" x14ac:dyDescent="0.25">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3.2" x14ac:dyDescent="0.25">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3.2" x14ac:dyDescent="0.25">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3.2" x14ac:dyDescent="0.25">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3.2" x14ac:dyDescent="0.25">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3.2" x14ac:dyDescent="0.25">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3.2" x14ac:dyDescent="0.25">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3.2" x14ac:dyDescent="0.25">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3.2" x14ac:dyDescent="0.25">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3.2" x14ac:dyDescent="0.25">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3.2" x14ac:dyDescent="0.25">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3.2" x14ac:dyDescent="0.25">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3.2" x14ac:dyDescent="0.25">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3.2" x14ac:dyDescent="0.25">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3.2" x14ac:dyDescent="0.25">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3.2" x14ac:dyDescent="0.25">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3.2" x14ac:dyDescent="0.25">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3.2" x14ac:dyDescent="0.25">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3.2" x14ac:dyDescent="0.25">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3.2" x14ac:dyDescent="0.25">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3.2" x14ac:dyDescent="0.25">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3.2" x14ac:dyDescent="0.25">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3.2" x14ac:dyDescent="0.25">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3.2" x14ac:dyDescent="0.25">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3.2" x14ac:dyDescent="0.25">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3.2" x14ac:dyDescent="0.25">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3.2" x14ac:dyDescent="0.25">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3.2" x14ac:dyDescent="0.25">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3.2" x14ac:dyDescent="0.25">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3.2" x14ac:dyDescent="0.25">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3.2" x14ac:dyDescent="0.25">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3.2" x14ac:dyDescent="0.25">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3.2" x14ac:dyDescent="0.25">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3.2" x14ac:dyDescent="0.25">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3.2" x14ac:dyDescent="0.25">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3.2" x14ac:dyDescent="0.25">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3.2" x14ac:dyDescent="0.25">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3.2" x14ac:dyDescent="0.25">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3.2" x14ac:dyDescent="0.25">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3.2" x14ac:dyDescent="0.25">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3.2" x14ac:dyDescent="0.25">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3.2" x14ac:dyDescent="0.25">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3.2" x14ac:dyDescent="0.25">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3.2" x14ac:dyDescent="0.25">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3.2" x14ac:dyDescent="0.25">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3.2" x14ac:dyDescent="0.25">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3.2" x14ac:dyDescent="0.25">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3.2" x14ac:dyDescent="0.25">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3.2" x14ac:dyDescent="0.25">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3.2" x14ac:dyDescent="0.25">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3.2" x14ac:dyDescent="0.25">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3.2" x14ac:dyDescent="0.25">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3.2" x14ac:dyDescent="0.25">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3.2" x14ac:dyDescent="0.25">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3.2" x14ac:dyDescent="0.25">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3.2" x14ac:dyDescent="0.25">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3.2" x14ac:dyDescent="0.25">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3.2" x14ac:dyDescent="0.25">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3.2" x14ac:dyDescent="0.25">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3.2" x14ac:dyDescent="0.25">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3.2" x14ac:dyDescent="0.25">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3.2" x14ac:dyDescent="0.25">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3.2" x14ac:dyDescent="0.25">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3.2" x14ac:dyDescent="0.25">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3.2" x14ac:dyDescent="0.25">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3.2" x14ac:dyDescent="0.25">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3.2" x14ac:dyDescent="0.25">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3.2" x14ac:dyDescent="0.25">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3.2" x14ac:dyDescent="0.25">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3.2" x14ac:dyDescent="0.25">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3.2" x14ac:dyDescent="0.25">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3.2" x14ac:dyDescent="0.25">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3.2" x14ac:dyDescent="0.25">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3.2" x14ac:dyDescent="0.25">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3.2" x14ac:dyDescent="0.25">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3.2" x14ac:dyDescent="0.25">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3.2" x14ac:dyDescent="0.25">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3.2" x14ac:dyDescent="0.25">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3.2" x14ac:dyDescent="0.25">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3.2" x14ac:dyDescent="0.25">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3.2" x14ac:dyDescent="0.25">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3.2" x14ac:dyDescent="0.25">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3.2" x14ac:dyDescent="0.25">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3.2" x14ac:dyDescent="0.25">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3.2" x14ac:dyDescent="0.25">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3.2" x14ac:dyDescent="0.25">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3.2" x14ac:dyDescent="0.25">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3.2" x14ac:dyDescent="0.25">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3.2" x14ac:dyDescent="0.25">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3.2" x14ac:dyDescent="0.25">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3.2" x14ac:dyDescent="0.25">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3.2" x14ac:dyDescent="0.25">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3.2" x14ac:dyDescent="0.25">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3.2" x14ac:dyDescent="0.25">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3.2" x14ac:dyDescent="0.25">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3.2" x14ac:dyDescent="0.25">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3.2" x14ac:dyDescent="0.25">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3.2" x14ac:dyDescent="0.25">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3.2" x14ac:dyDescent="0.25">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3.2" x14ac:dyDescent="0.25">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3.2" x14ac:dyDescent="0.25">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3.2" x14ac:dyDescent="0.25">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3.2" x14ac:dyDescent="0.25">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3.2" x14ac:dyDescent="0.25">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3.2" x14ac:dyDescent="0.25">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3.2" x14ac:dyDescent="0.25">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3.2" x14ac:dyDescent="0.25">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3.2" x14ac:dyDescent="0.25">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3.2" x14ac:dyDescent="0.25">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3.2" x14ac:dyDescent="0.25">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3.2" x14ac:dyDescent="0.25">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3.2" x14ac:dyDescent="0.25">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3.2" x14ac:dyDescent="0.25">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3.2" x14ac:dyDescent="0.25">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3.2" x14ac:dyDescent="0.25">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3.2" x14ac:dyDescent="0.25">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3.2" x14ac:dyDescent="0.25">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3.2" x14ac:dyDescent="0.25">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3.2" x14ac:dyDescent="0.25">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3.2" x14ac:dyDescent="0.25">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3.2" x14ac:dyDescent="0.25">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3.2" x14ac:dyDescent="0.25">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3.2" x14ac:dyDescent="0.25">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3.2" x14ac:dyDescent="0.25">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3.2" x14ac:dyDescent="0.25">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3.2" x14ac:dyDescent="0.25">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3.2" x14ac:dyDescent="0.25">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3.2" x14ac:dyDescent="0.25">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3.2" x14ac:dyDescent="0.25">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3.2" x14ac:dyDescent="0.25">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3.2" x14ac:dyDescent="0.25">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3.2" x14ac:dyDescent="0.25">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3.2" x14ac:dyDescent="0.25">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3.2" x14ac:dyDescent="0.25">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3.2" x14ac:dyDescent="0.25">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3.2" x14ac:dyDescent="0.25">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3.2" x14ac:dyDescent="0.25">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3.2" x14ac:dyDescent="0.25">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3.2" x14ac:dyDescent="0.25">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3.2" x14ac:dyDescent="0.25">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3.2" x14ac:dyDescent="0.25">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3.2" x14ac:dyDescent="0.25">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3.2" x14ac:dyDescent="0.25">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3.2" x14ac:dyDescent="0.25">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3.2" x14ac:dyDescent="0.25">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3.2" x14ac:dyDescent="0.25">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3.2" x14ac:dyDescent="0.25">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3.2" x14ac:dyDescent="0.25">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3.2" x14ac:dyDescent="0.25">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3.2" x14ac:dyDescent="0.25">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3.2" x14ac:dyDescent="0.25">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3.2" x14ac:dyDescent="0.25">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3.2" x14ac:dyDescent="0.25">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3.2" x14ac:dyDescent="0.25">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3.2" x14ac:dyDescent="0.25">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3.2" x14ac:dyDescent="0.25">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3.2" x14ac:dyDescent="0.25">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3.2" x14ac:dyDescent="0.25">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3.2" x14ac:dyDescent="0.25">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3.2" x14ac:dyDescent="0.25">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3.2" x14ac:dyDescent="0.25">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3.2" x14ac:dyDescent="0.25">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3.2" x14ac:dyDescent="0.25">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3.2" x14ac:dyDescent="0.25">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3.2" x14ac:dyDescent="0.25">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3.2" x14ac:dyDescent="0.25">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3.2" x14ac:dyDescent="0.25">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3.2" x14ac:dyDescent="0.25">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3.2" x14ac:dyDescent="0.25">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3.2" x14ac:dyDescent="0.25">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3.2" x14ac:dyDescent="0.25">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3.2" x14ac:dyDescent="0.25">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3.2" x14ac:dyDescent="0.25">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3.2" x14ac:dyDescent="0.25">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3.2" x14ac:dyDescent="0.25">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3.2" x14ac:dyDescent="0.25">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3.2" x14ac:dyDescent="0.25">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3.2" x14ac:dyDescent="0.25">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3.2" x14ac:dyDescent="0.25">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3.2" x14ac:dyDescent="0.25">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3.2" x14ac:dyDescent="0.25">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3.2" x14ac:dyDescent="0.25">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3.2" x14ac:dyDescent="0.25">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3.2" x14ac:dyDescent="0.25">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3.2" x14ac:dyDescent="0.25">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3.2" x14ac:dyDescent="0.25">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3.2" x14ac:dyDescent="0.25">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3.2" x14ac:dyDescent="0.25">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3.2" x14ac:dyDescent="0.25">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3.2" x14ac:dyDescent="0.25">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3.2" x14ac:dyDescent="0.25">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3.2" x14ac:dyDescent="0.25">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3.2" x14ac:dyDescent="0.25">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3.2" x14ac:dyDescent="0.25">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3.2" x14ac:dyDescent="0.25">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3.2" x14ac:dyDescent="0.25">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3.2" x14ac:dyDescent="0.25">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3.2" x14ac:dyDescent="0.25">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3.2" x14ac:dyDescent="0.25">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3.2" x14ac:dyDescent="0.25">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B1" workbookViewId="0">
      <selection activeCell="D27" sqref="D27"/>
    </sheetView>
  </sheetViews>
  <sheetFormatPr defaultRowHeight="13.2" x14ac:dyDescent="0.25"/>
  <cols>
    <col min="1" max="1" width="27.88671875" bestFit="1" customWidth="1"/>
    <col min="2" max="2" width="10.6640625" bestFit="1" customWidth="1"/>
    <col min="3" max="3" width="45.6640625" bestFit="1" customWidth="1"/>
    <col min="9" max="9" width="24.33203125" bestFit="1" customWidth="1"/>
    <col min="10" max="10" width="15.77734375" customWidth="1"/>
    <col min="11" max="11" width="12.33203125" customWidth="1"/>
    <col min="12" max="12" width="9.21875" customWidth="1"/>
    <col min="13" max="13" width="11.44140625" customWidth="1"/>
  </cols>
  <sheetData>
    <row r="1" spans="1:12" ht="14.4" x14ac:dyDescent="0.25">
      <c r="A1" s="82" t="s">
        <v>1045</v>
      </c>
      <c r="B1" s="62">
        <v>2003</v>
      </c>
      <c r="C1" s="62" t="s">
        <v>1055</v>
      </c>
      <c r="H1">
        <f>COUNTA(C1:C54)</f>
        <v>54</v>
      </c>
    </row>
    <row r="2" spans="1:12" ht="14.4" customHeight="1" x14ac:dyDescent="0.25">
      <c r="A2" s="82" t="s">
        <v>1429</v>
      </c>
      <c r="B2" s="64">
        <v>38924</v>
      </c>
      <c r="C2" s="62" t="s">
        <v>1438</v>
      </c>
      <c r="E2" t="s">
        <v>770</v>
      </c>
      <c r="F2">
        <f>COUNTA(C20:C40)</f>
        <v>21</v>
      </c>
      <c r="G2" s="88">
        <f t="shared" ref="G2:G9" si="0">F2/$H$1</f>
        <v>0.3888888888888889</v>
      </c>
      <c r="I2" s="125" t="s">
        <v>14</v>
      </c>
      <c r="J2" s="126" t="s">
        <v>4302</v>
      </c>
      <c r="K2" s="126" t="s">
        <v>4303</v>
      </c>
      <c r="L2" s="127" t="s">
        <v>4299</v>
      </c>
    </row>
    <row r="3" spans="1:12" ht="14.4" x14ac:dyDescent="0.25">
      <c r="A3" s="82" t="s">
        <v>396</v>
      </c>
      <c r="B3" s="62" t="s">
        <v>375</v>
      </c>
      <c r="C3" s="121" t="s">
        <v>407</v>
      </c>
      <c r="E3" t="s">
        <v>4281</v>
      </c>
      <c r="F3">
        <f>COUNTA(C1,C2,C3,C9,C12,C11,C10,C16,C41)</f>
        <v>9</v>
      </c>
      <c r="G3" s="88">
        <f t="shared" si="0"/>
        <v>0.16666666666666666</v>
      </c>
      <c r="I3" s="125"/>
      <c r="J3" s="126"/>
      <c r="K3" s="126"/>
      <c r="L3" s="127"/>
    </row>
    <row r="4" spans="1:12" ht="14.4" x14ac:dyDescent="0.25">
      <c r="A4" s="82" t="s">
        <v>257</v>
      </c>
      <c r="B4" s="64">
        <v>41747</v>
      </c>
      <c r="C4" s="121" t="s">
        <v>270</v>
      </c>
      <c r="E4" s="120" t="s">
        <v>4287</v>
      </c>
      <c r="F4">
        <f>COUNTA(C46:C54)</f>
        <v>9</v>
      </c>
      <c r="G4" s="88">
        <f t="shared" si="0"/>
        <v>0.16666666666666666</v>
      </c>
      <c r="I4" s="124" t="s">
        <v>4280</v>
      </c>
      <c r="J4" s="122">
        <v>40</v>
      </c>
      <c r="K4" s="122">
        <v>32</v>
      </c>
      <c r="L4" s="122" t="s">
        <v>4300</v>
      </c>
    </row>
    <row r="5" spans="1:12" ht="14.4" x14ac:dyDescent="0.25">
      <c r="A5" s="82" t="s">
        <v>180</v>
      </c>
      <c r="B5" s="62"/>
      <c r="C5" s="93" t="s">
        <v>172</v>
      </c>
      <c r="E5" s="120" t="s">
        <v>4282</v>
      </c>
      <c r="F5">
        <f>COUNTA(C4:C8)</f>
        <v>5</v>
      </c>
      <c r="G5" s="88">
        <f t="shared" si="0"/>
        <v>9.2592592592592587E-2</v>
      </c>
      <c r="I5" s="124" t="s">
        <v>4277</v>
      </c>
      <c r="J5" s="122">
        <v>32</v>
      </c>
      <c r="K5" s="122">
        <v>256</v>
      </c>
      <c r="L5" s="122" t="s">
        <v>4300</v>
      </c>
    </row>
    <row r="6" spans="1:12" ht="14.4" x14ac:dyDescent="0.25">
      <c r="A6" s="82" t="s">
        <v>160</v>
      </c>
      <c r="B6" s="64">
        <v>41614</v>
      </c>
      <c r="C6" s="62" t="s">
        <v>172</v>
      </c>
      <c r="E6" t="s">
        <v>4283</v>
      </c>
      <c r="F6">
        <f>COUNTA(C13:C15)</f>
        <v>3</v>
      </c>
      <c r="G6" s="88">
        <f t="shared" si="0"/>
        <v>5.5555555555555552E-2</v>
      </c>
      <c r="I6" s="124" t="s">
        <v>745</v>
      </c>
      <c r="J6" s="122">
        <v>50</v>
      </c>
      <c r="K6" s="122">
        <v>256</v>
      </c>
      <c r="L6" s="122" t="s">
        <v>4300</v>
      </c>
    </row>
    <row r="7" spans="1:12" ht="14.4" x14ac:dyDescent="0.25">
      <c r="A7" s="82" t="s">
        <v>207</v>
      </c>
      <c r="B7" s="62"/>
      <c r="C7" s="62" t="s">
        <v>172</v>
      </c>
      <c r="E7" t="s">
        <v>4284</v>
      </c>
      <c r="F7">
        <f>COUNTA(C17:C19)</f>
        <v>3</v>
      </c>
      <c r="G7" s="88">
        <f t="shared" si="0"/>
        <v>5.5555555555555552E-2</v>
      </c>
      <c r="I7" s="124" t="s">
        <v>4279</v>
      </c>
      <c r="J7" s="122">
        <v>16</v>
      </c>
      <c r="K7" s="122">
        <v>536</v>
      </c>
      <c r="L7" s="122" t="s">
        <v>4300</v>
      </c>
    </row>
    <row r="8" spans="1:12" ht="14.4" x14ac:dyDescent="0.25">
      <c r="A8" s="82" t="s">
        <v>1243</v>
      </c>
      <c r="B8" s="64">
        <v>41597</v>
      </c>
      <c r="C8" s="119" t="s">
        <v>1253</v>
      </c>
      <c r="E8" t="s">
        <v>4285</v>
      </c>
      <c r="F8">
        <f>COUNTA(C42:C43)</f>
        <v>2</v>
      </c>
      <c r="G8" s="88">
        <f t="shared" si="0"/>
        <v>3.7037037037037035E-2</v>
      </c>
      <c r="I8" s="124" t="s">
        <v>608</v>
      </c>
      <c r="J8" s="122">
        <v>24</v>
      </c>
      <c r="K8" s="122">
        <v>512</v>
      </c>
      <c r="L8" s="122" t="s">
        <v>4300</v>
      </c>
    </row>
    <row r="9" spans="1:12" ht="14.4" x14ac:dyDescent="0.25">
      <c r="A9" s="85" t="s">
        <v>1761</v>
      </c>
      <c r="B9" s="70"/>
      <c r="C9" s="70" t="s">
        <v>1765</v>
      </c>
      <c r="E9" t="s">
        <v>4286</v>
      </c>
      <c r="F9">
        <f>COUNTA(C44:C45)</f>
        <v>2</v>
      </c>
      <c r="G9" s="88">
        <f t="shared" si="0"/>
        <v>3.7037037037037035E-2</v>
      </c>
      <c r="I9" s="124" t="s">
        <v>172</v>
      </c>
      <c r="J9" s="122">
        <v>210</v>
      </c>
      <c r="K9" s="123">
        <v>8</v>
      </c>
      <c r="L9" s="122" t="s">
        <v>4300</v>
      </c>
    </row>
    <row r="10" spans="1:12" ht="14.4" x14ac:dyDescent="0.25">
      <c r="A10" s="82" t="s">
        <v>521</v>
      </c>
      <c r="B10" s="64">
        <v>40606</v>
      </c>
      <c r="C10" s="121" t="s">
        <v>4271</v>
      </c>
      <c r="F10">
        <f>SUM(F2:F9)</f>
        <v>54</v>
      </c>
      <c r="G10" s="88">
        <f>SUM(G2:G9)</f>
        <v>1</v>
      </c>
      <c r="I10" s="124" t="s">
        <v>4298</v>
      </c>
      <c r="J10" s="122">
        <v>208</v>
      </c>
      <c r="K10" s="122">
        <v>32</v>
      </c>
      <c r="L10" s="122" t="s">
        <v>4304</v>
      </c>
    </row>
    <row r="11" spans="1:12" ht="14.4" x14ac:dyDescent="0.25">
      <c r="A11" s="82" t="s">
        <v>531</v>
      </c>
      <c r="B11" s="64">
        <v>40844</v>
      </c>
      <c r="C11" s="70" t="s">
        <v>4271</v>
      </c>
      <c r="I11" s="124" t="s">
        <v>4278</v>
      </c>
      <c r="J11" s="122">
        <v>50</v>
      </c>
      <c r="K11" s="122">
        <v>32</v>
      </c>
      <c r="L11" s="122" t="s">
        <v>4301</v>
      </c>
    </row>
    <row r="12" spans="1:12" ht="14.4" x14ac:dyDescent="0.25">
      <c r="A12" s="82" t="s">
        <v>512</v>
      </c>
      <c r="B12" s="64">
        <v>38924</v>
      </c>
      <c r="C12" s="70" t="s">
        <v>4271</v>
      </c>
      <c r="I12" s="124" t="s">
        <v>1580</v>
      </c>
      <c r="J12" s="122">
        <v>396</v>
      </c>
      <c r="K12" s="122">
        <v>32</v>
      </c>
      <c r="L12" s="122" t="s">
        <v>4300</v>
      </c>
    </row>
    <row r="13" spans="1:12" ht="14.4" x14ac:dyDescent="0.25">
      <c r="A13" s="82" t="s">
        <v>646</v>
      </c>
      <c r="B13" s="64">
        <v>41385</v>
      </c>
      <c r="C13" s="62" t="s">
        <v>656</v>
      </c>
      <c r="I13" s="121" t="s">
        <v>4271</v>
      </c>
      <c r="J13" s="123">
        <v>50</v>
      </c>
      <c r="K13" s="123">
        <v>512</v>
      </c>
      <c r="L13" s="123" t="s">
        <v>4301</v>
      </c>
    </row>
    <row r="14" spans="1:12" ht="14.4" x14ac:dyDescent="0.25">
      <c r="A14" s="82" t="s">
        <v>660</v>
      </c>
      <c r="B14" s="64">
        <v>41385</v>
      </c>
      <c r="C14" s="62" t="s">
        <v>656</v>
      </c>
      <c r="I14" s="91" t="s">
        <v>4305</v>
      </c>
      <c r="J14" s="123">
        <v>32</v>
      </c>
      <c r="K14" s="123">
        <v>128</v>
      </c>
      <c r="L14" s="91" t="s">
        <v>4300</v>
      </c>
    </row>
    <row r="15" spans="1:12" ht="14.4" x14ac:dyDescent="0.25">
      <c r="A15" s="82" t="s">
        <v>674</v>
      </c>
      <c r="B15" s="64">
        <v>41385</v>
      </c>
      <c r="C15" s="62" t="s">
        <v>684</v>
      </c>
    </row>
    <row r="16" spans="1:12" ht="14.4" x14ac:dyDescent="0.25">
      <c r="A16" s="82" t="s">
        <v>1028</v>
      </c>
      <c r="B16" s="64">
        <v>37802</v>
      </c>
      <c r="C16" s="121" t="s">
        <v>4297</v>
      </c>
      <c r="E16" s="120" t="s">
        <v>4280</v>
      </c>
      <c r="F16">
        <f>COUNTA(C20:C30)</f>
        <v>11</v>
      </c>
      <c r="G16" s="88">
        <f>F16/$F$20</f>
        <v>0.52380952380952384</v>
      </c>
    </row>
    <row r="17" spans="1:7" ht="14.4" x14ac:dyDescent="0.25">
      <c r="A17" s="82" t="s">
        <v>1695</v>
      </c>
      <c r="B17" s="62" t="s">
        <v>343</v>
      </c>
      <c r="C17" s="93" t="s">
        <v>1669</v>
      </c>
      <c r="E17" s="120" t="s">
        <v>4277</v>
      </c>
      <c r="F17">
        <f>COUNTA(C31:C35)</f>
        <v>5</v>
      </c>
      <c r="G17" s="88">
        <f t="shared" ref="G17:G19" si="1">F17/$F$20</f>
        <v>0.23809523809523808</v>
      </c>
    </row>
    <row r="18" spans="1:7" ht="14.4" x14ac:dyDescent="0.25">
      <c r="A18" s="82" t="s">
        <v>1663</v>
      </c>
      <c r="B18" s="62"/>
      <c r="C18" s="62" t="s">
        <v>1669</v>
      </c>
      <c r="E18" s="120" t="s">
        <v>745</v>
      </c>
      <c r="F18">
        <f>COUNTA(C36)</f>
        <v>1</v>
      </c>
      <c r="G18" s="88">
        <f t="shared" si="1"/>
        <v>4.7619047619047616E-2</v>
      </c>
    </row>
    <row r="19" spans="1:7" ht="14.4" x14ac:dyDescent="0.25">
      <c r="A19" s="82" t="s">
        <v>1675</v>
      </c>
      <c r="B19" s="62" t="s">
        <v>375</v>
      </c>
      <c r="C19" s="62" t="s">
        <v>1669</v>
      </c>
      <c r="E19" s="120" t="s">
        <v>4279</v>
      </c>
      <c r="F19">
        <f>COUNTA(C37:C40)</f>
        <v>4</v>
      </c>
      <c r="G19" s="88">
        <f t="shared" si="1"/>
        <v>0.19047619047619047</v>
      </c>
    </row>
    <row r="20" spans="1:7" ht="14.4" x14ac:dyDescent="0.25">
      <c r="A20" s="82" t="s">
        <v>1169</v>
      </c>
      <c r="B20" s="64">
        <v>41165</v>
      </c>
      <c r="C20" s="62" t="s">
        <v>4280</v>
      </c>
      <c r="F20">
        <f>SUM(F16:F19)</f>
        <v>21</v>
      </c>
      <c r="G20" s="88">
        <f>F20/$F$20</f>
        <v>1</v>
      </c>
    </row>
    <row r="21" spans="1:7" ht="14.4" x14ac:dyDescent="0.25">
      <c r="A21" s="82" t="s">
        <v>73</v>
      </c>
      <c r="B21" s="64">
        <v>38924</v>
      </c>
      <c r="C21" s="62" t="s">
        <v>4280</v>
      </c>
    </row>
    <row r="22" spans="1:7" ht="14.4" x14ac:dyDescent="0.25">
      <c r="A22" s="82" t="s">
        <v>87</v>
      </c>
      <c r="B22" s="64">
        <v>38924</v>
      </c>
      <c r="C22" s="62" t="s">
        <v>4280</v>
      </c>
    </row>
    <row r="23" spans="1:7" ht="14.4" x14ac:dyDescent="0.25">
      <c r="A23" s="82" t="s">
        <v>101</v>
      </c>
      <c r="B23" s="64">
        <v>39189</v>
      </c>
      <c r="C23" s="62" t="s">
        <v>4280</v>
      </c>
    </row>
    <row r="24" spans="1:7" ht="14.4" x14ac:dyDescent="0.25">
      <c r="A24" s="82" t="s">
        <v>115</v>
      </c>
      <c r="B24" s="64">
        <v>39189</v>
      </c>
      <c r="C24" s="62" t="s">
        <v>4280</v>
      </c>
    </row>
    <row r="25" spans="1:7" ht="14.4" x14ac:dyDescent="0.25">
      <c r="A25" s="82" t="s">
        <v>143</v>
      </c>
      <c r="B25" s="64">
        <v>41165</v>
      </c>
      <c r="C25" s="62" t="s">
        <v>4280</v>
      </c>
    </row>
    <row r="26" spans="1:7" ht="14.4" x14ac:dyDescent="0.25">
      <c r="A26" s="82" t="s">
        <v>129</v>
      </c>
      <c r="B26" s="64">
        <v>39952</v>
      </c>
      <c r="C26" s="62" t="s">
        <v>4280</v>
      </c>
    </row>
    <row r="27" spans="1:7" ht="14.4" x14ac:dyDescent="0.25">
      <c r="A27" s="82" t="s">
        <v>195</v>
      </c>
      <c r="B27" s="64"/>
      <c r="C27" s="62" t="s">
        <v>4280</v>
      </c>
      <c r="D27" s="89"/>
    </row>
    <row r="28" spans="1:7" ht="14.4" x14ac:dyDescent="0.25">
      <c r="A28" s="82" t="s">
        <v>760</v>
      </c>
      <c r="B28" s="64">
        <v>39067</v>
      </c>
      <c r="C28" s="62" t="s">
        <v>4280</v>
      </c>
      <c r="D28" s="89"/>
    </row>
    <row r="29" spans="1:7" ht="14.4" x14ac:dyDescent="0.25">
      <c r="A29" s="82" t="s">
        <v>1070</v>
      </c>
      <c r="B29" s="64">
        <v>39189</v>
      </c>
      <c r="C29" s="62" t="s">
        <v>4280</v>
      </c>
      <c r="D29" s="89"/>
    </row>
    <row r="30" spans="1:7" ht="14.4" x14ac:dyDescent="0.25">
      <c r="A30" s="82" t="s">
        <v>1721</v>
      </c>
      <c r="B30" s="64">
        <v>40732</v>
      </c>
      <c r="C30" s="62" t="s">
        <v>4280</v>
      </c>
      <c r="D30" s="89"/>
    </row>
    <row r="31" spans="1:7" ht="14.4" x14ac:dyDescent="0.25">
      <c r="A31" s="82" t="s">
        <v>1624</v>
      </c>
      <c r="B31" s="64">
        <v>41165</v>
      </c>
      <c r="C31" s="62" t="s">
        <v>4277</v>
      </c>
    </row>
    <row r="32" spans="1:7" ht="14.4" x14ac:dyDescent="0.25">
      <c r="A32" s="82" t="s">
        <v>994</v>
      </c>
      <c r="B32" s="64">
        <v>41597</v>
      </c>
      <c r="C32" s="62" t="s">
        <v>4277</v>
      </c>
    </row>
    <row r="33" spans="1:3" ht="14.4" x14ac:dyDescent="0.25">
      <c r="A33" s="82" t="s">
        <v>562</v>
      </c>
      <c r="B33" s="64">
        <v>41614</v>
      </c>
      <c r="C33" s="62" t="s">
        <v>4277</v>
      </c>
    </row>
    <row r="34" spans="1:3" ht="14.4" x14ac:dyDescent="0.25">
      <c r="A34" s="82" t="s">
        <v>579</v>
      </c>
      <c r="B34" s="64">
        <v>41614</v>
      </c>
      <c r="C34" s="62" t="s">
        <v>4277</v>
      </c>
    </row>
    <row r="35" spans="1:3" ht="14.4" x14ac:dyDescent="0.25">
      <c r="A35" s="82" t="s">
        <v>231</v>
      </c>
      <c r="B35" s="64">
        <v>40606</v>
      </c>
      <c r="C35" s="70" t="s">
        <v>4277</v>
      </c>
    </row>
    <row r="36" spans="1:3" ht="14.4" x14ac:dyDescent="0.25">
      <c r="A36" s="82" t="s">
        <v>732</v>
      </c>
      <c r="B36" s="64">
        <v>41747</v>
      </c>
      <c r="C36" s="62" t="s">
        <v>745</v>
      </c>
    </row>
    <row r="37" spans="1:3" ht="14.4" x14ac:dyDescent="0.25">
      <c r="A37" s="85" t="s">
        <v>1772</v>
      </c>
      <c r="B37" s="70"/>
      <c r="C37" s="70" t="s">
        <v>4279</v>
      </c>
    </row>
    <row r="38" spans="1:3" ht="14.4" x14ac:dyDescent="0.25">
      <c r="A38" s="82" t="s">
        <v>1288</v>
      </c>
      <c r="B38" s="64">
        <v>41165</v>
      </c>
      <c r="C38" s="62" t="s">
        <v>4279</v>
      </c>
    </row>
    <row r="39" spans="1:3" ht="14.4" x14ac:dyDescent="0.25">
      <c r="A39" s="82" t="s">
        <v>1781</v>
      </c>
      <c r="B39" s="64">
        <v>41597</v>
      </c>
      <c r="C39" s="70" t="s">
        <v>4279</v>
      </c>
    </row>
    <row r="40" spans="1:3" ht="14.4" x14ac:dyDescent="0.25">
      <c r="A40" s="85" t="s">
        <v>1745</v>
      </c>
      <c r="B40" s="62">
        <v>2015</v>
      </c>
      <c r="C40" s="70" t="s">
        <v>4279</v>
      </c>
    </row>
    <row r="41" spans="1:3" ht="14.4" x14ac:dyDescent="0.25">
      <c r="A41" s="82" t="s">
        <v>1601</v>
      </c>
      <c r="B41" s="64">
        <v>41597</v>
      </c>
      <c r="C41" s="62" t="s">
        <v>1612</v>
      </c>
    </row>
    <row r="42" spans="1:3" ht="14.4" x14ac:dyDescent="0.25">
      <c r="A42" s="82" t="s">
        <v>1478</v>
      </c>
      <c r="B42" s="64">
        <v>41597</v>
      </c>
      <c r="C42" s="93" t="s">
        <v>4278</v>
      </c>
    </row>
    <row r="43" spans="1:3" ht="14.4" x14ac:dyDescent="0.25">
      <c r="A43" s="82" t="s">
        <v>359</v>
      </c>
      <c r="B43" s="62" t="s">
        <v>343</v>
      </c>
      <c r="C43" s="62" t="s">
        <v>4278</v>
      </c>
    </row>
    <row r="44" spans="1:3" ht="14.4" x14ac:dyDescent="0.25">
      <c r="A44" s="82" t="s">
        <v>1568</v>
      </c>
      <c r="B44" s="64">
        <v>40844</v>
      </c>
      <c r="C44" s="93" t="s">
        <v>1580</v>
      </c>
    </row>
    <row r="45" spans="1:3" ht="14.4" x14ac:dyDescent="0.25">
      <c r="A45" s="82" t="s">
        <v>1585</v>
      </c>
      <c r="B45" s="64">
        <v>41614</v>
      </c>
      <c r="C45" s="62" t="s">
        <v>1580</v>
      </c>
    </row>
    <row r="46" spans="1:3" ht="14.4" x14ac:dyDescent="0.25">
      <c r="A46" s="82" t="s">
        <v>323</v>
      </c>
      <c r="B46" s="64">
        <v>41747</v>
      </c>
      <c r="C46" s="62" t="s">
        <v>4276</v>
      </c>
    </row>
    <row r="47" spans="1:3" ht="14.4" x14ac:dyDescent="0.25">
      <c r="A47" s="82" t="s">
        <v>596</v>
      </c>
      <c r="B47" s="64">
        <v>41165</v>
      </c>
      <c r="C47" s="62" t="s">
        <v>608</v>
      </c>
    </row>
    <row r="48" spans="1:3" ht="14.4" x14ac:dyDescent="0.25">
      <c r="A48" s="82" t="s">
        <v>1796</v>
      </c>
      <c r="B48" s="64">
        <v>40844</v>
      </c>
      <c r="C48" s="62" t="s">
        <v>608</v>
      </c>
    </row>
    <row r="49" spans="1:3" ht="14.4" x14ac:dyDescent="0.25">
      <c r="A49" s="82" t="s">
        <v>380</v>
      </c>
      <c r="B49" s="62" t="s">
        <v>375</v>
      </c>
      <c r="C49" s="62" t="s">
        <v>608</v>
      </c>
    </row>
    <row r="50" spans="1:3" ht="14.4" x14ac:dyDescent="0.25">
      <c r="A50" s="82" t="s">
        <v>1334</v>
      </c>
      <c r="B50" s="64">
        <v>41165</v>
      </c>
      <c r="C50" s="62" t="s">
        <v>4275</v>
      </c>
    </row>
    <row r="51" spans="1:3" ht="14.4" x14ac:dyDescent="0.25">
      <c r="A51" s="82" t="s">
        <v>1834</v>
      </c>
      <c r="B51" s="64">
        <v>41597</v>
      </c>
      <c r="C51" s="62" t="s">
        <v>4275</v>
      </c>
    </row>
    <row r="52" spans="1:3" ht="14.4" x14ac:dyDescent="0.25">
      <c r="A52" s="82" t="s">
        <v>1523</v>
      </c>
      <c r="B52" s="64">
        <v>40501</v>
      </c>
      <c r="C52" s="62" t="s">
        <v>4275</v>
      </c>
    </row>
    <row r="53" spans="1:3" ht="14.4" x14ac:dyDescent="0.25">
      <c r="A53" s="82" t="s">
        <v>1539</v>
      </c>
      <c r="B53" s="64">
        <v>40844</v>
      </c>
      <c r="C53" s="62" t="s">
        <v>4275</v>
      </c>
    </row>
    <row r="54" spans="1:3" ht="14.4" x14ac:dyDescent="0.25">
      <c r="A54" s="82" t="s">
        <v>1352</v>
      </c>
      <c r="B54" s="64">
        <v>41597</v>
      </c>
      <c r="C54" s="62" t="s">
        <v>4275</v>
      </c>
    </row>
  </sheetData>
  <sortState ref="A2:C55">
    <sortCondition ref="C1"/>
  </sortState>
  <mergeCells count="4">
    <mergeCell ref="J2:J3"/>
    <mergeCell ref="L2:L3"/>
    <mergeCell ref="I2:I3"/>
    <mergeCell ref="K2:K3"/>
  </mergeCells>
  <hyperlinks>
    <hyperlink ref="C8" r:id="rId1"/>
    <hyperlink ref="C4" r:id="rId2"/>
    <hyperlink ref="C10" r:id="rId3"/>
    <hyperlink ref="C16" r:id="rId4"/>
    <hyperlink ref="C3" r:id="rId5"/>
    <hyperlink ref="I4" r:id="rId6"/>
    <hyperlink ref="I5" r:id="rId7"/>
    <hyperlink ref="I6" r:id="rId8"/>
    <hyperlink ref="I7" r:id="rId9"/>
    <hyperlink ref="I8" r:id="rId10"/>
    <hyperlink ref="I9" r:id="rId11"/>
    <hyperlink ref="I10" r:id="rId12" location="som"/>
    <hyperlink ref="I11" r:id="rId13"/>
    <hyperlink ref="I12" r:id="rId14"/>
    <hyperlink ref="I1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3.2" x14ac:dyDescent="0.25"/>
  <cols>
    <col min="1" max="1" width="27.88671875" bestFit="1" customWidth="1"/>
    <col min="2" max="2" width="39.88671875" bestFit="1" customWidth="1"/>
    <col min="3" max="3" width="34.109375" bestFit="1" customWidth="1"/>
    <col min="5" max="5" width="12.88671875" bestFit="1" customWidth="1"/>
  </cols>
  <sheetData>
    <row r="1" spans="1:8" ht="14.4" x14ac:dyDescent="0.25">
      <c r="A1" s="79" t="s">
        <v>0</v>
      </c>
      <c r="B1" s="79" t="s">
        <v>14</v>
      </c>
      <c r="C1" s="79" t="s">
        <v>15</v>
      </c>
      <c r="H1">
        <f>COUNTA(C2:C34)</f>
        <v>33</v>
      </c>
    </row>
    <row r="2" spans="1:8" ht="14.4" x14ac:dyDescent="0.25">
      <c r="A2" s="82" t="s">
        <v>1834</v>
      </c>
      <c r="B2" s="62" t="s">
        <v>4275</v>
      </c>
      <c r="C2" s="62" t="s">
        <v>1843</v>
      </c>
      <c r="E2" t="s">
        <v>253</v>
      </c>
      <c r="F2">
        <f>COUNTA(C10:C17,C23)</f>
        <v>9</v>
      </c>
      <c r="G2" s="88">
        <f t="shared" ref="G2:G8" si="0">F2/$F$8</f>
        <v>0.27272727272727271</v>
      </c>
    </row>
    <row r="3" spans="1:8" ht="14.4" x14ac:dyDescent="0.25">
      <c r="A3" s="82" t="s">
        <v>646</v>
      </c>
      <c r="B3" s="62" t="s">
        <v>656</v>
      </c>
      <c r="C3" s="62" t="s">
        <v>657</v>
      </c>
      <c r="E3" t="s">
        <v>574</v>
      </c>
      <c r="F3">
        <f>COUNTA(C25:C33)</f>
        <v>9</v>
      </c>
      <c r="G3" s="88">
        <f t="shared" si="0"/>
        <v>0.27272727272727271</v>
      </c>
    </row>
    <row r="4" spans="1:8" ht="14.4" x14ac:dyDescent="0.25">
      <c r="A4" s="82" t="s">
        <v>660</v>
      </c>
      <c r="B4" s="62" t="s">
        <v>656</v>
      </c>
      <c r="C4" s="62" t="s">
        <v>657</v>
      </c>
      <c r="E4" t="s">
        <v>4281</v>
      </c>
      <c r="F4">
        <f>COUNTA(C2,C6,C7,C8,C9,C19,C34)</f>
        <v>7</v>
      </c>
      <c r="G4" s="88">
        <f t="shared" si="0"/>
        <v>0.21212121212121213</v>
      </c>
    </row>
    <row r="5" spans="1:8" ht="14.4" x14ac:dyDescent="0.25">
      <c r="A5" s="82" t="s">
        <v>674</v>
      </c>
      <c r="B5" s="62" t="s">
        <v>684</v>
      </c>
      <c r="C5" s="62" t="s">
        <v>657</v>
      </c>
      <c r="E5" s="89" t="s">
        <v>4290</v>
      </c>
      <c r="F5">
        <f>COUNTA(C20:C22)</f>
        <v>3</v>
      </c>
      <c r="G5" s="88">
        <f t="shared" si="0"/>
        <v>9.0909090909090912E-2</v>
      </c>
    </row>
    <row r="6" spans="1:8" ht="14.4" x14ac:dyDescent="0.25">
      <c r="A6" s="82" t="s">
        <v>1243</v>
      </c>
      <c r="B6" s="70" t="s">
        <v>1253</v>
      </c>
      <c r="C6" s="62" t="s">
        <v>1254</v>
      </c>
      <c r="E6" t="s">
        <v>4288</v>
      </c>
      <c r="F6">
        <f>COUNTA(C3:C5)</f>
        <v>3</v>
      </c>
      <c r="G6" s="88">
        <f t="shared" si="0"/>
        <v>9.0909090909090912E-2</v>
      </c>
    </row>
    <row r="7" spans="1:8" ht="14.4" x14ac:dyDescent="0.25">
      <c r="A7" s="85" t="s">
        <v>1761</v>
      </c>
      <c r="B7" s="70" t="s">
        <v>1765</v>
      </c>
      <c r="C7" s="70" t="s">
        <v>1766</v>
      </c>
      <c r="E7" t="s">
        <v>4289</v>
      </c>
      <c r="F7">
        <f>COUNTA(C23:C24)</f>
        <v>2</v>
      </c>
      <c r="G7" s="88">
        <f t="shared" si="0"/>
        <v>6.0606060606060608E-2</v>
      </c>
    </row>
    <row r="8" spans="1:8" ht="14.4" x14ac:dyDescent="0.25">
      <c r="A8" s="82" t="s">
        <v>760</v>
      </c>
      <c r="B8" s="62" t="s">
        <v>4280</v>
      </c>
      <c r="C8" s="62" t="s">
        <v>771</v>
      </c>
      <c r="F8">
        <f>SUM(F2:F7)</f>
        <v>33</v>
      </c>
      <c r="G8" s="88">
        <f t="shared" si="0"/>
        <v>1</v>
      </c>
    </row>
    <row r="9" spans="1:8" ht="14.4" x14ac:dyDescent="0.25">
      <c r="A9" s="82" t="s">
        <v>1045</v>
      </c>
      <c r="B9" s="62" t="s">
        <v>1055</v>
      </c>
      <c r="C9" s="62" t="s">
        <v>1056</v>
      </c>
    </row>
    <row r="10" spans="1:8" ht="14.4" x14ac:dyDescent="0.25">
      <c r="A10" s="82" t="s">
        <v>160</v>
      </c>
      <c r="B10" s="62" t="s">
        <v>172</v>
      </c>
      <c r="C10" s="62" t="s">
        <v>173</v>
      </c>
    </row>
    <row r="11" spans="1:8" ht="14.4" x14ac:dyDescent="0.25">
      <c r="A11" s="82" t="s">
        <v>180</v>
      </c>
      <c r="B11" s="62" t="s">
        <v>172</v>
      </c>
      <c r="C11" s="62" t="s">
        <v>173</v>
      </c>
    </row>
    <row r="12" spans="1:8" ht="14.4" x14ac:dyDescent="0.25">
      <c r="A12" s="82" t="s">
        <v>207</v>
      </c>
      <c r="B12" s="62" t="s">
        <v>172</v>
      </c>
      <c r="C12" s="62" t="s">
        <v>173</v>
      </c>
    </row>
    <row r="13" spans="1:8" ht="14.4" x14ac:dyDescent="0.25">
      <c r="A13" s="82" t="s">
        <v>1028</v>
      </c>
      <c r="B13" s="62" t="s">
        <v>1040</v>
      </c>
      <c r="C13" s="62" t="s">
        <v>253</v>
      </c>
    </row>
    <row r="14" spans="1:8" ht="14.4" x14ac:dyDescent="0.25">
      <c r="A14" s="82" t="s">
        <v>1568</v>
      </c>
      <c r="B14" s="62" t="s">
        <v>1580</v>
      </c>
      <c r="C14" s="62" t="s">
        <v>253</v>
      </c>
    </row>
    <row r="15" spans="1:8" ht="14.4" x14ac:dyDescent="0.25">
      <c r="A15" s="82" t="s">
        <v>1585</v>
      </c>
      <c r="B15" s="62" t="s">
        <v>1580</v>
      </c>
      <c r="C15" s="62" t="s">
        <v>253</v>
      </c>
    </row>
    <row r="16" spans="1:8" ht="14.4" x14ac:dyDescent="0.25">
      <c r="A16" s="82" t="s">
        <v>1663</v>
      </c>
      <c r="B16" s="62" t="s">
        <v>1669</v>
      </c>
      <c r="C16" s="62" t="s">
        <v>1670</v>
      </c>
    </row>
    <row r="17" spans="1:3" ht="14.4" x14ac:dyDescent="0.25">
      <c r="A17" s="82" t="s">
        <v>1675</v>
      </c>
      <c r="B17" s="62" t="s">
        <v>1669</v>
      </c>
      <c r="C17" s="62" t="s">
        <v>1670</v>
      </c>
    </row>
    <row r="18" spans="1:3" ht="14.4" x14ac:dyDescent="0.25">
      <c r="A18" s="82" t="s">
        <v>1695</v>
      </c>
      <c r="B18" s="62" t="s">
        <v>1669</v>
      </c>
      <c r="C18" s="62" t="s">
        <v>1670</v>
      </c>
    </row>
    <row r="19" spans="1:3" ht="14.4" x14ac:dyDescent="0.25">
      <c r="A19" s="82" t="s">
        <v>512</v>
      </c>
      <c r="B19" s="62" t="s">
        <v>4268</v>
      </c>
      <c r="C19" s="62" t="s">
        <v>4269</v>
      </c>
    </row>
    <row r="20" spans="1:3" ht="14.4" x14ac:dyDescent="0.25">
      <c r="A20" s="82" t="s">
        <v>521</v>
      </c>
      <c r="B20" s="62" t="s">
        <v>4271</v>
      </c>
      <c r="C20" s="62" t="s">
        <v>4290</v>
      </c>
    </row>
    <row r="21" spans="1:3" ht="14.4" x14ac:dyDescent="0.25">
      <c r="A21" s="82" t="s">
        <v>531</v>
      </c>
      <c r="B21" s="70" t="s">
        <v>4271</v>
      </c>
      <c r="C21" s="62" t="s">
        <v>4290</v>
      </c>
    </row>
    <row r="22" spans="1:3" ht="14.4" x14ac:dyDescent="0.25">
      <c r="A22" s="82" t="s">
        <v>732</v>
      </c>
      <c r="B22" s="62" t="s">
        <v>745</v>
      </c>
      <c r="C22" s="62" t="s">
        <v>4290</v>
      </c>
    </row>
    <row r="23" spans="1:3" ht="14.4" x14ac:dyDescent="0.25">
      <c r="A23" s="82" t="s">
        <v>1169</v>
      </c>
      <c r="B23" s="62" t="s">
        <v>4280</v>
      </c>
      <c r="C23" s="62" t="s">
        <v>4289</v>
      </c>
    </row>
    <row r="24" spans="1:3" ht="14.4" x14ac:dyDescent="0.25">
      <c r="A24" s="82" t="s">
        <v>1721</v>
      </c>
      <c r="B24" s="62" t="s">
        <v>4280</v>
      </c>
      <c r="C24" s="62" t="s">
        <v>4289</v>
      </c>
    </row>
    <row r="25" spans="1:3" ht="14.4" x14ac:dyDescent="0.25">
      <c r="A25" s="82" t="s">
        <v>562</v>
      </c>
      <c r="B25" s="62" t="s">
        <v>4277</v>
      </c>
      <c r="C25" s="62" t="s">
        <v>574</v>
      </c>
    </row>
    <row r="26" spans="1:3" ht="14.4" x14ac:dyDescent="0.25">
      <c r="A26" s="82" t="s">
        <v>579</v>
      </c>
      <c r="B26" s="62" t="s">
        <v>4277</v>
      </c>
      <c r="C26" s="62" t="s">
        <v>574</v>
      </c>
    </row>
    <row r="27" spans="1:3" ht="14.4" x14ac:dyDescent="0.25">
      <c r="A27" s="85" t="s">
        <v>1745</v>
      </c>
      <c r="B27" s="70" t="s">
        <v>4279</v>
      </c>
      <c r="C27" s="70" t="s">
        <v>574</v>
      </c>
    </row>
    <row r="28" spans="1:3" ht="14.4" x14ac:dyDescent="0.25">
      <c r="A28" s="85" t="s">
        <v>1772</v>
      </c>
      <c r="B28" s="70" t="s">
        <v>4279</v>
      </c>
      <c r="C28" s="70" t="s">
        <v>574</v>
      </c>
    </row>
    <row r="29" spans="1:3" ht="14.4" x14ac:dyDescent="0.25">
      <c r="A29" s="82" t="s">
        <v>1781</v>
      </c>
      <c r="B29" s="70" t="s">
        <v>4279</v>
      </c>
      <c r="C29" s="62" t="s">
        <v>574</v>
      </c>
    </row>
    <row r="30" spans="1:3" ht="14.4" x14ac:dyDescent="0.25">
      <c r="A30" s="82" t="s">
        <v>1601</v>
      </c>
      <c r="B30" s="62" t="s">
        <v>1612</v>
      </c>
      <c r="C30" s="62" t="s">
        <v>574</v>
      </c>
    </row>
    <row r="31" spans="1:3" ht="14.4" x14ac:dyDescent="0.25">
      <c r="A31" s="82" t="s">
        <v>1796</v>
      </c>
      <c r="B31" s="62" t="s">
        <v>608</v>
      </c>
      <c r="C31" s="62" t="s">
        <v>574</v>
      </c>
    </row>
    <row r="32" spans="1:3" ht="14.4" x14ac:dyDescent="0.25">
      <c r="A32" s="82" t="s">
        <v>380</v>
      </c>
      <c r="B32" s="62" t="s">
        <v>608</v>
      </c>
      <c r="C32" s="62" t="s">
        <v>393</v>
      </c>
    </row>
    <row r="33" spans="1:3" ht="14.4" x14ac:dyDescent="0.25">
      <c r="A33" s="82" t="s">
        <v>1334</v>
      </c>
      <c r="B33" s="62" t="s">
        <v>4275</v>
      </c>
      <c r="C33" s="62" t="s">
        <v>574</v>
      </c>
    </row>
    <row r="34" spans="1:3" ht="14.4" x14ac:dyDescent="0.25">
      <c r="A34" s="82" t="s">
        <v>1429</v>
      </c>
      <c r="B34" s="62" t="s">
        <v>1438</v>
      </c>
      <c r="C34" s="62" t="s">
        <v>1439</v>
      </c>
    </row>
    <row r="35" spans="1:3" ht="14.4" x14ac:dyDescent="0.25">
      <c r="A35" s="82" t="s">
        <v>396</v>
      </c>
      <c r="B35" s="62" t="s">
        <v>407</v>
      </c>
      <c r="C35" s="62"/>
    </row>
    <row r="36" spans="1:3" ht="14.4" x14ac:dyDescent="0.25">
      <c r="A36" s="83" t="s">
        <v>1648</v>
      </c>
      <c r="B36" s="71" t="s">
        <v>1658</v>
      </c>
      <c r="C36" s="66"/>
    </row>
    <row r="37" spans="1:3" ht="14.4" x14ac:dyDescent="0.25">
      <c r="A37" s="82" t="s">
        <v>257</v>
      </c>
      <c r="B37" s="62" t="s">
        <v>270</v>
      </c>
      <c r="C37" s="62"/>
    </row>
    <row r="38" spans="1:3" ht="14.4" x14ac:dyDescent="0.25">
      <c r="A38" s="82" t="s">
        <v>73</v>
      </c>
      <c r="B38" s="62" t="s">
        <v>4280</v>
      </c>
      <c r="C38" s="62"/>
    </row>
    <row r="39" spans="1:3" ht="14.4" x14ac:dyDescent="0.25">
      <c r="A39" s="82" t="s">
        <v>87</v>
      </c>
      <c r="B39" s="62" t="s">
        <v>4280</v>
      </c>
      <c r="C39" s="62"/>
    </row>
    <row r="40" spans="1:3" ht="14.4" x14ac:dyDescent="0.25">
      <c r="A40" s="82" t="s">
        <v>101</v>
      </c>
      <c r="B40" s="62" t="s">
        <v>4280</v>
      </c>
      <c r="C40" s="62"/>
    </row>
    <row r="41" spans="1:3" ht="14.4" x14ac:dyDescent="0.25">
      <c r="A41" s="82" t="s">
        <v>115</v>
      </c>
      <c r="B41" s="62" t="s">
        <v>4280</v>
      </c>
      <c r="C41" s="62"/>
    </row>
    <row r="42" spans="1:3" ht="14.4" x14ac:dyDescent="0.25">
      <c r="A42" s="82" t="s">
        <v>129</v>
      </c>
      <c r="B42" s="62" t="s">
        <v>4280</v>
      </c>
      <c r="C42" s="62"/>
    </row>
    <row r="43" spans="1:3" ht="14.4" x14ac:dyDescent="0.25">
      <c r="A43" s="82" t="s">
        <v>143</v>
      </c>
      <c r="B43" s="62" t="s">
        <v>4280</v>
      </c>
      <c r="C43" s="62"/>
    </row>
    <row r="44" spans="1:3" ht="14.4" x14ac:dyDescent="0.25">
      <c r="A44" s="82" t="s">
        <v>195</v>
      </c>
      <c r="B44" s="62" t="s">
        <v>4280</v>
      </c>
      <c r="C44" s="62"/>
    </row>
    <row r="45" spans="1:3" ht="14.4" x14ac:dyDescent="0.25">
      <c r="A45" s="82" t="s">
        <v>1070</v>
      </c>
      <c r="B45" s="62" t="s">
        <v>4280</v>
      </c>
      <c r="C45" s="62"/>
    </row>
    <row r="46" spans="1:3" ht="14.4" x14ac:dyDescent="0.25">
      <c r="A46" s="82" t="s">
        <v>994</v>
      </c>
      <c r="B46" s="62" t="s">
        <v>4277</v>
      </c>
      <c r="C46" s="62"/>
    </row>
    <row r="47" spans="1:3" ht="14.4" x14ac:dyDescent="0.25">
      <c r="A47" s="82" t="s">
        <v>231</v>
      </c>
      <c r="B47" s="70" t="s">
        <v>4277</v>
      </c>
      <c r="C47" s="62"/>
    </row>
    <row r="48" spans="1:3" ht="14.4" x14ac:dyDescent="0.25">
      <c r="A48" s="82" t="s">
        <v>1624</v>
      </c>
      <c r="B48" s="62" t="s">
        <v>4277</v>
      </c>
      <c r="C48" s="62"/>
    </row>
    <row r="49" spans="1:3" ht="14.4" x14ac:dyDescent="0.25">
      <c r="A49" s="82" t="s">
        <v>1288</v>
      </c>
      <c r="B49" s="62" t="s">
        <v>4279</v>
      </c>
      <c r="C49" s="62"/>
    </row>
    <row r="50" spans="1:3" ht="14.4" x14ac:dyDescent="0.25">
      <c r="A50" s="82" t="s">
        <v>359</v>
      </c>
      <c r="B50" s="62" t="s">
        <v>4278</v>
      </c>
      <c r="C50" s="62"/>
    </row>
    <row r="51" spans="1:3" ht="14.4" x14ac:dyDescent="0.25">
      <c r="A51" s="82" t="s">
        <v>1478</v>
      </c>
      <c r="B51" s="62" t="s">
        <v>4278</v>
      </c>
      <c r="C51" s="62"/>
    </row>
    <row r="52" spans="1:3" ht="14.4" x14ac:dyDescent="0.25">
      <c r="A52" s="82" t="s">
        <v>323</v>
      </c>
      <c r="B52" s="62" t="s">
        <v>4276</v>
      </c>
      <c r="C52" s="62"/>
    </row>
    <row r="53" spans="1:3" ht="14.4" x14ac:dyDescent="0.25">
      <c r="A53" s="82" t="s">
        <v>596</v>
      </c>
      <c r="B53" s="62" t="s">
        <v>608</v>
      </c>
      <c r="C53" s="62"/>
    </row>
    <row r="54" spans="1:3" ht="14.4" x14ac:dyDescent="0.25">
      <c r="A54" s="82" t="s">
        <v>1352</v>
      </c>
      <c r="B54" s="62" t="s">
        <v>4275</v>
      </c>
      <c r="C54" s="62"/>
    </row>
    <row r="55" spans="1:3" ht="14.4" x14ac:dyDescent="0.25">
      <c r="A55" s="82" t="s">
        <v>1523</v>
      </c>
      <c r="B55" s="62" t="s">
        <v>4275</v>
      </c>
      <c r="C55" s="62"/>
    </row>
    <row r="56" spans="1:3" ht="14.4" x14ac:dyDescent="0.25">
      <c r="A56" s="82"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zoomScaleNormal="100" workbookViewId="0">
      <selection activeCell="G38" sqref="G38"/>
    </sheetView>
  </sheetViews>
  <sheetFormatPr defaultRowHeight="13.2" x14ac:dyDescent="0.25"/>
  <cols>
    <col min="1" max="1" width="7.88671875" customWidth="1"/>
    <col min="2" max="2" width="12.44140625" customWidth="1"/>
    <col min="6" max="6" width="10.88671875" bestFit="1" customWidth="1"/>
    <col min="11" max="11" width="36.5546875" customWidth="1"/>
    <col min="12" max="12" width="12.44140625" customWidth="1"/>
  </cols>
  <sheetData>
    <row r="1" spans="1:12" ht="15" thickBot="1" x14ac:dyDescent="0.3">
      <c r="A1" s="62" t="s">
        <v>32</v>
      </c>
      <c r="B1" s="62">
        <v>2003</v>
      </c>
      <c r="D1" s="91"/>
      <c r="E1" s="91" t="s">
        <v>32</v>
      </c>
      <c r="F1" s="91" t="s">
        <v>554</v>
      </c>
      <c r="G1" s="91" t="s">
        <v>210</v>
      </c>
      <c r="H1" s="91" t="s">
        <v>25</v>
      </c>
      <c r="I1" s="91" t="s">
        <v>4291</v>
      </c>
      <c r="K1" s="112" t="s">
        <v>1047</v>
      </c>
      <c r="L1" s="94">
        <v>2003</v>
      </c>
    </row>
    <row r="2" spans="1:12" ht="14.4" x14ac:dyDescent="0.25">
      <c r="A2" s="62" t="s">
        <v>25</v>
      </c>
      <c r="B2" s="62">
        <v>2014</v>
      </c>
      <c r="D2" s="91">
        <v>2003</v>
      </c>
      <c r="E2" s="91">
        <f>COUNTA(A1)</f>
        <v>1</v>
      </c>
      <c r="F2" s="91">
        <v>0</v>
      </c>
      <c r="G2" s="91">
        <v>0</v>
      </c>
      <c r="H2" s="91">
        <f>COUNTA(A8)</f>
        <v>1</v>
      </c>
      <c r="I2" s="92">
        <f>SUM(E2:H2)</f>
        <v>2</v>
      </c>
      <c r="K2" s="98" t="s">
        <v>413</v>
      </c>
      <c r="L2" s="109">
        <v>2014</v>
      </c>
    </row>
    <row r="3" spans="1:12" ht="14.4" x14ac:dyDescent="0.25">
      <c r="A3" s="62" t="s">
        <v>25</v>
      </c>
      <c r="B3" s="62">
        <v>2014</v>
      </c>
      <c r="D3" s="91">
        <v>2004</v>
      </c>
      <c r="E3" s="91">
        <v>0</v>
      </c>
      <c r="F3" s="91">
        <v>0</v>
      </c>
      <c r="G3" s="91">
        <v>0</v>
      </c>
      <c r="H3" s="91">
        <v>0</v>
      </c>
      <c r="I3" s="92">
        <f t="shared" ref="I3:I16" si="0">SUM(E3:H3)</f>
        <v>0</v>
      </c>
      <c r="K3" s="100" t="s">
        <v>482</v>
      </c>
      <c r="L3" s="107">
        <v>2014</v>
      </c>
    </row>
    <row r="4" spans="1:12" ht="15" thickBot="1" x14ac:dyDescent="0.3">
      <c r="A4" s="94" t="s">
        <v>32</v>
      </c>
      <c r="B4" s="94">
        <v>2014</v>
      </c>
      <c r="D4" s="91">
        <v>2005</v>
      </c>
      <c r="E4" s="91">
        <v>0</v>
      </c>
      <c r="F4" s="91">
        <v>0</v>
      </c>
      <c r="G4" s="91">
        <v>0</v>
      </c>
      <c r="H4" s="91">
        <v>0</v>
      </c>
      <c r="I4" s="92">
        <f t="shared" si="0"/>
        <v>0</v>
      </c>
      <c r="K4" s="105" t="s">
        <v>640</v>
      </c>
      <c r="L4" s="108">
        <v>2014</v>
      </c>
    </row>
    <row r="5" spans="1:12" ht="14.4" x14ac:dyDescent="0.25">
      <c r="A5" s="118" t="s">
        <v>25</v>
      </c>
      <c r="B5" s="109">
        <v>2015</v>
      </c>
      <c r="D5" s="91">
        <v>2006</v>
      </c>
      <c r="E5" s="91">
        <f>COUNTA(A10:A19)</f>
        <v>10</v>
      </c>
      <c r="F5" s="91">
        <v>0</v>
      </c>
      <c r="G5" s="91">
        <f>COUNTA(A9)</f>
        <v>1</v>
      </c>
      <c r="H5" s="91">
        <f>COUNTA(A20)</f>
        <v>1</v>
      </c>
      <c r="I5" s="92">
        <f t="shared" si="0"/>
        <v>12</v>
      </c>
      <c r="K5" s="98" t="s">
        <v>1114</v>
      </c>
      <c r="L5" s="109">
        <v>2015</v>
      </c>
    </row>
    <row r="6" spans="1:12" ht="14.4" x14ac:dyDescent="0.25">
      <c r="A6" s="100" t="s">
        <v>554</v>
      </c>
      <c r="B6" s="107">
        <v>2015</v>
      </c>
      <c r="D6" s="91">
        <v>2007</v>
      </c>
      <c r="E6" s="91">
        <f>COUNTA(A21:A22,A24:A26)+3</f>
        <v>8</v>
      </c>
      <c r="F6" s="91">
        <v>0</v>
      </c>
      <c r="G6" s="91">
        <v>0</v>
      </c>
      <c r="H6" s="91">
        <v>0</v>
      </c>
      <c r="I6" s="92">
        <f t="shared" si="0"/>
        <v>8</v>
      </c>
      <c r="K6" s="100" t="s">
        <v>1114</v>
      </c>
      <c r="L6" s="107">
        <v>2015</v>
      </c>
    </row>
    <row r="7" spans="1:12" ht="15" thickBot="1" x14ac:dyDescent="0.3">
      <c r="A7" s="105" t="s">
        <v>554</v>
      </c>
      <c r="B7" s="108">
        <v>2015</v>
      </c>
      <c r="D7" s="91">
        <v>2008</v>
      </c>
      <c r="E7" s="91">
        <v>0</v>
      </c>
      <c r="F7" s="91">
        <v>0</v>
      </c>
      <c r="G7" s="91">
        <v>0</v>
      </c>
      <c r="H7" s="91">
        <v>0</v>
      </c>
      <c r="I7" s="92">
        <f t="shared" si="0"/>
        <v>0</v>
      </c>
      <c r="K7" s="113" t="s">
        <v>1746</v>
      </c>
      <c r="L7" s="108">
        <v>2015</v>
      </c>
    </row>
    <row r="8" spans="1:12" ht="14.4" x14ac:dyDescent="0.25">
      <c r="A8" s="96" t="s">
        <v>25</v>
      </c>
      <c r="B8" s="97">
        <v>37802</v>
      </c>
      <c r="D8" s="91">
        <v>2009</v>
      </c>
      <c r="E8" s="91">
        <v>2</v>
      </c>
      <c r="F8" s="91">
        <v>0</v>
      </c>
      <c r="G8" s="91">
        <v>0</v>
      </c>
      <c r="H8" s="91">
        <v>1</v>
      </c>
      <c r="I8" s="92">
        <f t="shared" si="0"/>
        <v>3</v>
      </c>
      <c r="K8" s="96" t="s">
        <v>1030</v>
      </c>
      <c r="L8" s="97">
        <v>37802</v>
      </c>
    </row>
    <row r="9" spans="1:12" ht="14.4" x14ac:dyDescent="0.25">
      <c r="A9" s="62" t="s">
        <v>210</v>
      </c>
      <c r="B9" s="64">
        <v>38924</v>
      </c>
      <c r="D9" s="91">
        <v>2010</v>
      </c>
      <c r="E9" s="91">
        <v>0</v>
      </c>
      <c r="F9" s="91">
        <v>4</v>
      </c>
      <c r="G9" s="91">
        <v>0</v>
      </c>
      <c r="H9" s="91">
        <v>2</v>
      </c>
      <c r="I9" s="92">
        <f t="shared" si="0"/>
        <v>6</v>
      </c>
      <c r="K9" s="66" t="s">
        <v>895</v>
      </c>
      <c r="L9" s="72">
        <v>38342</v>
      </c>
    </row>
    <row r="10" spans="1:12" ht="14.4" x14ac:dyDescent="0.25">
      <c r="A10" s="62" t="s">
        <v>32</v>
      </c>
      <c r="B10" s="64">
        <v>38924</v>
      </c>
      <c r="D10" s="91">
        <v>2011</v>
      </c>
      <c r="E10" s="91">
        <v>6</v>
      </c>
      <c r="F10" s="91">
        <v>2</v>
      </c>
      <c r="G10" s="91">
        <v>1</v>
      </c>
      <c r="H10" s="91">
        <v>1</v>
      </c>
      <c r="I10" s="92">
        <f t="shared" si="0"/>
        <v>10</v>
      </c>
      <c r="K10" s="63" t="s">
        <v>75</v>
      </c>
      <c r="L10" s="64">
        <v>38924</v>
      </c>
    </row>
    <row r="11" spans="1:12" ht="15" customHeight="1" x14ac:dyDescent="0.25">
      <c r="A11" s="62" t="s">
        <v>32</v>
      </c>
      <c r="B11" s="64">
        <v>38924</v>
      </c>
      <c r="D11" s="91">
        <v>2012</v>
      </c>
      <c r="E11" s="91">
        <v>4</v>
      </c>
      <c r="F11" s="91">
        <v>0</v>
      </c>
      <c r="G11" s="91">
        <v>1</v>
      </c>
      <c r="H11" s="91">
        <v>6</v>
      </c>
      <c r="I11" s="92">
        <f t="shared" si="0"/>
        <v>11</v>
      </c>
      <c r="K11" s="63" t="s">
        <v>75</v>
      </c>
      <c r="L11" s="64">
        <v>38924</v>
      </c>
    </row>
    <row r="12" spans="1:12" ht="14.4" x14ac:dyDescent="0.25">
      <c r="A12" s="62" t="s">
        <v>32</v>
      </c>
      <c r="B12" s="64">
        <v>38924</v>
      </c>
      <c r="D12" s="91">
        <v>2013</v>
      </c>
      <c r="E12" s="91">
        <f>COUNTA(A51:A60,A63,A65,A67,A69:A70,A73,A76:A77)</f>
        <v>18</v>
      </c>
      <c r="F12" s="91">
        <f>2*COUNTA(A64,A74,A75)</f>
        <v>6</v>
      </c>
      <c r="G12" s="91">
        <f>COUNTA(A62)</f>
        <v>1</v>
      </c>
      <c r="H12" s="91">
        <f>COUNTA(A61,A66,A68,A71,A72,A78:A79)+3</f>
        <v>10</v>
      </c>
      <c r="I12" s="92">
        <f t="shared" si="0"/>
        <v>35</v>
      </c>
      <c r="K12" s="62" t="s">
        <v>294</v>
      </c>
      <c r="L12" s="64">
        <v>38924</v>
      </c>
    </row>
    <row r="13" spans="1:12" ht="14.4" x14ac:dyDescent="0.25">
      <c r="A13" s="62" t="s">
        <v>32</v>
      </c>
      <c r="B13" s="64">
        <v>38924</v>
      </c>
      <c r="D13" s="91">
        <v>2014</v>
      </c>
      <c r="E13" s="91">
        <f>COUNTA(A84,A91,A94,A4)</f>
        <v>4</v>
      </c>
      <c r="F13" s="91">
        <f>COUNTA(A95)</f>
        <v>1</v>
      </c>
      <c r="G13" s="91">
        <f>COUNTA(A85,A88,A93)</f>
        <v>3</v>
      </c>
      <c r="H13" s="91">
        <f>COUNTA(A2:A3,A81:A83,A86:A87,A89,A92)</f>
        <v>9</v>
      </c>
      <c r="I13" s="92">
        <f t="shared" si="0"/>
        <v>17</v>
      </c>
      <c r="K13" s="62" t="s">
        <v>294</v>
      </c>
      <c r="L13" s="64">
        <v>38924</v>
      </c>
    </row>
    <row r="14" spans="1:12" ht="14.4" x14ac:dyDescent="0.25">
      <c r="A14" s="62" t="s">
        <v>32</v>
      </c>
      <c r="B14" s="64">
        <v>38924</v>
      </c>
      <c r="D14" s="91">
        <v>2015</v>
      </c>
      <c r="E14" s="91">
        <f>COUNTA(A98:A99,A101)</f>
        <v>3</v>
      </c>
      <c r="F14" s="91">
        <f>COUNTA(A6:A7,A95)</f>
        <v>3</v>
      </c>
      <c r="G14" s="91">
        <v>0</v>
      </c>
      <c r="H14" s="91">
        <f>COUNTA(A5,A96:A97,A100)</f>
        <v>4</v>
      </c>
      <c r="I14" s="92">
        <f t="shared" si="0"/>
        <v>10</v>
      </c>
      <c r="K14" s="63" t="s">
        <v>514</v>
      </c>
      <c r="L14" s="64">
        <v>38924</v>
      </c>
    </row>
    <row r="15" spans="1:12" ht="14.4" x14ac:dyDescent="0.25">
      <c r="A15" s="62" t="s">
        <v>32</v>
      </c>
      <c r="B15" s="64">
        <v>38924</v>
      </c>
      <c r="D15" s="91">
        <v>2016</v>
      </c>
      <c r="E15" s="91">
        <v>0</v>
      </c>
      <c r="F15" s="91">
        <v>0</v>
      </c>
      <c r="G15" s="91">
        <v>0</v>
      </c>
      <c r="H15" s="91">
        <v>1</v>
      </c>
      <c r="I15" s="92">
        <f t="shared" si="0"/>
        <v>1</v>
      </c>
      <c r="K15" s="63" t="s">
        <v>1114</v>
      </c>
      <c r="L15" s="64">
        <v>38924</v>
      </c>
    </row>
    <row r="16" spans="1:12" ht="14.4" x14ac:dyDescent="0.25">
      <c r="A16" s="62" t="s">
        <v>32</v>
      </c>
      <c r="B16" s="64">
        <v>38924</v>
      </c>
      <c r="D16" s="91">
        <v>2017</v>
      </c>
      <c r="E16" s="91">
        <v>0</v>
      </c>
      <c r="F16" s="91">
        <v>0</v>
      </c>
      <c r="G16" s="91">
        <v>1</v>
      </c>
      <c r="H16" s="91">
        <v>0</v>
      </c>
      <c r="I16" s="92">
        <f t="shared" si="0"/>
        <v>1</v>
      </c>
      <c r="K16" s="62" t="s">
        <v>1271</v>
      </c>
      <c r="L16" s="64">
        <v>38924</v>
      </c>
    </row>
    <row r="17" spans="1:12" ht="14.4" x14ac:dyDescent="0.25">
      <c r="A17" s="62" t="s">
        <v>32</v>
      </c>
      <c r="B17" s="64">
        <v>38924</v>
      </c>
      <c r="I17" s="90">
        <f>SUM(I2:I16)</f>
        <v>116</v>
      </c>
      <c r="K17" s="62" t="s">
        <v>1271</v>
      </c>
      <c r="L17" s="64">
        <v>38924</v>
      </c>
    </row>
    <row r="18" spans="1:12" ht="14.4" x14ac:dyDescent="0.25">
      <c r="A18" s="62" t="s">
        <v>32</v>
      </c>
      <c r="B18" s="64">
        <v>38924</v>
      </c>
      <c r="K18" s="63" t="s">
        <v>1380</v>
      </c>
      <c r="L18" s="64">
        <v>38924</v>
      </c>
    </row>
    <row r="19" spans="1:12" ht="14.4" x14ac:dyDescent="0.25">
      <c r="A19" s="62" t="s">
        <v>32</v>
      </c>
      <c r="B19" s="64">
        <v>38924</v>
      </c>
      <c r="D19" s="91"/>
      <c r="E19" s="91" t="s">
        <v>4292</v>
      </c>
      <c r="F19" s="91" t="s">
        <v>4293</v>
      </c>
      <c r="G19" s="91" t="s">
        <v>4294</v>
      </c>
      <c r="H19" s="91" t="s">
        <v>4295</v>
      </c>
      <c r="I19" s="93" t="s">
        <v>4291</v>
      </c>
      <c r="K19" s="62" t="s">
        <v>1431</v>
      </c>
      <c r="L19" s="64">
        <v>38924</v>
      </c>
    </row>
    <row r="20" spans="1:12" ht="14.4" x14ac:dyDescent="0.25">
      <c r="A20" s="62" t="s">
        <v>25</v>
      </c>
      <c r="B20" s="64">
        <v>39067</v>
      </c>
      <c r="D20" s="91">
        <v>2003</v>
      </c>
      <c r="E20" s="91"/>
      <c r="F20" s="91"/>
      <c r="G20" s="91">
        <f>COUNTA(K1,K8)</f>
        <v>2</v>
      </c>
      <c r="H20" s="91"/>
      <c r="I20" s="91">
        <f>SUM(E20:H20)</f>
        <v>2</v>
      </c>
      <c r="K20" s="62" t="s">
        <v>1457</v>
      </c>
      <c r="L20" s="64">
        <v>38924</v>
      </c>
    </row>
    <row r="21" spans="1:12" ht="15" customHeight="1" x14ac:dyDescent="0.25">
      <c r="A21" s="62" t="s">
        <v>32</v>
      </c>
      <c r="B21" s="64">
        <v>39189</v>
      </c>
      <c r="D21" s="91">
        <v>2004</v>
      </c>
      <c r="E21" s="91"/>
      <c r="F21" s="91"/>
      <c r="G21" s="91"/>
      <c r="H21" s="91"/>
      <c r="I21" s="91">
        <f t="shared" ref="I21:I34" si="1">SUM(E21:H21)</f>
        <v>0</v>
      </c>
      <c r="K21" s="63" t="s">
        <v>762</v>
      </c>
      <c r="L21" s="64">
        <v>39067</v>
      </c>
    </row>
    <row r="22" spans="1:12" ht="14.4" x14ac:dyDescent="0.25">
      <c r="A22" s="62" t="s">
        <v>32</v>
      </c>
      <c r="B22" s="64">
        <v>39189</v>
      </c>
      <c r="D22" s="91">
        <v>2005</v>
      </c>
      <c r="E22" s="91"/>
      <c r="F22" s="91"/>
      <c r="G22" s="91"/>
      <c r="H22" s="91"/>
      <c r="I22" s="91">
        <f t="shared" si="1"/>
        <v>0</v>
      </c>
      <c r="K22" s="63" t="s">
        <v>45</v>
      </c>
      <c r="L22" s="64">
        <v>39189</v>
      </c>
    </row>
    <row r="23" spans="1:12" ht="14.4" x14ac:dyDescent="0.25">
      <c r="A23" s="62" t="s">
        <v>1073</v>
      </c>
      <c r="B23" s="64">
        <v>39189</v>
      </c>
      <c r="D23" s="91">
        <v>2006</v>
      </c>
      <c r="E23" s="91">
        <f>COUNTA(K15)</f>
        <v>1</v>
      </c>
      <c r="F23" s="91"/>
      <c r="G23" s="91">
        <f>COUNTA(K10:K14,K16:K21)</f>
        <v>11</v>
      </c>
      <c r="H23" s="91"/>
      <c r="I23" s="91">
        <f t="shared" si="1"/>
        <v>12</v>
      </c>
      <c r="K23" s="63" t="s">
        <v>75</v>
      </c>
      <c r="L23" s="64">
        <v>39189</v>
      </c>
    </row>
    <row r="24" spans="1:12" ht="14.4" x14ac:dyDescent="0.25">
      <c r="A24" s="62" t="s">
        <v>32</v>
      </c>
      <c r="B24" s="64">
        <v>39189</v>
      </c>
      <c r="D24" s="91">
        <v>2007</v>
      </c>
      <c r="E24" s="91">
        <f>COUNTA(K22,K26,K25)+2</f>
        <v>5</v>
      </c>
      <c r="F24" s="91"/>
      <c r="G24" s="91">
        <f>COUNTA(K23:K24,K27)</f>
        <v>3</v>
      </c>
      <c r="H24" s="91"/>
      <c r="I24" s="91">
        <f t="shared" si="1"/>
        <v>8</v>
      </c>
      <c r="K24" s="63" t="s">
        <v>75</v>
      </c>
      <c r="L24" s="64">
        <v>39189</v>
      </c>
    </row>
    <row r="25" spans="1:12" ht="14.4" x14ac:dyDescent="0.25">
      <c r="A25" s="62" t="s">
        <v>32</v>
      </c>
      <c r="B25" s="64">
        <v>39189</v>
      </c>
      <c r="D25" s="91">
        <v>2008</v>
      </c>
      <c r="E25" s="91"/>
      <c r="F25" s="91"/>
      <c r="H25" s="91"/>
      <c r="I25" s="91">
        <f t="shared" si="1"/>
        <v>0</v>
      </c>
      <c r="K25" s="63" t="s">
        <v>1072</v>
      </c>
      <c r="L25" s="64">
        <v>39189</v>
      </c>
    </row>
    <row r="26" spans="1:12" ht="14.4" x14ac:dyDescent="0.25">
      <c r="A26" s="62" t="s">
        <v>32</v>
      </c>
      <c r="B26" s="64">
        <v>39189</v>
      </c>
      <c r="D26" s="91">
        <v>2009</v>
      </c>
      <c r="E26" s="91">
        <f>COUNTA(K30)</f>
        <v>1</v>
      </c>
      <c r="F26" s="91"/>
      <c r="G26" s="91">
        <f>COUNTA(K28,K29)</f>
        <v>2</v>
      </c>
      <c r="H26" s="91"/>
      <c r="I26" s="91">
        <f t="shared" si="1"/>
        <v>3</v>
      </c>
      <c r="K26" s="63" t="s">
        <v>1114</v>
      </c>
      <c r="L26" s="64">
        <v>39189</v>
      </c>
    </row>
    <row r="27" spans="1:12" ht="15" customHeight="1" x14ac:dyDescent="0.25">
      <c r="A27" s="62" t="s">
        <v>32</v>
      </c>
      <c r="B27" s="64">
        <v>39952</v>
      </c>
      <c r="D27" s="91">
        <v>2010</v>
      </c>
      <c r="E27" s="91"/>
      <c r="F27" s="91">
        <f>COUNTA(K35)+3</f>
        <v>4</v>
      </c>
      <c r="G27" s="91">
        <f>COUNTA(K33)</f>
        <v>1</v>
      </c>
      <c r="H27" s="91">
        <f>COUNTA(K36)</f>
        <v>1</v>
      </c>
      <c r="I27" s="91">
        <f t="shared" si="1"/>
        <v>6</v>
      </c>
      <c r="K27" s="63" t="s">
        <v>1509</v>
      </c>
      <c r="L27" s="64">
        <v>39189</v>
      </c>
    </row>
    <row r="28" spans="1:12" ht="15" customHeight="1" x14ac:dyDescent="0.25">
      <c r="A28" s="62" t="s">
        <v>25</v>
      </c>
      <c r="B28" s="64">
        <v>39952</v>
      </c>
      <c r="D28" s="91">
        <v>2011</v>
      </c>
      <c r="E28" s="91"/>
      <c r="F28" s="91"/>
      <c r="G28" s="91">
        <f>COUNTA(K37,K38,K39,K41,K42,K43,K44,K45)+1</f>
        <v>9</v>
      </c>
      <c r="H28" s="91">
        <f>COUNTA(K40)</f>
        <v>1</v>
      </c>
      <c r="I28" s="91">
        <f t="shared" si="1"/>
        <v>10</v>
      </c>
      <c r="K28" s="63" t="s">
        <v>75</v>
      </c>
      <c r="L28" s="64">
        <v>39952</v>
      </c>
    </row>
    <row r="29" spans="1:12" ht="14.4" x14ac:dyDescent="0.25">
      <c r="A29" s="62" t="s">
        <v>32</v>
      </c>
      <c r="B29" s="64">
        <v>39952</v>
      </c>
      <c r="D29" s="91">
        <v>2012</v>
      </c>
      <c r="E29" s="91">
        <f>COUNTA(K51)+2</f>
        <v>3</v>
      </c>
      <c r="F29" s="91">
        <f>COUNTA(K47)</f>
        <v>1</v>
      </c>
      <c r="G29" s="91">
        <f>COUNTA(K46,K48,K52,K53,K54)</f>
        <v>5</v>
      </c>
      <c r="H29" s="91">
        <f>COUNTA(K49:K50)</f>
        <v>2</v>
      </c>
      <c r="I29" s="91">
        <f t="shared" si="1"/>
        <v>11</v>
      </c>
      <c r="K29" s="62" t="s">
        <v>752</v>
      </c>
      <c r="L29" s="64">
        <v>39952</v>
      </c>
    </row>
    <row r="30" spans="1:12" ht="15" customHeight="1" x14ac:dyDescent="0.25">
      <c r="A30" s="62" t="s">
        <v>25</v>
      </c>
      <c r="B30" s="64">
        <v>40501</v>
      </c>
      <c r="D30" s="91">
        <v>2013</v>
      </c>
      <c r="E30" s="91">
        <f>COUNTA(K63,K81:K83)</f>
        <v>4</v>
      </c>
      <c r="F30" s="91">
        <f>COUNTA(K55:K58,K60)</f>
        <v>5</v>
      </c>
      <c r="G30" s="91">
        <f>COUNTA(K59,K64:K71,K74:K80,K84)+3</f>
        <v>20</v>
      </c>
      <c r="H30" s="91">
        <f>COUNTA(K61:K62,K72:K73)+2</f>
        <v>6</v>
      </c>
      <c r="I30" s="91">
        <f>SUM(E30:H30)</f>
        <v>35</v>
      </c>
      <c r="J30">
        <v>2</v>
      </c>
      <c r="K30" s="62" t="s">
        <v>1114</v>
      </c>
      <c r="L30" s="64">
        <v>39952</v>
      </c>
    </row>
    <row r="31" spans="1:12" ht="14.4" x14ac:dyDescent="0.25">
      <c r="A31" s="62" t="s">
        <v>468</v>
      </c>
      <c r="B31" s="64">
        <v>40520</v>
      </c>
      <c r="D31" s="91">
        <v>2014</v>
      </c>
      <c r="E31" s="91">
        <f>COUNTA(K97)</f>
        <v>1</v>
      </c>
      <c r="F31" s="91">
        <f>COUNTA(K4,K87:K88,K95)</f>
        <v>4</v>
      </c>
      <c r="G31" s="91">
        <f>COUNTA(K2:K3,K85,K86,K89,K90:K93,K94,K96,K98)</f>
        <v>12</v>
      </c>
      <c r="H31" s="91">
        <f>COUNTA(K99)</f>
        <v>1</v>
      </c>
      <c r="I31" s="91">
        <f t="shared" si="1"/>
        <v>18</v>
      </c>
      <c r="J31">
        <v>-1</v>
      </c>
      <c r="K31" s="66" t="s">
        <v>1084</v>
      </c>
      <c r="L31" s="72">
        <v>40009</v>
      </c>
    </row>
    <row r="32" spans="1:12" ht="14.4" x14ac:dyDescent="0.25">
      <c r="A32" s="62" t="s">
        <v>25</v>
      </c>
      <c r="B32" s="64">
        <v>40520</v>
      </c>
      <c r="D32" s="91">
        <v>2015</v>
      </c>
      <c r="E32" s="91">
        <f>COUNTA(K5:K6)</f>
        <v>2</v>
      </c>
      <c r="F32" s="91"/>
      <c r="G32" s="91">
        <f>COUNTA(K100:K105)</f>
        <v>6</v>
      </c>
      <c r="H32" s="91">
        <f>COUNTA(K7)</f>
        <v>1</v>
      </c>
      <c r="I32" s="91">
        <f t="shared" si="1"/>
        <v>9</v>
      </c>
      <c r="J32">
        <v>-1</v>
      </c>
      <c r="K32" s="66" t="s">
        <v>1638</v>
      </c>
      <c r="L32" s="72">
        <v>40009</v>
      </c>
    </row>
    <row r="33" spans="1:12" ht="14.4" x14ac:dyDescent="0.25">
      <c r="A33" s="62" t="s">
        <v>32</v>
      </c>
      <c r="B33" s="64">
        <v>40606</v>
      </c>
      <c r="D33" s="91">
        <v>2016</v>
      </c>
      <c r="E33" s="91">
        <f>COUNTA(K106)</f>
        <v>1</v>
      </c>
      <c r="F33" s="91"/>
      <c r="G33" s="91"/>
      <c r="H33" s="91"/>
      <c r="I33" s="91">
        <f t="shared" si="1"/>
        <v>1</v>
      </c>
      <c r="K33" s="62" t="s">
        <v>1525</v>
      </c>
      <c r="L33" s="64">
        <v>40501</v>
      </c>
    </row>
    <row r="34" spans="1:12" ht="14.4" x14ac:dyDescent="0.25">
      <c r="A34" s="62" t="s">
        <v>32</v>
      </c>
      <c r="B34" s="64">
        <v>40606</v>
      </c>
      <c r="D34" s="91">
        <v>2017</v>
      </c>
      <c r="E34" s="91"/>
      <c r="F34" s="91"/>
      <c r="G34" s="91">
        <f>COUNTA(L107)</f>
        <v>1</v>
      </c>
      <c r="H34" s="91"/>
      <c r="I34" s="91">
        <f t="shared" si="1"/>
        <v>1</v>
      </c>
      <c r="K34" s="66" t="s">
        <v>1638</v>
      </c>
      <c r="L34" s="72">
        <v>40501</v>
      </c>
    </row>
    <row r="35" spans="1:12" ht="15" customHeight="1" x14ac:dyDescent="0.25">
      <c r="A35" s="62" t="s">
        <v>32</v>
      </c>
      <c r="B35" s="64">
        <v>40606</v>
      </c>
      <c r="I35" s="93">
        <f>SUM(I20:I34)</f>
        <v>116</v>
      </c>
      <c r="K35" s="62" t="s">
        <v>467</v>
      </c>
      <c r="L35" s="64">
        <v>40520</v>
      </c>
    </row>
    <row r="36" spans="1:12" ht="14.4" x14ac:dyDescent="0.25">
      <c r="A36" s="62" t="s">
        <v>210</v>
      </c>
      <c r="B36" s="64">
        <v>40732</v>
      </c>
      <c r="K36" s="62" t="s">
        <v>915</v>
      </c>
      <c r="L36" s="64">
        <v>40520</v>
      </c>
    </row>
    <row r="37" spans="1:12" ht="14.4" x14ac:dyDescent="0.25">
      <c r="A37" s="62" t="s">
        <v>32</v>
      </c>
      <c r="B37" s="64">
        <v>40844</v>
      </c>
      <c r="K37" s="62" t="s">
        <v>233</v>
      </c>
      <c r="L37" s="64">
        <v>40606</v>
      </c>
    </row>
    <row r="38" spans="1:12" ht="14.4" x14ac:dyDescent="0.25">
      <c r="A38" s="62" t="s">
        <v>32</v>
      </c>
      <c r="B38" s="64">
        <v>40844</v>
      </c>
      <c r="K38" s="62" t="s">
        <v>514</v>
      </c>
      <c r="L38" s="64">
        <v>40606</v>
      </c>
    </row>
    <row r="39" spans="1:12" ht="14.4" x14ac:dyDescent="0.25">
      <c r="A39" s="62" t="s">
        <v>565</v>
      </c>
      <c r="B39" s="64">
        <v>40844</v>
      </c>
      <c r="K39" s="62" t="s">
        <v>1468</v>
      </c>
      <c r="L39" s="64">
        <v>40606</v>
      </c>
    </row>
    <row r="40" spans="1:12" ht="15" customHeight="1" x14ac:dyDescent="0.25">
      <c r="A40" s="62" t="s">
        <v>25</v>
      </c>
      <c r="B40" s="64">
        <v>40844</v>
      </c>
      <c r="K40" s="62" t="s">
        <v>1722</v>
      </c>
      <c r="L40" s="64">
        <v>40732</v>
      </c>
    </row>
    <row r="41" spans="1:12" ht="14.4" x14ac:dyDescent="0.25">
      <c r="A41" s="62" t="s">
        <v>32</v>
      </c>
      <c r="B41" s="64">
        <v>40844</v>
      </c>
      <c r="K41" s="63" t="s">
        <v>31</v>
      </c>
      <c r="L41" s="64">
        <v>40844</v>
      </c>
    </row>
    <row r="42" spans="1:12" ht="15" customHeight="1" x14ac:dyDescent="0.25">
      <c r="A42" s="62" t="s">
        <v>32</v>
      </c>
      <c r="B42" s="64">
        <v>41165</v>
      </c>
      <c r="K42" s="62" t="s">
        <v>514</v>
      </c>
      <c r="L42" s="64">
        <v>40844</v>
      </c>
    </row>
    <row r="43" spans="1:12" ht="14.4" x14ac:dyDescent="0.25">
      <c r="A43" s="62" t="s">
        <v>1073</v>
      </c>
      <c r="B43" s="64">
        <v>41165</v>
      </c>
      <c r="K43" s="62" t="s">
        <v>1525</v>
      </c>
      <c r="L43" s="64">
        <v>40844</v>
      </c>
    </row>
    <row r="44" spans="1:12" ht="14.4" x14ac:dyDescent="0.25">
      <c r="A44" s="62" t="s">
        <v>25</v>
      </c>
      <c r="B44" s="64">
        <v>41165</v>
      </c>
      <c r="K44" s="62" t="s">
        <v>1570</v>
      </c>
      <c r="L44" s="64">
        <v>40844</v>
      </c>
    </row>
    <row r="45" spans="1:12" ht="14.4" x14ac:dyDescent="0.25">
      <c r="A45" s="62" t="s">
        <v>25</v>
      </c>
      <c r="B45" s="64">
        <v>41165</v>
      </c>
      <c r="K45" s="62" t="s">
        <v>1798</v>
      </c>
      <c r="L45" s="64">
        <v>40844</v>
      </c>
    </row>
    <row r="46" spans="1:12" ht="14.4" x14ac:dyDescent="0.25">
      <c r="A46" s="62" t="s">
        <v>210</v>
      </c>
      <c r="B46" s="64">
        <v>41165</v>
      </c>
      <c r="K46" s="63" t="s">
        <v>75</v>
      </c>
      <c r="L46" s="64">
        <v>41165</v>
      </c>
    </row>
    <row r="47" spans="1:12" ht="14.4" x14ac:dyDescent="0.25">
      <c r="A47" s="62" t="s">
        <v>25</v>
      </c>
      <c r="B47" s="64">
        <v>41165</v>
      </c>
      <c r="K47" s="62" t="s">
        <v>439</v>
      </c>
      <c r="L47" s="64">
        <v>41165</v>
      </c>
    </row>
    <row r="48" spans="1:12" ht="14.4" x14ac:dyDescent="0.25">
      <c r="A48" s="62" t="s">
        <v>25</v>
      </c>
      <c r="B48" s="64">
        <v>41165</v>
      </c>
      <c r="K48" s="62" t="s">
        <v>598</v>
      </c>
      <c r="L48" s="64">
        <v>41165</v>
      </c>
    </row>
    <row r="49" spans="1:12" ht="14.4" x14ac:dyDescent="0.25">
      <c r="A49" s="62" t="s">
        <v>25</v>
      </c>
      <c r="B49" s="64">
        <v>41165</v>
      </c>
      <c r="K49" s="62" t="s">
        <v>915</v>
      </c>
      <c r="L49" s="64">
        <v>41165</v>
      </c>
    </row>
    <row r="50" spans="1:12" ht="15" thickBot="1" x14ac:dyDescent="0.3">
      <c r="A50" s="94" t="s">
        <v>25</v>
      </c>
      <c r="B50" s="95">
        <v>41165</v>
      </c>
      <c r="K50" s="62" t="s">
        <v>983</v>
      </c>
      <c r="L50" s="64">
        <v>41165</v>
      </c>
    </row>
    <row r="51" spans="1:12" ht="14.4" x14ac:dyDescent="0.25">
      <c r="A51" s="98" t="s">
        <v>32</v>
      </c>
      <c r="B51" s="99">
        <v>41385</v>
      </c>
      <c r="K51" s="62" t="s">
        <v>1114</v>
      </c>
      <c r="L51" s="64">
        <v>41165</v>
      </c>
    </row>
    <row r="52" spans="1:12" ht="14.4" x14ac:dyDescent="0.25">
      <c r="A52" s="100" t="s">
        <v>32</v>
      </c>
      <c r="B52" s="101">
        <v>41385</v>
      </c>
      <c r="K52" s="63" t="s">
        <v>1290</v>
      </c>
      <c r="L52" s="64">
        <v>41165</v>
      </c>
    </row>
    <row r="53" spans="1:12" ht="14.4" x14ac:dyDescent="0.25">
      <c r="A53" s="100" t="s">
        <v>32</v>
      </c>
      <c r="B53" s="101">
        <v>41385</v>
      </c>
      <c r="K53" s="62" t="s">
        <v>1336</v>
      </c>
      <c r="L53" s="64">
        <v>41165</v>
      </c>
    </row>
    <row r="54" spans="1:12" ht="15" thickBot="1" x14ac:dyDescent="0.3">
      <c r="A54" s="100" t="s">
        <v>32</v>
      </c>
      <c r="B54" s="101">
        <v>41597</v>
      </c>
      <c r="K54" s="94" t="s">
        <v>1626</v>
      </c>
      <c r="L54" s="95">
        <v>41165</v>
      </c>
    </row>
    <row r="55" spans="1:12" ht="14.4" x14ac:dyDescent="0.25">
      <c r="A55" s="100" t="s">
        <v>32</v>
      </c>
      <c r="B55" s="101">
        <v>41597</v>
      </c>
      <c r="K55" s="117" t="s">
        <v>640</v>
      </c>
      <c r="L55" s="99">
        <v>41385</v>
      </c>
    </row>
    <row r="56" spans="1:12" ht="14.4" x14ac:dyDescent="0.25">
      <c r="A56" s="100" t="s">
        <v>32</v>
      </c>
      <c r="B56" s="101">
        <v>41597</v>
      </c>
      <c r="K56" s="116" t="s">
        <v>640</v>
      </c>
      <c r="L56" s="101">
        <v>41385</v>
      </c>
    </row>
    <row r="57" spans="1:12" ht="14.4" x14ac:dyDescent="0.25">
      <c r="A57" s="100" t="s">
        <v>32</v>
      </c>
      <c r="B57" s="101">
        <v>41597</v>
      </c>
      <c r="K57" s="116" t="s">
        <v>640</v>
      </c>
      <c r="L57" s="101">
        <v>41385</v>
      </c>
    </row>
    <row r="58" spans="1:12" ht="14.4" x14ac:dyDescent="0.25">
      <c r="A58" s="100" t="s">
        <v>32</v>
      </c>
      <c r="B58" s="101">
        <v>41597</v>
      </c>
      <c r="K58" s="116" t="s">
        <v>439</v>
      </c>
      <c r="L58" s="101">
        <v>41597</v>
      </c>
    </row>
    <row r="59" spans="1:12" ht="14.4" x14ac:dyDescent="0.25">
      <c r="A59" s="100" t="s">
        <v>32</v>
      </c>
      <c r="B59" s="101">
        <v>41597</v>
      </c>
      <c r="K59" s="100" t="s">
        <v>598</v>
      </c>
      <c r="L59" s="101">
        <v>41597</v>
      </c>
    </row>
    <row r="60" spans="1:12" ht="14.4" x14ac:dyDescent="0.25">
      <c r="A60" s="100" t="s">
        <v>32</v>
      </c>
      <c r="B60" s="101">
        <v>41597</v>
      </c>
      <c r="K60" s="116" t="s">
        <v>640</v>
      </c>
      <c r="L60" s="101">
        <v>41597</v>
      </c>
    </row>
    <row r="61" spans="1:12" ht="14.4" x14ac:dyDescent="0.25">
      <c r="A61" s="100" t="s">
        <v>25</v>
      </c>
      <c r="B61" s="101">
        <v>41597</v>
      </c>
      <c r="K61" s="116" t="s">
        <v>847</v>
      </c>
      <c r="L61" s="101">
        <v>41597</v>
      </c>
    </row>
    <row r="62" spans="1:12" ht="15" customHeight="1" x14ac:dyDescent="0.25">
      <c r="A62" s="100" t="s">
        <v>210</v>
      </c>
      <c r="B62" s="101">
        <v>41597</v>
      </c>
      <c r="K62" s="116" t="s">
        <v>865</v>
      </c>
      <c r="L62" s="101">
        <v>41597</v>
      </c>
    </row>
    <row r="63" spans="1:12" ht="14.4" x14ac:dyDescent="0.25">
      <c r="A63" s="100" t="s">
        <v>32</v>
      </c>
      <c r="B63" s="101">
        <v>41597</v>
      </c>
      <c r="K63" s="116" t="s">
        <v>915</v>
      </c>
      <c r="L63" s="101">
        <v>41597</v>
      </c>
    </row>
    <row r="64" spans="1:12" ht="14.4" x14ac:dyDescent="0.25">
      <c r="A64" s="100" t="s">
        <v>565</v>
      </c>
      <c r="B64" s="101">
        <v>41597</v>
      </c>
      <c r="K64" s="102" t="s">
        <v>996</v>
      </c>
      <c r="L64" s="101">
        <v>41597</v>
      </c>
    </row>
    <row r="65" spans="1:12" ht="14.4" x14ac:dyDescent="0.25">
      <c r="A65" s="100" t="s">
        <v>32</v>
      </c>
      <c r="B65" s="101">
        <v>41597</v>
      </c>
      <c r="K65" s="100" t="s">
        <v>1231</v>
      </c>
      <c r="L65" s="101">
        <v>41597</v>
      </c>
    </row>
    <row r="66" spans="1:12" ht="14.4" x14ac:dyDescent="0.25">
      <c r="A66" s="100" t="s">
        <v>25</v>
      </c>
      <c r="B66" s="101">
        <v>41597</v>
      </c>
      <c r="K66" s="102" t="s">
        <v>1245</v>
      </c>
      <c r="L66" s="101">
        <v>41597</v>
      </c>
    </row>
    <row r="67" spans="1:12" ht="14.4" x14ac:dyDescent="0.25">
      <c r="A67" s="100" t="s">
        <v>32</v>
      </c>
      <c r="B67" s="101">
        <v>41597</v>
      </c>
      <c r="K67" s="100" t="s">
        <v>1354</v>
      </c>
      <c r="L67" s="101">
        <v>41597</v>
      </c>
    </row>
    <row r="68" spans="1:12" ht="14.4" x14ac:dyDescent="0.25">
      <c r="A68" s="100" t="s">
        <v>25</v>
      </c>
      <c r="B68" s="101">
        <v>41597</v>
      </c>
      <c r="K68" s="100" t="s">
        <v>1380</v>
      </c>
      <c r="L68" s="101">
        <v>41597</v>
      </c>
    </row>
    <row r="69" spans="1:12" ht="14.4" x14ac:dyDescent="0.25">
      <c r="A69" s="100" t="s">
        <v>32</v>
      </c>
      <c r="B69" s="101">
        <v>41597</v>
      </c>
      <c r="K69" s="100" t="s">
        <v>1480</v>
      </c>
      <c r="L69" s="101">
        <v>41597</v>
      </c>
    </row>
    <row r="70" spans="1:12" ht="15" customHeight="1" x14ac:dyDescent="0.25">
      <c r="A70" s="100" t="s">
        <v>32</v>
      </c>
      <c r="B70" s="101">
        <v>41597</v>
      </c>
      <c r="K70" s="102" t="s">
        <v>1497</v>
      </c>
      <c r="L70" s="101">
        <v>41597</v>
      </c>
    </row>
    <row r="71" spans="1:12" ht="14.4" x14ac:dyDescent="0.25">
      <c r="A71" s="100" t="s">
        <v>25</v>
      </c>
      <c r="B71" s="101">
        <v>41599</v>
      </c>
      <c r="K71" s="100" t="s">
        <v>1603</v>
      </c>
      <c r="L71" s="101">
        <v>41597</v>
      </c>
    </row>
    <row r="72" spans="1:12" ht="15" customHeight="1" x14ac:dyDescent="0.25">
      <c r="A72" s="100" t="s">
        <v>25</v>
      </c>
      <c r="B72" s="101">
        <v>41599</v>
      </c>
      <c r="K72" s="116" t="s">
        <v>1737</v>
      </c>
      <c r="L72" s="101">
        <v>41597</v>
      </c>
    </row>
    <row r="73" spans="1:12" ht="14.4" x14ac:dyDescent="0.25">
      <c r="A73" s="100" t="s">
        <v>32</v>
      </c>
      <c r="B73" s="101">
        <v>41614</v>
      </c>
      <c r="K73" s="116" t="s">
        <v>1783</v>
      </c>
      <c r="L73" s="101">
        <v>41597</v>
      </c>
    </row>
    <row r="74" spans="1:12" ht="14.4" x14ac:dyDescent="0.25">
      <c r="A74" s="100" t="s">
        <v>565</v>
      </c>
      <c r="B74" s="101">
        <v>41614</v>
      </c>
      <c r="K74" s="100" t="s">
        <v>1836</v>
      </c>
      <c r="L74" s="101">
        <v>41597</v>
      </c>
    </row>
    <row r="75" spans="1:12" ht="14.4" x14ac:dyDescent="0.25">
      <c r="A75" s="100" t="s">
        <v>565</v>
      </c>
      <c r="B75" s="101">
        <v>41614</v>
      </c>
      <c r="K75" s="102" t="s">
        <v>1290</v>
      </c>
      <c r="L75" s="101">
        <v>41599</v>
      </c>
    </row>
    <row r="76" spans="1:12" ht="14.4" x14ac:dyDescent="0.25">
      <c r="A76" s="100" t="s">
        <v>32</v>
      </c>
      <c r="B76" s="101">
        <v>41614</v>
      </c>
      <c r="K76" s="102" t="s">
        <v>1290</v>
      </c>
      <c r="L76" s="101">
        <v>41599</v>
      </c>
    </row>
    <row r="77" spans="1:12" ht="14.4" x14ac:dyDescent="0.25">
      <c r="A77" s="103" t="s">
        <v>32</v>
      </c>
      <c r="B77" s="104">
        <v>41614</v>
      </c>
      <c r="K77" s="100" t="s">
        <v>75</v>
      </c>
      <c r="L77" s="101">
        <v>41614</v>
      </c>
    </row>
    <row r="78" spans="1:12" ht="14.4" x14ac:dyDescent="0.25">
      <c r="A78" s="100" t="s">
        <v>25</v>
      </c>
      <c r="B78" s="101">
        <v>41614</v>
      </c>
      <c r="K78" s="103" t="s">
        <v>223</v>
      </c>
      <c r="L78" s="104">
        <v>41614</v>
      </c>
    </row>
    <row r="79" spans="1:12" ht="14.4" x14ac:dyDescent="0.25">
      <c r="A79" s="100" t="s">
        <v>25</v>
      </c>
      <c r="B79" s="101">
        <v>41614</v>
      </c>
      <c r="K79" s="100" t="s">
        <v>564</v>
      </c>
      <c r="L79" s="101">
        <v>41614</v>
      </c>
    </row>
    <row r="80" spans="1:12" ht="15" thickBot="1" x14ac:dyDescent="0.3">
      <c r="A80" s="105" t="s">
        <v>975</v>
      </c>
      <c r="B80" s="106">
        <v>41614</v>
      </c>
      <c r="K80" s="100" t="s">
        <v>564</v>
      </c>
      <c r="L80" s="101">
        <v>41614</v>
      </c>
    </row>
    <row r="81" spans="1:12" ht="14.4" x14ac:dyDescent="0.25">
      <c r="A81" s="96" t="s">
        <v>25</v>
      </c>
      <c r="B81" s="97">
        <v>41747</v>
      </c>
      <c r="K81" s="116" t="s">
        <v>915</v>
      </c>
      <c r="L81" s="101">
        <v>41614</v>
      </c>
    </row>
    <row r="82" spans="1:12" ht="14.4" x14ac:dyDescent="0.25">
      <c r="A82" s="62" t="s">
        <v>25</v>
      </c>
      <c r="B82" s="64">
        <v>41747</v>
      </c>
      <c r="K82" s="116" t="s">
        <v>915</v>
      </c>
      <c r="L82" s="101">
        <v>41614</v>
      </c>
    </row>
    <row r="83" spans="1:12" ht="14.4" x14ac:dyDescent="0.25">
      <c r="A83" s="62" t="s">
        <v>25</v>
      </c>
      <c r="B83" s="64">
        <v>41747</v>
      </c>
      <c r="K83" s="116" t="s">
        <v>915</v>
      </c>
      <c r="L83" s="101">
        <v>41614</v>
      </c>
    </row>
    <row r="84" spans="1:12" ht="15" thickBot="1" x14ac:dyDescent="0.3">
      <c r="A84" s="62" t="s">
        <v>32</v>
      </c>
      <c r="B84" s="64">
        <v>41747</v>
      </c>
      <c r="K84" s="105" t="s">
        <v>1570</v>
      </c>
      <c r="L84" s="106">
        <v>41614</v>
      </c>
    </row>
    <row r="85" spans="1:12" ht="14.4" x14ac:dyDescent="0.25">
      <c r="A85" s="62" t="s">
        <v>210</v>
      </c>
      <c r="B85" s="64">
        <v>41747</v>
      </c>
      <c r="K85" s="98" t="s">
        <v>233</v>
      </c>
      <c r="L85" s="99">
        <v>41747</v>
      </c>
    </row>
    <row r="86" spans="1:12" ht="14.4" x14ac:dyDescent="0.25">
      <c r="A86" s="62" t="s">
        <v>25</v>
      </c>
      <c r="B86" s="62" t="s">
        <v>375</v>
      </c>
      <c r="K86" s="100" t="s">
        <v>294</v>
      </c>
      <c r="L86" s="101">
        <v>41747</v>
      </c>
    </row>
    <row r="87" spans="1:12" ht="14.4" x14ac:dyDescent="0.25">
      <c r="A87" s="62" t="s">
        <v>25</v>
      </c>
      <c r="B87" s="62" t="s">
        <v>375</v>
      </c>
      <c r="K87" s="100" t="s">
        <v>640</v>
      </c>
      <c r="L87" s="101">
        <v>41747</v>
      </c>
    </row>
    <row r="88" spans="1:12" ht="14.4" x14ac:dyDescent="0.25">
      <c r="A88" s="62" t="s">
        <v>210</v>
      </c>
      <c r="B88" s="62" t="s">
        <v>375</v>
      </c>
      <c r="K88" s="100" t="s">
        <v>734</v>
      </c>
      <c r="L88" s="101">
        <v>41747</v>
      </c>
    </row>
    <row r="89" spans="1:12" ht="14.4" x14ac:dyDescent="0.25">
      <c r="A89" s="62" t="s">
        <v>25</v>
      </c>
      <c r="B89" s="62" t="s">
        <v>375</v>
      </c>
      <c r="K89" s="100" t="s">
        <v>1047</v>
      </c>
      <c r="L89" s="101">
        <v>41747</v>
      </c>
    </row>
    <row r="90" spans="1:12" ht="14.4" x14ac:dyDescent="0.25">
      <c r="A90" s="62" t="s">
        <v>349</v>
      </c>
      <c r="B90" s="62" t="s">
        <v>375</v>
      </c>
      <c r="K90" s="100" t="s">
        <v>371</v>
      </c>
      <c r="L90" s="107" t="s">
        <v>375</v>
      </c>
    </row>
    <row r="91" spans="1:12" ht="14.4" x14ac:dyDescent="0.25">
      <c r="A91" s="62" t="s">
        <v>32</v>
      </c>
      <c r="B91" s="62" t="s">
        <v>375</v>
      </c>
      <c r="K91" s="100" t="s">
        <v>382</v>
      </c>
      <c r="L91" s="107" t="s">
        <v>375</v>
      </c>
    </row>
    <row r="92" spans="1:12" ht="14.4" x14ac:dyDescent="0.25">
      <c r="A92" s="62" t="s">
        <v>25</v>
      </c>
      <c r="B92" s="62" t="s">
        <v>375</v>
      </c>
      <c r="K92" s="100" t="s">
        <v>398</v>
      </c>
      <c r="L92" s="107" t="s">
        <v>375</v>
      </c>
    </row>
    <row r="93" spans="1:12" ht="14.4" x14ac:dyDescent="0.25">
      <c r="A93" s="62" t="s">
        <v>210</v>
      </c>
      <c r="B93" s="62" t="s">
        <v>375</v>
      </c>
      <c r="K93" s="100" t="s">
        <v>413</v>
      </c>
      <c r="L93" s="107" t="s">
        <v>375</v>
      </c>
    </row>
    <row r="94" spans="1:12" ht="14.4" x14ac:dyDescent="0.25">
      <c r="A94" s="62" t="s">
        <v>32</v>
      </c>
      <c r="B94" s="62" t="s">
        <v>375</v>
      </c>
      <c r="K94" s="100" t="s">
        <v>514</v>
      </c>
      <c r="L94" s="107" t="s">
        <v>375</v>
      </c>
    </row>
    <row r="95" spans="1:12" ht="15" thickBot="1" x14ac:dyDescent="0.3">
      <c r="A95" s="94" t="s">
        <v>554</v>
      </c>
      <c r="B95" s="94" t="s">
        <v>375</v>
      </c>
      <c r="K95" s="100" t="s">
        <v>778</v>
      </c>
      <c r="L95" s="107" t="s">
        <v>375</v>
      </c>
    </row>
    <row r="96" spans="1:12" ht="14.4" x14ac:dyDescent="0.25">
      <c r="A96" s="98" t="s">
        <v>25</v>
      </c>
      <c r="B96" s="109" t="s">
        <v>343</v>
      </c>
      <c r="K96" s="100" t="s">
        <v>996</v>
      </c>
      <c r="L96" s="107" t="s">
        <v>375</v>
      </c>
    </row>
    <row r="97" spans="1:12" ht="14.4" x14ac:dyDescent="0.25">
      <c r="A97" s="100" t="s">
        <v>25</v>
      </c>
      <c r="B97" s="107" t="s">
        <v>343</v>
      </c>
      <c r="K97" s="100" t="s">
        <v>1210</v>
      </c>
      <c r="L97" s="107" t="s">
        <v>375</v>
      </c>
    </row>
    <row r="98" spans="1:12" ht="14.4" x14ac:dyDescent="0.25">
      <c r="A98" s="100" t="s">
        <v>32</v>
      </c>
      <c r="B98" s="107" t="s">
        <v>343</v>
      </c>
      <c r="K98" s="100" t="s">
        <v>1677</v>
      </c>
      <c r="L98" s="107" t="s">
        <v>375</v>
      </c>
    </row>
    <row r="99" spans="1:12" ht="15" thickBot="1" x14ac:dyDescent="0.3">
      <c r="A99" s="100" t="s">
        <v>32</v>
      </c>
      <c r="B99" s="107" t="s">
        <v>343</v>
      </c>
      <c r="K99" s="105" t="s">
        <v>1715</v>
      </c>
      <c r="L99" s="108" t="s">
        <v>375</v>
      </c>
    </row>
    <row r="100" spans="1:12" ht="14.4" x14ac:dyDescent="0.25">
      <c r="A100" s="100" t="s">
        <v>25</v>
      </c>
      <c r="B100" s="107" t="s">
        <v>343</v>
      </c>
      <c r="K100" s="98" t="s">
        <v>340</v>
      </c>
      <c r="L100" s="109" t="s">
        <v>343</v>
      </c>
    </row>
    <row r="101" spans="1:12" ht="15" thickBot="1" x14ac:dyDescent="0.3">
      <c r="A101" s="105" t="s">
        <v>32</v>
      </c>
      <c r="B101" s="108" t="s">
        <v>343</v>
      </c>
      <c r="K101" s="100" t="s">
        <v>361</v>
      </c>
      <c r="L101" s="107" t="s">
        <v>343</v>
      </c>
    </row>
    <row r="102" spans="1:12" ht="14.4" x14ac:dyDescent="0.25">
      <c r="A102" s="96" t="s">
        <v>25</v>
      </c>
      <c r="B102" s="96" t="s">
        <v>509</v>
      </c>
      <c r="K102" s="100" t="s">
        <v>474</v>
      </c>
      <c r="L102" s="107" t="s">
        <v>343</v>
      </c>
    </row>
    <row r="103" spans="1:12" ht="14.4" x14ac:dyDescent="0.25">
      <c r="A103" s="62" t="s">
        <v>210</v>
      </c>
      <c r="B103" s="62" t="s">
        <v>630</v>
      </c>
      <c r="K103" s="100" t="s">
        <v>905</v>
      </c>
      <c r="L103" s="107" t="s">
        <v>343</v>
      </c>
    </row>
    <row r="104" spans="1:12" ht="14.4" x14ac:dyDescent="0.25">
      <c r="A104" s="3"/>
      <c r="B104" s="3"/>
      <c r="K104" s="100" t="s">
        <v>1261</v>
      </c>
      <c r="L104" s="107" t="s">
        <v>343</v>
      </c>
    </row>
    <row r="105" spans="1:12" ht="15" thickBot="1" x14ac:dyDescent="0.3">
      <c r="A105" s="3"/>
      <c r="B105" s="3"/>
      <c r="K105" s="105" t="s">
        <v>1697</v>
      </c>
      <c r="L105" s="108" t="s">
        <v>343</v>
      </c>
    </row>
    <row r="106" spans="1:12" ht="15" thickBot="1" x14ac:dyDescent="0.3">
      <c r="A106" s="3"/>
      <c r="B106" s="3"/>
      <c r="K106" s="105" t="s">
        <v>1200</v>
      </c>
      <c r="L106" s="108" t="s">
        <v>509</v>
      </c>
    </row>
    <row r="107" spans="1:12" ht="15" thickBot="1" x14ac:dyDescent="0.3">
      <c r="A107" s="3"/>
      <c r="B107" s="3"/>
      <c r="K107" s="110" t="s">
        <v>598</v>
      </c>
      <c r="L107" s="111" t="s">
        <v>630</v>
      </c>
    </row>
    <row r="108" spans="1:12" x14ac:dyDescent="0.25">
      <c r="A108" s="3"/>
      <c r="B108" s="3"/>
      <c r="K108" s="3"/>
      <c r="L108" s="3"/>
    </row>
    <row r="109" spans="1:12" x14ac:dyDescent="0.25">
      <c r="A109" s="3"/>
      <c r="B109" s="3"/>
      <c r="K109" s="3"/>
      <c r="L109" s="3"/>
    </row>
    <row r="110" spans="1:12" x14ac:dyDescent="0.25">
      <c r="A110" s="3"/>
      <c r="B110" s="3"/>
      <c r="K110" s="3"/>
      <c r="L110" s="3"/>
    </row>
    <row r="111" spans="1:12" x14ac:dyDescent="0.25">
      <c r="A111" s="3"/>
      <c r="B111" s="3"/>
      <c r="K111" s="3"/>
      <c r="L111" s="3"/>
    </row>
    <row r="112" spans="1:12" x14ac:dyDescent="0.25">
      <c r="A112" s="3"/>
      <c r="B112" s="3"/>
      <c r="K112" s="3"/>
      <c r="L112" s="3"/>
    </row>
    <row r="113" spans="1:12" x14ac:dyDescent="0.25">
      <c r="A113" s="3"/>
      <c r="B113" s="3"/>
      <c r="K113" s="3"/>
      <c r="L113" s="3"/>
    </row>
    <row r="114" spans="1:12" x14ac:dyDescent="0.25">
      <c r="A114" s="3"/>
      <c r="B114" s="3"/>
      <c r="K114" s="3"/>
      <c r="L114" s="3"/>
    </row>
    <row r="115" spans="1:12" x14ac:dyDescent="0.25">
      <c r="A115" s="3"/>
      <c r="B115" s="3"/>
      <c r="K115" s="3"/>
      <c r="L115" s="3"/>
    </row>
    <row r="116" spans="1:12" x14ac:dyDescent="0.25">
      <c r="A116" s="3"/>
      <c r="B116" s="3"/>
      <c r="K116" s="3"/>
      <c r="L116" s="3"/>
    </row>
    <row r="117" spans="1:12" x14ac:dyDescent="0.25">
      <c r="A117" s="3"/>
      <c r="B117" s="3"/>
      <c r="K117" s="3"/>
      <c r="L117" s="3"/>
    </row>
    <row r="118" spans="1:12" x14ac:dyDescent="0.25">
      <c r="A118" s="3"/>
      <c r="B118" s="3"/>
      <c r="K118" s="3"/>
      <c r="L118" s="3"/>
    </row>
    <row r="119" spans="1:12" x14ac:dyDescent="0.25">
      <c r="A119" s="3"/>
      <c r="B119" s="3"/>
      <c r="K119" s="3"/>
      <c r="L119" s="3"/>
    </row>
    <row r="120" spans="1:12" x14ac:dyDescent="0.25">
      <c r="A120" s="3"/>
      <c r="B120" s="3"/>
      <c r="K120" s="3"/>
      <c r="L120" s="3"/>
    </row>
    <row r="121" spans="1:12" x14ac:dyDescent="0.25">
      <c r="A121" s="3"/>
      <c r="B121" s="3"/>
      <c r="K121" s="3"/>
      <c r="L121" s="3"/>
    </row>
    <row r="122" spans="1:12" x14ac:dyDescent="0.25">
      <c r="A122" s="3"/>
      <c r="B122" s="3"/>
      <c r="K122" s="3"/>
      <c r="L122" s="3"/>
    </row>
    <row r="123" spans="1:12" x14ac:dyDescent="0.25">
      <c r="A123" s="3"/>
      <c r="B123" s="3"/>
      <c r="K123" s="3"/>
      <c r="L123" s="3"/>
    </row>
    <row r="124" spans="1:12" x14ac:dyDescent="0.25">
      <c r="A124" s="3"/>
      <c r="B124" s="3"/>
      <c r="K124" s="3"/>
      <c r="L124" s="3"/>
    </row>
    <row r="125" spans="1:12" x14ac:dyDescent="0.25">
      <c r="A125" s="3"/>
      <c r="B125" s="3"/>
      <c r="K125" s="3"/>
      <c r="L125" s="3"/>
    </row>
    <row r="126" spans="1:12" x14ac:dyDescent="0.25">
      <c r="A126" s="3"/>
      <c r="B126" s="3"/>
      <c r="K126" s="3"/>
      <c r="L126" s="3"/>
    </row>
    <row r="127" spans="1:12" x14ac:dyDescent="0.25">
      <c r="A127" s="3"/>
      <c r="B127" s="3"/>
      <c r="K127" s="3"/>
      <c r="L127" s="3"/>
    </row>
    <row r="128" spans="1:12" x14ac:dyDescent="0.25">
      <c r="A128" s="3"/>
      <c r="B128" s="3"/>
      <c r="K128" s="3"/>
      <c r="L128" s="3"/>
    </row>
    <row r="129" spans="1:12" x14ac:dyDescent="0.25">
      <c r="A129" s="3"/>
      <c r="B129" s="3"/>
      <c r="K129" s="3"/>
      <c r="L129" s="3"/>
    </row>
    <row r="130" spans="1:12" x14ac:dyDescent="0.25">
      <c r="A130" s="3"/>
      <c r="B130" s="3"/>
      <c r="K130" s="3"/>
      <c r="L130" s="3"/>
    </row>
    <row r="131" spans="1:12" ht="15" customHeight="1" x14ac:dyDescent="0.25">
      <c r="A131" s="3"/>
      <c r="B131" s="3"/>
      <c r="K131" s="3"/>
      <c r="L131" s="3"/>
    </row>
    <row r="132" spans="1:12" x14ac:dyDescent="0.25">
      <c r="A132" s="3"/>
      <c r="B132" s="3"/>
      <c r="K132" s="3"/>
      <c r="L132" s="3"/>
    </row>
    <row r="133" spans="1:12" x14ac:dyDescent="0.25">
      <c r="A133" s="3"/>
      <c r="B133" s="3"/>
      <c r="K133" s="3"/>
      <c r="L133" s="3"/>
    </row>
    <row r="134" spans="1:12" x14ac:dyDescent="0.25">
      <c r="A134" s="3"/>
      <c r="B134" s="3"/>
      <c r="K134" s="3"/>
      <c r="L134" s="3"/>
    </row>
    <row r="135" spans="1:12" x14ac:dyDescent="0.25">
      <c r="A135" s="3"/>
      <c r="B135" s="3"/>
      <c r="K135" s="3"/>
      <c r="L135" s="3"/>
    </row>
    <row r="136" spans="1:12" x14ac:dyDescent="0.25">
      <c r="A136" s="3"/>
      <c r="B136" s="3"/>
      <c r="K136" s="3"/>
      <c r="L136" s="3"/>
    </row>
    <row r="137" spans="1:12" x14ac:dyDescent="0.25">
      <c r="A137" s="3"/>
      <c r="B137" s="3"/>
      <c r="K137" s="3"/>
      <c r="L137" s="3"/>
    </row>
    <row r="138" spans="1:12" x14ac:dyDescent="0.25">
      <c r="A138" s="3"/>
      <c r="B138" s="3"/>
      <c r="K138" s="3"/>
      <c r="L138" s="3"/>
    </row>
    <row r="139" spans="1:12" x14ac:dyDescent="0.25">
      <c r="A139" s="3"/>
      <c r="B139" s="3"/>
      <c r="K139" s="3"/>
      <c r="L139" s="3"/>
    </row>
    <row r="140" spans="1:12" x14ac:dyDescent="0.25">
      <c r="A140" s="3"/>
      <c r="B140" s="3"/>
      <c r="K140" s="3"/>
      <c r="L140" s="3"/>
    </row>
    <row r="141" spans="1:12" x14ac:dyDescent="0.25">
      <c r="A141" s="3"/>
      <c r="B141" s="3"/>
      <c r="K141" s="3"/>
      <c r="L141" s="3"/>
    </row>
    <row r="142" spans="1:12" x14ac:dyDescent="0.25">
      <c r="A142" s="3"/>
      <c r="B142" s="3"/>
      <c r="K142" s="3"/>
      <c r="L142" s="3"/>
    </row>
    <row r="143" spans="1:12" x14ac:dyDescent="0.25">
      <c r="A143" s="3"/>
      <c r="B143" s="3"/>
      <c r="K143" s="3"/>
      <c r="L143" s="3"/>
    </row>
    <row r="144" spans="1:12" x14ac:dyDescent="0.25">
      <c r="A144" s="3"/>
      <c r="B144" s="3"/>
      <c r="K144" s="3"/>
      <c r="L144" s="3"/>
    </row>
    <row r="145" spans="1:12" x14ac:dyDescent="0.25">
      <c r="A145" s="3"/>
      <c r="B145" s="3"/>
      <c r="K145" s="3"/>
      <c r="L145" s="3"/>
    </row>
    <row r="146" spans="1:12" x14ac:dyDescent="0.25">
      <c r="A146" s="3"/>
      <c r="B146" s="3"/>
      <c r="K146" s="3"/>
      <c r="L146" s="3"/>
    </row>
    <row r="147" spans="1:12" x14ac:dyDescent="0.25">
      <c r="A147" s="3"/>
      <c r="B147" s="3"/>
      <c r="K147" s="3"/>
      <c r="L147" s="3"/>
    </row>
    <row r="148" spans="1:12" x14ac:dyDescent="0.25">
      <c r="A148" s="3"/>
      <c r="B148" s="3"/>
      <c r="K148" s="3"/>
      <c r="L148" s="3"/>
    </row>
    <row r="149" spans="1:12" x14ac:dyDescent="0.25">
      <c r="A149" s="3"/>
      <c r="B149" s="3"/>
      <c r="K149" s="3"/>
      <c r="L149" s="3"/>
    </row>
    <row r="150" spans="1:12" x14ac:dyDescent="0.25">
      <c r="A150" s="3"/>
      <c r="B150" s="3"/>
      <c r="K150" s="3"/>
      <c r="L150" s="3"/>
    </row>
    <row r="151" spans="1:12" x14ac:dyDescent="0.25">
      <c r="A151" s="3"/>
      <c r="B151" s="3"/>
      <c r="K151" s="3"/>
      <c r="L151" s="3"/>
    </row>
    <row r="152" spans="1:12" x14ac:dyDescent="0.25">
      <c r="A152" s="3"/>
      <c r="B152" s="3"/>
      <c r="K152" s="3"/>
      <c r="L152" s="3"/>
    </row>
    <row r="153" spans="1:12" x14ac:dyDescent="0.25">
      <c r="A153" s="3"/>
      <c r="B153" s="3"/>
      <c r="K153" s="3"/>
      <c r="L153" s="3"/>
    </row>
    <row r="154" spans="1:12" x14ac:dyDescent="0.25">
      <c r="A154" s="3"/>
      <c r="B154" s="3"/>
      <c r="K154" s="3"/>
      <c r="L154" s="3"/>
    </row>
    <row r="155" spans="1:12" x14ac:dyDescent="0.25">
      <c r="A155" s="3"/>
      <c r="B155" s="3"/>
      <c r="K155" s="3"/>
      <c r="L155" s="3"/>
    </row>
    <row r="156" spans="1:12" x14ac:dyDescent="0.25">
      <c r="A156" s="3"/>
      <c r="B156" s="3"/>
      <c r="K156" s="3"/>
      <c r="L156" s="3"/>
    </row>
    <row r="157" spans="1:12" x14ac:dyDescent="0.25">
      <c r="A157" s="3"/>
      <c r="B157" s="3"/>
      <c r="K157" s="3"/>
      <c r="L157" s="3"/>
    </row>
    <row r="158" spans="1:12" x14ac:dyDescent="0.25">
      <c r="A158" s="3"/>
      <c r="B158" s="3"/>
      <c r="K158" s="3"/>
      <c r="L158" s="3"/>
    </row>
    <row r="159" spans="1:12" x14ac:dyDescent="0.25">
      <c r="A159" s="3"/>
      <c r="B159" s="3"/>
      <c r="K159" s="3"/>
      <c r="L159" s="3"/>
    </row>
    <row r="160" spans="1:12" x14ac:dyDescent="0.25">
      <c r="A160" s="3"/>
      <c r="B160" s="3"/>
      <c r="K160" s="3"/>
      <c r="L160" s="3"/>
    </row>
    <row r="161" spans="1:12" x14ac:dyDescent="0.25">
      <c r="A161" s="3"/>
      <c r="B161" s="3"/>
      <c r="K161" s="3"/>
      <c r="L161" s="3"/>
    </row>
    <row r="162" spans="1:12" x14ac:dyDescent="0.25">
      <c r="A162" s="3"/>
      <c r="B162" s="3"/>
      <c r="K162" s="3"/>
      <c r="L162" s="3"/>
    </row>
    <row r="163" spans="1:12" x14ac:dyDescent="0.25">
      <c r="A163" s="3"/>
      <c r="B163" s="3"/>
      <c r="K163" s="3"/>
      <c r="L163" s="3"/>
    </row>
    <row r="164" spans="1:12" x14ac:dyDescent="0.25">
      <c r="A164" s="3"/>
      <c r="B164" s="3"/>
      <c r="K164" s="3"/>
      <c r="L164" s="3"/>
    </row>
    <row r="165" spans="1:12" ht="15" customHeight="1" x14ac:dyDescent="0.25">
      <c r="A165" s="3"/>
      <c r="B165" s="3"/>
      <c r="K165" s="3"/>
      <c r="L165" s="3"/>
    </row>
    <row r="166" spans="1:12" x14ac:dyDescent="0.25">
      <c r="A166" s="3"/>
      <c r="B166" s="3"/>
      <c r="K166" s="3"/>
      <c r="L166" s="3"/>
    </row>
    <row r="167" spans="1:12" ht="15" customHeight="1" x14ac:dyDescent="0.25">
      <c r="A167" s="3"/>
      <c r="B167" s="3"/>
      <c r="K167" s="3"/>
      <c r="L167" s="3"/>
    </row>
    <row r="168" spans="1:12" x14ac:dyDescent="0.25">
      <c r="A168" s="3"/>
      <c r="B168" s="3"/>
      <c r="K168" s="3"/>
      <c r="L168" s="3"/>
    </row>
    <row r="169" spans="1:12" x14ac:dyDescent="0.25">
      <c r="A169" s="3"/>
      <c r="B169" s="3"/>
      <c r="K169" s="3"/>
      <c r="L169" s="3"/>
    </row>
    <row r="170" spans="1:12" x14ac:dyDescent="0.25">
      <c r="A170" s="3"/>
      <c r="B170" s="3"/>
      <c r="K170" s="3"/>
      <c r="L170" s="3"/>
    </row>
    <row r="171" spans="1:12" x14ac:dyDescent="0.25">
      <c r="A171" s="3"/>
      <c r="B171" s="3"/>
      <c r="K171" s="3"/>
      <c r="L171" s="3"/>
    </row>
    <row r="172" spans="1:12" x14ac:dyDescent="0.25">
      <c r="A172" s="3"/>
      <c r="B172" s="3"/>
      <c r="K172" s="3"/>
      <c r="L172" s="3"/>
    </row>
    <row r="173" spans="1:12" x14ac:dyDescent="0.25">
      <c r="A173" s="3"/>
      <c r="B173" s="3"/>
      <c r="K173" s="3"/>
      <c r="L173" s="3"/>
    </row>
    <row r="174" spans="1:12" x14ac:dyDescent="0.25">
      <c r="A174" s="3"/>
      <c r="B174" s="3"/>
      <c r="K174" s="3"/>
      <c r="L174" s="3"/>
    </row>
    <row r="175" spans="1:12" x14ac:dyDescent="0.25">
      <c r="A175" s="3"/>
      <c r="B175" s="3"/>
      <c r="K175" s="3"/>
      <c r="L175" s="3"/>
    </row>
    <row r="176" spans="1:12" x14ac:dyDescent="0.25">
      <c r="A176" s="3"/>
      <c r="B176" s="3"/>
      <c r="K176" s="3"/>
      <c r="L176" s="3"/>
    </row>
    <row r="177" spans="1:12" x14ac:dyDescent="0.25">
      <c r="A177" s="3"/>
      <c r="B177" s="3"/>
      <c r="K177" s="3"/>
      <c r="L177" s="3"/>
    </row>
    <row r="178" spans="1:12" x14ac:dyDescent="0.25">
      <c r="A178" s="3"/>
      <c r="B178" s="3"/>
      <c r="K178" s="3"/>
      <c r="L178" s="3"/>
    </row>
    <row r="179" spans="1:12" x14ac:dyDescent="0.25">
      <c r="A179" s="3"/>
      <c r="B179" s="3"/>
      <c r="K179" s="3"/>
      <c r="L179" s="3"/>
    </row>
    <row r="180" spans="1:12" x14ac:dyDescent="0.25">
      <c r="A180" s="3"/>
      <c r="B180" s="3"/>
      <c r="K180" s="3"/>
      <c r="L180" s="3"/>
    </row>
    <row r="181" spans="1:12" x14ac:dyDescent="0.25">
      <c r="A181" s="3"/>
      <c r="B181" s="3"/>
      <c r="K181" s="3"/>
      <c r="L181" s="3"/>
    </row>
    <row r="182" spans="1:12" x14ac:dyDescent="0.25">
      <c r="A182" s="3"/>
      <c r="B182" s="3"/>
      <c r="K182" s="3"/>
      <c r="L182" s="3"/>
    </row>
    <row r="183" spans="1:12" x14ac:dyDescent="0.25">
      <c r="A183" s="3"/>
      <c r="B183" s="3"/>
      <c r="K183" s="3"/>
      <c r="L183" s="3"/>
    </row>
    <row r="184" spans="1:12" x14ac:dyDescent="0.25">
      <c r="A184" s="3"/>
      <c r="B184" s="3"/>
      <c r="K184" s="3"/>
      <c r="L184" s="3"/>
    </row>
    <row r="185" spans="1:12" x14ac:dyDescent="0.25">
      <c r="A185" s="3"/>
      <c r="B185" s="3"/>
      <c r="K185" s="3"/>
      <c r="L185" s="3"/>
    </row>
    <row r="186" spans="1:12" x14ac:dyDescent="0.25">
      <c r="A186" s="3"/>
      <c r="B186" s="3"/>
      <c r="K186" s="3"/>
      <c r="L186" s="3"/>
    </row>
    <row r="187" spans="1:12" x14ac:dyDescent="0.25">
      <c r="A187" s="3"/>
      <c r="B187" s="3"/>
      <c r="K187" s="3"/>
      <c r="L187" s="3"/>
    </row>
    <row r="188" spans="1:12" x14ac:dyDescent="0.25">
      <c r="A188" s="3"/>
      <c r="B188" s="3"/>
      <c r="K188" s="3"/>
      <c r="L188" s="3"/>
    </row>
    <row r="189" spans="1:12" x14ac:dyDescent="0.25">
      <c r="A189" s="3"/>
      <c r="B189" s="3"/>
      <c r="K189" s="3"/>
      <c r="L189" s="3"/>
    </row>
    <row r="190" spans="1:12" x14ac:dyDescent="0.25">
      <c r="A190" s="3"/>
      <c r="B190" s="3"/>
      <c r="K190" s="3"/>
      <c r="L190" s="3"/>
    </row>
    <row r="191" spans="1:12" x14ac:dyDescent="0.25">
      <c r="A191" s="3"/>
      <c r="B191" s="3"/>
      <c r="K191" s="3"/>
      <c r="L191" s="3"/>
    </row>
    <row r="192" spans="1:12" x14ac:dyDescent="0.25">
      <c r="A192" s="3"/>
      <c r="B192" s="3"/>
      <c r="K192" s="3"/>
      <c r="L192" s="3"/>
    </row>
    <row r="193" spans="1:12" x14ac:dyDescent="0.25">
      <c r="A193" s="3"/>
      <c r="B193" s="3"/>
      <c r="K193" s="3"/>
      <c r="L193" s="3"/>
    </row>
    <row r="194" spans="1:12" x14ac:dyDescent="0.25">
      <c r="A194" s="3"/>
      <c r="B194" s="3"/>
      <c r="K194" s="3"/>
      <c r="L194" s="3"/>
    </row>
    <row r="195" spans="1:12" x14ac:dyDescent="0.25">
      <c r="A195" s="3"/>
      <c r="B195" s="3"/>
      <c r="K195" s="3"/>
      <c r="L195" s="3"/>
    </row>
    <row r="196" spans="1:12" x14ac:dyDescent="0.25">
      <c r="A196" s="3"/>
      <c r="B196" s="3"/>
      <c r="K196" s="3"/>
      <c r="L196" s="3"/>
    </row>
    <row r="197" spans="1:12" x14ac:dyDescent="0.25">
      <c r="A197" s="3"/>
      <c r="B197" s="3"/>
      <c r="K197" s="3"/>
      <c r="L197" s="3"/>
    </row>
    <row r="198" spans="1:12" x14ac:dyDescent="0.25">
      <c r="A198" s="3"/>
      <c r="B198" s="3"/>
      <c r="K198" s="3"/>
      <c r="L198" s="3"/>
    </row>
    <row r="199" spans="1:12" x14ac:dyDescent="0.25">
      <c r="A199" s="3"/>
      <c r="B199" s="3"/>
      <c r="K199" s="3"/>
      <c r="L199" s="3"/>
    </row>
    <row r="200" spans="1:12" x14ac:dyDescent="0.25">
      <c r="A200" s="3"/>
      <c r="B200" s="3"/>
      <c r="K200" s="3"/>
      <c r="L200" s="3"/>
    </row>
    <row r="201" spans="1:12" x14ac:dyDescent="0.25">
      <c r="A201" s="3"/>
      <c r="B201" s="3"/>
      <c r="K201" s="3"/>
      <c r="L201" s="3"/>
    </row>
    <row r="202" spans="1:12" x14ac:dyDescent="0.25">
      <c r="A202" s="3"/>
      <c r="B202" s="3"/>
      <c r="K202" s="3"/>
      <c r="L202" s="3"/>
    </row>
    <row r="203" spans="1:12" x14ac:dyDescent="0.25">
      <c r="A203" s="3"/>
      <c r="B203" s="3"/>
      <c r="K203" s="3"/>
      <c r="L203" s="3"/>
    </row>
    <row r="204" spans="1:12" x14ac:dyDescent="0.25">
      <c r="A204" s="3"/>
      <c r="B204" s="3"/>
      <c r="K204" s="3"/>
      <c r="L204" s="3"/>
    </row>
    <row r="205" spans="1:12" x14ac:dyDescent="0.25">
      <c r="A205" s="3"/>
      <c r="B205" s="3"/>
      <c r="K205" s="3"/>
      <c r="L205" s="3"/>
    </row>
    <row r="206" spans="1:12" x14ac:dyDescent="0.25">
      <c r="A206" s="3"/>
      <c r="B206" s="3"/>
      <c r="K206" s="3"/>
      <c r="L206" s="3"/>
    </row>
    <row r="207" spans="1:12" x14ac:dyDescent="0.25">
      <c r="A207" s="3"/>
      <c r="B207" s="3"/>
      <c r="K207" s="3"/>
      <c r="L207" s="3"/>
    </row>
    <row r="208" spans="1:12" x14ac:dyDescent="0.25">
      <c r="A208" s="3"/>
      <c r="B208" s="3"/>
      <c r="K208" s="3"/>
      <c r="L208" s="3"/>
    </row>
    <row r="209" spans="1:12" x14ac:dyDescent="0.25">
      <c r="A209" s="3"/>
      <c r="B209" s="3"/>
      <c r="K209" s="3"/>
      <c r="L209" s="3"/>
    </row>
    <row r="210" spans="1:12" x14ac:dyDescent="0.25">
      <c r="A210" s="3"/>
      <c r="B210" s="3"/>
      <c r="K210" s="3"/>
      <c r="L210" s="3"/>
    </row>
    <row r="211" spans="1:12" x14ac:dyDescent="0.25">
      <c r="A211" s="3"/>
      <c r="B211" s="3"/>
      <c r="K211" s="3"/>
      <c r="L211" s="3"/>
    </row>
    <row r="212" spans="1:12" x14ac:dyDescent="0.25">
      <c r="A212" s="3"/>
      <c r="B212" s="3"/>
      <c r="K212" s="3"/>
      <c r="L212" s="3"/>
    </row>
    <row r="213" spans="1:12" x14ac:dyDescent="0.25">
      <c r="A213" s="3"/>
      <c r="B213" s="3"/>
      <c r="K213" s="3"/>
      <c r="L213" s="3"/>
    </row>
    <row r="214" spans="1:12" x14ac:dyDescent="0.25">
      <c r="A214" s="3"/>
      <c r="B214" s="3"/>
      <c r="K214" s="3"/>
      <c r="L214" s="3"/>
    </row>
    <row r="215" spans="1:12" x14ac:dyDescent="0.25">
      <c r="A215" s="3"/>
      <c r="B215" s="3"/>
      <c r="K215" s="3"/>
      <c r="L215" s="3"/>
    </row>
    <row r="216" spans="1:12" x14ac:dyDescent="0.25">
      <c r="A216" s="3"/>
      <c r="B216" s="3"/>
      <c r="K216" s="3"/>
      <c r="L216" s="3"/>
    </row>
    <row r="217" spans="1:12" x14ac:dyDescent="0.25">
      <c r="A217" s="3"/>
      <c r="B217" s="3"/>
      <c r="K217" s="3"/>
      <c r="L217" s="3"/>
    </row>
    <row r="218" spans="1:12" x14ac:dyDescent="0.25">
      <c r="A218" s="3"/>
      <c r="B218" s="3"/>
      <c r="K218" s="3"/>
      <c r="L218" s="3"/>
    </row>
    <row r="219" spans="1:12" x14ac:dyDescent="0.25">
      <c r="A219" s="3"/>
      <c r="B219" s="3"/>
      <c r="K219" s="3"/>
      <c r="L219" s="3"/>
    </row>
    <row r="220" spans="1:12" x14ac:dyDescent="0.25">
      <c r="A220" s="3"/>
      <c r="B220" s="3"/>
      <c r="K220" s="3"/>
      <c r="L220" s="3"/>
    </row>
    <row r="221" spans="1:12" x14ac:dyDescent="0.25">
      <c r="A221" s="3"/>
      <c r="B221" s="3"/>
      <c r="K221" s="3"/>
      <c r="L221" s="3"/>
    </row>
    <row r="222" spans="1:12" x14ac:dyDescent="0.25">
      <c r="A222" s="3"/>
      <c r="B222" s="3"/>
      <c r="K222" s="3"/>
      <c r="L222" s="3"/>
    </row>
    <row r="223" spans="1:12" x14ac:dyDescent="0.25">
      <c r="A223" s="3"/>
      <c r="B223" s="3"/>
      <c r="K223" s="3"/>
      <c r="L223" s="3"/>
    </row>
    <row r="224" spans="1:12" x14ac:dyDescent="0.25">
      <c r="A224" s="3"/>
      <c r="B224" s="3"/>
      <c r="K224" s="3"/>
      <c r="L224" s="3"/>
    </row>
    <row r="225" spans="1:12" x14ac:dyDescent="0.25">
      <c r="A225" s="3"/>
      <c r="B225" s="3"/>
      <c r="K225" s="3"/>
      <c r="L225" s="3"/>
    </row>
    <row r="226" spans="1:12" x14ac:dyDescent="0.25">
      <c r="A226" s="3"/>
      <c r="B226" s="3"/>
      <c r="K226" s="3"/>
      <c r="L226" s="3"/>
    </row>
    <row r="227" spans="1:12" x14ac:dyDescent="0.25">
      <c r="A227" s="3"/>
      <c r="B227" s="3"/>
      <c r="K227" s="3"/>
      <c r="L227" s="3"/>
    </row>
    <row r="228" spans="1:12" x14ac:dyDescent="0.25">
      <c r="A228" s="3"/>
      <c r="B228" s="3"/>
      <c r="K228" s="3"/>
      <c r="L228" s="3"/>
    </row>
    <row r="229" spans="1:12" x14ac:dyDescent="0.25">
      <c r="A229" s="3"/>
      <c r="B229" s="3"/>
      <c r="K229" s="3"/>
      <c r="L229" s="3"/>
    </row>
    <row r="230" spans="1:12" x14ac:dyDescent="0.25">
      <c r="A230" s="3"/>
      <c r="B230" s="3"/>
      <c r="K230" s="3"/>
      <c r="L230" s="3"/>
    </row>
    <row r="231" spans="1:12" x14ac:dyDescent="0.25">
      <c r="A231" s="3"/>
      <c r="B231" s="3"/>
      <c r="K231" s="3"/>
      <c r="L231" s="3"/>
    </row>
    <row r="232" spans="1:12" x14ac:dyDescent="0.25">
      <c r="A232" s="3"/>
      <c r="B232" s="3"/>
      <c r="K232" s="3"/>
      <c r="L232" s="3"/>
    </row>
    <row r="233" spans="1:12" x14ac:dyDescent="0.25">
      <c r="A233" s="3"/>
      <c r="B233" s="3"/>
      <c r="K233" s="3"/>
      <c r="L233" s="3"/>
    </row>
    <row r="234" spans="1:12" x14ac:dyDescent="0.25">
      <c r="A234" s="3"/>
      <c r="B234" s="3"/>
      <c r="K234" s="3"/>
      <c r="L234" s="3"/>
    </row>
    <row r="235" spans="1:12" x14ac:dyDescent="0.25">
      <c r="A235" s="3"/>
      <c r="B235" s="3"/>
      <c r="K235" s="3"/>
      <c r="L235" s="3"/>
    </row>
    <row r="236" spans="1:12" x14ac:dyDescent="0.25">
      <c r="A236" s="3"/>
      <c r="B236" s="3"/>
      <c r="K236" s="3"/>
      <c r="L236" s="3"/>
    </row>
    <row r="237" spans="1:12" x14ac:dyDescent="0.25">
      <c r="A237" s="3"/>
      <c r="B237" s="3"/>
      <c r="K237" s="3"/>
      <c r="L237" s="3"/>
    </row>
    <row r="238" spans="1:12" x14ac:dyDescent="0.25">
      <c r="A238" s="3"/>
      <c r="B238" s="3"/>
      <c r="K238" s="3"/>
      <c r="L238" s="3"/>
    </row>
    <row r="239" spans="1:12" x14ac:dyDescent="0.25">
      <c r="A239" s="3"/>
      <c r="B239" s="3"/>
      <c r="K239" s="3"/>
      <c r="L239" s="3"/>
    </row>
    <row r="240" spans="1:12" x14ac:dyDescent="0.25">
      <c r="A240" s="3"/>
      <c r="B240" s="3"/>
      <c r="K240" s="3"/>
      <c r="L240" s="3"/>
    </row>
    <row r="241" spans="1:12" x14ac:dyDescent="0.25">
      <c r="A241" s="3"/>
      <c r="B241" s="3"/>
      <c r="K241" s="3"/>
      <c r="L241" s="3"/>
    </row>
    <row r="242" spans="1:12" x14ac:dyDescent="0.25">
      <c r="A242" s="3"/>
      <c r="B242" s="3"/>
      <c r="K242" s="3"/>
      <c r="L242" s="3"/>
    </row>
    <row r="243" spans="1:12" x14ac:dyDescent="0.25">
      <c r="A243" s="3"/>
      <c r="B243" s="3"/>
      <c r="K243" s="3"/>
      <c r="L243" s="3"/>
    </row>
    <row r="244" spans="1:12" x14ac:dyDescent="0.25">
      <c r="A244" s="3"/>
      <c r="B244" s="3"/>
      <c r="K244" s="3"/>
      <c r="L244" s="3"/>
    </row>
    <row r="245" spans="1:12" x14ac:dyDescent="0.25">
      <c r="A245" s="3"/>
      <c r="B245" s="3"/>
      <c r="K245" s="3"/>
      <c r="L245" s="3"/>
    </row>
    <row r="246" spans="1:12" x14ac:dyDescent="0.25">
      <c r="A246" s="3"/>
      <c r="B246" s="3"/>
      <c r="K246" s="3"/>
      <c r="L246" s="3"/>
    </row>
    <row r="247" spans="1:12" x14ac:dyDescent="0.25">
      <c r="A247" s="3"/>
      <c r="B247" s="3"/>
      <c r="K247" s="3"/>
      <c r="L247" s="3"/>
    </row>
    <row r="248" spans="1:12" x14ac:dyDescent="0.25">
      <c r="A248" s="3"/>
      <c r="B248" s="3"/>
      <c r="K248" s="3"/>
      <c r="L248" s="3"/>
    </row>
    <row r="249" spans="1:12" x14ac:dyDescent="0.25">
      <c r="A249" s="3"/>
      <c r="B249" s="3"/>
      <c r="K249" s="3"/>
      <c r="L249" s="3"/>
    </row>
    <row r="250" spans="1:12" x14ac:dyDescent="0.25">
      <c r="A250" s="3"/>
      <c r="B250" s="3"/>
      <c r="K250" s="3"/>
      <c r="L250" s="3"/>
    </row>
    <row r="251" spans="1:12" x14ac:dyDescent="0.25">
      <c r="A251" s="3"/>
      <c r="B251" s="3"/>
      <c r="K251" s="3"/>
      <c r="L251" s="3"/>
    </row>
    <row r="252" spans="1:12" x14ac:dyDescent="0.25">
      <c r="A252" s="3"/>
      <c r="B252" s="3"/>
      <c r="K252" s="3"/>
      <c r="L252" s="3"/>
    </row>
    <row r="253" spans="1:12" x14ac:dyDescent="0.25">
      <c r="A253" s="3"/>
      <c r="B253" s="3"/>
      <c r="K253" s="3"/>
      <c r="L253" s="3"/>
    </row>
    <row r="254" spans="1:12" x14ac:dyDescent="0.25">
      <c r="A254" s="3"/>
      <c r="B254" s="3"/>
      <c r="K254" s="3"/>
      <c r="L254" s="3"/>
    </row>
    <row r="255" spans="1:12" x14ac:dyDescent="0.25">
      <c r="A255" s="3"/>
      <c r="B255" s="3"/>
      <c r="K255" s="3"/>
      <c r="L255" s="3"/>
    </row>
    <row r="256" spans="1:12" x14ac:dyDescent="0.25">
      <c r="A256" s="3"/>
      <c r="B256" s="3"/>
      <c r="K256" s="3"/>
      <c r="L256" s="3"/>
    </row>
    <row r="257" spans="1:12" x14ac:dyDescent="0.25">
      <c r="A257" s="3"/>
      <c r="B257" s="3"/>
      <c r="K257" s="3"/>
      <c r="L257" s="3"/>
    </row>
    <row r="258" spans="1:12" x14ac:dyDescent="0.25">
      <c r="A258" s="3"/>
      <c r="B258" s="3"/>
      <c r="K258" s="3"/>
      <c r="L258" s="3"/>
    </row>
    <row r="259" spans="1:12" x14ac:dyDescent="0.25">
      <c r="A259" s="3"/>
      <c r="B259" s="3"/>
      <c r="K259" s="3"/>
      <c r="L259" s="3"/>
    </row>
    <row r="260" spans="1:12" x14ac:dyDescent="0.25">
      <c r="A260" s="3"/>
      <c r="B260" s="3"/>
      <c r="K260" s="3"/>
      <c r="L260" s="3"/>
    </row>
    <row r="261" spans="1:12" x14ac:dyDescent="0.25">
      <c r="A261" s="3"/>
      <c r="B261" s="3"/>
      <c r="K261" s="3"/>
      <c r="L261" s="3"/>
    </row>
    <row r="262" spans="1:12" x14ac:dyDescent="0.25">
      <c r="A262" s="3"/>
      <c r="B262" s="3"/>
      <c r="K262" s="3"/>
      <c r="L262" s="3"/>
    </row>
    <row r="263" spans="1:12" x14ac:dyDescent="0.25">
      <c r="A263" s="3"/>
      <c r="B263" s="3"/>
      <c r="K263" s="3"/>
      <c r="L263" s="3"/>
    </row>
    <row r="264" spans="1:12" x14ac:dyDescent="0.25">
      <c r="A264" s="3"/>
      <c r="B264" s="3"/>
      <c r="K264" s="3"/>
      <c r="L264" s="3"/>
    </row>
    <row r="265" spans="1:12" x14ac:dyDescent="0.25">
      <c r="A265" s="3"/>
      <c r="B265" s="3"/>
      <c r="K265" s="3"/>
      <c r="L265" s="3"/>
    </row>
    <row r="266" spans="1:12" x14ac:dyDescent="0.25">
      <c r="A266" s="3"/>
      <c r="B266" s="3"/>
      <c r="K266" s="3"/>
      <c r="L266" s="3"/>
    </row>
    <row r="267" spans="1:12" x14ac:dyDescent="0.25">
      <c r="A267" s="3"/>
      <c r="B267" s="3"/>
      <c r="K267" s="3"/>
      <c r="L267" s="3"/>
    </row>
    <row r="268" spans="1:12" x14ac:dyDescent="0.25">
      <c r="A268" s="3"/>
      <c r="B268" s="3"/>
      <c r="K268" s="3"/>
      <c r="L268" s="3"/>
    </row>
    <row r="269" spans="1:12" x14ac:dyDescent="0.25">
      <c r="A269" s="3"/>
      <c r="B269" s="3"/>
      <c r="K269" s="3"/>
      <c r="L269" s="3"/>
    </row>
    <row r="270" spans="1:12" x14ac:dyDescent="0.25">
      <c r="A270" s="3"/>
      <c r="B270" s="3"/>
      <c r="K270" s="3"/>
      <c r="L270" s="3"/>
    </row>
    <row r="271" spans="1:12" x14ac:dyDescent="0.25">
      <c r="A271" s="3"/>
      <c r="B271" s="3"/>
      <c r="K271" s="3"/>
      <c r="L271" s="3"/>
    </row>
    <row r="272" spans="1:12" x14ac:dyDescent="0.25">
      <c r="A272" s="3"/>
      <c r="B272" s="3"/>
      <c r="K272" s="3"/>
      <c r="L272" s="3"/>
    </row>
    <row r="273" spans="1:12" x14ac:dyDescent="0.25">
      <c r="A273" s="3"/>
      <c r="B273" s="3"/>
      <c r="K273" s="3"/>
      <c r="L273" s="3"/>
    </row>
    <row r="274" spans="1:12" x14ac:dyDescent="0.25">
      <c r="A274" s="3"/>
      <c r="B274" s="3"/>
      <c r="K274" s="3"/>
      <c r="L274" s="3"/>
    </row>
    <row r="275" spans="1:12" x14ac:dyDescent="0.25">
      <c r="A275" s="3"/>
      <c r="B275" s="3"/>
      <c r="K275" s="3"/>
      <c r="L275" s="3"/>
    </row>
    <row r="276" spans="1:12" x14ac:dyDescent="0.25">
      <c r="A276" s="3"/>
      <c r="B276" s="3"/>
      <c r="K276" s="3"/>
      <c r="L276" s="3"/>
    </row>
    <row r="277" spans="1:12" x14ac:dyDescent="0.25">
      <c r="A277" s="3"/>
      <c r="B277" s="3"/>
      <c r="K277" s="3"/>
      <c r="L277" s="3"/>
    </row>
    <row r="278" spans="1:12" x14ac:dyDescent="0.25">
      <c r="A278" s="3"/>
      <c r="B278" s="3"/>
      <c r="K278" s="3"/>
      <c r="L278" s="3"/>
    </row>
    <row r="279" spans="1:12" x14ac:dyDescent="0.25">
      <c r="A279" s="3"/>
      <c r="B279" s="3"/>
      <c r="K279" s="3"/>
      <c r="L279" s="3"/>
    </row>
    <row r="280" spans="1:12" x14ac:dyDescent="0.25">
      <c r="A280" s="3"/>
      <c r="B280" s="3"/>
      <c r="K280" s="3"/>
      <c r="L280" s="3"/>
    </row>
    <row r="281" spans="1:12" x14ac:dyDescent="0.25">
      <c r="A281" s="3"/>
      <c r="B281" s="3"/>
      <c r="K281" s="3"/>
      <c r="L281" s="3"/>
    </row>
    <row r="282" spans="1:12" x14ac:dyDescent="0.25">
      <c r="A282" s="3"/>
      <c r="B282" s="3"/>
      <c r="K282" s="3"/>
      <c r="L282" s="3"/>
    </row>
    <row r="283" spans="1:12" x14ac:dyDescent="0.25">
      <c r="A283" s="3"/>
      <c r="B283" s="3"/>
      <c r="K283" s="3"/>
      <c r="L283" s="3"/>
    </row>
    <row r="284" spans="1:12" x14ac:dyDescent="0.25">
      <c r="A284" s="3"/>
      <c r="B284" s="3"/>
      <c r="K284" s="3"/>
      <c r="L284" s="3"/>
    </row>
    <row r="285" spans="1:12" x14ac:dyDescent="0.25">
      <c r="A285" s="3"/>
      <c r="B285" s="3"/>
      <c r="K285" s="3"/>
      <c r="L285" s="3"/>
    </row>
    <row r="286" spans="1:12" x14ac:dyDescent="0.25">
      <c r="A286" s="3"/>
      <c r="B286" s="3"/>
      <c r="K286" s="3"/>
      <c r="L286" s="3"/>
    </row>
    <row r="287" spans="1:12" x14ac:dyDescent="0.25">
      <c r="A287" s="3"/>
      <c r="B287" s="3"/>
      <c r="K287" s="3"/>
      <c r="L287" s="3"/>
    </row>
    <row r="288" spans="1:12" x14ac:dyDescent="0.25">
      <c r="A288" s="3"/>
      <c r="B288" s="3"/>
      <c r="K288" s="3"/>
      <c r="L288" s="3"/>
    </row>
    <row r="289" spans="1:12" x14ac:dyDescent="0.25">
      <c r="A289" s="3"/>
      <c r="B289" s="3"/>
      <c r="K289" s="3"/>
      <c r="L289" s="3"/>
    </row>
    <row r="290" spans="1:12" x14ac:dyDescent="0.25">
      <c r="A290" s="3"/>
      <c r="B290" s="3"/>
      <c r="K290" s="3"/>
      <c r="L290" s="3"/>
    </row>
    <row r="291" spans="1:12" x14ac:dyDescent="0.25">
      <c r="A291" s="3"/>
      <c r="B291" s="3"/>
      <c r="K291" s="3"/>
      <c r="L291" s="3"/>
    </row>
    <row r="292" spans="1:12" x14ac:dyDescent="0.25">
      <c r="A292" s="3"/>
      <c r="B292" s="3"/>
      <c r="K292" s="3"/>
      <c r="L292" s="3"/>
    </row>
    <row r="293" spans="1:12" x14ac:dyDescent="0.25">
      <c r="A293" s="3"/>
      <c r="B293" s="3"/>
      <c r="K293" s="3"/>
      <c r="L293" s="3"/>
    </row>
    <row r="294" spans="1:12" x14ac:dyDescent="0.25">
      <c r="A294" s="3"/>
      <c r="B294" s="3"/>
      <c r="K294" s="3"/>
      <c r="L294" s="3"/>
    </row>
    <row r="295" spans="1:12" x14ac:dyDescent="0.25">
      <c r="A295" s="3"/>
      <c r="B295" s="3"/>
      <c r="K295" s="3"/>
      <c r="L295" s="3"/>
    </row>
    <row r="296" spans="1:12" x14ac:dyDescent="0.25">
      <c r="A296" s="3"/>
      <c r="B296" s="3"/>
      <c r="K296" s="3"/>
      <c r="L296" s="3"/>
    </row>
    <row r="297" spans="1:12" x14ac:dyDescent="0.25">
      <c r="A297" s="3"/>
      <c r="B297" s="3"/>
      <c r="K297" s="3"/>
      <c r="L297" s="3"/>
    </row>
    <row r="298" spans="1:12" x14ac:dyDescent="0.25">
      <c r="A298" s="3"/>
      <c r="B298" s="3"/>
      <c r="K298" s="3"/>
      <c r="L298" s="3"/>
    </row>
    <row r="299" spans="1:12" x14ac:dyDescent="0.25">
      <c r="A299" s="3"/>
      <c r="B299" s="3"/>
      <c r="K299" s="3"/>
      <c r="L299" s="3"/>
    </row>
    <row r="300" spans="1:12" x14ac:dyDescent="0.25">
      <c r="A300" s="3"/>
      <c r="B300" s="3"/>
      <c r="K300" s="3"/>
      <c r="L300" s="3"/>
    </row>
    <row r="301" spans="1:12" x14ac:dyDescent="0.25">
      <c r="A301" s="3"/>
      <c r="B301" s="3"/>
      <c r="K301" s="3"/>
      <c r="L301" s="3"/>
    </row>
    <row r="302" spans="1:12" x14ac:dyDescent="0.25">
      <c r="A302" s="3"/>
      <c r="B302" s="3"/>
      <c r="K302" s="3"/>
      <c r="L302" s="3"/>
    </row>
    <row r="303" spans="1:12" x14ac:dyDescent="0.25">
      <c r="A303" s="3"/>
      <c r="B303" s="3"/>
      <c r="K303" s="3"/>
      <c r="L303" s="3"/>
    </row>
    <row r="304" spans="1:12" x14ac:dyDescent="0.25">
      <c r="A304" s="3"/>
      <c r="B304" s="3"/>
      <c r="K304" s="3"/>
      <c r="L304" s="3"/>
    </row>
    <row r="305" spans="1:12" x14ac:dyDescent="0.25">
      <c r="A305" s="3"/>
      <c r="B305" s="3"/>
      <c r="K305" s="3"/>
      <c r="L305" s="3"/>
    </row>
    <row r="306" spans="1:12" x14ac:dyDescent="0.25">
      <c r="A306" s="3"/>
      <c r="B306" s="3"/>
      <c r="K306" s="3"/>
      <c r="L306" s="3"/>
    </row>
    <row r="307" spans="1:12" x14ac:dyDescent="0.25">
      <c r="A307" s="3"/>
      <c r="B307" s="3"/>
      <c r="K307" s="3"/>
      <c r="L307" s="3"/>
    </row>
    <row r="308" spans="1:12" x14ac:dyDescent="0.25">
      <c r="A308" s="3"/>
      <c r="B308" s="3"/>
      <c r="K308" s="3"/>
      <c r="L308" s="3"/>
    </row>
    <row r="309" spans="1:12" x14ac:dyDescent="0.25">
      <c r="A309" s="3"/>
      <c r="B309" s="3"/>
      <c r="K309" s="3"/>
      <c r="L309" s="3"/>
    </row>
    <row r="310" spans="1:12" x14ac:dyDescent="0.25">
      <c r="A310" s="3"/>
      <c r="B310" s="3"/>
      <c r="K310" s="3"/>
      <c r="L310" s="3"/>
    </row>
    <row r="311" spans="1:12" x14ac:dyDescent="0.25">
      <c r="A311" s="3"/>
      <c r="B311" s="3"/>
      <c r="K311" s="3"/>
      <c r="L311" s="3"/>
    </row>
    <row r="312" spans="1:12" x14ac:dyDescent="0.25">
      <c r="A312" s="3"/>
      <c r="B312" s="3"/>
      <c r="K312" s="3"/>
      <c r="L312" s="3"/>
    </row>
    <row r="313" spans="1:12" x14ac:dyDescent="0.25">
      <c r="A313" s="3"/>
      <c r="B313" s="3"/>
      <c r="K313" s="3"/>
      <c r="L313" s="3"/>
    </row>
    <row r="314" spans="1:12" x14ac:dyDescent="0.25">
      <c r="A314" s="3"/>
      <c r="B314" s="3"/>
      <c r="K314" s="3"/>
      <c r="L314" s="3"/>
    </row>
    <row r="315" spans="1:12" x14ac:dyDescent="0.25">
      <c r="A315" s="3"/>
      <c r="B315" s="3"/>
      <c r="K315" s="3"/>
      <c r="L315" s="3"/>
    </row>
    <row r="316" spans="1:12" x14ac:dyDescent="0.25">
      <c r="A316" s="3"/>
      <c r="B316" s="3"/>
      <c r="K316" s="3"/>
      <c r="L316" s="3"/>
    </row>
    <row r="317" spans="1:12" x14ac:dyDescent="0.25">
      <c r="A317" s="3"/>
      <c r="B317" s="3"/>
      <c r="K317" s="3"/>
      <c r="L317" s="3"/>
    </row>
    <row r="318" spans="1:12" x14ac:dyDescent="0.25">
      <c r="A318" s="3"/>
      <c r="B318" s="3"/>
      <c r="K318" s="3"/>
      <c r="L318" s="3"/>
    </row>
    <row r="319" spans="1:12" x14ac:dyDescent="0.25">
      <c r="A319" s="3"/>
      <c r="B319" s="3"/>
      <c r="K319" s="3"/>
      <c r="L319" s="3"/>
    </row>
    <row r="320" spans="1:12" x14ac:dyDescent="0.25">
      <c r="A320" s="3"/>
      <c r="B320" s="3"/>
      <c r="K320" s="3"/>
      <c r="L320" s="3"/>
    </row>
    <row r="321" spans="1:12" x14ac:dyDescent="0.25">
      <c r="A321" s="3"/>
      <c r="B321" s="3"/>
      <c r="K321" s="3"/>
      <c r="L321" s="3"/>
    </row>
    <row r="322" spans="1:12" x14ac:dyDescent="0.25">
      <c r="A322" s="3"/>
      <c r="B322" s="3"/>
      <c r="K322" s="3"/>
      <c r="L322" s="3"/>
    </row>
    <row r="323" spans="1:12" x14ac:dyDescent="0.25">
      <c r="A323" s="3"/>
      <c r="B323" s="3"/>
      <c r="K323" s="3"/>
      <c r="L323" s="3"/>
    </row>
    <row r="324" spans="1:12" x14ac:dyDescent="0.25">
      <c r="A324" s="3"/>
      <c r="B324" s="3"/>
      <c r="K324" s="3"/>
      <c r="L324" s="3"/>
    </row>
    <row r="325" spans="1:12" x14ac:dyDescent="0.25">
      <c r="A325" s="3"/>
      <c r="B325" s="3"/>
      <c r="K325" s="3"/>
      <c r="L325" s="3"/>
    </row>
    <row r="326" spans="1:12" x14ac:dyDescent="0.25">
      <c r="A326" s="3"/>
      <c r="B326" s="3"/>
      <c r="K326" s="3"/>
      <c r="L326" s="3"/>
    </row>
    <row r="327" spans="1:12" x14ac:dyDescent="0.25">
      <c r="A327" s="3"/>
      <c r="B327" s="3"/>
      <c r="K327" s="3"/>
      <c r="L327" s="3"/>
    </row>
    <row r="328" spans="1:12" x14ac:dyDescent="0.25">
      <c r="A328" s="3"/>
      <c r="B328" s="3"/>
      <c r="K328" s="3"/>
      <c r="L328" s="3"/>
    </row>
    <row r="329" spans="1:12" x14ac:dyDescent="0.25">
      <c r="A329" s="3"/>
      <c r="B329" s="3"/>
      <c r="K329" s="3"/>
      <c r="L329" s="3"/>
    </row>
    <row r="330" spans="1:12" x14ac:dyDescent="0.25">
      <c r="A330" s="3"/>
      <c r="B330" s="3"/>
      <c r="K330" s="3"/>
      <c r="L330" s="3"/>
    </row>
    <row r="331" spans="1:12" x14ac:dyDescent="0.25">
      <c r="A331" s="3"/>
      <c r="B331" s="3"/>
      <c r="K331" s="3"/>
      <c r="L331" s="3"/>
    </row>
    <row r="332" spans="1:12" x14ac:dyDescent="0.25">
      <c r="A332" s="3"/>
      <c r="B332" s="3"/>
      <c r="K332" s="3"/>
      <c r="L332" s="3"/>
    </row>
    <row r="333" spans="1:12" x14ac:dyDescent="0.25">
      <c r="A333" s="3"/>
      <c r="B333" s="3"/>
      <c r="K333" s="3"/>
      <c r="L333" s="3"/>
    </row>
    <row r="334" spans="1:12" x14ac:dyDescent="0.25">
      <c r="A334" s="3"/>
      <c r="B334" s="3"/>
      <c r="K334" s="3"/>
      <c r="L334" s="3"/>
    </row>
    <row r="335" spans="1:12" x14ac:dyDescent="0.25">
      <c r="A335" s="3"/>
      <c r="B335" s="3"/>
      <c r="K335" s="3"/>
      <c r="L335" s="3"/>
    </row>
    <row r="336" spans="1:12" x14ac:dyDescent="0.25">
      <c r="A336" s="3"/>
      <c r="B336" s="3"/>
      <c r="K336" s="3"/>
      <c r="L336" s="3"/>
    </row>
    <row r="337" spans="1:12" x14ac:dyDescent="0.25">
      <c r="A337" s="3"/>
      <c r="B337" s="3"/>
      <c r="K337" s="3"/>
      <c r="L337" s="3"/>
    </row>
    <row r="338" spans="1:12" x14ac:dyDescent="0.25">
      <c r="A338" s="3"/>
      <c r="B338" s="3"/>
      <c r="K338" s="3"/>
      <c r="L338" s="3"/>
    </row>
    <row r="339" spans="1:12" x14ac:dyDescent="0.25">
      <c r="A339" s="3"/>
      <c r="B339" s="3"/>
      <c r="K339" s="3"/>
      <c r="L339" s="3"/>
    </row>
    <row r="340" spans="1:12" x14ac:dyDescent="0.25">
      <c r="A340" s="3"/>
      <c r="B340" s="3"/>
      <c r="K340" s="3"/>
      <c r="L340" s="3"/>
    </row>
    <row r="341" spans="1:12" x14ac:dyDescent="0.25">
      <c r="A341" s="3"/>
      <c r="B341" s="3"/>
      <c r="K341" s="3"/>
      <c r="L341" s="3"/>
    </row>
    <row r="342" spans="1:12" x14ac:dyDescent="0.25">
      <c r="A342" s="3"/>
      <c r="B342" s="3"/>
      <c r="K342" s="3"/>
      <c r="L342" s="3"/>
    </row>
    <row r="343" spans="1:12" x14ac:dyDescent="0.25">
      <c r="A343" s="3"/>
      <c r="B343" s="3"/>
      <c r="K343" s="3"/>
      <c r="L343" s="3"/>
    </row>
    <row r="344" spans="1:12" x14ac:dyDescent="0.25">
      <c r="A344" s="3"/>
      <c r="B344" s="3"/>
      <c r="K344" s="3"/>
      <c r="L344" s="3"/>
    </row>
    <row r="345" spans="1:12" x14ac:dyDescent="0.25">
      <c r="A345" s="3"/>
      <c r="B345" s="3"/>
      <c r="K345" s="3"/>
      <c r="L345" s="3"/>
    </row>
    <row r="346" spans="1:12" x14ac:dyDescent="0.25">
      <c r="A346" s="3"/>
      <c r="B346" s="3"/>
      <c r="K346" s="3"/>
      <c r="L346" s="3"/>
    </row>
    <row r="347" spans="1:12" x14ac:dyDescent="0.25">
      <c r="A347" s="3"/>
      <c r="B347" s="3"/>
      <c r="K347" s="3"/>
      <c r="L347" s="3"/>
    </row>
    <row r="348" spans="1:12" x14ac:dyDescent="0.25">
      <c r="A348" s="3"/>
      <c r="B348" s="3"/>
      <c r="K348" s="3"/>
      <c r="L348" s="3"/>
    </row>
    <row r="349" spans="1:12" x14ac:dyDescent="0.25">
      <c r="A349" s="3"/>
      <c r="B349" s="3"/>
      <c r="K349" s="3"/>
      <c r="L349" s="3"/>
    </row>
    <row r="350" spans="1:12" x14ac:dyDescent="0.25">
      <c r="A350" s="3"/>
      <c r="B350" s="3"/>
      <c r="K350" s="3"/>
      <c r="L350" s="3"/>
    </row>
    <row r="351" spans="1:12" x14ac:dyDescent="0.25">
      <c r="A351" s="3"/>
      <c r="B351" s="3"/>
      <c r="K351" s="3"/>
      <c r="L351" s="3"/>
    </row>
    <row r="352" spans="1:12" x14ac:dyDescent="0.25">
      <c r="A352" s="3"/>
      <c r="B352" s="3"/>
      <c r="K352" s="3"/>
      <c r="L352" s="3"/>
    </row>
    <row r="353" spans="1:12" x14ac:dyDescent="0.25">
      <c r="A353" s="3"/>
      <c r="B353" s="3"/>
      <c r="K353" s="3"/>
      <c r="L353" s="3"/>
    </row>
    <row r="354" spans="1:12" x14ac:dyDescent="0.25">
      <c r="A354" s="3"/>
      <c r="B354" s="3"/>
      <c r="K354" s="3"/>
      <c r="L354" s="3"/>
    </row>
    <row r="355" spans="1:12" x14ac:dyDescent="0.25">
      <c r="A355" s="3"/>
      <c r="B355" s="3"/>
      <c r="K355" s="3"/>
      <c r="L355" s="3"/>
    </row>
    <row r="356" spans="1:12" x14ac:dyDescent="0.25">
      <c r="A356" s="3"/>
      <c r="B356" s="3"/>
      <c r="K356" s="3"/>
      <c r="L356" s="3"/>
    </row>
    <row r="357" spans="1:12" x14ac:dyDescent="0.25">
      <c r="A357" s="3"/>
      <c r="B357" s="3"/>
      <c r="K357" s="3"/>
      <c r="L357" s="3"/>
    </row>
    <row r="358" spans="1:12" x14ac:dyDescent="0.25">
      <c r="A358" s="3"/>
      <c r="B358" s="3"/>
      <c r="K358" s="3"/>
      <c r="L358" s="3"/>
    </row>
    <row r="359" spans="1:12" x14ac:dyDescent="0.25">
      <c r="A359" s="3"/>
      <c r="B359" s="3"/>
      <c r="K359" s="3"/>
      <c r="L359" s="3"/>
    </row>
    <row r="360" spans="1:12" x14ac:dyDescent="0.25">
      <c r="A360" s="3"/>
      <c r="B360" s="3"/>
      <c r="K360" s="3"/>
      <c r="L360" s="3"/>
    </row>
    <row r="361" spans="1:12" x14ac:dyDescent="0.25">
      <c r="A361" s="3"/>
      <c r="B361" s="3"/>
      <c r="K361" s="3"/>
      <c r="L361" s="3"/>
    </row>
    <row r="362" spans="1:12" x14ac:dyDescent="0.25">
      <c r="A362" s="3"/>
      <c r="B362" s="3"/>
      <c r="K362" s="3"/>
      <c r="L362" s="3"/>
    </row>
    <row r="363" spans="1:12" x14ac:dyDescent="0.25">
      <c r="A363" s="3"/>
      <c r="B363" s="3"/>
      <c r="K363" s="3"/>
      <c r="L363" s="3"/>
    </row>
    <row r="364" spans="1:12" x14ac:dyDescent="0.25">
      <c r="A364" s="3"/>
      <c r="B364" s="3"/>
      <c r="K364" s="3"/>
      <c r="L364" s="3"/>
    </row>
    <row r="365" spans="1:12" x14ac:dyDescent="0.25">
      <c r="A365" s="3"/>
      <c r="B365" s="3"/>
      <c r="K365" s="3"/>
      <c r="L365" s="3"/>
    </row>
    <row r="366" spans="1:12" x14ac:dyDescent="0.25">
      <c r="A366" s="3"/>
      <c r="B366" s="3"/>
      <c r="K366" s="3"/>
      <c r="L366" s="3"/>
    </row>
    <row r="367" spans="1:12" x14ac:dyDescent="0.25">
      <c r="A367" s="3"/>
      <c r="B367" s="3"/>
      <c r="K367" s="3"/>
      <c r="L367" s="3"/>
    </row>
    <row r="368" spans="1:12" x14ac:dyDescent="0.25">
      <c r="A368" s="3"/>
      <c r="B368" s="3"/>
      <c r="K368" s="3"/>
      <c r="L368" s="3"/>
    </row>
    <row r="369" spans="1:12" x14ac:dyDescent="0.25">
      <c r="A369" s="3"/>
      <c r="B369" s="3"/>
      <c r="K369" s="3"/>
      <c r="L369" s="3"/>
    </row>
    <row r="370" spans="1:12" x14ac:dyDescent="0.25">
      <c r="A370" s="3"/>
      <c r="B370" s="3"/>
      <c r="K370" s="3"/>
      <c r="L370" s="3"/>
    </row>
    <row r="371" spans="1:12" x14ac:dyDescent="0.25">
      <c r="A371" s="3"/>
      <c r="B371" s="3"/>
      <c r="K371" s="3"/>
      <c r="L371" s="3"/>
    </row>
    <row r="372" spans="1:12" x14ac:dyDescent="0.25">
      <c r="A372" s="3"/>
      <c r="B372" s="3"/>
      <c r="K372" s="3"/>
      <c r="L372" s="3"/>
    </row>
    <row r="373" spans="1:12" x14ac:dyDescent="0.25">
      <c r="A373" s="3"/>
      <c r="B373" s="3"/>
      <c r="K373" s="3"/>
      <c r="L373" s="3"/>
    </row>
    <row r="374" spans="1:12" x14ac:dyDescent="0.25">
      <c r="A374" s="3"/>
      <c r="B374" s="3"/>
      <c r="K374" s="3"/>
      <c r="L374" s="3"/>
    </row>
    <row r="375" spans="1:12" x14ac:dyDescent="0.25">
      <c r="A375" s="3"/>
      <c r="B375" s="3"/>
      <c r="K375" s="3"/>
      <c r="L375" s="3"/>
    </row>
    <row r="376" spans="1:12" x14ac:dyDescent="0.25">
      <c r="A376" s="3"/>
      <c r="B376" s="3"/>
      <c r="K376" s="3"/>
      <c r="L376" s="3"/>
    </row>
    <row r="377" spans="1:12" x14ac:dyDescent="0.25">
      <c r="A377" s="3"/>
      <c r="B377" s="3"/>
      <c r="K377" s="3"/>
      <c r="L377" s="3"/>
    </row>
    <row r="378" spans="1:12" x14ac:dyDescent="0.25">
      <c r="A378" s="3"/>
      <c r="B378" s="3"/>
      <c r="K378" s="3"/>
      <c r="L378" s="3"/>
    </row>
    <row r="379" spans="1:12" x14ac:dyDescent="0.25">
      <c r="A379" s="3"/>
      <c r="B379" s="3"/>
      <c r="K379" s="3"/>
      <c r="L379" s="3"/>
    </row>
    <row r="380" spans="1:12" x14ac:dyDescent="0.25">
      <c r="A380" s="3"/>
      <c r="B380" s="3"/>
      <c r="K380" s="3"/>
      <c r="L380" s="3"/>
    </row>
    <row r="381" spans="1:12" x14ac:dyDescent="0.25">
      <c r="A381" s="3"/>
      <c r="B381" s="3"/>
      <c r="K381" s="3"/>
      <c r="L381" s="3"/>
    </row>
    <row r="382" spans="1:12" x14ac:dyDescent="0.25">
      <c r="A382" s="3"/>
      <c r="B382" s="3"/>
      <c r="K382" s="3"/>
      <c r="L382" s="3"/>
    </row>
    <row r="383" spans="1:12" x14ac:dyDescent="0.25">
      <c r="A383" s="3"/>
      <c r="B383" s="3"/>
      <c r="K383" s="3"/>
      <c r="L383" s="3"/>
    </row>
    <row r="384" spans="1:12" x14ac:dyDescent="0.25">
      <c r="A384" s="3"/>
      <c r="B384" s="3"/>
      <c r="K384" s="3"/>
      <c r="L384" s="3"/>
    </row>
    <row r="385" spans="1:12" x14ac:dyDescent="0.25">
      <c r="A385" s="3"/>
      <c r="B385" s="3"/>
      <c r="K385" s="3"/>
      <c r="L385" s="3"/>
    </row>
    <row r="386" spans="1:12" x14ac:dyDescent="0.25">
      <c r="A386" s="3"/>
      <c r="B386" s="3"/>
      <c r="K386" s="3"/>
      <c r="L386" s="3"/>
    </row>
    <row r="387" spans="1:12" x14ac:dyDescent="0.25">
      <c r="A387" s="3"/>
      <c r="B387" s="3"/>
      <c r="K387" s="3"/>
      <c r="L387" s="3"/>
    </row>
    <row r="388" spans="1:12" x14ac:dyDescent="0.25">
      <c r="A388" s="3"/>
      <c r="B388" s="3"/>
      <c r="K388" s="3"/>
      <c r="L388" s="3"/>
    </row>
    <row r="389" spans="1:12" x14ac:dyDescent="0.25">
      <c r="A389" s="3"/>
      <c r="B389" s="3"/>
      <c r="K389" s="3"/>
      <c r="L389" s="3"/>
    </row>
    <row r="390" spans="1:12" x14ac:dyDescent="0.25">
      <c r="A390" s="3"/>
      <c r="B390" s="3"/>
      <c r="K390" s="3"/>
      <c r="L390" s="3"/>
    </row>
    <row r="391" spans="1:12" x14ac:dyDescent="0.25">
      <c r="A391" s="3"/>
      <c r="B391" s="3"/>
      <c r="K391" s="3"/>
      <c r="L391" s="3"/>
    </row>
    <row r="392" spans="1:12" x14ac:dyDescent="0.25">
      <c r="A392" s="3"/>
      <c r="B392" s="3"/>
      <c r="K392" s="3"/>
      <c r="L392" s="3"/>
    </row>
    <row r="393" spans="1:12" x14ac:dyDescent="0.25">
      <c r="A393" s="3"/>
      <c r="B393" s="3"/>
      <c r="K393" s="3"/>
      <c r="L393" s="3"/>
    </row>
    <row r="394" spans="1:12" x14ac:dyDescent="0.25">
      <c r="A394" s="3"/>
      <c r="B394" s="3"/>
      <c r="K394" s="3"/>
      <c r="L394" s="3"/>
    </row>
    <row r="395" spans="1:12" x14ac:dyDescent="0.25">
      <c r="A395" s="3"/>
      <c r="B395" s="3"/>
      <c r="K395" s="3"/>
      <c r="L395" s="3"/>
    </row>
    <row r="396" spans="1:12" x14ac:dyDescent="0.25">
      <c r="A396" s="3"/>
      <c r="B396" s="3"/>
      <c r="K396" s="3"/>
      <c r="L396" s="3"/>
    </row>
    <row r="397" spans="1:12" x14ac:dyDescent="0.25">
      <c r="A397" s="3"/>
      <c r="B397" s="3"/>
      <c r="K397" s="3"/>
      <c r="L397" s="3"/>
    </row>
    <row r="398" spans="1:12" x14ac:dyDescent="0.25">
      <c r="A398" s="3"/>
      <c r="B398" s="3"/>
      <c r="K398" s="3"/>
      <c r="L398" s="3"/>
    </row>
    <row r="399" spans="1:12" x14ac:dyDescent="0.25">
      <c r="A399" s="3"/>
      <c r="B399" s="3"/>
      <c r="K399" s="3"/>
      <c r="L399" s="3"/>
    </row>
    <row r="400" spans="1:12" x14ac:dyDescent="0.25">
      <c r="A400" s="3"/>
      <c r="B400" s="3"/>
      <c r="K400" s="3"/>
      <c r="L400" s="3"/>
    </row>
    <row r="401" spans="1:12" x14ac:dyDescent="0.25">
      <c r="A401" s="3"/>
      <c r="B401" s="3"/>
      <c r="K401" s="3"/>
      <c r="L401" s="3"/>
    </row>
    <row r="402" spans="1:12" x14ac:dyDescent="0.25">
      <c r="A402" s="3"/>
      <c r="B402" s="3"/>
      <c r="K402" s="3"/>
      <c r="L402" s="3"/>
    </row>
    <row r="403" spans="1:12" x14ac:dyDescent="0.25">
      <c r="A403" s="3"/>
      <c r="B403" s="3"/>
      <c r="K403" s="3"/>
      <c r="L403" s="3"/>
    </row>
    <row r="404" spans="1:12" x14ac:dyDescent="0.25">
      <c r="A404" s="3"/>
      <c r="B404" s="3"/>
      <c r="K404" s="3"/>
      <c r="L404" s="3"/>
    </row>
    <row r="405" spans="1:12" x14ac:dyDescent="0.25">
      <c r="A405" s="3"/>
      <c r="B405" s="3"/>
      <c r="K405" s="3"/>
      <c r="L405" s="3"/>
    </row>
    <row r="406" spans="1:12" x14ac:dyDescent="0.25">
      <c r="A406" s="3"/>
      <c r="B406" s="3"/>
      <c r="K406" s="3"/>
      <c r="L406" s="3"/>
    </row>
    <row r="407" spans="1:12" x14ac:dyDescent="0.25">
      <c r="A407" s="3"/>
      <c r="B407" s="3"/>
      <c r="K407" s="3"/>
      <c r="L407" s="3"/>
    </row>
    <row r="408" spans="1:12" x14ac:dyDescent="0.25">
      <c r="A408" s="3"/>
      <c r="B408" s="3"/>
      <c r="K408" s="3"/>
      <c r="L408" s="3"/>
    </row>
    <row r="409" spans="1:12" x14ac:dyDescent="0.25">
      <c r="A409" s="3"/>
      <c r="B409" s="3"/>
      <c r="K409" s="3"/>
      <c r="L409" s="3"/>
    </row>
    <row r="410" spans="1:12" x14ac:dyDescent="0.25">
      <c r="A410" s="3"/>
      <c r="B410" s="3"/>
      <c r="K410" s="3"/>
      <c r="L410" s="3"/>
    </row>
    <row r="411" spans="1:12" x14ac:dyDescent="0.25">
      <c r="A411" s="3"/>
      <c r="B411" s="3"/>
      <c r="K411" s="3"/>
      <c r="L411" s="3"/>
    </row>
    <row r="412" spans="1:12" x14ac:dyDescent="0.25">
      <c r="A412" s="3"/>
      <c r="B412" s="3"/>
      <c r="K412" s="3"/>
      <c r="L412" s="3"/>
    </row>
    <row r="413" spans="1:12" x14ac:dyDescent="0.25">
      <c r="A413" s="3"/>
      <c r="B413" s="3"/>
      <c r="K413" s="3"/>
      <c r="L413" s="3"/>
    </row>
    <row r="414" spans="1:12" x14ac:dyDescent="0.25">
      <c r="A414" s="3"/>
      <c r="B414" s="3"/>
      <c r="K414" s="3"/>
      <c r="L414" s="3"/>
    </row>
    <row r="415" spans="1:12" x14ac:dyDescent="0.25">
      <c r="A415" s="3"/>
      <c r="B415" s="3"/>
      <c r="K415" s="3"/>
      <c r="L415" s="3"/>
    </row>
    <row r="416" spans="1:12" x14ac:dyDescent="0.25">
      <c r="A416" s="3"/>
      <c r="B416" s="3"/>
      <c r="K416" s="3"/>
      <c r="L416" s="3"/>
    </row>
    <row r="417" spans="1:12" x14ac:dyDescent="0.25">
      <c r="A417" s="3"/>
      <c r="B417" s="3"/>
      <c r="K417" s="3"/>
      <c r="L417" s="3"/>
    </row>
    <row r="418" spans="1:12" x14ac:dyDescent="0.25">
      <c r="A418" s="3"/>
      <c r="B418" s="3"/>
      <c r="K418" s="3"/>
      <c r="L418" s="3"/>
    </row>
    <row r="419" spans="1:12" x14ac:dyDescent="0.25">
      <c r="A419" s="3"/>
      <c r="B419" s="3"/>
      <c r="K419" s="3"/>
      <c r="L419" s="3"/>
    </row>
    <row r="420" spans="1:12" x14ac:dyDescent="0.25">
      <c r="A420" s="3"/>
      <c r="B420" s="3"/>
      <c r="K420" s="3"/>
      <c r="L420" s="3"/>
    </row>
    <row r="421" spans="1:12" x14ac:dyDescent="0.25">
      <c r="A421" s="3"/>
      <c r="B421" s="3"/>
      <c r="K421" s="3"/>
      <c r="L421" s="3"/>
    </row>
    <row r="422" spans="1:12" x14ac:dyDescent="0.25">
      <c r="A422" s="3"/>
      <c r="B422" s="3"/>
      <c r="K422" s="3"/>
      <c r="L422" s="3"/>
    </row>
    <row r="423" spans="1:12" x14ac:dyDescent="0.25">
      <c r="A423" s="3"/>
      <c r="B423" s="3"/>
      <c r="K423" s="3"/>
      <c r="L423" s="3"/>
    </row>
    <row r="424" spans="1:12" x14ac:dyDescent="0.25">
      <c r="A424" s="3"/>
      <c r="B424" s="3"/>
      <c r="K424" s="3"/>
      <c r="L424" s="3"/>
    </row>
    <row r="425" spans="1:12" x14ac:dyDescent="0.25">
      <c r="A425" s="3"/>
      <c r="B425" s="3"/>
      <c r="K425" s="3"/>
      <c r="L425" s="3"/>
    </row>
    <row r="426" spans="1:12" x14ac:dyDescent="0.25">
      <c r="A426" s="3"/>
      <c r="B426" s="3"/>
      <c r="K426" s="3"/>
      <c r="L426" s="3"/>
    </row>
    <row r="427" spans="1:12" x14ac:dyDescent="0.25">
      <c r="A427" s="3"/>
      <c r="B427" s="3"/>
      <c r="K427" s="3"/>
      <c r="L427" s="3"/>
    </row>
    <row r="428" spans="1:12" x14ac:dyDescent="0.25">
      <c r="A428" s="3"/>
      <c r="B428" s="3"/>
      <c r="K428" s="3"/>
      <c r="L428" s="3"/>
    </row>
    <row r="429" spans="1:12" x14ac:dyDescent="0.25">
      <c r="A429" s="3"/>
      <c r="B429" s="3"/>
      <c r="K429" s="3"/>
      <c r="L429" s="3"/>
    </row>
    <row r="430" spans="1:12" x14ac:dyDescent="0.25">
      <c r="A430" s="3"/>
      <c r="B430" s="3"/>
      <c r="K430" s="3"/>
      <c r="L430" s="3"/>
    </row>
    <row r="431" spans="1:12" x14ac:dyDescent="0.25">
      <c r="A431" s="3"/>
      <c r="B431" s="3"/>
      <c r="K431" s="3"/>
      <c r="L431" s="3"/>
    </row>
    <row r="432" spans="1:12" x14ac:dyDescent="0.25">
      <c r="A432" s="3"/>
      <c r="B432" s="3"/>
      <c r="K432" s="3"/>
      <c r="L432" s="3"/>
    </row>
    <row r="433" spans="1:12" x14ac:dyDescent="0.25">
      <c r="A433" s="3"/>
      <c r="B433" s="3"/>
      <c r="K433" s="3"/>
      <c r="L433" s="3"/>
    </row>
    <row r="434" spans="1:12" x14ac:dyDescent="0.25">
      <c r="A434" s="3"/>
      <c r="B434" s="3"/>
      <c r="K434" s="3"/>
      <c r="L434" s="3"/>
    </row>
    <row r="435" spans="1:12" x14ac:dyDescent="0.25">
      <c r="A435" s="3"/>
      <c r="B435" s="3"/>
      <c r="K435" s="3"/>
      <c r="L435" s="3"/>
    </row>
    <row r="436" spans="1:12" x14ac:dyDescent="0.25">
      <c r="A436" s="3"/>
      <c r="B436" s="3"/>
      <c r="K436" s="3"/>
      <c r="L436" s="3"/>
    </row>
    <row r="437" spans="1:12" x14ac:dyDescent="0.25">
      <c r="A437" s="3"/>
      <c r="B437" s="3"/>
      <c r="K437" s="3"/>
      <c r="L437" s="3"/>
    </row>
    <row r="438" spans="1:12" x14ac:dyDescent="0.25">
      <c r="A438" s="3"/>
      <c r="B438" s="3"/>
      <c r="K438" s="3"/>
      <c r="L438" s="3"/>
    </row>
    <row r="439" spans="1:12" x14ac:dyDescent="0.25">
      <c r="A439" s="3"/>
      <c r="B439" s="3"/>
      <c r="K439" s="3"/>
      <c r="L439" s="3"/>
    </row>
    <row r="440" spans="1:12" x14ac:dyDescent="0.25">
      <c r="A440" s="3"/>
      <c r="B440" s="3"/>
      <c r="K440" s="3"/>
      <c r="L440" s="3"/>
    </row>
    <row r="441" spans="1:12" x14ac:dyDescent="0.25">
      <c r="A441" s="3"/>
      <c r="B441" s="3"/>
      <c r="K441" s="3"/>
      <c r="L441" s="3"/>
    </row>
    <row r="442" spans="1:12" x14ac:dyDescent="0.25">
      <c r="A442" s="3"/>
      <c r="B442" s="3"/>
      <c r="K442" s="3"/>
      <c r="L442" s="3"/>
    </row>
    <row r="443" spans="1:12" x14ac:dyDescent="0.25">
      <c r="A443" s="3"/>
      <c r="B443" s="3"/>
      <c r="K443" s="3"/>
      <c r="L443" s="3"/>
    </row>
    <row r="444" spans="1:12" x14ac:dyDescent="0.25">
      <c r="A444" s="3"/>
      <c r="B444" s="3"/>
      <c r="K444" s="3"/>
      <c r="L444" s="3"/>
    </row>
    <row r="445" spans="1:12" x14ac:dyDescent="0.25">
      <c r="A445" s="3"/>
      <c r="B445" s="3"/>
      <c r="K445" s="3"/>
      <c r="L445" s="3"/>
    </row>
    <row r="446" spans="1:12" x14ac:dyDescent="0.25">
      <c r="A446" s="3"/>
      <c r="B446" s="3"/>
      <c r="K446" s="3"/>
      <c r="L446" s="3"/>
    </row>
    <row r="447" spans="1:12" x14ac:dyDescent="0.25">
      <c r="A447" s="3"/>
      <c r="B447" s="3"/>
      <c r="K447" s="3"/>
      <c r="L447" s="3"/>
    </row>
    <row r="448" spans="1:12" x14ac:dyDescent="0.25">
      <c r="A448" s="3"/>
      <c r="B448" s="3"/>
      <c r="K448" s="3"/>
      <c r="L448" s="3"/>
    </row>
    <row r="449" spans="1:12" x14ac:dyDescent="0.25">
      <c r="A449" s="3"/>
      <c r="B449" s="3"/>
      <c r="K449" s="3"/>
      <c r="L449" s="3"/>
    </row>
    <row r="450" spans="1:12" x14ac:dyDescent="0.25">
      <c r="A450" s="3"/>
      <c r="B450" s="3"/>
      <c r="K450" s="3"/>
      <c r="L450" s="3"/>
    </row>
    <row r="451" spans="1:12" x14ac:dyDescent="0.25">
      <c r="A451" s="3"/>
      <c r="B451" s="3"/>
      <c r="K451" s="3"/>
      <c r="L451" s="3"/>
    </row>
    <row r="452" spans="1:12" x14ac:dyDescent="0.25">
      <c r="A452" s="3"/>
      <c r="B452" s="3"/>
      <c r="K452" s="3"/>
      <c r="L452" s="3"/>
    </row>
    <row r="453" spans="1:12" x14ac:dyDescent="0.25">
      <c r="A453" s="3"/>
      <c r="B453" s="3"/>
      <c r="K453" s="3"/>
      <c r="L453" s="3"/>
    </row>
    <row r="454" spans="1:12" x14ac:dyDescent="0.25">
      <c r="A454" s="3"/>
      <c r="B454" s="3"/>
      <c r="K454" s="3"/>
      <c r="L454" s="3"/>
    </row>
    <row r="455" spans="1:12" x14ac:dyDescent="0.25">
      <c r="A455" s="3"/>
      <c r="B455" s="3"/>
      <c r="K455" s="3"/>
      <c r="L455" s="3"/>
    </row>
    <row r="456" spans="1:12" x14ac:dyDescent="0.25">
      <c r="A456" s="3"/>
      <c r="B456" s="3"/>
      <c r="K456" s="3"/>
      <c r="L456" s="3"/>
    </row>
    <row r="457" spans="1:12" x14ac:dyDescent="0.25">
      <c r="A457" s="3"/>
      <c r="B457" s="3"/>
      <c r="K457" s="3"/>
      <c r="L457" s="3"/>
    </row>
    <row r="458" spans="1:12" x14ac:dyDescent="0.25">
      <c r="A458" s="3"/>
      <c r="B458" s="3"/>
      <c r="K458" s="3"/>
      <c r="L458" s="3"/>
    </row>
    <row r="459" spans="1:12" x14ac:dyDescent="0.25">
      <c r="A459" s="3"/>
      <c r="B459" s="3"/>
      <c r="K459" s="3"/>
      <c r="L459" s="3"/>
    </row>
    <row r="460" spans="1:12" x14ac:dyDescent="0.25">
      <c r="A460" s="3"/>
      <c r="B460" s="3"/>
      <c r="K460" s="3"/>
      <c r="L460" s="3"/>
    </row>
    <row r="461" spans="1:12" x14ac:dyDescent="0.25">
      <c r="A461" s="3"/>
      <c r="B461" s="3"/>
      <c r="K461" s="3"/>
      <c r="L461" s="3"/>
    </row>
    <row r="462" spans="1:12" x14ac:dyDescent="0.25">
      <c r="A462" s="3"/>
      <c r="B462" s="3"/>
      <c r="K462" s="3"/>
      <c r="L462" s="3"/>
    </row>
    <row r="463" spans="1:12" x14ac:dyDescent="0.25">
      <c r="A463" s="3"/>
      <c r="B463" s="3"/>
      <c r="K463" s="3"/>
      <c r="L463" s="3"/>
    </row>
    <row r="464" spans="1:12" x14ac:dyDescent="0.25">
      <c r="A464" s="3"/>
      <c r="B464" s="3"/>
      <c r="K464" s="3"/>
      <c r="L464" s="3"/>
    </row>
    <row r="465" spans="1:12" x14ac:dyDescent="0.25">
      <c r="A465" s="3"/>
      <c r="B465" s="3"/>
      <c r="K465" s="3"/>
      <c r="L465" s="3"/>
    </row>
    <row r="466" spans="1:12" x14ac:dyDescent="0.25">
      <c r="A466" s="3"/>
      <c r="B466" s="3"/>
      <c r="K466" s="3"/>
      <c r="L466" s="3"/>
    </row>
    <row r="467" spans="1:12" x14ac:dyDescent="0.25">
      <c r="A467" s="3"/>
      <c r="B467" s="3"/>
      <c r="K467" s="3"/>
      <c r="L467" s="3"/>
    </row>
    <row r="468" spans="1:12" x14ac:dyDescent="0.25">
      <c r="A468" s="3"/>
      <c r="B468" s="3"/>
      <c r="K468" s="3"/>
      <c r="L468" s="3"/>
    </row>
    <row r="469" spans="1:12" x14ac:dyDescent="0.25">
      <c r="A469" s="3"/>
      <c r="B469" s="3"/>
      <c r="K469" s="3"/>
      <c r="L469" s="3"/>
    </row>
    <row r="470" spans="1:12" x14ac:dyDescent="0.25">
      <c r="A470" s="3"/>
      <c r="B470" s="3"/>
      <c r="K470" s="3"/>
      <c r="L470" s="3"/>
    </row>
    <row r="471" spans="1:12" x14ac:dyDescent="0.25">
      <c r="A471" s="3"/>
      <c r="B471" s="3"/>
      <c r="K471" s="3"/>
      <c r="L471" s="3"/>
    </row>
    <row r="472" spans="1:12" x14ac:dyDescent="0.25">
      <c r="A472" s="3"/>
      <c r="B472" s="3"/>
      <c r="K472" s="3"/>
      <c r="L472" s="3"/>
    </row>
    <row r="473" spans="1:12" x14ac:dyDescent="0.25">
      <c r="A473" s="3"/>
      <c r="B473" s="3"/>
      <c r="K473" s="3"/>
      <c r="L473" s="3"/>
    </row>
    <row r="474" spans="1:12" x14ac:dyDescent="0.25">
      <c r="A474" s="3"/>
      <c r="B474" s="3"/>
      <c r="K474" s="3"/>
      <c r="L474" s="3"/>
    </row>
    <row r="475" spans="1:12" x14ac:dyDescent="0.25">
      <c r="A475" s="3"/>
      <c r="B475" s="3"/>
      <c r="K475" s="3"/>
      <c r="L475" s="3"/>
    </row>
    <row r="476" spans="1:12" x14ac:dyDescent="0.25">
      <c r="A476" s="3"/>
      <c r="B476" s="3"/>
      <c r="K476" s="3"/>
      <c r="L476" s="3"/>
    </row>
    <row r="477" spans="1:12" x14ac:dyDescent="0.25">
      <c r="A477" s="3"/>
      <c r="B477" s="3"/>
      <c r="K477" s="3"/>
      <c r="L477" s="3"/>
    </row>
    <row r="478" spans="1:12" x14ac:dyDescent="0.25">
      <c r="A478" s="3"/>
      <c r="B478" s="3"/>
      <c r="K478" s="3"/>
      <c r="L478" s="3"/>
    </row>
    <row r="479" spans="1:12" x14ac:dyDescent="0.25">
      <c r="A479" s="3"/>
      <c r="B479" s="3"/>
      <c r="K479" s="3"/>
      <c r="L479" s="3"/>
    </row>
    <row r="480" spans="1:12" x14ac:dyDescent="0.25">
      <c r="A480" s="3"/>
      <c r="B480" s="3"/>
      <c r="K480" s="3"/>
      <c r="L480" s="3"/>
    </row>
    <row r="481" spans="1:12" x14ac:dyDescent="0.25">
      <c r="A481" s="3"/>
      <c r="B481" s="3"/>
      <c r="K481" s="3"/>
      <c r="L481" s="3"/>
    </row>
    <row r="482" spans="1:12" x14ac:dyDescent="0.25">
      <c r="A482" s="3"/>
      <c r="B482" s="3"/>
      <c r="K482" s="3"/>
      <c r="L482" s="3"/>
    </row>
    <row r="483" spans="1:12" x14ac:dyDescent="0.25">
      <c r="A483" s="3"/>
      <c r="B483" s="3"/>
      <c r="K483" s="3"/>
      <c r="L483" s="3"/>
    </row>
    <row r="484" spans="1:12" x14ac:dyDescent="0.25">
      <c r="A484" s="3"/>
      <c r="B484" s="3"/>
      <c r="K484" s="3"/>
      <c r="L484" s="3"/>
    </row>
    <row r="485" spans="1:12" x14ac:dyDescent="0.25">
      <c r="A485" s="3"/>
      <c r="B485" s="3"/>
      <c r="K485" s="3"/>
      <c r="L485" s="3"/>
    </row>
    <row r="486" spans="1:12" x14ac:dyDescent="0.25">
      <c r="A486" s="3"/>
      <c r="B486" s="3"/>
      <c r="K486" s="3"/>
      <c r="L486" s="3"/>
    </row>
    <row r="487" spans="1:12" x14ac:dyDescent="0.25">
      <c r="A487" s="3"/>
      <c r="B487" s="3"/>
      <c r="K487" s="3"/>
      <c r="L487" s="3"/>
    </row>
    <row r="488" spans="1:12" x14ac:dyDescent="0.25">
      <c r="A488" s="3"/>
      <c r="B488" s="3"/>
      <c r="K488" s="3"/>
      <c r="L488" s="3"/>
    </row>
    <row r="489" spans="1:12" x14ac:dyDescent="0.25">
      <c r="A489" s="3"/>
      <c r="B489" s="3"/>
      <c r="K489" s="3"/>
      <c r="L489" s="3"/>
    </row>
    <row r="490" spans="1:12" x14ac:dyDescent="0.25">
      <c r="A490" s="3"/>
      <c r="B490" s="3"/>
      <c r="K490" s="3"/>
      <c r="L490" s="3"/>
    </row>
    <row r="491" spans="1:12" x14ac:dyDescent="0.25">
      <c r="A491" s="3"/>
      <c r="B491" s="3"/>
      <c r="K491" s="3"/>
      <c r="L491" s="3"/>
    </row>
    <row r="492" spans="1:12" x14ac:dyDescent="0.25">
      <c r="A492" s="3"/>
      <c r="B492" s="3"/>
      <c r="K492" s="3"/>
      <c r="L492" s="3"/>
    </row>
    <row r="493" spans="1:12" x14ac:dyDescent="0.25">
      <c r="A493" s="3"/>
      <c r="B493" s="3"/>
      <c r="K493" s="3"/>
      <c r="L493" s="3"/>
    </row>
    <row r="494" spans="1:12" x14ac:dyDescent="0.25">
      <c r="A494" s="3"/>
      <c r="B494" s="3"/>
      <c r="K494" s="3"/>
      <c r="L494" s="3"/>
    </row>
    <row r="495" spans="1:12" x14ac:dyDescent="0.25">
      <c r="A495" s="3"/>
      <c r="B495" s="3"/>
      <c r="K495" s="3"/>
      <c r="L495" s="3"/>
    </row>
    <row r="496" spans="1:12" x14ac:dyDescent="0.25">
      <c r="A496" s="3"/>
      <c r="B496" s="3"/>
      <c r="K496" s="3"/>
      <c r="L496" s="3"/>
    </row>
    <row r="497" spans="1:12" x14ac:dyDescent="0.25">
      <c r="A497" s="3"/>
      <c r="B497" s="3"/>
      <c r="K497" s="3"/>
      <c r="L497" s="3"/>
    </row>
    <row r="498" spans="1:12" x14ac:dyDescent="0.25">
      <c r="A498" s="3"/>
      <c r="B498" s="3"/>
      <c r="K498" s="3"/>
      <c r="L498" s="3"/>
    </row>
    <row r="499" spans="1:12" x14ac:dyDescent="0.25">
      <c r="A499" s="3"/>
      <c r="B499" s="3"/>
      <c r="K499" s="3"/>
      <c r="L499" s="3"/>
    </row>
    <row r="500" spans="1:12" x14ac:dyDescent="0.25">
      <c r="A500" s="3"/>
      <c r="B500" s="3"/>
      <c r="K500" s="3"/>
      <c r="L500" s="3"/>
    </row>
    <row r="501" spans="1:12" x14ac:dyDescent="0.25">
      <c r="A501" s="3"/>
      <c r="B501" s="3"/>
      <c r="K501" s="3"/>
      <c r="L501" s="3"/>
    </row>
    <row r="502" spans="1:12" x14ac:dyDescent="0.25">
      <c r="A502" s="3"/>
      <c r="B502" s="3"/>
      <c r="K502" s="3"/>
      <c r="L502" s="3"/>
    </row>
    <row r="503" spans="1:12" x14ac:dyDescent="0.25">
      <c r="A503" s="3"/>
      <c r="B503" s="3"/>
      <c r="K503" s="3"/>
      <c r="L503" s="3"/>
    </row>
    <row r="504" spans="1:12" x14ac:dyDescent="0.25">
      <c r="A504" s="3"/>
      <c r="B504" s="3"/>
      <c r="K504" s="3"/>
      <c r="L504" s="3"/>
    </row>
    <row r="505" spans="1:12" x14ac:dyDescent="0.25">
      <c r="A505" s="3"/>
      <c r="B505" s="3"/>
      <c r="K505" s="3"/>
      <c r="L505" s="3"/>
    </row>
    <row r="506" spans="1:12" x14ac:dyDescent="0.25">
      <c r="A506" s="3"/>
      <c r="B506" s="3"/>
      <c r="K506" s="3"/>
      <c r="L506" s="3"/>
    </row>
    <row r="507" spans="1:12" x14ac:dyDescent="0.25">
      <c r="A507" s="3"/>
      <c r="B507" s="3"/>
      <c r="K507" s="3"/>
      <c r="L507" s="3"/>
    </row>
    <row r="508" spans="1:12" x14ac:dyDescent="0.25">
      <c r="A508" s="3"/>
      <c r="B508" s="3"/>
      <c r="K508" s="3"/>
      <c r="L508" s="3"/>
    </row>
    <row r="509" spans="1:12" x14ac:dyDescent="0.25">
      <c r="A509" s="3"/>
      <c r="B509" s="3"/>
      <c r="K509" s="3"/>
      <c r="L509" s="3"/>
    </row>
    <row r="510" spans="1:12" x14ac:dyDescent="0.25">
      <c r="A510" s="3"/>
      <c r="B510" s="3"/>
      <c r="K510" s="3"/>
      <c r="L510" s="3"/>
    </row>
    <row r="511" spans="1:12" x14ac:dyDescent="0.25">
      <c r="A511" s="3"/>
      <c r="B511" s="3"/>
      <c r="K511" s="3"/>
      <c r="L511" s="3"/>
    </row>
    <row r="512" spans="1:12" x14ac:dyDescent="0.25">
      <c r="A512" s="3"/>
      <c r="B512" s="3"/>
      <c r="K512" s="3"/>
      <c r="L512" s="3"/>
    </row>
    <row r="513" spans="1:12" x14ac:dyDescent="0.25">
      <c r="A513" s="3"/>
      <c r="B513" s="3"/>
      <c r="K513" s="3"/>
      <c r="L513" s="3"/>
    </row>
    <row r="514" spans="1:12" x14ac:dyDescent="0.25">
      <c r="A514" s="3"/>
      <c r="B514" s="3"/>
      <c r="K514" s="3"/>
      <c r="L514" s="3"/>
    </row>
    <row r="515" spans="1:12" x14ac:dyDescent="0.25">
      <c r="A515" s="3"/>
      <c r="B515" s="3"/>
      <c r="K515" s="3"/>
      <c r="L515" s="3"/>
    </row>
    <row r="516" spans="1:12" x14ac:dyDescent="0.25">
      <c r="A516" s="3"/>
      <c r="B516" s="3"/>
      <c r="K516" s="3"/>
      <c r="L516" s="3"/>
    </row>
    <row r="517" spans="1:12" x14ac:dyDescent="0.25">
      <c r="A517" s="3"/>
      <c r="B517" s="3"/>
      <c r="K517" s="3"/>
      <c r="L517" s="3"/>
    </row>
    <row r="518" spans="1:12" x14ac:dyDescent="0.25">
      <c r="A518" s="3"/>
      <c r="B518" s="3"/>
      <c r="K518" s="3"/>
      <c r="L518" s="3"/>
    </row>
    <row r="519" spans="1:12" x14ac:dyDescent="0.25">
      <c r="A519" s="3"/>
      <c r="B519" s="3"/>
      <c r="K519" s="3"/>
      <c r="L519" s="3"/>
    </row>
    <row r="520" spans="1:12" x14ac:dyDescent="0.25">
      <c r="A520" s="3"/>
      <c r="B520" s="3"/>
      <c r="K520" s="3"/>
      <c r="L520" s="3"/>
    </row>
    <row r="521" spans="1:12" x14ac:dyDescent="0.25">
      <c r="A521" s="3"/>
      <c r="B521" s="3"/>
      <c r="K521" s="3"/>
      <c r="L521" s="3"/>
    </row>
    <row r="522" spans="1:12" x14ac:dyDescent="0.25">
      <c r="A522" s="3"/>
      <c r="B522" s="3"/>
      <c r="K522" s="3"/>
      <c r="L522" s="3"/>
    </row>
    <row r="523" spans="1:12" x14ac:dyDescent="0.25">
      <c r="A523" s="3"/>
      <c r="B523" s="3"/>
      <c r="K523" s="3"/>
      <c r="L523" s="3"/>
    </row>
    <row r="524" spans="1:12" x14ac:dyDescent="0.25">
      <c r="A524" s="3"/>
      <c r="B524" s="3"/>
      <c r="K524" s="3"/>
      <c r="L524" s="3"/>
    </row>
    <row r="525" spans="1:12" x14ac:dyDescent="0.25">
      <c r="A525" s="3"/>
      <c r="B525" s="3"/>
      <c r="K525" s="3"/>
      <c r="L525" s="3"/>
    </row>
    <row r="526" spans="1:12" x14ac:dyDescent="0.25">
      <c r="A526" s="3"/>
      <c r="B526" s="3"/>
      <c r="K526" s="3"/>
      <c r="L526" s="3"/>
    </row>
    <row r="527" spans="1:12" x14ac:dyDescent="0.25">
      <c r="A527" s="3"/>
      <c r="B527" s="3"/>
      <c r="K527" s="3"/>
      <c r="L527" s="3"/>
    </row>
    <row r="528" spans="1:12" x14ac:dyDescent="0.25">
      <c r="A528" s="3"/>
      <c r="B528" s="3"/>
      <c r="K528" s="3"/>
      <c r="L528" s="3"/>
    </row>
    <row r="529" spans="1:12" x14ac:dyDescent="0.25">
      <c r="A529" s="3"/>
      <c r="B529" s="3"/>
      <c r="K529" s="3"/>
      <c r="L529" s="3"/>
    </row>
    <row r="530" spans="1:12" x14ac:dyDescent="0.25">
      <c r="A530" s="3"/>
      <c r="B530" s="3"/>
      <c r="K530" s="3"/>
      <c r="L530" s="3"/>
    </row>
    <row r="531" spans="1:12" x14ac:dyDescent="0.25">
      <c r="A531" s="3"/>
      <c r="B531" s="3"/>
      <c r="K531" s="3"/>
      <c r="L531" s="3"/>
    </row>
    <row r="532" spans="1:12" x14ac:dyDescent="0.25">
      <c r="A532" s="3"/>
      <c r="B532" s="3"/>
      <c r="K532" s="3"/>
      <c r="L532" s="3"/>
    </row>
    <row r="533" spans="1:12" x14ac:dyDescent="0.25">
      <c r="A533" s="3"/>
      <c r="B533" s="3"/>
      <c r="K533" s="3"/>
      <c r="L533" s="3"/>
    </row>
    <row r="534" spans="1:12" x14ac:dyDescent="0.25">
      <c r="A534" s="3"/>
      <c r="B534" s="3"/>
      <c r="K534" s="3"/>
      <c r="L534" s="3"/>
    </row>
    <row r="535" spans="1:12" x14ac:dyDescent="0.25">
      <c r="A535" s="3"/>
      <c r="B535" s="3"/>
      <c r="K535" s="3"/>
      <c r="L535" s="3"/>
    </row>
    <row r="536" spans="1:12" x14ac:dyDescent="0.25">
      <c r="A536" s="3"/>
      <c r="B536" s="3"/>
      <c r="K536" s="3"/>
      <c r="L536" s="3"/>
    </row>
    <row r="537" spans="1:12" x14ac:dyDescent="0.25">
      <c r="A537" s="3"/>
      <c r="B537" s="3"/>
      <c r="K537" s="3"/>
      <c r="L537" s="3"/>
    </row>
    <row r="538" spans="1:12" x14ac:dyDescent="0.25">
      <c r="A538" s="3"/>
      <c r="B538" s="3"/>
      <c r="K538" s="3"/>
      <c r="L538" s="3"/>
    </row>
    <row r="539" spans="1:12" x14ac:dyDescent="0.25">
      <c r="A539" s="3"/>
      <c r="B539" s="3"/>
      <c r="K539" s="3"/>
      <c r="L539" s="3"/>
    </row>
    <row r="540" spans="1:12" x14ac:dyDescent="0.25">
      <c r="A540" s="3"/>
      <c r="B540" s="3"/>
      <c r="K540" s="3"/>
      <c r="L540" s="3"/>
    </row>
    <row r="541" spans="1:12" x14ac:dyDescent="0.25">
      <c r="A541" s="3"/>
      <c r="B541" s="3"/>
      <c r="K541" s="3"/>
      <c r="L541" s="3"/>
    </row>
    <row r="542" spans="1:12" x14ac:dyDescent="0.25">
      <c r="A542" s="3"/>
      <c r="B542" s="3"/>
      <c r="K542" s="3"/>
      <c r="L542" s="3"/>
    </row>
    <row r="543" spans="1:12" x14ac:dyDescent="0.25">
      <c r="A543" s="3"/>
      <c r="B543" s="3"/>
      <c r="K543" s="3"/>
      <c r="L543" s="3"/>
    </row>
    <row r="544" spans="1:12" x14ac:dyDescent="0.25">
      <c r="A544" s="3"/>
      <c r="B544" s="3"/>
      <c r="K544" s="3"/>
      <c r="L544" s="3"/>
    </row>
    <row r="545" spans="1:12" x14ac:dyDescent="0.25">
      <c r="A545" s="3"/>
      <c r="B545" s="3"/>
      <c r="K545" s="3"/>
      <c r="L545" s="3"/>
    </row>
    <row r="546" spans="1:12" x14ac:dyDescent="0.25">
      <c r="A546" s="3"/>
      <c r="B546" s="3"/>
      <c r="K546" s="3"/>
      <c r="L546" s="3"/>
    </row>
    <row r="547" spans="1:12" x14ac:dyDescent="0.25">
      <c r="A547" s="3"/>
      <c r="B547" s="3"/>
      <c r="K547" s="3"/>
      <c r="L547" s="3"/>
    </row>
    <row r="548" spans="1:12" x14ac:dyDescent="0.25">
      <c r="A548" s="3"/>
      <c r="B548" s="3"/>
      <c r="K548" s="3"/>
      <c r="L548" s="3"/>
    </row>
    <row r="549" spans="1:12" x14ac:dyDescent="0.25">
      <c r="A549" s="3"/>
      <c r="B549" s="3"/>
      <c r="K549" s="3"/>
      <c r="L549" s="3"/>
    </row>
    <row r="550" spans="1:12" x14ac:dyDescent="0.25">
      <c r="A550" s="3"/>
      <c r="B550" s="3"/>
      <c r="K550" s="3"/>
      <c r="L550" s="3"/>
    </row>
    <row r="551" spans="1:12" x14ac:dyDescent="0.25">
      <c r="A551" s="3"/>
      <c r="B551" s="3"/>
      <c r="K551" s="3"/>
      <c r="L551" s="3"/>
    </row>
    <row r="552" spans="1:12" x14ac:dyDescent="0.25">
      <c r="A552" s="3"/>
      <c r="B552" s="3"/>
      <c r="K552" s="3"/>
      <c r="L552" s="3"/>
    </row>
    <row r="553" spans="1:12" x14ac:dyDescent="0.25">
      <c r="A553" s="3"/>
      <c r="B553" s="3"/>
      <c r="K553" s="3"/>
      <c r="L553" s="3"/>
    </row>
    <row r="554" spans="1:12" x14ac:dyDescent="0.25">
      <c r="A554" s="3"/>
      <c r="B554" s="3"/>
      <c r="K554" s="3"/>
      <c r="L554" s="3"/>
    </row>
    <row r="555" spans="1:12" x14ac:dyDescent="0.25">
      <c r="A555" s="3"/>
      <c r="B555" s="3"/>
      <c r="K555" s="3"/>
      <c r="L555" s="3"/>
    </row>
    <row r="556" spans="1:12" x14ac:dyDescent="0.25">
      <c r="A556" s="3"/>
      <c r="B556" s="3"/>
      <c r="K556" s="3"/>
      <c r="L556" s="3"/>
    </row>
    <row r="557" spans="1:12" x14ac:dyDescent="0.25">
      <c r="A557" s="3"/>
      <c r="B557" s="3"/>
      <c r="K557" s="3"/>
      <c r="L557" s="3"/>
    </row>
    <row r="558" spans="1:12" x14ac:dyDescent="0.25">
      <c r="A558" s="3"/>
      <c r="B558" s="3"/>
      <c r="K558" s="3"/>
      <c r="L558" s="3"/>
    </row>
    <row r="559" spans="1:12" x14ac:dyDescent="0.25">
      <c r="A559" s="3"/>
      <c r="B559" s="3"/>
      <c r="K559" s="3"/>
      <c r="L559" s="3"/>
    </row>
    <row r="560" spans="1:12" x14ac:dyDescent="0.25">
      <c r="A560" s="3"/>
      <c r="B560" s="3"/>
      <c r="K560" s="3"/>
      <c r="L560" s="3"/>
    </row>
    <row r="561" spans="1:12" x14ac:dyDescent="0.25">
      <c r="A561" s="3"/>
      <c r="B561" s="3"/>
      <c r="K561" s="3"/>
      <c r="L561" s="3"/>
    </row>
    <row r="562" spans="1:12" x14ac:dyDescent="0.25">
      <c r="A562" s="3"/>
      <c r="B562" s="3"/>
      <c r="K562" s="3"/>
      <c r="L562" s="3"/>
    </row>
    <row r="563" spans="1:12" x14ac:dyDescent="0.25">
      <c r="A563" s="3"/>
      <c r="B563" s="3"/>
      <c r="K563" s="3"/>
      <c r="L563" s="3"/>
    </row>
    <row r="564" spans="1:12" x14ac:dyDescent="0.25">
      <c r="A564" s="3"/>
      <c r="B564" s="3"/>
      <c r="K564" s="3"/>
      <c r="L564" s="3"/>
    </row>
    <row r="565" spans="1:12" x14ac:dyDescent="0.25">
      <c r="A565" s="3"/>
      <c r="B565" s="3"/>
      <c r="K565" s="3"/>
      <c r="L565" s="3"/>
    </row>
    <row r="566" spans="1:12" x14ac:dyDescent="0.25">
      <c r="A566" s="3"/>
      <c r="B566" s="3"/>
      <c r="K566" s="3"/>
      <c r="L566" s="3"/>
    </row>
    <row r="567" spans="1:12" x14ac:dyDescent="0.25">
      <c r="A567" s="3"/>
      <c r="B567" s="3"/>
      <c r="K567" s="3"/>
      <c r="L567" s="3"/>
    </row>
    <row r="568" spans="1:12" x14ac:dyDescent="0.25">
      <c r="A568" s="3"/>
      <c r="B568" s="3"/>
      <c r="K568" s="3"/>
      <c r="L568" s="3"/>
    </row>
    <row r="569" spans="1:12" x14ac:dyDescent="0.25">
      <c r="A569" s="3"/>
      <c r="B569" s="3"/>
      <c r="K569" s="3"/>
      <c r="L569" s="3"/>
    </row>
    <row r="570" spans="1:12" x14ac:dyDescent="0.25">
      <c r="A570" s="3"/>
      <c r="B570" s="3"/>
      <c r="K570" s="3"/>
      <c r="L570" s="3"/>
    </row>
    <row r="571" spans="1:12" x14ac:dyDescent="0.25">
      <c r="A571" s="3"/>
      <c r="B571" s="3"/>
      <c r="K571" s="3"/>
      <c r="L571" s="3"/>
    </row>
    <row r="572" spans="1:12" x14ac:dyDescent="0.25">
      <c r="A572" s="3"/>
      <c r="B572" s="3"/>
      <c r="K572" s="3"/>
      <c r="L572" s="3"/>
    </row>
    <row r="573" spans="1:12" x14ac:dyDescent="0.25">
      <c r="A573" s="3"/>
      <c r="B573" s="3"/>
      <c r="K573" s="3"/>
      <c r="L573" s="3"/>
    </row>
    <row r="574" spans="1:12" x14ac:dyDescent="0.25">
      <c r="A574" s="3"/>
      <c r="B574" s="3"/>
      <c r="K574" s="3"/>
      <c r="L574" s="3"/>
    </row>
    <row r="575" spans="1:12" x14ac:dyDescent="0.25">
      <c r="A575" s="3"/>
      <c r="B575" s="3"/>
      <c r="K575" s="3"/>
      <c r="L575" s="3"/>
    </row>
    <row r="576" spans="1:12" x14ac:dyDescent="0.25">
      <c r="A576" s="3"/>
      <c r="B576" s="3"/>
      <c r="K576" s="3"/>
      <c r="L576" s="3"/>
    </row>
    <row r="577" spans="1:12" x14ac:dyDescent="0.25">
      <c r="A577" s="3"/>
      <c r="B577" s="3"/>
      <c r="K577" s="3"/>
      <c r="L577" s="3"/>
    </row>
    <row r="578" spans="1:12" x14ac:dyDescent="0.25">
      <c r="A578" s="3"/>
      <c r="B578" s="3"/>
      <c r="K578" s="3"/>
      <c r="L578" s="3"/>
    </row>
    <row r="579" spans="1:12" x14ac:dyDescent="0.25">
      <c r="A579" s="3"/>
      <c r="B579" s="3"/>
      <c r="K579" s="3"/>
      <c r="L579" s="3"/>
    </row>
    <row r="580" spans="1:12" x14ac:dyDescent="0.25">
      <c r="A580" s="3"/>
      <c r="B580" s="3"/>
      <c r="K580" s="3"/>
      <c r="L580" s="3"/>
    </row>
    <row r="581" spans="1:12" x14ac:dyDescent="0.25">
      <c r="A581" s="3"/>
      <c r="B581" s="3"/>
      <c r="K581" s="3"/>
      <c r="L581" s="3"/>
    </row>
    <row r="582" spans="1:12" x14ac:dyDescent="0.25">
      <c r="A582" s="3"/>
      <c r="B582" s="3"/>
      <c r="K582" s="3"/>
      <c r="L582" s="3"/>
    </row>
    <row r="583" spans="1:12" x14ac:dyDescent="0.25">
      <c r="A583" s="3"/>
      <c r="B583" s="3"/>
      <c r="K583" s="3"/>
      <c r="L583" s="3"/>
    </row>
    <row r="584" spans="1:12" x14ac:dyDescent="0.25">
      <c r="A584" s="3"/>
      <c r="B584" s="3"/>
      <c r="K584" s="3"/>
      <c r="L584" s="3"/>
    </row>
    <row r="585" spans="1:12" x14ac:dyDescent="0.25">
      <c r="A585" s="3"/>
      <c r="B585" s="3"/>
      <c r="K585" s="3"/>
      <c r="L585" s="3"/>
    </row>
    <row r="586" spans="1:12" x14ac:dyDescent="0.25">
      <c r="A586" s="3"/>
      <c r="B586" s="3"/>
      <c r="K586" s="3"/>
      <c r="L586" s="3"/>
    </row>
    <row r="587" spans="1:12" x14ac:dyDescent="0.25">
      <c r="A587" s="3"/>
      <c r="B587" s="3"/>
      <c r="K587" s="3"/>
      <c r="L587" s="3"/>
    </row>
    <row r="588" spans="1:12" x14ac:dyDescent="0.25">
      <c r="A588" s="3"/>
      <c r="B588" s="3"/>
      <c r="K588" s="3"/>
      <c r="L588" s="3"/>
    </row>
    <row r="589" spans="1:12" x14ac:dyDescent="0.25">
      <c r="A589" s="3"/>
      <c r="B589" s="3"/>
      <c r="K589" s="3"/>
      <c r="L589" s="3"/>
    </row>
    <row r="590" spans="1:12" x14ac:dyDescent="0.25">
      <c r="A590" s="3"/>
      <c r="B590" s="3"/>
      <c r="K590" s="3"/>
      <c r="L590" s="3"/>
    </row>
    <row r="591" spans="1:12" x14ac:dyDescent="0.25">
      <c r="A591" s="3"/>
      <c r="B591" s="3"/>
      <c r="K591" s="3"/>
      <c r="L591" s="3"/>
    </row>
    <row r="592" spans="1:12" x14ac:dyDescent="0.25">
      <c r="A592" s="3"/>
      <c r="B592" s="3"/>
      <c r="K592" s="3"/>
      <c r="L592" s="3"/>
    </row>
    <row r="593" spans="1:12" x14ac:dyDescent="0.25">
      <c r="A593" s="3"/>
      <c r="B593" s="3"/>
      <c r="K593" s="3"/>
      <c r="L593" s="3"/>
    </row>
    <row r="594" spans="1:12" x14ac:dyDescent="0.25">
      <c r="A594" s="3"/>
      <c r="B594" s="3"/>
      <c r="K594" s="3"/>
      <c r="L594" s="3"/>
    </row>
    <row r="595" spans="1:12" x14ac:dyDescent="0.25">
      <c r="A595" s="3"/>
      <c r="B595" s="3"/>
      <c r="K595" s="3"/>
      <c r="L595" s="3"/>
    </row>
    <row r="596" spans="1:12" x14ac:dyDescent="0.25">
      <c r="A596" s="3"/>
      <c r="B596" s="3"/>
      <c r="K596" s="3"/>
      <c r="L596" s="3"/>
    </row>
    <row r="597" spans="1:12" x14ac:dyDescent="0.25">
      <c r="A597" s="3"/>
      <c r="B597" s="3"/>
      <c r="K597" s="3"/>
      <c r="L597" s="3"/>
    </row>
    <row r="598" spans="1:12" x14ac:dyDescent="0.25">
      <c r="A598" s="3"/>
      <c r="B598" s="3"/>
      <c r="K598" s="3"/>
      <c r="L598" s="3"/>
    </row>
    <row r="599" spans="1:12" x14ac:dyDescent="0.25">
      <c r="A599" s="3"/>
      <c r="B599" s="3"/>
      <c r="K599" s="3"/>
      <c r="L599" s="3"/>
    </row>
    <row r="600" spans="1:12" x14ac:dyDescent="0.25">
      <c r="A600" s="3"/>
      <c r="B600" s="3"/>
      <c r="K600" s="3"/>
      <c r="L600" s="3"/>
    </row>
    <row r="601" spans="1:12" x14ac:dyDescent="0.25">
      <c r="A601" s="3"/>
      <c r="B601" s="3"/>
      <c r="K601" s="3"/>
      <c r="L601" s="3"/>
    </row>
    <row r="602" spans="1:12" x14ac:dyDescent="0.25">
      <c r="A602" s="3"/>
      <c r="B602" s="3"/>
      <c r="K602" s="3"/>
      <c r="L602" s="3"/>
    </row>
    <row r="603" spans="1:12" x14ac:dyDescent="0.25">
      <c r="A603" s="3"/>
      <c r="B603" s="3"/>
      <c r="K603" s="3"/>
      <c r="L603" s="3"/>
    </row>
    <row r="604" spans="1:12" x14ac:dyDescent="0.25">
      <c r="A604" s="3"/>
      <c r="B604" s="3"/>
      <c r="K604" s="3"/>
      <c r="L604" s="3"/>
    </row>
    <row r="605" spans="1:12" x14ac:dyDescent="0.25">
      <c r="A605" s="3"/>
      <c r="B605" s="3"/>
      <c r="K605" s="3"/>
      <c r="L605" s="3"/>
    </row>
    <row r="606" spans="1:12" x14ac:dyDescent="0.25">
      <c r="A606" s="3"/>
      <c r="B606" s="3"/>
      <c r="K606" s="3"/>
      <c r="L606" s="3"/>
    </row>
    <row r="607" spans="1:12" x14ac:dyDescent="0.25">
      <c r="A607" s="3"/>
      <c r="B607" s="3"/>
      <c r="K607" s="3"/>
      <c r="L607" s="3"/>
    </row>
    <row r="608" spans="1:12" x14ac:dyDescent="0.25">
      <c r="A608" s="3"/>
      <c r="B608" s="3"/>
      <c r="K608" s="3"/>
      <c r="L608" s="3"/>
    </row>
    <row r="609" spans="1:12" x14ac:dyDescent="0.25">
      <c r="A609" s="3"/>
      <c r="B609" s="3"/>
      <c r="K609" s="3"/>
      <c r="L609" s="3"/>
    </row>
    <row r="610" spans="1:12" x14ac:dyDescent="0.25">
      <c r="A610" s="3"/>
      <c r="B610" s="3"/>
      <c r="K610" s="3"/>
      <c r="L610" s="3"/>
    </row>
    <row r="611" spans="1:12" x14ac:dyDescent="0.25">
      <c r="A611" s="3"/>
      <c r="B611" s="3"/>
      <c r="K611" s="3"/>
      <c r="L611" s="3"/>
    </row>
    <row r="612" spans="1:12" x14ac:dyDescent="0.25">
      <c r="A612" s="3"/>
      <c r="B612" s="3"/>
      <c r="K612" s="3"/>
      <c r="L612" s="3"/>
    </row>
    <row r="613" spans="1:12" x14ac:dyDescent="0.25">
      <c r="A613" s="3"/>
      <c r="B613" s="3"/>
      <c r="K613" s="3"/>
      <c r="L613" s="3"/>
    </row>
    <row r="614" spans="1:12" x14ac:dyDescent="0.25">
      <c r="A614" s="3"/>
      <c r="B614" s="3"/>
      <c r="K614" s="3"/>
      <c r="L614" s="3"/>
    </row>
    <row r="615" spans="1:12" x14ac:dyDescent="0.25">
      <c r="A615" s="3"/>
      <c r="B615" s="3"/>
      <c r="K615" s="3"/>
      <c r="L615" s="3"/>
    </row>
    <row r="616" spans="1:12" x14ac:dyDescent="0.25">
      <c r="A616" s="3"/>
      <c r="B616" s="3"/>
      <c r="K616" s="3"/>
      <c r="L616" s="3"/>
    </row>
    <row r="617" spans="1:12" x14ac:dyDescent="0.25">
      <c r="A617" s="3"/>
      <c r="B617" s="3"/>
      <c r="K617" s="3"/>
      <c r="L617" s="3"/>
    </row>
    <row r="618" spans="1:12" x14ac:dyDescent="0.25">
      <c r="A618" s="3"/>
      <c r="B618" s="3"/>
      <c r="K618" s="3"/>
      <c r="L618" s="3"/>
    </row>
    <row r="619" spans="1:12" x14ac:dyDescent="0.25">
      <c r="A619" s="3"/>
      <c r="B619" s="3"/>
      <c r="K619" s="3"/>
      <c r="L619" s="3"/>
    </row>
    <row r="620" spans="1:12" x14ac:dyDescent="0.25">
      <c r="A620" s="3"/>
      <c r="B620" s="3"/>
      <c r="K620" s="3"/>
      <c r="L620" s="3"/>
    </row>
    <row r="621" spans="1:12" x14ac:dyDescent="0.25">
      <c r="A621" s="3"/>
      <c r="B621" s="3"/>
      <c r="K621" s="3"/>
      <c r="L621" s="3"/>
    </row>
    <row r="622" spans="1:12" x14ac:dyDescent="0.25">
      <c r="A622" s="3"/>
      <c r="B622" s="3"/>
      <c r="K622" s="3"/>
      <c r="L622" s="3"/>
    </row>
    <row r="623" spans="1:12" x14ac:dyDescent="0.25">
      <c r="A623" s="3"/>
      <c r="B623" s="3"/>
      <c r="K623" s="3"/>
      <c r="L623" s="3"/>
    </row>
    <row r="624" spans="1:12" x14ac:dyDescent="0.25">
      <c r="A624" s="3"/>
      <c r="B624" s="3"/>
      <c r="K624" s="3"/>
      <c r="L624" s="3"/>
    </row>
    <row r="625" spans="1:12" x14ac:dyDescent="0.25">
      <c r="A625" s="3"/>
      <c r="B625" s="3"/>
      <c r="K625" s="3"/>
      <c r="L625" s="3"/>
    </row>
    <row r="626" spans="1:12" x14ac:dyDescent="0.25">
      <c r="A626" s="3"/>
      <c r="B626" s="3"/>
      <c r="K626" s="3"/>
      <c r="L626" s="3"/>
    </row>
    <row r="627" spans="1:12" x14ac:dyDescent="0.25">
      <c r="A627" s="3"/>
      <c r="B627" s="3"/>
      <c r="K627" s="3"/>
      <c r="L627" s="3"/>
    </row>
    <row r="628" spans="1:12" x14ac:dyDescent="0.25">
      <c r="A628" s="3"/>
      <c r="B628" s="3"/>
      <c r="K628" s="3"/>
      <c r="L628" s="3"/>
    </row>
    <row r="629" spans="1:12" x14ac:dyDescent="0.25">
      <c r="A629" s="3"/>
      <c r="B629" s="3"/>
      <c r="K629" s="3"/>
      <c r="L629" s="3"/>
    </row>
    <row r="630" spans="1:12" x14ac:dyDescent="0.25">
      <c r="A630" s="3"/>
      <c r="B630" s="3"/>
      <c r="K630" s="3"/>
      <c r="L630" s="3"/>
    </row>
    <row r="631" spans="1:12" x14ac:dyDescent="0.25">
      <c r="A631" s="3"/>
      <c r="B631" s="3"/>
      <c r="K631" s="3"/>
      <c r="L631" s="3"/>
    </row>
    <row r="632" spans="1:12" x14ac:dyDescent="0.25">
      <c r="A632" s="3"/>
      <c r="B632" s="3"/>
      <c r="K632" s="3"/>
      <c r="L632" s="3"/>
    </row>
    <row r="633" spans="1:12" x14ac:dyDescent="0.25">
      <c r="A633" s="3"/>
      <c r="B633" s="3"/>
      <c r="K633" s="3"/>
      <c r="L633" s="3"/>
    </row>
    <row r="634" spans="1:12" x14ac:dyDescent="0.25">
      <c r="A634" s="3"/>
      <c r="B634" s="3"/>
      <c r="K634" s="3"/>
      <c r="L634" s="3"/>
    </row>
    <row r="635" spans="1:12" x14ac:dyDescent="0.25">
      <c r="A635" s="3"/>
      <c r="B635" s="3"/>
      <c r="K635" s="3"/>
      <c r="L635" s="3"/>
    </row>
    <row r="636" spans="1:12" x14ac:dyDescent="0.25">
      <c r="A636" s="3"/>
      <c r="B636" s="3"/>
      <c r="K636" s="3"/>
      <c r="L636" s="3"/>
    </row>
    <row r="637" spans="1:12" x14ac:dyDescent="0.25">
      <c r="A637" s="3"/>
      <c r="B637" s="3"/>
      <c r="K637" s="3"/>
      <c r="L637" s="3"/>
    </row>
    <row r="638" spans="1:12" x14ac:dyDescent="0.25">
      <c r="A638" s="3"/>
      <c r="B638" s="3"/>
      <c r="K638" s="3"/>
      <c r="L638" s="3"/>
    </row>
    <row r="639" spans="1:12" x14ac:dyDescent="0.25">
      <c r="A639" s="3"/>
      <c r="B639" s="3"/>
      <c r="K639" s="3"/>
      <c r="L639" s="3"/>
    </row>
    <row r="640" spans="1:12" x14ac:dyDescent="0.25">
      <c r="A640" s="3"/>
      <c r="B640" s="3"/>
      <c r="K640" s="3"/>
      <c r="L640" s="3"/>
    </row>
    <row r="641" spans="1:12" x14ac:dyDescent="0.25">
      <c r="A641" s="3"/>
      <c r="B641" s="3"/>
      <c r="K641" s="3"/>
      <c r="L641" s="3"/>
    </row>
    <row r="642" spans="1:12" x14ac:dyDescent="0.25">
      <c r="A642" s="3"/>
      <c r="B642" s="3"/>
      <c r="K642" s="3"/>
      <c r="L642" s="3"/>
    </row>
    <row r="643" spans="1:12" x14ac:dyDescent="0.25">
      <c r="A643" s="3"/>
      <c r="B643" s="3"/>
      <c r="K643" s="3"/>
      <c r="L643" s="3"/>
    </row>
    <row r="644" spans="1:12" x14ac:dyDescent="0.25">
      <c r="A644" s="3"/>
      <c r="B644" s="3"/>
      <c r="K644" s="3"/>
      <c r="L644" s="3"/>
    </row>
    <row r="645" spans="1:12" x14ac:dyDescent="0.25">
      <c r="A645" s="3"/>
      <c r="B645" s="3"/>
      <c r="K645" s="3"/>
      <c r="L645" s="3"/>
    </row>
    <row r="646" spans="1:12" x14ac:dyDescent="0.25">
      <c r="A646" s="3"/>
      <c r="B646" s="3"/>
      <c r="K646" s="3"/>
      <c r="L646" s="3"/>
    </row>
    <row r="647" spans="1:12" x14ac:dyDescent="0.25">
      <c r="A647" s="3"/>
      <c r="B647" s="3"/>
      <c r="K647" s="3"/>
      <c r="L647" s="3"/>
    </row>
    <row r="648" spans="1:12" x14ac:dyDescent="0.25">
      <c r="A648" s="3"/>
      <c r="B648" s="3"/>
      <c r="K648" s="3"/>
      <c r="L648" s="3"/>
    </row>
    <row r="649" spans="1:12" x14ac:dyDescent="0.25">
      <c r="A649" s="3"/>
      <c r="B649" s="3"/>
      <c r="K649" s="3"/>
      <c r="L649" s="3"/>
    </row>
    <row r="650" spans="1:12" x14ac:dyDescent="0.25">
      <c r="A650" s="3"/>
      <c r="B650" s="3"/>
      <c r="K650" s="3"/>
      <c r="L650" s="3"/>
    </row>
    <row r="651" spans="1:12" x14ac:dyDescent="0.25">
      <c r="A651" s="3"/>
      <c r="B651" s="3"/>
      <c r="K651" s="3"/>
      <c r="L651" s="3"/>
    </row>
    <row r="652" spans="1:12" x14ac:dyDescent="0.25">
      <c r="A652" s="3"/>
      <c r="B652" s="3"/>
      <c r="K652" s="3"/>
      <c r="L652" s="3"/>
    </row>
    <row r="653" spans="1:12" x14ac:dyDescent="0.25">
      <c r="A653" s="3"/>
      <c r="B653" s="3"/>
      <c r="K653" s="3"/>
      <c r="L653" s="3"/>
    </row>
    <row r="654" spans="1:12" x14ac:dyDescent="0.25">
      <c r="A654" s="3"/>
      <c r="B654" s="3"/>
      <c r="K654" s="3"/>
      <c r="L654" s="3"/>
    </row>
    <row r="655" spans="1:12" x14ac:dyDescent="0.25">
      <c r="A655" s="3"/>
      <c r="B655" s="3"/>
      <c r="K655" s="3"/>
      <c r="L655" s="3"/>
    </row>
    <row r="656" spans="1:12" x14ac:dyDescent="0.25">
      <c r="A656" s="3"/>
      <c r="B656" s="3"/>
      <c r="K656" s="3"/>
      <c r="L656" s="3"/>
    </row>
    <row r="657" spans="1:12" x14ac:dyDescent="0.25">
      <c r="A657" s="3"/>
      <c r="B657" s="3"/>
      <c r="K657" s="3"/>
      <c r="L657" s="3"/>
    </row>
    <row r="658" spans="1:12" x14ac:dyDescent="0.25">
      <c r="A658" s="3"/>
      <c r="B658" s="3"/>
      <c r="K658" s="3"/>
      <c r="L658" s="3"/>
    </row>
    <row r="659" spans="1:12" x14ac:dyDescent="0.25">
      <c r="A659" s="3"/>
      <c r="B659" s="3"/>
      <c r="K659" s="3"/>
      <c r="L659" s="3"/>
    </row>
    <row r="660" spans="1:12" x14ac:dyDescent="0.25">
      <c r="A660" s="3"/>
      <c r="B660" s="3"/>
      <c r="K660" s="3"/>
      <c r="L660" s="3"/>
    </row>
    <row r="661" spans="1:12" x14ac:dyDescent="0.25">
      <c r="A661" s="3"/>
      <c r="B661" s="3"/>
      <c r="K661" s="3"/>
      <c r="L661" s="3"/>
    </row>
    <row r="662" spans="1:12" x14ac:dyDescent="0.25">
      <c r="A662" s="3"/>
      <c r="B662" s="3"/>
      <c r="K662" s="3"/>
      <c r="L662" s="3"/>
    </row>
    <row r="663" spans="1:12" x14ac:dyDescent="0.25">
      <c r="A663" s="3"/>
      <c r="B663" s="3"/>
      <c r="K663" s="3"/>
      <c r="L663" s="3"/>
    </row>
    <row r="664" spans="1:12" x14ac:dyDescent="0.25">
      <c r="A664" s="3"/>
      <c r="B664" s="3"/>
      <c r="K664" s="3"/>
      <c r="L664" s="3"/>
    </row>
    <row r="665" spans="1:12" x14ac:dyDescent="0.25">
      <c r="A665" s="3"/>
      <c r="B665" s="3"/>
      <c r="K665" s="3"/>
      <c r="L665" s="3"/>
    </row>
    <row r="666" spans="1:12" x14ac:dyDescent="0.25">
      <c r="A666" s="3"/>
      <c r="B666" s="3"/>
      <c r="K666" s="3"/>
      <c r="L666" s="3"/>
    </row>
    <row r="667" spans="1:12" x14ac:dyDescent="0.25">
      <c r="A667" s="3"/>
      <c r="B667" s="3"/>
      <c r="K667" s="3"/>
      <c r="L667" s="3"/>
    </row>
    <row r="668" spans="1:12" x14ac:dyDescent="0.25">
      <c r="A668" s="3"/>
      <c r="B668" s="3"/>
      <c r="K668" s="3"/>
      <c r="L668" s="3"/>
    </row>
    <row r="669" spans="1:12" x14ac:dyDescent="0.25">
      <c r="A669" s="3"/>
      <c r="B669" s="3"/>
      <c r="K669" s="3"/>
      <c r="L669" s="3"/>
    </row>
    <row r="670" spans="1:12" x14ac:dyDescent="0.25">
      <c r="A670" s="3"/>
      <c r="B670" s="3"/>
      <c r="K670" s="3"/>
      <c r="L670" s="3"/>
    </row>
    <row r="671" spans="1:12" x14ac:dyDescent="0.25">
      <c r="A671" s="3"/>
      <c r="B671" s="3"/>
      <c r="K671" s="3"/>
      <c r="L671" s="3"/>
    </row>
    <row r="672" spans="1:12" x14ac:dyDescent="0.25">
      <c r="A672" s="3"/>
      <c r="B672" s="3"/>
      <c r="K672" s="3"/>
      <c r="L672" s="3"/>
    </row>
    <row r="673" spans="1:12" x14ac:dyDescent="0.25">
      <c r="A673" s="3"/>
      <c r="B673" s="3"/>
      <c r="K673" s="3"/>
      <c r="L673" s="3"/>
    </row>
    <row r="674" spans="1:12" x14ac:dyDescent="0.25">
      <c r="A674" s="3"/>
      <c r="B674" s="3"/>
      <c r="K674" s="3"/>
      <c r="L674" s="3"/>
    </row>
    <row r="675" spans="1:12" x14ac:dyDescent="0.25">
      <c r="A675" s="3"/>
      <c r="B675" s="3"/>
      <c r="K675" s="3"/>
      <c r="L675" s="3"/>
    </row>
    <row r="676" spans="1:12" x14ac:dyDescent="0.25">
      <c r="A676" s="3"/>
      <c r="B676" s="3"/>
      <c r="K676" s="3"/>
      <c r="L676" s="3"/>
    </row>
    <row r="677" spans="1:12" x14ac:dyDescent="0.25">
      <c r="A677" s="3"/>
      <c r="B677" s="3"/>
      <c r="K677" s="3"/>
      <c r="L677" s="3"/>
    </row>
    <row r="678" spans="1:12" x14ac:dyDescent="0.25">
      <c r="A678" s="3"/>
      <c r="B678" s="3"/>
      <c r="K678" s="3"/>
      <c r="L678" s="3"/>
    </row>
    <row r="679" spans="1:12" x14ac:dyDescent="0.25">
      <c r="A679" s="3"/>
      <c r="B679" s="3"/>
      <c r="K679" s="3"/>
      <c r="L679" s="3"/>
    </row>
    <row r="680" spans="1:12" x14ac:dyDescent="0.25">
      <c r="A680" s="3"/>
      <c r="B680" s="3"/>
      <c r="K680" s="3"/>
      <c r="L680" s="3"/>
    </row>
    <row r="681" spans="1:12" x14ac:dyDescent="0.25">
      <c r="A681" s="3"/>
      <c r="B681" s="3"/>
      <c r="K681" s="3"/>
      <c r="L681" s="3"/>
    </row>
    <row r="682" spans="1:12" x14ac:dyDescent="0.25">
      <c r="A682" s="3"/>
      <c r="B682" s="3"/>
      <c r="K682" s="3"/>
      <c r="L682" s="3"/>
    </row>
    <row r="683" spans="1:12" x14ac:dyDescent="0.25">
      <c r="A683" s="3"/>
      <c r="B683" s="3"/>
      <c r="K683" s="3"/>
      <c r="L683" s="3"/>
    </row>
    <row r="684" spans="1:12" x14ac:dyDescent="0.25">
      <c r="A684" s="3"/>
      <c r="B684" s="3"/>
      <c r="K684" s="3"/>
      <c r="L684" s="3"/>
    </row>
    <row r="685" spans="1:12" x14ac:dyDescent="0.25">
      <c r="A685" s="3"/>
      <c r="B685" s="3"/>
      <c r="K685" s="3"/>
      <c r="L685" s="3"/>
    </row>
    <row r="686" spans="1:12" x14ac:dyDescent="0.25">
      <c r="A686" s="3"/>
      <c r="B686" s="3"/>
      <c r="K686" s="3"/>
      <c r="L686" s="3"/>
    </row>
    <row r="687" spans="1:12" x14ac:dyDescent="0.25">
      <c r="A687" s="3"/>
      <c r="B687" s="3"/>
      <c r="K687" s="3"/>
      <c r="L687" s="3"/>
    </row>
    <row r="688" spans="1:12" x14ac:dyDescent="0.25">
      <c r="A688" s="3"/>
      <c r="B688" s="3"/>
      <c r="K688" s="3"/>
      <c r="L688" s="3"/>
    </row>
    <row r="689" spans="1:12" x14ac:dyDescent="0.25">
      <c r="A689" s="3"/>
      <c r="B689" s="3"/>
      <c r="K689" s="3"/>
      <c r="L689" s="3"/>
    </row>
    <row r="690" spans="1:12" x14ac:dyDescent="0.25">
      <c r="A690" s="3"/>
      <c r="B690" s="3"/>
      <c r="K690" s="3"/>
      <c r="L690" s="3"/>
    </row>
    <row r="691" spans="1:12" x14ac:dyDescent="0.25">
      <c r="A691" s="3"/>
      <c r="B691" s="3"/>
      <c r="K691" s="3"/>
      <c r="L691" s="3"/>
    </row>
    <row r="692" spans="1:12" x14ac:dyDescent="0.25">
      <c r="A692" s="3"/>
      <c r="B692" s="3"/>
      <c r="K692" s="3"/>
      <c r="L692" s="3"/>
    </row>
    <row r="693" spans="1:12" x14ac:dyDescent="0.25">
      <c r="A693" s="3"/>
      <c r="B693" s="3"/>
      <c r="K693" s="3"/>
      <c r="L693" s="3"/>
    </row>
    <row r="694" spans="1:12" x14ac:dyDescent="0.25">
      <c r="A694" s="3"/>
      <c r="B694" s="3"/>
      <c r="K694" s="3"/>
      <c r="L694" s="3"/>
    </row>
    <row r="695" spans="1:12" x14ac:dyDescent="0.25">
      <c r="A695" s="3"/>
      <c r="B695" s="3"/>
      <c r="K695" s="3"/>
      <c r="L695" s="3"/>
    </row>
    <row r="696" spans="1:12" x14ac:dyDescent="0.25">
      <c r="A696" s="3"/>
      <c r="B696" s="3"/>
      <c r="K696" s="3"/>
      <c r="L696" s="3"/>
    </row>
    <row r="697" spans="1:12" x14ac:dyDescent="0.25">
      <c r="A697" s="3"/>
      <c r="B697" s="3"/>
      <c r="K697" s="3"/>
      <c r="L697" s="3"/>
    </row>
    <row r="698" spans="1:12" x14ac:dyDescent="0.25">
      <c r="A698" s="3"/>
      <c r="B698" s="3"/>
      <c r="K698" s="3"/>
      <c r="L698" s="3"/>
    </row>
    <row r="699" spans="1:12" x14ac:dyDescent="0.25">
      <c r="A699" s="3"/>
      <c r="B699" s="3"/>
      <c r="K699" s="3"/>
      <c r="L699" s="3"/>
    </row>
    <row r="700" spans="1:12" x14ac:dyDescent="0.25">
      <c r="A700" s="3"/>
      <c r="B700" s="3"/>
      <c r="K700" s="3"/>
      <c r="L700" s="3"/>
    </row>
    <row r="701" spans="1:12" x14ac:dyDescent="0.25">
      <c r="A701" s="3"/>
      <c r="B701" s="3"/>
      <c r="K701" s="3"/>
      <c r="L701" s="3"/>
    </row>
    <row r="702" spans="1:12" x14ac:dyDescent="0.25">
      <c r="A702" s="3"/>
      <c r="B702" s="3"/>
      <c r="K702" s="3"/>
      <c r="L702" s="3"/>
    </row>
    <row r="703" spans="1:12" x14ac:dyDescent="0.25">
      <c r="A703" s="3"/>
      <c r="B703" s="3"/>
      <c r="K703" s="3"/>
      <c r="L703" s="3"/>
    </row>
    <row r="704" spans="1:12" x14ac:dyDescent="0.25">
      <c r="A704" s="3"/>
      <c r="B704" s="3"/>
      <c r="K704" s="3"/>
      <c r="L704" s="3"/>
    </row>
    <row r="705" spans="1:12" x14ac:dyDescent="0.25">
      <c r="A705" s="3"/>
      <c r="B705" s="3"/>
      <c r="K705" s="3"/>
      <c r="L705" s="3"/>
    </row>
    <row r="706" spans="1:12" x14ac:dyDescent="0.25">
      <c r="A706" s="3"/>
      <c r="B706" s="3"/>
      <c r="K706" s="3"/>
      <c r="L706" s="3"/>
    </row>
    <row r="707" spans="1:12" x14ac:dyDescent="0.25">
      <c r="A707" s="3"/>
      <c r="B707" s="3"/>
      <c r="K707" s="3"/>
      <c r="L707" s="3"/>
    </row>
    <row r="708" spans="1:12" x14ac:dyDescent="0.25">
      <c r="A708" s="3"/>
      <c r="B708" s="3"/>
      <c r="K708" s="3"/>
      <c r="L708" s="3"/>
    </row>
    <row r="709" spans="1:12" x14ac:dyDescent="0.25">
      <c r="A709" s="3"/>
      <c r="B709" s="3"/>
      <c r="K709" s="3"/>
      <c r="L709" s="3"/>
    </row>
    <row r="710" spans="1:12" x14ac:dyDescent="0.25">
      <c r="A710" s="3"/>
      <c r="B710" s="3"/>
      <c r="K710" s="3"/>
      <c r="L710" s="3"/>
    </row>
    <row r="711" spans="1:12" x14ac:dyDescent="0.25">
      <c r="A711" s="3"/>
      <c r="B711" s="3"/>
      <c r="K711" s="3"/>
      <c r="L711" s="3"/>
    </row>
    <row r="712" spans="1:12" x14ac:dyDescent="0.25">
      <c r="A712" s="3"/>
      <c r="B712" s="3"/>
      <c r="K712" s="3"/>
      <c r="L712" s="3"/>
    </row>
    <row r="713" spans="1:12" x14ac:dyDescent="0.25">
      <c r="A713" s="3"/>
      <c r="B713" s="3"/>
      <c r="K713" s="3"/>
      <c r="L713" s="3"/>
    </row>
    <row r="714" spans="1:12" x14ac:dyDescent="0.25">
      <c r="A714" s="3"/>
      <c r="B714" s="3"/>
      <c r="K714" s="3"/>
      <c r="L714" s="3"/>
    </row>
    <row r="715" spans="1:12" x14ac:dyDescent="0.25">
      <c r="A715" s="3"/>
      <c r="B715" s="3"/>
      <c r="K715" s="3"/>
      <c r="L715" s="3"/>
    </row>
    <row r="716" spans="1:12" x14ac:dyDescent="0.25">
      <c r="A716" s="3"/>
      <c r="B716" s="3"/>
      <c r="K716" s="3"/>
      <c r="L716" s="3"/>
    </row>
    <row r="717" spans="1:12" x14ac:dyDescent="0.25">
      <c r="A717" s="3"/>
      <c r="B717" s="3"/>
      <c r="K717" s="3"/>
      <c r="L717" s="3"/>
    </row>
    <row r="718" spans="1:12" x14ac:dyDescent="0.25">
      <c r="A718" s="3"/>
      <c r="B718" s="3"/>
      <c r="K718" s="3"/>
      <c r="L718" s="3"/>
    </row>
    <row r="719" spans="1:12" x14ac:dyDescent="0.25">
      <c r="A719" s="3"/>
      <c r="B719" s="3"/>
      <c r="K719" s="3"/>
      <c r="L719" s="3"/>
    </row>
    <row r="720" spans="1:12" x14ac:dyDescent="0.25">
      <c r="A720" s="3"/>
      <c r="B720" s="3"/>
      <c r="K720" s="3"/>
      <c r="L720" s="3"/>
    </row>
    <row r="721" spans="1:12" x14ac:dyDescent="0.25">
      <c r="A721" s="3"/>
      <c r="B721" s="3"/>
      <c r="K721" s="3"/>
      <c r="L721" s="3"/>
    </row>
    <row r="722" spans="1:12" x14ac:dyDescent="0.25">
      <c r="A722" s="3"/>
      <c r="B722" s="3"/>
      <c r="K722" s="3"/>
      <c r="L722" s="3"/>
    </row>
    <row r="723" spans="1:12" x14ac:dyDescent="0.25">
      <c r="A723" s="3"/>
      <c r="B723" s="3"/>
      <c r="K723" s="3"/>
      <c r="L723" s="3"/>
    </row>
    <row r="724" spans="1:12" x14ac:dyDescent="0.25">
      <c r="A724" s="3"/>
      <c r="B724" s="3"/>
      <c r="K724" s="3"/>
      <c r="L724" s="3"/>
    </row>
    <row r="725" spans="1:12" x14ac:dyDescent="0.25">
      <c r="A725" s="3"/>
      <c r="B725" s="3"/>
      <c r="K725" s="3"/>
      <c r="L725" s="3"/>
    </row>
    <row r="726" spans="1:12" x14ac:dyDescent="0.25">
      <c r="A726" s="3"/>
      <c r="B726" s="3"/>
      <c r="K726" s="3"/>
      <c r="L726" s="3"/>
    </row>
    <row r="727" spans="1:12" x14ac:dyDescent="0.25">
      <c r="A727" s="3"/>
      <c r="B727" s="3"/>
      <c r="K727" s="3"/>
      <c r="L727" s="3"/>
    </row>
    <row r="728" spans="1:12" x14ac:dyDescent="0.25">
      <c r="A728" s="3"/>
      <c r="B728" s="3"/>
      <c r="K728" s="3"/>
      <c r="L728" s="3"/>
    </row>
    <row r="729" spans="1:12" x14ac:dyDescent="0.25">
      <c r="A729" s="3"/>
      <c r="B729" s="3"/>
      <c r="K729" s="3"/>
      <c r="L729" s="3"/>
    </row>
    <row r="730" spans="1:12" x14ac:dyDescent="0.25">
      <c r="A730" s="3"/>
      <c r="B730" s="3"/>
      <c r="K730" s="3"/>
      <c r="L730" s="3"/>
    </row>
    <row r="731" spans="1:12" x14ac:dyDescent="0.25">
      <c r="A731" s="3"/>
      <c r="B731" s="3"/>
      <c r="K731" s="3"/>
      <c r="L731" s="3"/>
    </row>
    <row r="732" spans="1:12" x14ac:dyDescent="0.25">
      <c r="A732" s="3"/>
      <c r="B732" s="3"/>
      <c r="K732" s="3"/>
      <c r="L732" s="3"/>
    </row>
    <row r="733" spans="1:12" x14ac:dyDescent="0.25">
      <c r="A733" s="3"/>
      <c r="B733" s="3"/>
      <c r="K733" s="3"/>
      <c r="L733" s="3"/>
    </row>
    <row r="734" spans="1:12" x14ac:dyDescent="0.25">
      <c r="A734" s="3"/>
      <c r="B734" s="3"/>
      <c r="K734" s="3"/>
      <c r="L734" s="3"/>
    </row>
    <row r="735" spans="1:12" x14ac:dyDescent="0.25">
      <c r="A735" s="3"/>
      <c r="B735" s="3"/>
      <c r="K735" s="3"/>
      <c r="L735" s="3"/>
    </row>
    <row r="736" spans="1:12" x14ac:dyDescent="0.25">
      <c r="A736" s="3"/>
      <c r="B736" s="3"/>
      <c r="K736" s="3"/>
      <c r="L736" s="3"/>
    </row>
    <row r="737" spans="1:12" x14ac:dyDescent="0.25">
      <c r="A737" s="3"/>
      <c r="B737" s="3"/>
      <c r="K737" s="3"/>
      <c r="L737" s="3"/>
    </row>
    <row r="738" spans="1:12" x14ac:dyDescent="0.25">
      <c r="A738" s="3"/>
      <c r="B738" s="3"/>
      <c r="K738" s="3"/>
      <c r="L738" s="3"/>
    </row>
    <row r="739" spans="1:12" x14ac:dyDescent="0.25">
      <c r="A739" s="3"/>
      <c r="B739" s="3"/>
      <c r="K739" s="3"/>
      <c r="L739" s="3"/>
    </row>
    <row r="740" spans="1:12" x14ac:dyDescent="0.25">
      <c r="A740" s="3"/>
      <c r="B740" s="3"/>
      <c r="K740" s="3"/>
      <c r="L740" s="3"/>
    </row>
    <row r="741" spans="1:12" x14ac:dyDescent="0.25">
      <c r="A741" s="3"/>
      <c r="B741" s="3"/>
      <c r="K741" s="3"/>
      <c r="L741" s="3"/>
    </row>
    <row r="742" spans="1:12" x14ac:dyDescent="0.25">
      <c r="A742" s="3"/>
      <c r="B742" s="3"/>
      <c r="K742" s="3"/>
      <c r="L742" s="3"/>
    </row>
    <row r="743" spans="1:12" x14ac:dyDescent="0.25">
      <c r="A743" s="3"/>
      <c r="B743" s="3"/>
      <c r="K743" s="3"/>
      <c r="L743" s="3"/>
    </row>
    <row r="744" spans="1:12" x14ac:dyDescent="0.25">
      <c r="A744" s="3"/>
      <c r="B744" s="3"/>
      <c r="K744" s="3"/>
      <c r="L744" s="3"/>
    </row>
    <row r="745" spans="1:12" x14ac:dyDescent="0.25">
      <c r="A745" s="3"/>
      <c r="B745" s="3"/>
      <c r="K745" s="3"/>
      <c r="L745" s="3"/>
    </row>
    <row r="746" spans="1:12" x14ac:dyDescent="0.25">
      <c r="A746" s="3"/>
      <c r="B746" s="3"/>
      <c r="K746" s="3"/>
      <c r="L746" s="3"/>
    </row>
    <row r="747" spans="1:12" x14ac:dyDescent="0.25">
      <c r="A747" s="3"/>
      <c r="B747" s="3"/>
      <c r="K747" s="3"/>
      <c r="L747" s="3"/>
    </row>
    <row r="748" spans="1:12" x14ac:dyDescent="0.25">
      <c r="A748" s="3"/>
      <c r="B748" s="3"/>
      <c r="K748" s="3"/>
      <c r="L748" s="3"/>
    </row>
    <row r="749" spans="1:12" x14ac:dyDescent="0.25">
      <c r="A749" s="3"/>
      <c r="B749" s="3"/>
      <c r="K749" s="3"/>
      <c r="L749" s="3"/>
    </row>
    <row r="750" spans="1:12" x14ac:dyDescent="0.25">
      <c r="A750" s="3"/>
      <c r="B750" s="3"/>
      <c r="K750" s="3"/>
      <c r="L750" s="3"/>
    </row>
    <row r="751" spans="1:12" x14ac:dyDescent="0.25">
      <c r="A751" s="3"/>
      <c r="B751" s="3"/>
      <c r="K751" s="3"/>
      <c r="L751" s="3"/>
    </row>
    <row r="752" spans="1:12" x14ac:dyDescent="0.25">
      <c r="A752" s="3"/>
      <c r="B752" s="3"/>
      <c r="K752" s="3"/>
      <c r="L752" s="3"/>
    </row>
    <row r="753" spans="1:12" x14ac:dyDescent="0.25">
      <c r="A753" s="3"/>
      <c r="B753" s="3"/>
      <c r="K753" s="3"/>
      <c r="L753" s="3"/>
    </row>
    <row r="754" spans="1:12" x14ac:dyDescent="0.25">
      <c r="A754" s="3"/>
      <c r="B754" s="3"/>
      <c r="K754" s="3"/>
      <c r="L754" s="3"/>
    </row>
    <row r="755" spans="1:12" x14ac:dyDescent="0.25">
      <c r="A755" s="3"/>
      <c r="B755" s="3"/>
      <c r="K755" s="3"/>
      <c r="L755" s="3"/>
    </row>
    <row r="756" spans="1:12" x14ac:dyDescent="0.25">
      <c r="A756" s="3"/>
      <c r="B756" s="3"/>
      <c r="K756" s="3"/>
      <c r="L756" s="3"/>
    </row>
    <row r="757" spans="1:12" x14ac:dyDescent="0.25">
      <c r="A757" s="3"/>
      <c r="B757" s="3"/>
      <c r="K757" s="3"/>
      <c r="L757" s="3"/>
    </row>
    <row r="758" spans="1:12" x14ac:dyDescent="0.25">
      <c r="A758" s="3"/>
      <c r="B758" s="3"/>
      <c r="K758" s="3"/>
      <c r="L758" s="3"/>
    </row>
    <row r="759" spans="1:12" x14ac:dyDescent="0.25">
      <c r="A759" s="3"/>
      <c r="B759" s="3"/>
      <c r="K759" s="3"/>
      <c r="L759" s="3"/>
    </row>
    <row r="760" spans="1:12" x14ac:dyDescent="0.25">
      <c r="A760" s="3"/>
      <c r="B760" s="3"/>
      <c r="K760" s="3"/>
      <c r="L760" s="3"/>
    </row>
    <row r="761" spans="1:12" x14ac:dyDescent="0.25">
      <c r="A761" s="3"/>
      <c r="B761" s="3"/>
      <c r="K761" s="3"/>
      <c r="L761" s="3"/>
    </row>
    <row r="762" spans="1:12" x14ac:dyDescent="0.25">
      <c r="A762" s="3"/>
      <c r="B762" s="3"/>
      <c r="K762" s="3"/>
      <c r="L762" s="3"/>
    </row>
    <row r="763" spans="1:12" x14ac:dyDescent="0.25">
      <c r="A763" s="3"/>
      <c r="B763" s="3"/>
      <c r="K763" s="3"/>
      <c r="L763" s="3"/>
    </row>
    <row r="764" spans="1:12" x14ac:dyDescent="0.25">
      <c r="A764" s="3"/>
      <c r="B764" s="3"/>
      <c r="K764" s="3"/>
      <c r="L764" s="3"/>
    </row>
    <row r="765" spans="1:12" x14ac:dyDescent="0.25">
      <c r="A765" s="3"/>
      <c r="B765" s="3"/>
      <c r="K765" s="3"/>
      <c r="L765" s="3"/>
    </row>
    <row r="766" spans="1:12" x14ac:dyDescent="0.25">
      <c r="A766" s="3"/>
      <c r="B766" s="3"/>
      <c r="K766" s="3"/>
      <c r="L766" s="3"/>
    </row>
    <row r="767" spans="1:12" x14ac:dyDescent="0.25">
      <c r="A767" s="3"/>
      <c r="B767" s="3"/>
      <c r="K767" s="3"/>
      <c r="L767" s="3"/>
    </row>
    <row r="768" spans="1:12" x14ac:dyDescent="0.25">
      <c r="A768" s="3"/>
      <c r="B768" s="3"/>
      <c r="K768" s="3"/>
      <c r="L768" s="3"/>
    </row>
    <row r="769" spans="1:12" x14ac:dyDescent="0.25">
      <c r="A769" s="3"/>
      <c r="B769" s="3"/>
      <c r="K769" s="3"/>
      <c r="L769" s="3"/>
    </row>
    <row r="770" spans="1:12" x14ac:dyDescent="0.25">
      <c r="A770" s="3"/>
      <c r="B770" s="3"/>
      <c r="K770" s="3"/>
      <c r="L770" s="3"/>
    </row>
    <row r="771" spans="1:12" x14ac:dyDescent="0.25">
      <c r="A771" s="3"/>
      <c r="B771" s="3"/>
      <c r="K771" s="3"/>
      <c r="L771" s="3"/>
    </row>
    <row r="772" spans="1:12" x14ac:dyDescent="0.25">
      <c r="A772" s="3"/>
      <c r="B772" s="3"/>
      <c r="K772" s="3"/>
      <c r="L772" s="3"/>
    </row>
    <row r="773" spans="1:12" x14ac:dyDescent="0.25">
      <c r="A773" s="3"/>
      <c r="B773" s="3"/>
      <c r="K773" s="3"/>
      <c r="L773" s="3"/>
    </row>
    <row r="774" spans="1:12" x14ac:dyDescent="0.25">
      <c r="A774" s="3"/>
      <c r="B774" s="3"/>
      <c r="K774" s="3"/>
      <c r="L774" s="3"/>
    </row>
    <row r="775" spans="1:12" x14ac:dyDescent="0.25">
      <c r="A775" s="3"/>
      <c r="B775" s="3"/>
      <c r="K775" s="3"/>
      <c r="L775" s="3"/>
    </row>
    <row r="776" spans="1:12" x14ac:dyDescent="0.25">
      <c r="A776" s="3"/>
      <c r="B776" s="3"/>
      <c r="K776" s="3"/>
      <c r="L776" s="3"/>
    </row>
    <row r="777" spans="1:12" x14ac:dyDescent="0.25">
      <c r="A777" s="3"/>
      <c r="B777" s="3"/>
      <c r="K777" s="3"/>
      <c r="L777" s="3"/>
    </row>
    <row r="778" spans="1:12" x14ac:dyDescent="0.25">
      <c r="A778" s="3"/>
      <c r="B778" s="3"/>
      <c r="K778" s="3"/>
      <c r="L778" s="3"/>
    </row>
    <row r="779" spans="1:12" x14ac:dyDescent="0.25">
      <c r="A779" s="3"/>
      <c r="B779" s="3"/>
      <c r="K779" s="3"/>
      <c r="L779" s="3"/>
    </row>
    <row r="780" spans="1:12" x14ac:dyDescent="0.25">
      <c r="A780" s="3"/>
      <c r="B780" s="3"/>
      <c r="K780" s="3"/>
      <c r="L780" s="3"/>
    </row>
    <row r="781" spans="1:12" x14ac:dyDescent="0.25">
      <c r="A781" s="3"/>
      <c r="B781" s="3"/>
      <c r="K781" s="3"/>
      <c r="L781" s="3"/>
    </row>
    <row r="782" spans="1:12" x14ac:dyDescent="0.25">
      <c r="A782" s="3"/>
      <c r="B782" s="3"/>
      <c r="K782" s="3"/>
      <c r="L782" s="3"/>
    </row>
    <row r="783" spans="1:12" x14ac:dyDescent="0.25">
      <c r="A783" s="3"/>
      <c r="B783" s="3"/>
      <c r="K783" s="3"/>
      <c r="L783" s="3"/>
    </row>
    <row r="784" spans="1:12" x14ac:dyDescent="0.25">
      <c r="A784" s="3"/>
      <c r="B784" s="3"/>
      <c r="K784" s="3"/>
      <c r="L784" s="3"/>
    </row>
    <row r="785" spans="1:12" x14ac:dyDescent="0.25">
      <c r="A785" s="3"/>
      <c r="B785" s="3"/>
      <c r="K785" s="3"/>
      <c r="L785" s="3"/>
    </row>
    <row r="786" spans="1:12" x14ac:dyDescent="0.25">
      <c r="A786" s="3"/>
      <c r="B786" s="3"/>
      <c r="K786" s="3"/>
      <c r="L786" s="3"/>
    </row>
    <row r="787" spans="1:12" x14ac:dyDescent="0.25">
      <c r="A787" s="3"/>
      <c r="B787" s="3"/>
      <c r="K787" s="3"/>
      <c r="L787" s="3"/>
    </row>
    <row r="788" spans="1:12" x14ac:dyDescent="0.25">
      <c r="A788" s="3"/>
      <c r="B788" s="3"/>
      <c r="K788" s="3"/>
      <c r="L788" s="3"/>
    </row>
    <row r="789" spans="1:12" x14ac:dyDescent="0.25">
      <c r="A789" s="3"/>
      <c r="B789" s="3"/>
      <c r="K789" s="3"/>
      <c r="L789" s="3"/>
    </row>
    <row r="790" spans="1:12" x14ac:dyDescent="0.25">
      <c r="A790" s="3"/>
      <c r="B790" s="3"/>
      <c r="K790" s="3"/>
      <c r="L790" s="3"/>
    </row>
    <row r="791" spans="1:12" x14ac:dyDescent="0.25">
      <c r="A791" s="3"/>
      <c r="B791" s="3"/>
      <c r="K791" s="3"/>
      <c r="L791" s="3"/>
    </row>
    <row r="792" spans="1:12" x14ac:dyDescent="0.25">
      <c r="A792" s="3"/>
      <c r="B792" s="3"/>
      <c r="K792" s="3"/>
      <c r="L792" s="3"/>
    </row>
    <row r="793" spans="1:12" x14ac:dyDescent="0.25">
      <c r="A793" s="3"/>
      <c r="B793" s="3"/>
      <c r="K793" s="3"/>
      <c r="L793" s="3"/>
    </row>
    <row r="794" spans="1:12" x14ac:dyDescent="0.25">
      <c r="A794" s="3"/>
      <c r="B794" s="3"/>
      <c r="K794" s="3"/>
      <c r="L794" s="3"/>
    </row>
    <row r="795" spans="1:12" x14ac:dyDescent="0.25">
      <c r="A795" s="3"/>
      <c r="B795" s="3"/>
      <c r="K795" s="3"/>
      <c r="L795" s="3"/>
    </row>
    <row r="796" spans="1:12" x14ac:dyDescent="0.25">
      <c r="A796" s="3"/>
      <c r="B796" s="3"/>
      <c r="K796" s="3"/>
      <c r="L796" s="3"/>
    </row>
    <row r="797" spans="1:12" x14ac:dyDescent="0.25">
      <c r="A797" s="3"/>
      <c r="B797" s="3"/>
      <c r="K797" s="3"/>
      <c r="L797" s="3"/>
    </row>
    <row r="798" spans="1:12" x14ac:dyDescent="0.25">
      <c r="A798" s="3"/>
      <c r="B798" s="3"/>
      <c r="K798" s="3"/>
      <c r="L798" s="3"/>
    </row>
    <row r="799" spans="1:12" x14ac:dyDescent="0.25">
      <c r="A799" s="3"/>
      <c r="B799" s="3"/>
      <c r="K799" s="3"/>
      <c r="L799" s="3"/>
    </row>
    <row r="800" spans="1:12" x14ac:dyDescent="0.25">
      <c r="A800" s="3"/>
      <c r="B800" s="3"/>
      <c r="K800" s="3"/>
      <c r="L800" s="3"/>
    </row>
    <row r="801" spans="1:12" x14ac:dyDescent="0.25">
      <c r="A801" s="3"/>
      <c r="B801" s="3"/>
      <c r="K801" s="3"/>
      <c r="L801" s="3"/>
    </row>
    <row r="802" spans="1:12" x14ac:dyDescent="0.25">
      <c r="A802" s="3"/>
      <c r="B802" s="3"/>
      <c r="K802" s="3"/>
      <c r="L802" s="3"/>
    </row>
    <row r="803" spans="1:12" x14ac:dyDescent="0.25">
      <c r="A803" s="3"/>
      <c r="B803" s="3"/>
      <c r="K803" s="3"/>
      <c r="L803" s="3"/>
    </row>
    <row r="804" spans="1:12" x14ac:dyDescent="0.25">
      <c r="A804" s="3"/>
      <c r="B804" s="3"/>
      <c r="K804" s="3"/>
      <c r="L804" s="3"/>
    </row>
    <row r="805" spans="1:12" x14ac:dyDescent="0.25">
      <c r="A805" s="3"/>
      <c r="B805" s="3"/>
      <c r="K805" s="3"/>
      <c r="L805" s="3"/>
    </row>
    <row r="806" spans="1:12" x14ac:dyDescent="0.25">
      <c r="A806" s="3"/>
      <c r="B806" s="3"/>
      <c r="K806" s="3"/>
      <c r="L806" s="3"/>
    </row>
    <row r="807" spans="1:12" x14ac:dyDescent="0.25">
      <c r="A807" s="3"/>
      <c r="B807" s="3"/>
      <c r="K807" s="3"/>
      <c r="L807" s="3"/>
    </row>
    <row r="808" spans="1:12" x14ac:dyDescent="0.25">
      <c r="A808" s="3"/>
      <c r="B808" s="3"/>
      <c r="K808" s="3"/>
      <c r="L808" s="3"/>
    </row>
    <row r="809" spans="1:12" x14ac:dyDescent="0.25">
      <c r="A809" s="3"/>
      <c r="B809" s="3"/>
      <c r="K809" s="3"/>
      <c r="L809" s="3"/>
    </row>
    <row r="810" spans="1:12" x14ac:dyDescent="0.25">
      <c r="A810" s="3"/>
      <c r="B810" s="3"/>
      <c r="K810" s="3"/>
      <c r="L810" s="3"/>
    </row>
    <row r="811" spans="1:12" x14ac:dyDescent="0.25">
      <c r="A811" s="3"/>
      <c r="B811" s="3"/>
      <c r="K811" s="3"/>
      <c r="L811" s="3"/>
    </row>
    <row r="812" spans="1:12" x14ac:dyDescent="0.25">
      <c r="A812" s="3"/>
      <c r="B812" s="3"/>
      <c r="K812" s="3"/>
      <c r="L812" s="3"/>
    </row>
    <row r="813" spans="1:12" x14ac:dyDescent="0.25">
      <c r="A813" s="3"/>
      <c r="B813" s="3"/>
      <c r="K813" s="3"/>
      <c r="L813" s="3"/>
    </row>
    <row r="814" spans="1:12" x14ac:dyDescent="0.25">
      <c r="A814" s="3"/>
      <c r="B814" s="3"/>
      <c r="K814" s="3"/>
      <c r="L814" s="3"/>
    </row>
    <row r="815" spans="1:12" x14ac:dyDescent="0.25">
      <c r="A815" s="3"/>
      <c r="B815" s="3"/>
      <c r="K815" s="3"/>
      <c r="L815" s="3"/>
    </row>
    <row r="816" spans="1:12" x14ac:dyDescent="0.25">
      <c r="A816" s="3"/>
      <c r="B816" s="3"/>
      <c r="K816" s="3"/>
      <c r="L816" s="3"/>
    </row>
    <row r="817" spans="1:12" x14ac:dyDescent="0.25">
      <c r="A817" s="3"/>
      <c r="B817" s="3"/>
      <c r="K817" s="3"/>
      <c r="L817" s="3"/>
    </row>
    <row r="818" spans="1:12" x14ac:dyDescent="0.25">
      <c r="A818" s="3"/>
      <c r="B818" s="3"/>
      <c r="K818" s="3"/>
      <c r="L818" s="3"/>
    </row>
    <row r="819" spans="1:12" x14ac:dyDescent="0.25">
      <c r="A819" s="3"/>
      <c r="B819" s="3"/>
      <c r="K819" s="3"/>
      <c r="L819" s="3"/>
    </row>
    <row r="820" spans="1:12" x14ac:dyDescent="0.25">
      <c r="A820" s="3"/>
      <c r="B820" s="3"/>
      <c r="K820" s="3"/>
      <c r="L820" s="3"/>
    </row>
    <row r="821" spans="1:12" x14ac:dyDescent="0.25">
      <c r="A821" s="3"/>
      <c r="B821" s="3"/>
      <c r="K821" s="3"/>
      <c r="L821" s="3"/>
    </row>
    <row r="822" spans="1:12" x14ac:dyDescent="0.25">
      <c r="A822" s="3"/>
      <c r="B822" s="3"/>
      <c r="K822" s="3"/>
      <c r="L822" s="3"/>
    </row>
    <row r="823" spans="1:12" x14ac:dyDescent="0.25">
      <c r="A823" s="3"/>
      <c r="B823" s="3"/>
      <c r="K823" s="3"/>
      <c r="L823" s="3"/>
    </row>
    <row r="824" spans="1:12" x14ac:dyDescent="0.25">
      <c r="A824" s="3"/>
      <c r="B824" s="3"/>
      <c r="K824" s="3"/>
      <c r="L824" s="3"/>
    </row>
    <row r="825" spans="1:12" x14ac:dyDescent="0.25">
      <c r="A825" s="3"/>
      <c r="B825" s="3"/>
      <c r="K825" s="3"/>
      <c r="L825" s="3"/>
    </row>
    <row r="826" spans="1:12" x14ac:dyDescent="0.25">
      <c r="A826" s="3"/>
      <c r="B826" s="3"/>
      <c r="K826" s="3"/>
      <c r="L826" s="3"/>
    </row>
    <row r="827" spans="1:12" x14ac:dyDescent="0.25">
      <c r="A827" s="3"/>
      <c r="B827" s="3"/>
      <c r="K827" s="3"/>
      <c r="L827" s="3"/>
    </row>
    <row r="828" spans="1:12" x14ac:dyDescent="0.25">
      <c r="A828" s="3"/>
      <c r="B828" s="3"/>
      <c r="K828" s="3"/>
      <c r="L828" s="3"/>
    </row>
    <row r="829" spans="1:12" x14ac:dyDescent="0.25">
      <c r="A829" s="3"/>
      <c r="B829" s="3"/>
      <c r="K829" s="3"/>
      <c r="L829" s="3"/>
    </row>
    <row r="830" spans="1:12" x14ac:dyDescent="0.25">
      <c r="A830" s="3"/>
      <c r="B830" s="3"/>
      <c r="K830" s="3"/>
      <c r="L830" s="3"/>
    </row>
    <row r="831" spans="1:12" x14ac:dyDescent="0.25">
      <c r="A831" s="3"/>
      <c r="B831" s="3"/>
      <c r="K831" s="3"/>
      <c r="L831" s="3"/>
    </row>
    <row r="832" spans="1:12" x14ac:dyDescent="0.25">
      <c r="A832" s="3"/>
      <c r="B832" s="3"/>
      <c r="K832" s="3"/>
      <c r="L832" s="3"/>
    </row>
    <row r="833" spans="1:12" x14ac:dyDescent="0.25">
      <c r="A833" s="3"/>
      <c r="B833" s="3"/>
      <c r="K833" s="3"/>
      <c r="L833" s="3"/>
    </row>
    <row r="834" spans="1:12" x14ac:dyDescent="0.25">
      <c r="A834" s="3"/>
      <c r="B834" s="3"/>
      <c r="K834" s="3"/>
      <c r="L834" s="3"/>
    </row>
    <row r="835" spans="1:12" x14ac:dyDescent="0.25">
      <c r="A835" s="3"/>
      <c r="B835" s="3"/>
      <c r="K835" s="3"/>
      <c r="L835" s="3"/>
    </row>
    <row r="836" spans="1:12" x14ac:dyDescent="0.25">
      <c r="A836" s="3"/>
      <c r="B836" s="3"/>
      <c r="K836" s="3"/>
      <c r="L836" s="3"/>
    </row>
    <row r="837" spans="1:12" x14ac:dyDescent="0.25">
      <c r="A837" s="3"/>
      <c r="B837" s="3"/>
      <c r="K837" s="3"/>
      <c r="L837" s="3"/>
    </row>
    <row r="838" spans="1:12" x14ac:dyDescent="0.25">
      <c r="A838" s="3"/>
      <c r="B838" s="3"/>
      <c r="K838" s="3"/>
      <c r="L838" s="3"/>
    </row>
    <row r="839" spans="1:12" x14ac:dyDescent="0.25">
      <c r="A839" s="3"/>
      <c r="B839" s="3"/>
      <c r="K839" s="3"/>
      <c r="L839" s="3"/>
    </row>
    <row r="840" spans="1:12" x14ac:dyDescent="0.25">
      <c r="A840" s="3"/>
      <c r="B840" s="3"/>
      <c r="K840" s="3"/>
      <c r="L840" s="3"/>
    </row>
    <row r="841" spans="1:12" x14ac:dyDescent="0.25">
      <c r="A841" s="3"/>
      <c r="B841" s="3"/>
      <c r="K841" s="3"/>
      <c r="L841" s="3"/>
    </row>
    <row r="842" spans="1:12" x14ac:dyDescent="0.25">
      <c r="A842" s="3"/>
      <c r="B842" s="3"/>
      <c r="K842" s="3"/>
      <c r="L842" s="3"/>
    </row>
    <row r="843" spans="1:12" x14ac:dyDescent="0.25">
      <c r="A843" s="3"/>
      <c r="B843" s="3"/>
      <c r="K843" s="3"/>
      <c r="L843" s="3"/>
    </row>
    <row r="844" spans="1:12" x14ac:dyDescent="0.25">
      <c r="A844" s="3"/>
      <c r="B844" s="3"/>
      <c r="K844" s="3"/>
      <c r="L844" s="3"/>
    </row>
    <row r="845" spans="1:12" x14ac:dyDescent="0.25">
      <c r="A845" s="3"/>
      <c r="B845" s="3"/>
      <c r="K845" s="3"/>
      <c r="L845" s="3"/>
    </row>
    <row r="846" spans="1:12" x14ac:dyDescent="0.25">
      <c r="A846" s="3"/>
      <c r="B846" s="3"/>
      <c r="K846" s="3"/>
      <c r="L846" s="3"/>
    </row>
    <row r="847" spans="1:12" x14ac:dyDescent="0.25">
      <c r="A847" s="3"/>
      <c r="B847" s="3"/>
      <c r="K847" s="3"/>
      <c r="L847" s="3"/>
    </row>
    <row r="848" spans="1:12" x14ac:dyDescent="0.25">
      <c r="A848" s="3"/>
      <c r="B848" s="3"/>
      <c r="K848" s="3"/>
      <c r="L848" s="3"/>
    </row>
    <row r="849" spans="1:12" x14ac:dyDescent="0.25">
      <c r="A849" s="3"/>
      <c r="B849" s="3"/>
      <c r="K849" s="3"/>
      <c r="L849" s="3"/>
    </row>
    <row r="850" spans="1:12" x14ac:dyDescent="0.25">
      <c r="A850" s="3"/>
      <c r="B850" s="3"/>
      <c r="K850" s="3"/>
      <c r="L850" s="3"/>
    </row>
    <row r="851" spans="1:12" x14ac:dyDescent="0.25">
      <c r="A851" s="3"/>
      <c r="B851" s="3"/>
      <c r="K851" s="3"/>
      <c r="L851" s="3"/>
    </row>
    <row r="852" spans="1:12" x14ac:dyDescent="0.25">
      <c r="A852" s="3"/>
      <c r="B852" s="3"/>
      <c r="K852" s="3"/>
      <c r="L852" s="3"/>
    </row>
    <row r="853" spans="1:12" x14ac:dyDescent="0.25">
      <c r="A853" s="3"/>
      <c r="B853" s="3"/>
      <c r="K853" s="3"/>
      <c r="L853" s="3"/>
    </row>
    <row r="854" spans="1:12" x14ac:dyDescent="0.25">
      <c r="A854" s="3"/>
      <c r="B854" s="3"/>
      <c r="K854" s="3"/>
      <c r="L854" s="3"/>
    </row>
    <row r="855" spans="1:12" x14ac:dyDescent="0.25">
      <c r="A855" s="3"/>
      <c r="B855" s="3"/>
      <c r="K855" s="3"/>
      <c r="L855" s="3"/>
    </row>
    <row r="856" spans="1:12" x14ac:dyDescent="0.25">
      <c r="A856" s="3"/>
      <c r="B856" s="3"/>
      <c r="K856" s="3"/>
      <c r="L856" s="3"/>
    </row>
    <row r="857" spans="1:12" x14ac:dyDescent="0.25">
      <c r="A857" s="3"/>
      <c r="B857" s="3"/>
      <c r="K857" s="3"/>
      <c r="L857" s="3"/>
    </row>
    <row r="858" spans="1:12" x14ac:dyDescent="0.25">
      <c r="A858" s="3"/>
      <c r="B858" s="3"/>
      <c r="K858" s="3"/>
      <c r="L858" s="3"/>
    </row>
    <row r="859" spans="1:12" x14ac:dyDescent="0.25">
      <c r="A859" s="3"/>
      <c r="B859" s="3"/>
      <c r="K859" s="3"/>
      <c r="L859" s="3"/>
    </row>
    <row r="860" spans="1:12" x14ac:dyDescent="0.25">
      <c r="A860" s="3"/>
      <c r="B860" s="3"/>
      <c r="K860" s="3"/>
      <c r="L860" s="3"/>
    </row>
    <row r="861" spans="1:12" x14ac:dyDescent="0.25">
      <c r="A861" s="3"/>
      <c r="B861" s="3"/>
      <c r="K861" s="3"/>
      <c r="L861" s="3"/>
    </row>
    <row r="862" spans="1:12" x14ac:dyDescent="0.25">
      <c r="A862" s="3"/>
      <c r="B862" s="3"/>
      <c r="K862" s="3"/>
      <c r="L862" s="3"/>
    </row>
    <row r="863" spans="1:12" x14ac:dyDescent="0.25">
      <c r="A863" s="3"/>
      <c r="B863" s="3"/>
      <c r="K863" s="3"/>
      <c r="L863" s="3"/>
    </row>
    <row r="864" spans="1:12" x14ac:dyDescent="0.25">
      <c r="A864" s="3"/>
      <c r="B864" s="3"/>
      <c r="K864" s="3"/>
      <c r="L864" s="3"/>
    </row>
    <row r="865" spans="1:12" x14ac:dyDescent="0.25">
      <c r="A865" s="3"/>
      <c r="B865" s="3"/>
      <c r="K865" s="3"/>
      <c r="L865" s="3"/>
    </row>
    <row r="866" spans="1:12" x14ac:dyDescent="0.25">
      <c r="A866" s="3"/>
      <c r="B866" s="3"/>
      <c r="K866" s="3"/>
      <c r="L866" s="3"/>
    </row>
    <row r="867" spans="1:12" x14ac:dyDescent="0.25">
      <c r="A867" s="3"/>
      <c r="B867" s="3"/>
      <c r="K867" s="3"/>
      <c r="L867" s="3"/>
    </row>
    <row r="868" spans="1:12" x14ac:dyDescent="0.25">
      <c r="A868" s="3"/>
      <c r="B868" s="3"/>
      <c r="K868" s="3"/>
      <c r="L868" s="3"/>
    </row>
    <row r="869" spans="1:12" x14ac:dyDescent="0.25">
      <c r="A869" s="3"/>
      <c r="B869" s="3"/>
      <c r="K869" s="3"/>
      <c r="L869" s="3"/>
    </row>
    <row r="870" spans="1:12" x14ac:dyDescent="0.25">
      <c r="A870" s="3"/>
      <c r="B870" s="3"/>
      <c r="K870" s="3"/>
      <c r="L870" s="3"/>
    </row>
    <row r="871" spans="1:12" x14ac:dyDescent="0.25">
      <c r="A871" s="3"/>
      <c r="B871" s="3"/>
      <c r="K871" s="3"/>
      <c r="L871" s="3"/>
    </row>
    <row r="872" spans="1:12" x14ac:dyDescent="0.25">
      <c r="A872" s="3"/>
      <c r="B872" s="3"/>
      <c r="K872" s="3"/>
      <c r="L872" s="3"/>
    </row>
    <row r="873" spans="1:12" x14ac:dyDescent="0.25">
      <c r="A873" s="3"/>
      <c r="B873" s="3"/>
      <c r="K873" s="3"/>
      <c r="L873" s="3"/>
    </row>
    <row r="874" spans="1:12" x14ac:dyDescent="0.25">
      <c r="A874" s="3"/>
      <c r="B874" s="3"/>
      <c r="K874" s="3"/>
      <c r="L874" s="3"/>
    </row>
    <row r="875" spans="1:12" x14ac:dyDescent="0.25">
      <c r="A875" s="3"/>
      <c r="B875" s="3"/>
      <c r="K875" s="3"/>
      <c r="L875" s="3"/>
    </row>
    <row r="876" spans="1:12" x14ac:dyDescent="0.25">
      <c r="A876" s="3"/>
      <c r="B876" s="3"/>
      <c r="K876" s="3"/>
      <c r="L876" s="3"/>
    </row>
    <row r="877" spans="1:12" x14ac:dyDescent="0.25">
      <c r="A877" s="3"/>
      <c r="B877" s="3"/>
      <c r="K877" s="3"/>
      <c r="L877" s="3"/>
    </row>
    <row r="878" spans="1:12" x14ac:dyDescent="0.25">
      <c r="A878" s="3"/>
      <c r="B878" s="3"/>
      <c r="K878" s="3"/>
      <c r="L878" s="3"/>
    </row>
    <row r="879" spans="1:12" x14ac:dyDescent="0.25">
      <c r="A879" s="3"/>
      <c r="B879" s="3"/>
      <c r="K879" s="3"/>
      <c r="L879" s="3"/>
    </row>
    <row r="880" spans="1:12" x14ac:dyDescent="0.25">
      <c r="A880" s="3"/>
      <c r="B880" s="3"/>
      <c r="K880" s="3"/>
      <c r="L880" s="3"/>
    </row>
    <row r="881" spans="1:12" x14ac:dyDescent="0.25">
      <c r="A881" s="3"/>
      <c r="B881" s="3"/>
      <c r="K881" s="3"/>
      <c r="L881" s="3"/>
    </row>
    <row r="882" spans="1:12" x14ac:dyDescent="0.25">
      <c r="A882" s="3"/>
      <c r="B882" s="3"/>
      <c r="K882" s="3"/>
      <c r="L882" s="3"/>
    </row>
    <row r="883" spans="1:12" x14ac:dyDescent="0.25">
      <c r="A883" s="3"/>
      <c r="B883" s="3"/>
      <c r="K883" s="3"/>
      <c r="L883" s="3"/>
    </row>
    <row r="884" spans="1:12" x14ac:dyDescent="0.25">
      <c r="A884" s="3"/>
      <c r="B884" s="3"/>
      <c r="K884" s="3"/>
      <c r="L884" s="3"/>
    </row>
    <row r="885" spans="1:12" x14ac:dyDescent="0.25">
      <c r="A885" s="3"/>
      <c r="B885" s="3"/>
      <c r="K885" s="3"/>
      <c r="L885" s="3"/>
    </row>
    <row r="886" spans="1:12" x14ac:dyDescent="0.25">
      <c r="A886" s="3"/>
      <c r="B886" s="3"/>
      <c r="K886" s="3"/>
      <c r="L886" s="3"/>
    </row>
    <row r="887" spans="1:12" x14ac:dyDescent="0.25">
      <c r="A887" s="3"/>
      <c r="B887" s="3"/>
      <c r="K887" s="3"/>
      <c r="L887" s="3"/>
    </row>
    <row r="888" spans="1:12" x14ac:dyDescent="0.25">
      <c r="A888" s="3"/>
      <c r="B888" s="3"/>
      <c r="K888" s="3"/>
      <c r="L888" s="3"/>
    </row>
    <row r="889" spans="1:12" x14ac:dyDescent="0.25">
      <c r="A889" s="3"/>
      <c r="B889" s="3"/>
      <c r="K889" s="3"/>
      <c r="L889" s="3"/>
    </row>
    <row r="890" spans="1:12" x14ac:dyDescent="0.25">
      <c r="A890" s="3"/>
      <c r="B890" s="3"/>
      <c r="K890" s="3"/>
      <c r="L890" s="3"/>
    </row>
    <row r="891" spans="1:12" x14ac:dyDescent="0.25">
      <c r="A891" s="3"/>
      <c r="B891" s="3"/>
      <c r="K891" s="3"/>
      <c r="L891" s="3"/>
    </row>
    <row r="892" spans="1:12" x14ac:dyDescent="0.25">
      <c r="A892" s="3"/>
      <c r="B892" s="3"/>
      <c r="K892" s="3"/>
      <c r="L892" s="3"/>
    </row>
    <row r="893" spans="1:12" x14ac:dyDescent="0.25">
      <c r="A893" s="3"/>
      <c r="B893" s="3"/>
      <c r="K893" s="3"/>
      <c r="L893" s="3"/>
    </row>
    <row r="894" spans="1:12" x14ac:dyDescent="0.25">
      <c r="A894" s="3"/>
      <c r="B894" s="3"/>
      <c r="K894" s="3"/>
      <c r="L894" s="3"/>
    </row>
    <row r="895" spans="1:12" x14ac:dyDescent="0.25">
      <c r="A895" s="3"/>
      <c r="B895" s="3"/>
      <c r="K895" s="3"/>
      <c r="L895" s="3"/>
    </row>
    <row r="896" spans="1:12" x14ac:dyDescent="0.25">
      <c r="A896" s="3"/>
      <c r="B896" s="3"/>
      <c r="K896" s="3"/>
      <c r="L896" s="3"/>
    </row>
    <row r="897" spans="1:12" x14ac:dyDescent="0.25">
      <c r="A897" s="3"/>
      <c r="B897" s="3"/>
      <c r="K897" s="3"/>
      <c r="L897" s="3"/>
    </row>
    <row r="898" spans="1:12" x14ac:dyDescent="0.25">
      <c r="A898" s="3"/>
      <c r="B898" s="3"/>
      <c r="K898" s="3"/>
      <c r="L898" s="3"/>
    </row>
    <row r="899" spans="1:12" x14ac:dyDescent="0.25">
      <c r="A899" s="3"/>
      <c r="B899" s="3"/>
      <c r="K899" s="3"/>
      <c r="L899" s="3"/>
    </row>
    <row r="900" spans="1:12" x14ac:dyDescent="0.25">
      <c r="A900" s="3"/>
      <c r="B900" s="3"/>
      <c r="K900" s="3"/>
      <c r="L900" s="3"/>
    </row>
    <row r="901" spans="1:12" x14ac:dyDescent="0.25">
      <c r="A901" s="3"/>
      <c r="B901" s="3"/>
      <c r="K901" s="3"/>
      <c r="L901" s="3"/>
    </row>
    <row r="902" spans="1:12" x14ac:dyDescent="0.25">
      <c r="A902" s="3"/>
      <c r="B902" s="3"/>
      <c r="K902" s="3"/>
      <c r="L902" s="3"/>
    </row>
    <row r="903" spans="1:12" x14ac:dyDescent="0.25">
      <c r="A903" s="3"/>
      <c r="B903" s="3"/>
      <c r="K903" s="3"/>
      <c r="L903" s="3"/>
    </row>
    <row r="904" spans="1:12" x14ac:dyDescent="0.25">
      <c r="A904" s="3"/>
      <c r="B904" s="3"/>
      <c r="K904" s="3"/>
      <c r="L904" s="3"/>
    </row>
    <row r="905" spans="1:12" x14ac:dyDescent="0.25">
      <c r="A905" s="3"/>
      <c r="B905" s="3"/>
      <c r="K905" s="3"/>
      <c r="L905" s="3"/>
    </row>
    <row r="906" spans="1:12" x14ac:dyDescent="0.25">
      <c r="A906" s="3"/>
      <c r="B906" s="3"/>
      <c r="K906" s="3"/>
      <c r="L906" s="3"/>
    </row>
    <row r="907" spans="1:12" x14ac:dyDescent="0.25">
      <c r="A907" s="3"/>
      <c r="B907" s="3"/>
      <c r="K907" s="3"/>
      <c r="L907" s="3"/>
    </row>
    <row r="908" spans="1:12" x14ac:dyDescent="0.25">
      <c r="A908" s="3"/>
      <c r="B908" s="3"/>
      <c r="K908" s="3"/>
      <c r="L908" s="3"/>
    </row>
    <row r="909" spans="1:12" x14ac:dyDescent="0.25">
      <c r="A909" s="3"/>
      <c r="B909" s="3"/>
      <c r="K909" s="3"/>
      <c r="L909" s="3"/>
    </row>
    <row r="910" spans="1:12" x14ac:dyDescent="0.25">
      <c r="A910" s="3"/>
      <c r="B910" s="3"/>
      <c r="K910" s="3"/>
      <c r="L910" s="3"/>
    </row>
    <row r="911" spans="1:12" x14ac:dyDescent="0.25">
      <c r="A911" s="3"/>
      <c r="B911" s="3"/>
      <c r="K911" s="3"/>
      <c r="L911" s="3"/>
    </row>
    <row r="912" spans="1:12" x14ac:dyDescent="0.25">
      <c r="A912" s="3"/>
      <c r="B912" s="3"/>
      <c r="K912" s="3"/>
      <c r="L912" s="3"/>
    </row>
    <row r="913" spans="1:12" x14ac:dyDescent="0.25">
      <c r="A913" s="3"/>
      <c r="B913" s="3"/>
      <c r="K913" s="3"/>
      <c r="L913" s="3"/>
    </row>
    <row r="914" spans="1:12" x14ac:dyDescent="0.25">
      <c r="A914" s="3"/>
      <c r="B914" s="3"/>
      <c r="K914" s="3"/>
      <c r="L914" s="3"/>
    </row>
    <row r="915" spans="1:12" x14ac:dyDescent="0.25">
      <c r="A915" s="3"/>
      <c r="B915" s="3"/>
      <c r="K915" s="3"/>
      <c r="L915" s="3"/>
    </row>
    <row r="916" spans="1:12" x14ac:dyDescent="0.25">
      <c r="A916" s="3"/>
      <c r="B916" s="3"/>
      <c r="K916" s="3"/>
      <c r="L916" s="3"/>
    </row>
    <row r="917" spans="1:12" x14ac:dyDescent="0.25">
      <c r="A917" s="3"/>
      <c r="B917" s="3"/>
      <c r="K917" s="3"/>
      <c r="L917" s="3"/>
    </row>
    <row r="918" spans="1:12" x14ac:dyDescent="0.25">
      <c r="A918" s="3"/>
      <c r="B918" s="3"/>
      <c r="K918" s="3"/>
      <c r="L918" s="3"/>
    </row>
    <row r="919" spans="1:12" x14ac:dyDescent="0.25">
      <c r="A919" s="3"/>
      <c r="B919" s="3"/>
      <c r="K919" s="3"/>
      <c r="L919" s="3"/>
    </row>
    <row r="920" spans="1:12" x14ac:dyDescent="0.25">
      <c r="A920" s="3"/>
      <c r="B920" s="3"/>
      <c r="K920" s="3"/>
      <c r="L920" s="3"/>
    </row>
    <row r="921" spans="1:12" x14ac:dyDescent="0.25">
      <c r="A921" s="3"/>
      <c r="B921" s="3"/>
      <c r="K921" s="3"/>
      <c r="L921" s="3"/>
    </row>
    <row r="922" spans="1:12" x14ac:dyDescent="0.25">
      <c r="A922" s="3"/>
      <c r="B922" s="3"/>
      <c r="K922" s="3"/>
      <c r="L922" s="3"/>
    </row>
    <row r="923" spans="1:12" x14ac:dyDescent="0.25">
      <c r="A923" s="3"/>
      <c r="B923" s="3"/>
      <c r="K923" s="3"/>
      <c r="L923" s="3"/>
    </row>
    <row r="924" spans="1:12" x14ac:dyDescent="0.25">
      <c r="A924" s="3"/>
      <c r="B924" s="3"/>
      <c r="K924" s="3"/>
      <c r="L924" s="3"/>
    </row>
    <row r="925" spans="1:12" x14ac:dyDescent="0.25">
      <c r="A925" s="3"/>
      <c r="B925" s="3"/>
      <c r="K925" s="3"/>
      <c r="L925" s="3"/>
    </row>
    <row r="926" spans="1:12" x14ac:dyDescent="0.25">
      <c r="A926" s="3"/>
      <c r="B926" s="3"/>
      <c r="K926" s="3"/>
      <c r="L926" s="3"/>
    </row>
    <row r="927" spans="1:12" x14ac:dyDescent="0.25">
      <c r="A927" s="3"/>
      <c r="B927" s="3"/>
      <c r="K927" s="3"/>
      <c r="L927" s="3"/>
    </row>
    <row r="928" spans="1:12" x14ac:dyDescent="0.25">
      <c r="A928" s="3"/>
      <c r="B928" s="3"/>
      <c r="K928" s="3"/>
      <c r="L928" s="3"/>
    </row>
    <row r="929" spans="1:12" x14ac:dyDescent="0.25">
      <c r="A929" s="3"/>
      <c r="B929" s="3"/>
      <c r="K929" s="3"/>
      <c r="L929" s="3"/>
    </row>
    <row r="930" spans="1:12" x14ac:dyDescent="0.25">
      <c r="A930" s="3"/>
      <c r="B930" s="3"/>
      <c r="K930" s="3"/>
      <c r="L930" s="3"/>
    </row>
    <row r="931" spans="1:12" x14ac:dyDescent="0.25">
      <c r="A931" s="3"/>
      <c r="B931" s="3"/>
      <c r="K931" s="3"/>
      <c r="L931" s="3"/>
    </row>
    <row r="932" spans="1:12" x14ac:dyDescent="0.25">
      <c r="A932" s="3"/>
      <c r="B932" s="3"/>
      <c r="K932" s="3"/>
      <c r="L932" s="3"/>
    </row>
    <row r="933" spans="1:12" x14ac:dyDescent="0.25">
      <c r="A933" s="3"/>
      <c r="B933" s="3"/>
      <c r="K933" s="3"/>
      <c r="L933" s="3"/>
    </row>
    <row r="934" spans="1:12" x14ac:dyDescent="0.25">
      <c r="K934" s="3"/>
      <c r="L934" s="3"/>
    </row>
    <row r="935" spans="1:12" x14ac:dyDescent="0.25">
      <c r="K935" s="3"/>
      <c r="L935" s="3"/>
    </row>
    <row r="936" spans="1:12" x14ac:dyDescent="0.25">
      <c r="K936" s="3"/>
      <c r="L936" s="3"/>
    </row>
    <row r="937" spans="1:12" x14ac:dyDescent="0.25">
      <c r="K937" s="3"/>
      <c r="L937" s="3"/>
    </row>
  </sheetData>
  <sortState ref="K1:L1001">
    <sortCondition ref="L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Domestic Flights_All</vt:lpstr>
      <vt:lpstr>Domestic Flights_RW</vt:lpstr>
      <vt:lpstr>Complete List of CubeSats</vt:lpstr>
      <vt:lpstr>Processors</vt:lpstr>
      <vt:lpstr>OS</vt:lpstr>
      <vt:lpstr>SizeYear</vt:lpstr>
      <vt:lpstr>Pie_Processors</vt:lpstr>
      <vt:lpstr>Pie_PIC</vt:lpstr>
      <vt:lpstr>Pie_OS</vt:lpstr>
      <vt:lpstr>Bar_SizeYear</vt:lpstr>
      <vt:lpstr>Bar_Class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 Straub</cp:lastModifiedBy>
  <dcterms:created xsi:type="dcterms:W3CDTF">2014-08-28T14:26:06Z</dcterms:created>
  <dcterms:modified xsi:type="dcterms:W3CDTF">2014-09-05T02:59:44Z</dcterms:modified>
</cp:coreProperties>
</file>