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activeTab="7"/>
  </bookViews>
  <sheets>
    <sheet name="Domestic Flights_All" sheetId="1" r:id="rId1"/>
    <sheet name="Domestic Flights_RW" sheetId="2" r:id="rId2"/>
    <sheet name="Complete List of CubeSats" sheetId="3" r:id="rId3"/>
    <sheet name="Processors" sheetId="4" r:id="rId4"/>
    <sheet name="Pie_Processors" sheetId="5" r:id="rId5"/>
    <sheet name="OS" sheetId="6" r:id="rId6"/>
    <sheet name="Pie_OS" sheetId="8" r:id="rId7"/>
    <sheet name="Pie_PIC" sheetId="9" r:id="rId8"/>
  </sheets>
  <calcPr calcId="145621"/>
</workbook>
</file>

<file path=xl/calcChain.xml><?xml version="1.0" encoding="utf-8"?>
<calcChain xmlns="http://schemas.openxmlformats.org/spreadsheetml/2006/main">
  <c r="G20" i="4" l="1"/>
  <c r="G17" i="4"/>
  <c r="G18" i="4"/>
  <c r="G19" i="4"/>
  <c r="G16" i="4"/>
  <c r="F20" i="4"/>
  <c r="F19" i="4"/>
  <c r="F18" i="4"/>
  <c r="F17" i="4"/>
  <c r="F16" i="4"/>
  <c r="F8" i="6"/>
  <c r="F3" i="4"/>
  <c r="F8" i="4"/>
  <c r="F9" i="4"/>
  <c r="F4" i="6"/>
  <c r="F5" i="6"/>
  <c r="F7" i="6"/>
  <c r="H1" i="6"/>
  <c r="F3" i="6"/>
  <c r="F2" i="6"/>
  <c r="F6" i="6"/>
  <c r="H1" i="4"/>
  <c r="F4" i="4"/>
  <c r="F2" i="4"/>
  <c r="F10" i="4" s="1"/>
  <c r="F7" i="4"/>
  <c r="F6" i="4"/>
  <c r="F5" i="4"/>
  <c r="G3" i="4" l="1"/>
  <c r="G9" i="4"/>
  <c r="G8" i="4"/>
  <c r="G2" i="4"/>
  <c r="G4" i="4"/>
  <c r="G5" i="4"/>
  <c r="G6" i="4"/>
  <c r="G7" i="4"/>
  <c r="J239" i="3"/>
  <c r="J224" i="3"/>
  <c r="J223" i="3"/>
  <c r="J222" i="3"/>
  <c r="J221" i="3"/>
  <c r="J220" i="3"/>
  <c r="J219" i="3"/>
  <c r="J218" i="3"/>
  <c r="J217" i="3"/>
  <c r="J216" i="3"/>
  <c r="J215" i="3"/>
  <c r="J214" i="3"/>
  <c r="J213" i="3"/>
  <c r="J212" i="3"/>
  <c r="J211" i="3"/>
  <c r="J209" i="3"/>
  <c r="J208" i="3"/>
  <c r="J207" i="3"/>
  <c r="J206" i="3"/>
  <c r="J205" i="3"/>
  <c r="J204" i="3"/>
  <c r="J203" i="3"/>
  <c r="J202" i="3"/>
  <c r="J201" i="3"/>
  <c r="J200" i="3"/>
  <c r="J199" i="3"/>
  <c r="J197" i="3"/>
  <c r="J196" i="3"/>
  <c r="J195" i="3"/>
  <c r="J194" i="3"/>
  <c r="J193" i="3"/>
  <c r="J192" i="3"/>
  <c r="J191" i="3"/>
  <c r="J190" i="3"/>
  <c r="J189" i="3"/>
  <c r="J188" i="3"/>
  <c r="J186" i="3"/>
  <c r="J185" i="3"/>
  <c r="J184" i="3"/>
  <c r="J182" i="3"/>
  <c r="J180" i="3"/>
  <c r="J179" i="3"/>
  <c r="J178" i="3"/>
  <c r="J177" i="3"/>
  <c r="J175" i="3"/>
  <c r="J174" i="3"/>
  <c r="J173" i="3"/>
  <c r="J172" i="3"/>
  <c r="J170" i="3"/>
  <c r="J169" i="3"/>
  <c r="J168" i="3"/>
  <c r="J167" i="3"/>
  <c r="J166" i="3"/>
  <c r="J165" i="3"/>
  <c r="G6" i="6"/>
  <c r="G3" i="6"/>
  <c r="G4" i="6"/>
  <c r="G7" i="6"/>
  <c r="G5" i="6"/>
  <c r="G8" i="6"/>
  <c r="G2" i="6"/>
  <c r="G10" i="4" l="1"/>
</calcChain>
</file>

<file path=xl/comments1.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text>
        <r>
          <rPr>
            <sz val="10"/>
            <rFont val="Arial"/>
          </rPr>
          <t>To measure oxygen airglow emissions from the Earth’s mesosphere
	-Miranda Straub</t>
        </r>
      </text>
    </comment>
    <comment ref="B4"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text>
        <r>
          <rPr>
            <sz val="10"/>
            <rFont val="Arial"/>
          </rPr>
          <t>http://tyvak.com/intrepidsystemboard/</t>
        </r>
      </text>
    </comment>
    <comment ref="S4"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text>
        <r>
          <rPr>
            <sz val="10"/>
            <rFont val="Arial"/>
          </rPr>
          <t>To investigate technologies that facilitate the operation of multiple satellites in formation.
	-Miranda Straub</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The mission will demonstrate the operation of autonomous instrument processing, downlink operations, and ground station operations to validate a reduction in data product downlink.</t>
        </r>
      </text>
    </comment>
    <comment ref="N7" authorId="0">
      <text>
        <r>
          <rPr>
            <sz val="10"/>
            <rFont val="Arial"/>
          </rPr>
          <t>The primary payload was launched into a Sun-synchronous near-circular orbit, altitude of ~1075 km x 1089 km, inclination of 123º</t>
        </r>
      </text>
    </comment>
    <comment ref="B9"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text>
        <r>
          <rPr>
            <sz val="10"/>
            <rFont val="Arial"/>
          </rPr>
          <t>Reflight of Explorer 1 using geiger tube
	-Miranda Straub</t>
        </r>
      </text>
    </comment>
    <comment ref="B13" authorId="0">
      <text>
        <r>
          <rPr>
            <sz val="10"/>
            <rFont val="Arial"/>
          </rPr>
          <t>To measure the intensity and variability of energetic electrons in LEO (Low Earth Orbit).
	-Miranda Straub</t>
        </r>
      </text>
    </comment>
    <comment ref="B14" authorId="0">
      <text>
        <r>
          <rPr>
            <sz val="10"/>
            <rFont val="Arial"/>
          </rPr>
          <t>To take measurements of the Van Allen Radiation Belt.
	-Miranda Straub</t>
        </r>
      </text>
    </comment>
    <comment ref="B15" authorId="0">
      <text>
        <r>
          <rPr>
            <sz val="10"/>
            <rFont val="Arial"/>
          </rPr>
          <t>To send digital imagery of the Earth and space via its camera back to Earth as well as information regarding the satellite's health
	-Miranda Straub</t>
        </r>
      </text>
    </comment>
    <comment ref="B16" authorId="0">
      <text>
        <r>
          <rPr>
            <sz val="10"/>
            <rFont val="Arial"/>
          </rPr>
          <t>To send digital imagery of the Earth and space via its camera back to Earth as well as information regarding the satellite's health
	-Miranda Straub</t>
        </r>
      </text>
    </comment>
    <comment ref="B17" authorId="0">
      <text>
        <r>
          <rPr>
            <sz val="10"/>
            <rFont val="Arial"/>
          </rPr>
          <t>To send digital imagery of the Earth and space via its camera back to Earth as well as information regarding the satellite's health
	-Miranda Straub</t>
        </r>
      </text>
    </comment>
    <comment ref="B18" author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1"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1"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3" authorId="0">
      <text>
        <r>
          <rPr>
            <sz val="10"/>
            <rFont val="Arial"/>
          </rPr>
          <t>The mission will demonstrate the operation of autonomous instrument processing, downlink operations, and ground station operations to validate a reduction in data product downlink.</t>
        </r>
      </text>
    </comment>
    <comment ref="B24" authorId="0">
      <text>
        <r>
          <rPr>
            <sz val="10"/>
            <rFont val="Arial"/>
          </rPr>
          <t>The mission will demonstrate the operation of autonomous instrument processing, downlink operations, and ground station operations to validate a reduction in data product downlink.</t>
        </r>
      </text>
    </comment>
    <comment ref="B25" authorId="0">
      <text>
        <r>
          <rPr>
            <sz val="10"/>
            <rFont val="Arial"/>
          </rPr>
          <t>The mission will demonstrate the operation of autonomous instrument processing, downlink operations, and ground station operations to validate a reduction in data product downlink.</t>
        </r>
      </text>
    </comment>
    <comment ref="B26" authorId="0">
      <text>
        <r>
          <rPr>
            <sz val="10"/>
            <rFont val="Arial"/>
          </rPr>
          <t>The mission will demonstrate the operation of autonomous instrument processing, downlink operations, and ground station operations to validate a reduction in data product downlink.</t>
        </r>
      </text>
    </comment>
    <comment ref="B27" authorId="0">
      <text>
        <r>
          <rPr>
            <sz val="10"/>
            <rFont val="Arial"/>
          </rPr>
          <t>The mission will demonstrate the operation of autonomous instrument processing, downlink operations, and ground station operations to validate a reduction in data product downlink.</t>
        </r>
      </text>
    </comment>
    <comment ref="B28" authorId="0">
      <text>
        <r>
          <rPr>
            <sz val="10"/>
            <rFont val="Arial"/>
          </rPr>
          <t>The mission will demonstrate the operation of autonomous instrument processing, downlink operations, and ground station operations to validate a reduction in data product downlink.</t>
        </r>
      </text>
    </comment>
    <comment ref="B30" authorId="0">
      <text>
        <r>
          <rPr>
            <sz val="10"/>
            <rFont val="Arial"/>
          </rPr>
          <t>To obtain data on tether performance, survivability, and dynamics.
	-Miranda Straub</t>
        </r>
      </text>
    </comment>
    <comment ref="B31" author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32" author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3" authorId="0">
      <text>
        <r>
          <rPr>
            <sz val="10"/>
            <rFont val="Arial"/>
          </rPr>
          <t>The mission objective is to assess the spatial scale and spatial temporal ambiguity of magnetospheric microbursts in the Van Allen radiation belts</t>
        </r>
      </text>
    </comment>
    <comment ref="N33" authorId="0">
      <text>
        <r>
          <rPr>
            <sz val="10"/>
            <rFont val="Arial"/>
          </rPr>
          <t>The primary payload was launched into a Sun-synchronous near-circular orbit, altitude of ~1075 km x 1089 km, inclination of 123º</t>
        </r>
      </text>
    </comment>
    <comment ref="B34" authorId="0">
      <text>
        <r>
          <rPr>
            <sz val="10"/>
            <rFont val="Arial"/>
          </rPr>
          <t>The mission objective is to assess the spatial scale and spatial temporal ambiguity of magnetospheric microbursts in the Van Allen radiation belts</t>
        </r>
      </text>
    </comment>
    <comment ref="N34" authorId="0">
      <text>
        <r>
          <rPr>
            <sz val="10"/>
            <rFont val="Arial"/>
          </rPr>
          <t>The primary payload was launched into a Sun-synchronous near-circular orbit, altitude of ~1075 km x 1089 km, inclination of 123º</t>
        </r>
      </text>
    </comment>
    <comment ref="B35" authorId="0">
      <text>
        <r>
          <rPr>
            <sz val="10"/>
            <rFont val="Arial"/>
          </rPr>
          <t>To study the use of a microbolometer array in LEO (Low Earth Orbit) for taking infrared images of propulsion system plumes as well as Earth's atmospheric and oceanic conditions.
	-Miranda Straub</t>
        </r>
      </text>
    </comment>
    <comment ref="B37" authorId="0">
      <text>
        <r>
          <rPr>
            <sz val="10"/>
            <rFont val="Arial"/>
          </rPr>
          <t>To track the location cargo containers on a global scale
	-Miranda Straub</t>
        </r>
      </text>
    </comment>
    <comment ref="B38" authorId="0">
      <text>
        <r>
          <rPr>
            <sz val="10"/>
            <rFont val="Arial"/>
          </rPr>
          <t>SporeSat’s space biology science experiment will investigate the effect of gravity on the reproductive spores of the fern, Ceratopteris richardii.</t>
        </r>
      </text>
    </comment>
    <comment ref="C3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text>
        <r>
          <rPr>
            <sz val="10"/>
            <rFont val="Arial"/>
          </rPr>
          <t>Near-circular orbit, 
altitude of ~400 km of the ISS, 
inclination =51.6</t>
        </r>
      </text>
    </comment>
    <comment ref="S38" authorId="0">
      <text>
        <r>
          <rPr>
            <sz val="10"/>
            <rFont val="Arial"/>
          </rPr>
          <t>The satellite attitude is controlled by permanent magnets and hysteresis rods that dampen the rotational energy.</t>
        </r>
      </text>
    </comment>
    <comment ref="V38"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2" author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43" authorId="0">
      <text>
        <r>
          <rPr>
            <sz val="10"/>
            <rFont val="Arial"/>
          </rPr>
          <t xml:space="preserve">The Trailblazer mission has two key goals. The first is a proof-of-concept for SPA and the second is the flight of a series of space weather experiments. </t>
        </r>
      </text>
    </comment>
    <comment ref="N43" authorId="0">
      <text>
        <r>
          <rPr>
            <sz val="10"/>
            <rFont val="Arial"/>
          </rPr>
          <t>Near-circular orbit, altitude = 500 km, inclination = 40.5º</t>
        </r>
      </text>
    </comment>
    <comment ref="B44" authorId="0">
      <text>
        <r>
          <rPr>
            <sz val="10"/>
            <rFont val="Arial"/>
          </rPr>
          <t>To demonstrate technology needed to measure the absolute imbalance in the Earth's radiation budget (ERI)
	-Miranda Straub</t>
        </r>
      </text>
    </comment>
    <comment ref="B45" author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5" authorId="0">
      <text>
        <r>
          <rPr>
            <sz val="10"/>
            <rFont val="Arial"/>
          </rPr>
          <t xml:space="preserve"> Near-circular orbit, altitude of 500 km, inclination = 40.5º.</t>
        </r>
      </text>
    </comment>
    <comment ref="B46" author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46" authorId="0">
      <text>
        <r>
          <rPr>
            <sz val="10"/>
            <rFont val="Arial"/>
          </rPr>
          <t xml:space="preserve">Orbit: Sun-synchronous near-circular orbit of the primary mission, 
altitude = 824 km, 
inclination = 98.7º, 
period = 101 minutes, </t>
        </r>
      </text>
    </comment>
    <comment ref="B47" authorId="0">
      <text>
        <r>
          <rPr>
            <sz val="10"/>
            <rFont val="Arial"/>
          </rPr>
          <t>To obtain a mid resolution image to date of Earth with at least 60% land mass and a maximum of 20% cloud coverage from a single cubesat platform.
	-Miranda Straub</t>
        </r>
      </text>
    </comment>
    <comment ref="B48"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text>
        <r>
          <rPr>
            <sz val="10"/>
            <rFont val="Arial"/>
          </rPr>
          <t>KickSat reentered the atmosphere and burned up in the atmosphere on May 14, 2014 . Unfortunately, the project was not able to command the Sprite deployment in time</t>
        </r>
      </text>
    </comment>
    <comment ref="N48" authorId="0">
      <text>
        <r>
          <rPr>
            <sz val="10"/>
            <rFont val="Arial"/>
          </rPr>
          <t>Near-circular orbit
ISS altitude ~350-400 km inclination =51.6°</t>
        </r>
      </text>
    </comment>
    <comment ref="V48"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text>
        <r>
          <rPr>
            <sz val="10"/>
            <rFont val="Arial"/>
          </rPr>
          <t>To map changes in the Earth's Plasmasphere caused by Geomagnetic storms.
	-Miranda Straub</t>
        </r>
      </text>
    </comment>
    <comment ref="N49" authorId="0">
      <text>
        <r>
          <rPr>
            <sz val="10"/>
            <rFont val="Arial"/>
          </rPr>
          <t>Sun-snchronos near-circular polar orbit
altitude = 824 km
inclination = 98.7
period = 101 minutes
	-Miranda Straub</t>
        </r>
      </text>
    </comment>
    <comment ref="U49" authorId="0">
      <text>
        <r>
          <rPr>
            <sz val="10"/>
            <rFont val="Arial"/>
          </rPr>
          <t>The four EFP (Electric Field Probe) sensors each extend 5 m away 
from the spacecraft with 1 cm diameter spheres on the ends of the wire booms
	-Miranda Straub</t>
        </r>
      </text>
    </comment>
    <comment ref="B50"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50" authorId="0">
      <text>
        <r>
          <rPr>
            <sz val="10"/>
            <rFont val="Arial"/>
          </rPr>
          <t>Near-circular orbit,
altitude of ~400 km to ISS, 
inclination =51.6</t>
        </r>
      </text>
    </comment>
    <comment ref="V50"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1" authorId="0">
      <text>
        <r>
          <rPr>
            <sz val="10"/>
            <rFont val="Arial"/>
          </rPr>
          <t>To increase the precision of measurements of the Cosmic X-Ray Background (CXRB) in the 30-50 keV range.
	-Miranda Straub</t>
        </r>
      </text>
    </comment>
    <comment ref="B52" authorId="0">
      <text>
        <r>
          <rPr>
            <sz val="10"/>
            <rFont val="Arial"/>
          </rPr>
          <t>To advance the TRL (Technology Readiness Level) of CMGs (Control Moment Gyroscopes) appropriate for smallsats.
	-Miranda Straub</t>
        </r>
      </text>
    </comment>
    <comment ref="B53" authorId="0">
      <text>
        <r>
          <rPr>
            <sz val="10"/>
            <rFont val="Arial"/>
          </rPr>
          <t>To study large plasma formations in the ionosphere.
	-Miranda Straub</t>
        </r>
      </text>
    </comment>
    <comment ref="B54" authorId="0">
      <text>
        <r>
          <rPr>
            <sz val="10"/>
            <rFont val="Arial"/>
          </rPr>
          <t>To flight qualify a new radiation hardened FPGA system developed at JPL and to correct a solar panel failure on RAX-1 and continue the scientific mission.
	-Miranda Straub</t>
        </r>
      </text>
    </comment>
    <comment ref="B55" authorId="0">
      <text>
        <r>
          <rPr>
            <sz val="10"/>
            <rFont val="Arial"/>
          </rPr>
          <t>To develop the prototype technologies for a triple CubeSat that will be self propelled (chemical rockets, or ion drive) from a geosynchronous piggy-back launch to the moon.
	-Miranda Straub</t>
        </r>
      </text>
    </comment>
    <comment ref="B56" authorId="0">
      <text>
        <r>
          <rPr>
            <sz val="10"/>
            <rFont val="Arial"/>
          </rPr>
          <t xml:space="preserve">The objective of the science mission is to address fundamental questions pertaining to the relationship between solar flares and energetic particles.
</t>
        </r>
      </text>
    </comment>
    <comment ref="N56" authorId="0">
      <text>
        <r>
          <rPr>
            <sz val="10"/>
            <rFont val="Arial"/>
          </rPr>
          <t>Elliptical orbit of 790x490 km
inclination = 65</t>
        </r>
      </text>
    </comment>
    <comment ref="S56"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6"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7" authorId="0">
      <text>
        <r>
          <rPr>
            <sz val="10"/>
            <rFont val="Arial"/>
          </rPr>
          <t>Persistent Telemetry Monitoring, Tracking &amp; Control Using Low Earth Orbit Satcom
	-Miranda Straub</t>
        </r>
      </text>
    </comment>
    <comment ref="B58" authorId="0">
      <text>
        <r>
          <rPr>
            <sz val="10"/>
            <rFont val="Arial"/>
          </rPr>
          <t>The mission will demonstrate the operation of autonomous instrument processing, downlink operations, and ground station operations to validate a reduction in data product downlink.</t>
        </r>
      </text>
    </comment>
    <comment ref="N58" authorId="0">
      <text>
        <r>
          <rPr>
            <sz val="10"/>
            <rFont val="Arial"/>
          </rPr>
          <t>Perigee: 452.7 km 
Apogee: 749.2 km 
Inclination: 101.7 ° 
Period: 96.6 minutes 
Semi major axis: 6971 km
	-Miranda Straub</t>
        </r>
      </text>
    </comment>
    <comment ref="B59" authorId="0">
      <text>
        <r>
          <rPr>
            <sz val="10"/>
            <rFont val="Arial"/>
          </rPr>
          <t>The mission will demonstrate the operation of autonomous instrument processing, downlink operations, and ground station operations to validate a reduction in data product downlink.</t>
        </r>
      </text>
    </comment>
    <comment ref="V59" authorId="0">
      <text>
        <r>
          <rPr>
            <sz val="10"/>
            <rFont val="Arial"/>
          </rPr>
          <t>1) http://digitalcommons.usu.edu/cgi/viewcontent.cgi?article=1325&amp;context=smallsat
	-Miranda Straub</t>
        </r>
      </text>
    </comment>
    <comment ref="B71" authorId="0">
      <text>
        <r>
          <rPr>
            <sz val="10"/>
            <rFont val="Arial"/>
          </rPr>
          <t>ARAPAIMA stands for Application for RSO Automated Proximity Analysis and IMAging. This nanosatellite aims to conduct 3D, visual and IR imaging of resident space objects (RSOs) of interest
	-Miranda Straub</t>
        </r>
      </text>
    </comment>
    <comment ref="B73" authorId="0">
      <text>
        <r>
          <rPr>
            <sz val="10"/>
            <rFont val="Arial"/>
          </rPr>
          <t>The goal of the ISARA mission is to increase the amount of data that a tiny satellite can transmit by turning its solar array into a reflector for the satellite’s communications antenna.
	-Miranda Straub</t>
        </r>
      </text>
    </comment>
    <comment ref="B74" authorId="0">
      <text>
        <r>
          <rPr>
            <sz val="10"/>
            <rFont val="Arial"/>
          </rPr>
          <t>To validate detector technology for the Panchromatic Fourier Transform Spectrometer (PanFTS) which is an imaging FTS designed to operate in Geostationary orbit.
	-Miranda Straub</t>
        </r>
      </text>
    </comment>
    <comment ref="B75" authorId="0">
      <text>
        <r>
          <rPr>
            <sz val="10"/>
            <rFont val="Arial"/>
          </rPr>
          <t>A pathfinder mission concept for space-based radio detection of ultra-high en-ergy cosmic rays (UHECRs).
	-Miranda Straub</t>
        </r>
      </text>
    </comment>
    <comment ref="V75" authorId="0">
      <text>
        <r>
          <rPr>
            <sz val="10"/>
            <rFont val="Arial"/>
          </rPr>
          <t>http://mstl.atl.calpoly.edu/~bklofas/Presentations/DevelopersWorkshop2013/Freeman_JPL_Does_CubeSats.pdf
	-Miranda Straub</t>
        </r>
      </text>
    </comment>
    <comment ref="B77" authorId="0">
      <text>
        <r>
          <rPr>
            <sz val="10"/>
            <rFont val="Arial"/>
          </rPr>
          <t>"To use optical imaging payloads that will demonstrate the main 
elements of a new concept for tracking orbiting space debris."
	-Miranda Straub</t>
        </r>
      </text>
    </comment>
    <comment ref="B78" authorId="0">
      <text>
        <r>
          <rPr>
            <sz val="10"/>
            <rFont val="Arial"/>
          </rPr>
          <t>Qquipped with optical imaging payloads to demonstrate the main elements of a new concept for tracking orbiting space debris.
	-Miranda Straub</t>
        </r>
      </text>
    </comment>
    <comment ref="B79" authorId="0">
      <text>
        <r>
          <rPr>
            <sz val="10"/>
            <rFont val="Arial"/>
          </rPr>
          <t>To develop a rapid-response satellite capability to enable many different mission types.
	-Miranda Straub</t>
        </r>
      </text>
    </comment>
    <comment ref="B81" authorId="0">
      <text>
        <r>
          <rPr>
            <sz val="10"/>
            <rFont val="Arial"/>
          </rPr>
          <t>To provide observations of hurricane dynamics and severe storms.
	-Miranda Straub</t>
        </r>
      </text>
    </comment>
    <comment ref="B82" author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85" author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I88" authorId="0">
      <text>
        <r>
          <rPr>
            <sz val="10"/>
            <rFont val="Arial"/>
          </rPr>
          <t>http://forum.nasaspaceflight.com/index.php?topic=8184.720
	-Miranda Straub</t>
        </r>
      </text>
    </comment>
    <comment ref="B89" author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92" authorId="0">
      <text>
        <r>
          <rPr>
            <sz val="10"/>
            <rFont val="Arial"/>
          </rPr>
          <t>To send digital imagery of the Earth and space via its camera back to Earth as well as information regarding the satellite's health
	-Miranda Straub</t>
        </r>
      </text>
    </comment>
    <comment ref="B93" authorId="0">
      <text>
        <r>
          <rPr>
            <sz val="10"/>
            <rFont val="Arial"/>
          </rPr>
          <t>the fourth in a series of missions designed to use commercially available smartphone technology as part of a low-cost development for basic spacecraft capabilities.</t>
        </r>
      </text>
    </comment>
    <comment ref="N93" authorId="0">
      <text>
        <r>
          <rPr>
            <sz val="10"/>
            <rFont val="Arial"/>
          </rPr>
          <t>Near-circular orbit
altitude of ~400 km of the ISS 
inclination =51.6°.</t>
        </r>
      </text>
    </comment>
    <comment ref="V93"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4" author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95" author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96" authorId="0">
      <text>
        <r>
          <rPr>
            <sz val="10"/>
            <rFont val="Arial"/>
          </rPr>
          <t>To collect data that could help scientists learn how yeast adapts to a microgravity environment
	-Miranda Straub</t>
        </r>
      </text>
    </comment>
    <comment ref="B99" author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01" author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04" authorId="0">
      <text>
        <r>
          <rPr>
            <sz val="10"/>
            <rFont val="Arial"/>
          </rPr>
          <t>explore the relationship between lightning and Terrestrial Gamma Ray Flashes (TGFs).
	-Miranda Straub</t>
        </r>
      </text>
    </comment>
    <comment ref="B105" authorId="0">
      <text>
        <r>
          <rPr>
            <sz val="10"/>
            <rFont val="Arial"/>
          </rPr>
          <t>To perform cryogenic fluid management experiments.
	-Miranda Straub</t>
        </r>
      </text>
    </comment>
    <comment ref="B108" authorId="0">
      <text>
        <r>
          <rPr>
            <sz val="10"/>
            <rFont val="Arial"/>
          </rPr>
          <t>designed as a low-cost and easily replaceable imaging spacecraft that can produce tactically relevant imagery data.
	-Miranda Straub</t>
        </r>
      </text>
    </comment>
    <comment ref="B110" authorId="0">
      <text>
        <r>
          <rPr>
            <sz val="10"/>
            <rFont val="Arial"/>
          </rPr>
          <t>The main purpose of this mission is to raise or lower the orbit by several kilometres per day, to change libration state, to change orbit plane, and to actively maneuver.
	-Miranda Straub</t>
        </r>
      </text>
    </comment>
    <comment ref="B113" authorId="0">
      <text>
        <r>
          <rPr>
            <sz val="10"/>
            <rFont val="Arial"/>
          </rPr>
          <t>To demonstrate formation flying, provide stereoscopic imaging of cloud formations, and demonstrate distributed and autonomous operations.
	-Miranda Straub</t>
        </r>
      </text>
    </comment>
    <comment ref="B114" author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5" authorId="0">
      <text>
        <r>
          <rPr>
            <sz val="10"/>
            <rFont val="Arial"/>
          </rPr>
          <t>To demonstrate beyond-line-of-sight and over-the-horizon communications between ground stations located more than 1,000 miles apart
	-Miranda Straub</t>
        </r>
      </text>
    </comment>
    <comment ref="B116" authorId="0">
      <text>
        <r>
          <rPr>
            <sz val="10"/>
            <rFont val="Arial"/>
          </rPr>
          <t>To demonstrate voice and data communications through a low earth orbit satellite using military standard radios.
	-Miranda Straub</t>
        </r>
      </text>
    </comment>
    <comment ref="B117" authorId="0">
      <text>
        <r>
          <rPr>
            <sz val="10"/>
            <rFont val="Arial"/>
          </rPr>
          <t>To provide communications and data capabilities for undeserved tactical users.
	-Miranda Straub</t>
        </r>
      </text>
    </comment>
    <comment ref="B118" authorId="0">
      <text>
        <r>
          <rPr>
            <sz val="10"/>
            <rFont val="Arial"/>
          </rPr>
          <t>to develop a small experimental communications satellite constellation for the US Army Space and Missile Defense Command.
	-Miranda Straub</t>
        </r>
      </text>
    </comment>
    <comment ref="B119" author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19" authorId="0">
      <text>
        <r>
          <rPr>
            <sz val="10"/>
            <rFont val="Arial"/>
          </rPr>
          <t>Non-sun-synchronous orbit, 
low altitude of ~ 300 km apogee x 275 km perigee (due to the requirement of the primary payload)
inclination = 34.5º
period = 88.1 minutes</t>
        </r>
      </text>
    </comment>
    <comment ref="B120" authorId="0">
      <text>
        <r>
          <rPr>
            <sz val="10"/>
            <rFont val="Arial"/>
          </rPr>
          <t>The mission will demonstrate nanosatellite communication capabilities.
	-Miranda Straub</t>
        </r>
      </text>
    </comment>
    <comment ref="B121" authorId="0">
      <text>
        <r>
          <rPr>
            <sz val="10"/>
            <rFont val="Arial"/>
          </rPr>
          <t>To demonstrate voice and data communications through a low earth orbit satellite using military standard radios.
	-Miranda Straub</t>
        </r>
      </text>
    </comment>
    <comment ref="B122" authorId="0">
      <text>
        <r>
          <rPr>
            <sz val="10"/>
            <rFont val="Arial"/>
          </rPr>
          <t>Argus’ mission is to improve the ability to model the effects of space radiation on modern electronics.
	-Miranda Straub</t>
        </r>
      </text>
    </comment>
    <comment ref="B125" author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26" authorId="0">
      <text>
        <r>
          <rPr>
            <sz val="10"/>
            <rFont val="Arial"/>
          </rPr>
          <t>To test a novel dual-GPS system (DRAGON) provided by Johnson Space Center
	-Miranda Straub</t>
        </r>
      </text>
    </comment>
    <comment ref="B130" author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134" author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137" authorId="0">
      <text>
        <r>
          <rPr>
            <sz val="10"/>
            <rFont val="Arial"/>
          </rPr>
          <t>To demonstrate that sunlight alone can propel a spacecraft in Earth orbit.
	-Miranda Straub</t>
        </r>
      </text>
    </comment>
    <comment ref="B139" authorId="0">
      <text>
        <r>
          <rPr>
            <sz val="10"/>
            <rFont val="Arial"/>
          </rPr>
          <t>To test out the theory that glints of sunlight reflecting off space debris could help determine its size, shape, mass and spin.
	-Miranda Straub</t>
        </r>
      </text>
    </comment>
    <comment ref="B140" authorId="0">
      <text>
        <r>
          <rPr>
            <sz val="10"/>
            <rFont val="Arial"/>
          </rPr>
          <t>The primary goal is to serve as a resource and educational outreach tool that will hopefully inspire other educational institutions to explore the wonders of Space.
	-Miranda Straub</t>
        </r>
      </text>
    </comment>
    <comment ref="B141" authorId="0">
      <text>
        <r>
          <rPr>
            <sz val="10"/>
            <rFont val="Arial"/>
          </rPr>
          <t>This satellite is designed as both an educational tool and a platform to facilitate rapid development of scientific and technology demonstration missions at UAF.
	-Miranda Straub</t>
        </r>
      </text>
    </comment>
    <comment ref="B142" authorId="0">
      <text>
        <r>
          <rPr>
            <sz val="10"/>
            <rFont val="Arial"/>
          </rPr>
          <t>To test a low-power beacon board developed by Rincon Research
	-Miranda Straub</t>
        </r>
      </text>
    </comment>
    <comment ref="B143" author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150" authorId="0">
      <text>
        <r>
          <rPr>
            <sz val="10"/>
            <rFont val="Arial"/>
          </rPr>
          <t>To test a set of temperature sensors to verify UH-designed thermal modeling software
	-Miranda Straub</t>
        </r>
      </text>
    </comment>
    <comment ref="B151" author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151" authorId="0">
      <text>
        <r>
          <rPr>
            <sz val="10"/>
            <rFont val="Arial"/>
          </rPr>
          <t>Near-circular orbit with an altitude of ~330 km and an inclination of 51.6</t>
        </r>
      </text>
    </comment>
    <comment ref="B152" authorId="0">
      <text>
        <r>
          <rPr>
            <sz val="10"/>
            <rFont val="Arial"/>
          </rPr>
          <t>To develop and deploy a Global Navigation Satellite Systems (GNSS) radio occulation (RO) system that will contribute to our understanding of tropical cyclogenesis.
	-Miranda Straub</t>
        </r>
      </text>
    </comment>
    <comment ref="B153" authorId="0">
      <text>
        <r>
          <rPr>
            <sz val="10"/>
            <rFont val="Arial"/>
          </rPr>
          <t>To measure low energy neutron flux in the low Earth orbit (LEO) environment in efforts to gather new science data.
	-Miranda Straub</t>
        </r>
      </text>
    </comment>
    <comment ref="B154" author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56" author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57" authorId="0">
      <text>
        <r>
          <rPr>
            <sz val="10"/>
            <rFont val="Arial"/>
          </rPr>
          <t>Design and test an innovative miniature maneuvering control system (MMCS)
	-Miranda Straub</t>
        </r>
      </text>
    </comment>
    <comment ref="B158" authorId="0">
      <text>
        <r>
          <rPr>
            <sz val="10"/>
            <rFont val="Arial"/>
          </rPr>
          <t>Built as part of program to involve school children in spaceflight
	-Miranda Straub</t>
        </r>
      </text>
    </comment>
    <comment ref="B159" authorId="0">
      <text>
        <r>
          <rPr>
            <sz val="10"/>
            <rFont val="Arial"/>
          </rPr>
          <t>To develop a cutting-edge Cubesat Communication platform for the Cubesat community to improve data gathering
	-Miranda Straub</t>
        </r>
      </text>
    </comment>
    <comment ref="B160" authorId="0">
      <text>
        <r>
          <rPr>
            <sz val="10"/>
            <rFont val="Arial"/>
          </rPr>
          <t>To gain basic knowledge and skillset of developing and launching a picosatellite to pave the way for future projects.
	-Miranda Straub</t>
        </r>
      </text>
    </comment>
    <comment ref="B161" author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2" author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65" authorId="0">
      <text>
        <r>
          <rPr>
            <sz val="10"/>
            <rFont val="Arial"/>
          </rPr>
          <t>To test a novel dual-GPS system (DRAGON) provided by Johnson Space Center
	-Miranda Straub</t>
        </r>
      </text>
    </comment>
    <comment ref="B170" author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text>
        <r>
          <rPr>
            <sz val="10"/>
            <rFont val="Arial"/>
          </rPr>
          <t>RAX is a space weather mission designed to study plasma field-aligned  irregularities in the ionosphere</t>
        </r>
      </text>
    </comment>
    <comment ref="N2" authorId="0">
      <text>
        <r>
          <rPr>
            <sz val="10"/>
            <rFont val="Arial"/>
          </rPr>
          <t>Sun-synchronous near-circular polar orbit
altitude = 824 km
inclination = 98.7
period = 101 minutes</t>
        </r>
      </text>
    </comment>
    <comment ref="O2" authorId="0">
      <text>
        <r>
          <rPr>
            <sz val="10"/>
            <rFont val="Arial"/>
          </rPr>
          <t>MSP 430 - based flight computer (developed at SRI) Instrument data processing with a PXA270 (520 MHz)
FPGA-based instrument data collection
8GB of storage</t>
        </r>
      </text>
    </comment>
    <comment ref="V2" author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text>
        <r>
          <rPr>
            <sz val="10"/>
            <rFont val="Arial"/>
          </rPr>
          <t>goal to map the geomagnetic SED (Storm Enhanced Density) plasma bulge and plume formations in Earth’s ionosphere.</t>
        </r>
      </text>
    </comment>
    <comment ref="N3" authorId="0">
      <text>
        <r>
          <rPr>
            <sz val="10"/>
            <rFont val="Arial"/>
          </rPr>
          <t>Sun-snchronos near-circular polar orbit
altitude = 824 km
inclination = 98.7
period = 101 minutes</t>
        </r>
      </text>
    </comment>
    <comment ref="U3" authorId="0">
      <text>
        <r>
          <rPr>
            <sz val="10"/>
            <rFont val="Arial"/>
          </rPr>
          <t>The four EFP (Electric Field Probe) sensors each extend 5 m away 
from the spacecraft with 1 cm diameter spheres on the ends of the wire booms</t>
        </r>
      </text>
    </comment>
    <comment ref="V3" author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text>
        <r>
          <rPr>
            <sz val="10"/>
            <rFont val="Arial"/>
          </rPr>
          <t xml:space="preserve">The objective of the science mission is to address fundamental questions pertaining to the relationship between solar flares and energetic particles.
</t>
        </r>
      </text>
    </comment>
    <comment ref="N4" authorId="0">
      <text>
        <r>
          <rPr>
            <sz val="10"/>
            <rFont val="Arial"/>
          </rPr>
          <t>Elliptical orbit of 790x490 km
inclination = 65</t>
        </r>
      </text>
    </comment>
    <comment ref="S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text>
        <r>
          <rPr>
            <sz val="10"/>
            <rFont val="Arial"/>
          </rPr>
          <t>KickSat reentered the atmosphere and burned up in the atmosphere on May 14, 2014 . Unfortunately, the project was not able to command the Sprite deployment in time</t>
        </r>
      </text>
    </comment>
    <comment ref="N7" authorId="0">
      <text>
        <r>
          <rPr>
            <sz val="10"/>
            <rFont val="Arial"/>
          </rPr>
          <t>Near-circular orbit
ISS altitude ~350-400 km inclination =51.6°</t>
        </r>
      </text>
    </comment>
    <comment ref="V7"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text>
        <r>
          <rPr>
            <sz val="10"/>
            <rFont val="Arial"/>
          </rPr>
          <t>the fourth in a series of missions designed to use commercially available smartphone technology as part of a low-cost development for basic spacecraft capabilities.</t>
        </r>
      </text>
    </comment>
    <comment ref="N8" authorId="0">
      <text>
        <r>
          <rPr>
            <sz val="10"/>
            <rFont val="Arial"/>
          </rPr>
          <t>Near-circular orbit
altitude of ~400 km of the ISS 
inclination =51.6°.</t>
        </r>
      </text>
    </comment>
    <comment ref="V8"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text>
        <r>
          <rPr>
            <sz val="10"/>
            <rFont val="Arial"/>
          </rPr>
          <t>SporeSat’s space biology science experiment will investigate the effect of gravity on the reproductive spores of the fern, Ceratopteris richardii.</t>
        </r>
      </text>
    </comment>
    <comment ref="C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text>
        <r>
          <rPr>
            <sz val="10"/>
            <rFont val="Arial"/>
          </rPr>
          <t>Near-circular orbit, 
altitude of ~400 km of the ISS, 
inclination =51.6</t>
        </r>
      </text>
    </comment>
    <comment ref="S9" authorId="0">
      <text>
        <r>
          <rPr>
            <sz val="10"/>
            <rFont val="Arial"/>
          </rPr>
          <t>The satellite attitude is controlled by permanent magnets and hysteresis rods that dampen the rotational energy.</t>
        </r>
      </text>
    </comment>
    <comment ref="V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text>
        <r>
          <rPr>
            <sz val="10"/>
            <rFont val="Arial"/>
          </rPr>
          <t>Elliptical orbit of ~780 km x 480 km,
inclination = ~65º</t>
        </r>
      </text>
    </comment>
    <comment ref="V11" author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text>
        <r>
          <rPr>
            <sz val="10"/>
            <rFont val="Arial"/>
          </rPr>
          <t>http://tyvak.com/intrepidsystemboard/</t>
        </r>
      </text>
    </comment>
    <comment ref="S12"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text>
        <r>
          <rPr>
            <sz val="10"/>
            <rFont val="Arial"/>
          </rPr>
          <t>Near-circular orbit,
altitude of ~400 km to ISS, 
inclination =51.6</t>
        </r>
      </text>
    </comment>
    <comment ref="V14"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C3" authorId="0">
      <text>
        <r>
          <rPr>
            <sz val="10"/>
            <rFont val="Arial"/>
          </rPr>
          <t>http://tyvak.com/intrepidsystemboard/</t>
        </r>
      </text>
    </comment>
  </commentList>
</comments>
</file>

<file path=xl/comments4.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text>
        <r>
          <rPr>
            <sz val="10"/>
            <rFont val="Arial"/>
          </rPr>
          <t>http://tyvak.com/intrepidsystemboard/</t>
        </r>
      </text>
    </comment>
  </commentList>
</comments>
</file>

<file path=xl/sharedStrings.xml><?xml version="1.0" encoding="utf-8"?>
<sst xmlns="http://schemas.openxmlformats.org/spreadsheetml/2006/main" count="4592" uniqueCount="4291">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</sst>
</file>

<file path=xl/styles.xml><?xml version="1.0" encoding="utf-8"?>
<styleSheet xmlns="http://schemas.openxmlformats.org/spreadsheetml/2006/main" xmlns:mc="http://schemas.openxmlformats.org/markup-compatibility/2006" xmlns:x14ac="http://schemas.microsoft.com/office/spreadsheetml/2009/9/ac" mc:Ignorable="x14ac">
  <fonts count="70"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1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90">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3" borderId="18" xfId="0" applyFont="1" applyFill="1" applyBorder="1" applyAlignment="1">
      <alignment horizontal="left" vertical="center"/>
    </xf>
    <xf numFmtId="14" fontId="64" fillId="3" borderId="18" xfId="0" applyNumberFormat="1" applyFont="1" applyFill="1" applyBorder="1" applyAlignment="1">
      <alignment horizontal="left" vertical="center"/>
    </xf>
    <xf numFmtId="0" fontId="66" fillId="3"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layout/>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0.38181818181818183</c:v>
                </c:pt>
                <c:pt idx="1">
                  <c:v>0.18181818181818182</c:v>
                </c:pt>
                <c:pt idx="2">
                  <c:v>0.16363636363636364</c:v>
                </c:pt>
                <c:pt idx="3">
                  <c:v>9.0909090909090912E-2</c:v>
                </c:pt>
                <c:pt idx="4">
                  <c:v>5.4545454545454543E-2</c:v>
                </c:pt>
                <c:pt idx="5">
                  <c:v>5.4545454545454543E-2</c:v>
                </c:pt>
                <c:pt idx="6">
                  <c:v>3.6363636363636362E-2</c:v>
                </c:pt>
                <c:pt idx="7">
                  <c:v>3.6363636363636362E-2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layout/>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layout/>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tabSelected="1" zoomScale="98" workbookViewId="0" zoomToFit="1"/>
  </sheetViews>
  <pageMargins left="0.7" right="0.7" top="0.75" bottom="0.75" header="0.3" footer="0.3"/>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workbookViewId="0">
      <pane xSplit="1" ySplit="1" topLeftCell="B2" activePane="bottomRight" state="frozen"/>
      <selection pane="topRight" activeCell="B1" sqref="B1"/>
      <selection pane="bottomLeft" activeCell="A2" sqref="A2"/>
      <selection pane="bottomRight" activeCell="P56" sqref="A1:P56"/>
    </sheetView>
  </sheetViews>
  <sheetFormatPr defaultColWidth="14.42578125" defaultRowHeight="15.75" customHeight="1" x14ac:dyDescent="0.2"/>
  <cols>
    <col min="1" max="1" width="19" style="87"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44" customWidth="1"/>
  </cols>
  <sheetData>
    <row r="1" spans="1:42" s="81" customFormat="1" ht="45" x14ac:dyDescent="0.2">
      <c r="A1" s="79"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80"/>
      <c r="X1" s="80"/>
      <c r="Y1" s="80"/>
      <c r="Z1" s="80"/>
      <c r="AA1" s="80"/>
      <c r="AB1" s="80"/>
      <c r="AC1" s="80"/>
      <c r="AD1" s="80"/>
      <c r="AE1" s="80"/>
      <c r="AF1" s="80"/>
      <c r="AG1" s="80"/>
      <c r="AH1" s="80"/>
      <c r="AI1" s="80"/>
      <c r="AJ1" s="80"/>
      <c r="AK1" s="80"/>
      <c r="AL1" s="80"/>
      <c r="AM1" s="80"/>
      <c r="AN1" s="80"/>
      <c r="AO1" s="80"/>
      <c r="AP1" s="80"/>
    </row>
    <row r="2" spans="1:42" s="60" customFormat="1" ht="15.75" customHeight="1" x14ac:dyDescent="0.2">
      <c r="A2" s="82" t="s">
        <v>1045</v>
      </c>
      <c r="B2" s="70"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70"/>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82"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
      <c r="A4" s="82"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
      <c r="A5" s="83" t="s">
        <v>1648</v>
      </c>
      <c r="B5" s="66"/>
      <c r="C5" s="66" t="s">
        <v>1649</v>
      </c>
      <c r="D5" s="66" t="s">
        <v>1650</v>
      </c>
      <c r="E5" s="66" t="s">
        <v>1651</v>
      </c>
      <c r="F5" s="66" t="s">
        <v>1652</v>
      </c>
      <c r="G5" s="72"/>
      <c r="H5" s="72">
        <v>40501</v>
      </c>
      <c r="I5" s="66" t="s">
        <v>1653</v>
      </c>
      <c r="J5" s="66" t="s">
        <v>1654</v>
      </c>
      <c r="K5" s="66" t="s">
        <v>1655</v>
      </c>
      <c r="L5" s="66"/>
      <c r="M5" s="66" t="s">
        <v>1656</v>
      </c>
      <c r="N5" s="66" t="s">
        <v>1657</v>
      </c>
      <c r="O5" s="71" t="s">
        <v>1658</v>
      </c>
      <c r="P5" s="66"/>
      <c r="Q5" s="66" t="s">
        <v>1659</v>
      </c>
      <c r="R5" s="66"/>
      <c r="S5" s="66"/>
      <c r="T5" s="66" t="s">
        <v>1660</v>
      </c>
      <c r="U5" s="66" t="s">
        <v>1661</v>
      </c>
      <c r="V5" s="73" t="s">
        <v>1662</v>
      </c>
      <c r="W5" s="3"/>
      <c r="X5" s="3"/>
      <c r="Y5" s="3"/>
      <c r="Z5" s="3"/>
      <c r="AA5" s="3"/>
      <c r="AB5" s="3"/>
      <c r="AC5" s="3"/>
      <c r="AD5" s="3"/>
      <c r="AE5" s="3"/>
      <c r="AF5" s="3"/>
      <c r="AG5" s="3"/>
      <c r="AH5" s="3"/>
      <c r="AI5" s="3"/>
      <c r="AJ5" s="3"/>
      <c r="AK5" s="3"/>
      <c r="AL5" s="3"/>
      <c r="AM5" s="3"/>
      <c r="AN5" s="3"/>
      <c r="AO5" s="3"/>
      <c r="AP5" s="3"/>
    </row>
    <row r="6" spans="1:42" ht="15.75" customHeight="1" x14ac:dyDescent="0.2">
      <c r="A6" s="82"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
      <c r="A7" s="82"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
      <c r="A8" s="82"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
      <c r="A9" s="82"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
      <c r="A10" s="82" t="s">
        <v>1243</v>
      </c>
      <c r="B10" s="70" t="s">
        <v>1244</v>
      </c>
      <c r="C10" s="63" t="s">
        <v>1245</v>
      </c>
      <c r="D10" s="62" t="s">
        <v>1246</v>
      </c>
      <c r="E10" s="62" t="s">
        <v>1247</v>
      </c>
      <c r="F10" s="62" t="s">
        <v>1248</v>
      </c>
      <c r="G10" s="64"/>
      <c r="H10" s="64">
        <v>41597</v>
      </c>
      <c r="I10" s="62" t="s">
        <v>1249</v>
      </c>
      <c r="J10" s="62" t="s">
        <v>1250</v>
      </c>
      <c r="K10" s="62"/>
      <c r="L10" s="62"/>
      <c r="M10" s="62" t="s">
        <v>1251</v>
      </c>
      <c r="N10" s="62" t="s">
        <v>1252</v>
      </c>
      <c r="O10" s="70"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5" t="s">
        <v>1761</v>
      </c>
      <c r="B11" s="70"/>
      <c r="C11" s="70" t="s">
        <v>1762</v>
      </c>
      <c r="D11" s="70" t="s">
        <v>1763</v>
      </c>
      <c r="E11" s="70"/>
      <c r="F11" s="70" t="s">
        <v>1764</v>
      </c>
      <c r="G11" s="70"/>
      <c r="H11" s="70"/>
      <c r="I11" s="70"/>
      <c r="J11" s="70"/>
      <c r="K11" s="70"/>
      <c r="L11" s="70"/>
      <c r="M11" s="70"/>
      <c r="N11" s="70"/>
      <c r="O11" s="70" t="s">
        <v>1765</v>
      </c>
      <c r="P11" s="70" t="s">
        <v>1766</v>
      </c>
      <c r="Q11" s="70" t="s">
        <v>1767</v>
      </c>
      <c r="R11" s="70" t="s">
        <v>1768</v>
      </c>
      <c r="S11" s="70" t="s">
        <v>1769</v>
      </c>
      <c r="T11" s="70" t="s">
        <v>1770</v>
      </c>
      <c r="U11" s="70" t="s">
        <v>1771</v>
      </c>
      <c r="V11" s="70"/>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82"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82"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70"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82" t="s">
        <v>512</v>
      </c>
      <c r="B14" s="70"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82"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82"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
      <c r="A17" s="82"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82" t="s">
        <v>1028</v>
      </c>
      <c r="B18" s="70"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82" t="s">
        <v>1663</v>
      </c>
      <c r="B19" s="62"/>
      <c r="C19" s="62" t="s">
        <v>1664</v>
      </c>
      <c r="D19" s="62" t="s">
        <v>1665</v>
      </c>
      <c r="E19" s="62"/>
      <c r="F19" s="62" t="s">
        <v>1666</v>
      </c>
      <c r="G19" s="62"/>
      <c r="H19" s="62"/>
      <c r="I19" s="62"/>
      <c r="J19" s="62" t="s">
        <v>1667</v>
      </c>
      <c r="K19" s="62"/>
      <c r="L19" s="62"/>
      <c r="M19" s="62" t="s">
        <v>1668</v>
      </c>
      <c r="N19" s="62"/>
      <c r="O19" s="62" t="s">
        <v>1669</v>
      </c>
      <c r="P19" s="62" t="s">
        <v>1670</v>
      </c>
      <c r="Q19" s="62" t="s">
        <v>1671</v>
      </c>
      <c r="R19" s="62" t="s">
        <v>1672</v>
      </c>
      <c r="S19" s="62" t="s">
        <v>1673</v>
      </c>
      <c r="T19" s="62" t="s">
        <v>1674</v>
      </c>
      <c r="U19" s="62"/>
      <c r="V19" s="62"/>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82" t="s">
        <v>1675</v>
      </c>
      <c r="B20" s="62" t="s">
        <v>1676</v>
      </c>
      <c r="C20" s="62" t="s">
        <v>1677</v>
      </c>
      <c r="D20" s="62" t="s">
        <v>1678</v>
      </c>
      <c r="E20" s="62" t="s">
        <v>1679</v>
      </c>
      <c r="F20" s="62" t="s">
        <v>1680</v>
      </c>
      <c r="G20" s="62" t="s">
        <v>1681</v>
      </c>
      <c r="H20" s="62" t="s">
        <v>1682</v>
      </c>
      <c r="I20" s="62" t="s">
        <v>1683</v>
      </c>
      <c r="J20" s="62" t="s">
        <v>1684</v>
      </c>
      <c r="K20" s="62" t="s">
        <v>1685</v>
      </c>
      <c r="L20" s="62" t="s">
        <v>1686</v>
      </c>
      <c r="M20" s="62" t="s">
        <v>1687</v>
      </c>
      <c r="N20" s="62" t="s">
        <v>1688</v>
      </c>
      <c r="O20" s="62" t="s">
        <v>1689</v>
      </c>
      <c r="P20" s="62" t="s">
        <v>1690</v>
      </c>
      <c r="Q20" s="62" t="s">
        <v>1691</v>
      </c>
      <c r="R20" s="62" t="s">
        <v>1692</v>
      </c>
      <c r="S20" s="62" t="s">
        <v>1693</v>
      </c>
      <c r="T20" s="62"/>
      <c r="U20" s="62"/>
      <c r="V20" s="62" t="s">
        <v>1694</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82" t="s">
        <v>1695</v>
      </c>
      <c r="B21" s="62" t="s">
        <v>1696</v>
      </c>
      <c r="C21" s="62" t="s">
        <v>1697</v>
      </c>
      <c r="D21" s="62" t="s">
        <v>1698</v>
      </c>
      <c r="E21" s="62" t="s">
        <v>1699</v>
      </c>
      <c r="F21" s="62" t="s">
        <v>1700</v>
      </c>
      <c r="G21" s="62" t="s">
        <v>1701</v>
      </c>
      <c r="H21" s="62" t="s">
        <v>1702</v>
      </c>
      <c r="I21" s="62"/>
      <c r="J21" s="62" t="s">
        <v>1703</v>
      </c>
      <c r="K21" s="62"/>
      <c r="L21" s="62" t="s">
        <v>1704</v>
      </c>
      <c r="M21" s="62" t="s">
        <v>1705</v>
      </c>
      <c r="N21" s="62" t="s">
        <v>1706</v>
      </c>
      <c r="O21" s="62" t="s">
        <v>1707</v>
      </c>
      <c r="P21" s="62" t="s">
        <v>1708</v>
      </c>
      <c r="Q21" s="62" t="s">
        <v>1709</v>
      </c>
      <c r="R21" s="62" t="s">
        <v>1710</v>
      </c>
      <c r="S21" s="62" t="s">
        <v>1711</v>
      </c>
      <c r="T21" s="62" t="s">
        <v>1712</v>
      </c>
      <c r="U21" s="62"/>
      <c r="V21" s="62" t="s">
        <v>1713</v>
      </c>
      <c r="W21" s="3"/>
      <c r="X21" s="3"/>
      <c r="Y21" s="3"/>
      <c r="Z21" s="3"/>
      <c r="AA21" s="3"/>
      <c r="AB21" s="3"/>
      <c r="AC21" s="3"/>
      <c r="AD21" s="3"/>
      <c r="AE21" s="3"/>
      <c r="AF21" s="3"/>
      <c r="AG21" s="3"/>
      <c r="AH21" s="3"/>
      <c r="AI21" s="3"/>
      <c r="AJ21" s="3"/>
      <c r="AK21" s="3"/>
      <c r="AL21" s="3"/>
      <c r="AM21" s="3"/>
      <c r="AN21" s="3"/>
      <c r="AO21" s="3"/>
      <c r="AP21" s="3"/>
    </row>
    <row r="22" spans="1:42" ht="15.75" customHeight="1" x14ac:dyDescent="0.25">
      <c r="A22" s="82" t="s">
        <v>760</v>
      </c>
      <c r="B22" s="75" t="s">
        <v>761</v>
      </c>
      <c r="C22" s="63" t="s">
        <v>762</v>
      </c>
      <c r="D22" s="62" t="s">
        <v>763</v>
      </c>
      <c r="E22" s="62" t="s">
        <v>764</v>
      </c>
      <c r="F22" s="62" t="s">
        <v>765</v>
      </c>
      <c r="G22" s="62" t="s">
        <v>766</v>
      </c>
      <c r="H22" s="64">
        <v>39067</v>
      </c>
      <c r="I22" s="62" t="s">
        <v>767</v>
      </c>
      <c r="J22" s="62" t="s">
        <v>768</v>
      </c>
      <c r="K22" s="62"/>
      <c r="L22" s="62"/>
      <c r="M22" s="62"/>
      <c r="N22" s="62" t="s">
        <v>769</v>
      </c>
      <c r="O22" s="62" t="s">
        <v>4280</v>
      </c>
      <c r="P22" s="62" t="s">
        <v>771</v>
      </c>
      <c r="Q22" s="62" t="s">
        <v>772</v>
      </c>
      <c r="R22" s="62"/>
      <c r="S22" s="62" t="s">
        <v>773</v>
      </c>
      <c r="T22" s="62" t="s">
        <v>774</v>
      </c>
      <c r="U22" s="62"/>
      <c r="V22" s="65" t="s">
        <v>775</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82" t="s">
        <v>73</v>
      </c>
      <c r="B23" s="62" t="s">
        <v>74</v>
      </c>
      <c r="C23" s="63" t="s">
        <v>75</v>
      </c>
      <c r="D23" s="62" t="s">
        <v>76</v>
      </c>
      <c r="E23" s="62" t="s">
        <v>77</v>
      </c>
      <c r="F23" s="62" t="s">
        <v>78</v>
      </c>
      <c r="G23" s="64"/>
      <c r="H23" s="64">
        <v>38924</v>
      </c>
      <c r="I23" s="62" t="s">
        <v>79</v>
      </c>
      <c r="J23" s="62" t="s">
        <v>80</v>
      </c>
      <c r="K23" s="62"/>
      <c r="L23" s="62" t="s">
        <v>81</v>
      </c>
      <c r="M23" s="62"/>
      <c r="N23" s="62"/>
      <c r="O23" s="62" t="s">
        <v>4280</v>
      </c>
      <c r="P23" s="62"/>
      <c r="Q23" s="62" t="s">
        <v>82</v>
      </c>
      <c r="R23" s="62" t="s">
        <v>83</v>
      </c>
      <c r="S23" s="62" t="s">
        <v>84</v>
      </c>
      <c r="T23" s="62" t="s">
        <v>85</v>
      </c>
      <c r="U23" s="62"/>
      <c r="V23" s="65" t="s">
        <v>86</v>
      </c>
      <c r="W23" s="3"/>
      <c r="X23" s="3"/>
      <c r="Y23" s="3"/>
      <c r="Z23" s="3"/>
      <c r="AA23" s="3"/>
      <c r="AB23" s="3"/>
      <c r="AC23" s="3"/>
      <c r="AD23" s="3"/>
      <c r="AE23" s="3"/>
      <c r="AF23" s="3"/>
      <c r="AG23" s="3"/>
      <c r="AH23" s="3"/>
      <c r="AI23" s="3"/>
      <c r="AJ23" s="3"/>
      <c r="AK23" s="3"/>
      <c r="AL23" s="3"/>
      <c r="AM23" s="3"/>
      <c r="AN23" s="3"/>
      <c r="AO23" s="3"/>
      <c r="AP23" s="3"/>
    </row>
    <row r="24" spans="1:42" ht="15.75" customHeight="1" x14ac:dyDescent="0.2">
      <c r="A24" s="82" t="s">
        <v>87</v>
      </c>
      <c r="B24" s="62" t="s">
        <v>88</v>
      </c>
      <c r="C24" s="63" t="s">
        <v>89</v>
      </c>
      <c r="D24" s="62" t="s">
        <v>90</v>
      </c>
      <c r="E24" s="62" t="s">
        <v>91</v>
      </c>
      <c r="F24" s="62" t="s">
        <v>92</v>
      </c>
      <c r="G24" s="64"/>
      <c r="H24" s="64">
        <v>38924</v>
      </c>
      <c r="I24" s="62" t="s">
        <v>93</v>
      </c>
      <c r="J24" s="62" t="s">
        <v>94</v>
      </c>
      <c r="K24" s="62"/>
      <c r="L24" s="62" t="s">
        <v>95</v>
      </c>
      <c r="M24" s="62"/>
      <c r="N24" s="62"/>
      <c r="O24" s="62" t="s">
        <v>4280</v>
      </c>
      <c r="P24" s="62"/>
      <c r="Q24" s="62" t="s">
        <v>96</v>
      </c>
      <c r="R24" s="62" t="s">
        <v>97</v>
      </c>
      <c r="S24" s="62" t="s">
        <v>98</v>
      </c>
      <c r="T24" s="62" t="s">
        <v>99</v>
      </c>
      <c r="U24" s="62"/>
      <c r="V24" s="65" t="s">
        <v>100</v>
      </c>
      <c r="W24" s="4"/>
      <c r="X24" s="4"/>
      <c r="Y24" s="4"/>
      <c r="Z24" s="4"/>
      <c r="AA24" s="4"/>
      <c r="AB24" s="4"/>
      <c r="AC24" s="4"/>
      <c r="AD24" s="4"/>
      <c r="AE24" s="4"/>
      <c r="AF24" s="4"/>
      <c r="AG24" s="4"/>
      <c r="AH24" s="4"/>
      <c r="AI24" s="4"/>
      <c r="AJ24" s="4"/>
      <c r="AK24" s="4"/>
      <c r="AL24" s="4"/>
      <c r="AM24" s="4"/>
      <c r="AN24" s="4"/>
      <c r="AO24" s="4"/>
      <c r="AP24" s="4"/>
    </row>
    <row r="25" spans="1:42" ht="15.75" customHeight="1" x14ac:dyDescent="0.2">
      <c r="A25" s="82"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82"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2">
      <c r="A27" s="82" t="s">
        <v>129</v>
      </c>
      <c r="B27" s="62" t="s">
        <v>130</v>
      </c>
      <c r="C27" s="63" t="s">
        <v>131</v>
      </c>
      <c r="D27" s="62" t="s">
        <v>132</v>
      </c>
      <c r="E27" s="62" t="s">
        <v>133</v>
      </c>
      <c r="F27" s="62" t="s">
        <v>134</v>
      </c>
      <c r="G27" s="64"/>
      <c r="H27" s="64">
        <v>39952</v>
      </c>
      <c r="I27" s="62" t="s">
        <v>135</v>
      </c>
      <c r="J27" s="62" t="s">
        <v>136</v>
      </c>
      <c r="K27" s="62"/>
      <c r="L27" s="62" t="s">
        <v>137</v>
      </c>
      <c r="M27" s="62"/>
      <c r="N27" s="62"/>
      <c r="O27" s="62" t="s">
        <v>4280</v>
      </c>
      <c r="P27" s="62"/>
      <c r="Q27" s="62" t="s">
        <v>138</v>
      </c>
      <c r="R27" s="62" t="s">
        <v>139</v>
      </c>
      <c r="S27" s="62" t="s">
        <v>140</v>
      </c>
      <c r="T27" s="62" t="s">
        <v>141</v>
      </c>
      <c r="U27" s="62"/>
      <c r="V27" s="65" t="s">
        <v>142</v>
      </c>
      <c r="W27" s="3"/>
      <c r="X27" s="3"/>
      <c r="Y27" s="3"/>
      <c r="Z27" s="3"/>
      <c r="AA27" s="3"/>
      <c r="AB27" s="3"/>
      <c r="AC27" s="3"/>
      <c r="AD27" s="3"/>
      <c r="AE27" s="3"/>
      <c r="AF27" s="3"/>
      <c r="AG27" s="3"/>
      <c r="AH27" s="3"/>
      <c r="AI27" s="3"/>
      <c r="AJ27" s="3"/>
      <c r="AK27" s="3"/>
      <c r="AL27" s="3"/>
      <c r="AM27" s="3"/>
      <c r="AN27" s="3"/>
      <c r="AO27" s="3"/>
      <c r="AP27" s="3"/>
    </row>
    <row r="28" spans="1:42" ht="15.75" customHeight="1" x14ac:dyDescent="0.2">
      <c r="A28" s="82" t="s">
        <v>143</v>
      </c>
      <c r="B28" s="62" t="s">
        <v>144</v>
      </c>
      <c r="C28" s="63" t="s">
        <v>145</v>
      </c>
      <c r="D28" s="62" t="s">
        <v>146</v>
      </c>
      <c r="E28" s="62" t="s">
        <v>147</v>
      </c>
      <c r="F28" s="62" t="s">
        <v>148</v>
      </c>
      <c r="G28" s="64"/>
      <c r="H28" s="64">
        <v>41165</v>
      </c>
      <c r="I28" s="62" t="s">
        <v>149</v>
      </c>
      <c r="J28" s="62" t="s">
        <v>150</v>
      </c>
      <c r="K28" s="62" t="s">
        <v>151</v>
      </c>
      <c r="L28" s="62" t="s">
        <v>152</v>
      </c>
      <c r="M28" s="62" t="s">
        <v>153</v>
      </c>
      <c r="N28" s="62" t="s">
        <v>154</v>
      </c>
      <c r="O28" s="62" t="s">
        <v>4280</v>
      </c>
      <c r="P28" s="62"/>
      <c r="Q28" s="62" t="s">
        <v>155</v>
      </c>
      <c r="R28" s="62" t="s">
        <v>156</v>
      </c>
      <c r="S28" s="62" t="s">
        <v>157</v>
      </c>
      <c r="T28" s="62" t="s">
        <v>158</v>
      </c>
      <c r="U28" s="62"/>
      <c r="V28" s="65" t="s">
        <v>159</v>
      </c>
      <c r="W28" s="3"/>
      <c r="X28" s="3"/>
      <c r="Y28" s="3"/>
      <c r="Z28" s="3"/>
      <c r="AA28" s="3"/>
      <c r="AB28" s="3"/>
      <c r="AC28" s="3"/>
      <c r="AD28" s="3"/>
      <c r="AE28" s="3"/>
      <c r="AF28" s="3"/>
      <c r="AG28" s="3"/>
      <c r="AH28" s="3"/>
      <c r="AI28" s="3"/>
      <c r="AJ28" s="3"/>
      <c r="AK28" s="3"/>
      <c r="AL28" s="3"/>
      <c r="AM28" s="3"/>
      <c r="AN28" s="3"/>
      <c r="AO28" s="3"/>
      <c r="AP28" s="3"/>
    </row>
    <row r="29" spans="1:42" ht="15.75" customHeight="1" x14ac:dyDescent="0.2">
      <c r="A29" s="82" t="s">
        <v>195</v>
      </c>
      <c r="B29" s="62" t="s">
        <v>196</v>
      </c>
      <c r="C29" s="62" t="s">
        <v>197</v>
      </c>
      <c r="D29" s="62" t="s">
        <v>198</v>
      </c>
      <c r="E29" s="62" t="s">
        <v>199</v>
      </c>
      <c r="F29" s="62" t="s">
        <v>200</v>
      </c>
      <c r="G29" s="64"/>
      <c r="H29" s="64"/>
      <c r="I29" s="62"/>
      <c r="J29" s="62" t="s">
        <v>201</v>
      </c>
      <c r="K29" s="62"/>
      <c r="L29" s="62"/>
      <c r="M29" s="62"/>
      <c r="N29" s="62"/>
      <c r="O29" s="62" t="s">
        <v>4280</v>
      </c>
      <c r="P29" s="62"/>
      <c r="Q29" s="62" t="s">
        <v>202</v>
      </c>
      <c r="R29" s="62" t="s">
        <v>203</v>
      </c>
      <c r="S29" s="62" t="s">
        <v>204</v>
      </c>
      <c r="T29" s="62" t="s">
        <v>205</v>
      </c>
      <c r="U29" s="62"/>
      <c r="V29" s="65" t="s">
        <v>206</v>
      </c>
      <c r="W29" s="3"/>
      <c r="X29" s="3"/>
      <c r="Y29" s="3"/>
      <c r="Z29" s="3"/>
      <c r="AA29" s="3"/>
      <c r="AB29" s="3"/>
      <c r="AC29" s="3"/>
      <c r="AD29" s="3"/>
      <c r="AE29" s="3"/>
      <c r="AF29" s="3"/>
      <c r="AG29" s="3"/>
      <c r="AH29" s="3"/>
      <c r="AI29" s="3"/>
      <c r="AJ29" s="3"/>
      <c r="AK29" s="3"/>
      <c r="AL29" s="3"/>
      <c r="AM29" s="3"/>
      <c r="AN29" s="3"/>
      <c r="AO29" s="3"/>
      <c r="AP29" s="3"/>
    </row>
    <row r="30" spans="1:42" ht="15.75" customHeight="1" x14ac:dyDescent="0.25">
      <c r="A30" s="82" t="s">
        <v>1070</v>
      </c>
      <c r="B30" s="63" t="s">
        <v>1071</v>
      </c>
      <c r="C30" s="63" t="s">
        <v>1072</v>
      </c>
      <c r="D30" s="62" t="s">
        <v>1073</v>
      </c>
      <c r="E30" s="62" t="s">
        <v>1074</v>
      </c>
      <c r="F30" s="62" t="s">
        <v>1075</v>
      </c>
      <c r="G30" s="64"/>
      <c r="H30" s="64">
        <v>39189</v>
      </c>
      <c r="I30" s="62" t="s">
        <v>1076</v>
      </c>
      <c r="J30" s="62" t="s">
        <v>1077</v>
      </c>
      <c r="K30" s="62"/>
      <c r="L30" s="62" t="s">
        <v>1078</v>
      </c>
      <c r="M30" s="75" t="s">
        <v>1079</v>
      </c>
      <c r="N30" s="70" t="s">
        <v>1080</v>
      </c>
      <c r="O30" s="62" t="s">
        <v>4280</v>
      </c>
      <c r="P30" s="62"/>
      <c r="Q30" s="62"/>
      <c r="R30" s="62"/>
      <c r="S30" s="62"/>
      <c r="T30" s="62" t="s">
        <v>1081</v>
      </c>
      <c r="U30" s="62"/>
      <c r="V30" s="65" t="s">
        <v>1082</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82"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6" t="s">
        <v>1181</v>
      </c>
      <c r="R31" s="76" t="s">
        <v>1182</v>
      </c>
      <c r="S31" s="76"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5">
      <c r="A32" s="82" t="s">
        <v>1721</v>
      </c>
      <c r="B32" s="75"/>
      <c r="C32" s="62" t="s">
        <v>1722</v>
      </c>
      <c r="D32" s="62" t="s">
        <v>1723</v>
      </c>
      <c r="E32" s="62" t="s">
        <v>1724</v>
      </c>
      <c r="F32" s="62" t="s">
        <v>1725</v>
      </c>
      <c r="G32" s="64"/>
      <c r="H32" s="64">
        <v>40732</v>
      </c>
      <c r="I32" s="62" t="s">
        <v>1726</v>
      </c>
      <c r="J32" s="62" t="s">
        <v>1727</v>
      </c>
      <c r="K32" s="62"/>
      <c r="L32" s="62"/>
      <c r="M32" s="62" t="s">
        <v>1728</v>
      </c>
      <c r="N32" s="62"/>
      <c r="O32" s="62" t="s">
        <v>4280</v>
      </c>
      <c r="P32" s="62" t="s">
        <v>1729</v>
      </c>
      <c r="Q32" s="76" t="s">
        <v>1730</v>
      </c>
      <c r="R32" s="76" t="s">
        <v>1731</v>
      </c>
      <c r="S32" s="76" t="s">
        <v>1732</v>
      </c>
      <c r="T32" s="62" t="s">
        <v>1733</v>
      </c>
      <c r="U32" s="62"/>
      <c r="V32" s="65" t="s">
        <v>1734</v>
      </c>
      <c r="W32" s="3"/>
      <c r="X32" s="3"/>
      <c r="Y32" s="3"/>
      <c r="Z32" s="3"/>
      <c r="AA32" s="3"/>
      <c r="AB32" s="3"/>
      <c r="AC32" s="3"/>
      <c r="AD32" s="3"/>
      <c r="AE32" s="3"/>
      <c r="AF32" s="3"/>
      <c r="AG32" s="3"/>
      <c r="AH32" s="3"/>
      <c r="AI32" s="3"/>
      <c r="AJ32" s="3"/>
      <c r="AK32" s="3"/>
      <c r="AL32" s="3"/>
      <c r="AM32" s="3"/>
      <c r="AN32" s="3"/>
      <c r="AO32" s="3"/>
      <c r="AP32" s="3"/>
    </row>
    <row r="33" spans="1:42" ht="15" x14ac:dyDescent="0.2">
      <c r="A33" s="82" t="s">
        <v>562</v>
      </c>
      <c r="B33" s="62" t="s">
        <v>563</v>
      </c>
      <c r="C33" s="62" t="s">
        <v>564</v>
      </c>
      <c r="D33" s="62" t="s">
        <v>565</v>
      </c>
      <c r="E33" s="62" t="s">
        <v>566</v>
      </c>
      <c r="F33" s="62" t="s">
        <v>567</v>
      </c>
      <c r="G33" s="64"/>
      <c r="H33" s="64">
        <v>41614</v>
      </c>
      <c r="I33" s="62" t="s">
        <v>568</v>
      </c>
      <c r="J33" s="62" t="s">
        <v>569</v>
      </c>
      <c r="K33" s="62" t="s">
        <v>570</v>
      </c>
      <c r="L33" s="62" t="s">
        <v>571</v>
      </c>
      <c r="M33" s="62" t="s">
        <v>572</v>
      </c>
      <c r="N33" s="62" t="s">
        <v>573</v>
      </c>
      <c r="O33" s="62" t="s">
        <v>4277</v>
      </c>
      <c r="P33" s="62" t="s">
        <v>574</v>
      </c>
      <c r="Q33" s="62" t="s">
        <v>575</v>
      </c>
      <c r="R33" s="62"/>
      <c r="S33" s="62" t="s">
        <v>576</v>
      </c>
      <c r="T33" s="62" t="s">
        <v>577</v>
      </c>
      <c r="U33" s="62"/>
      <c r="V33" s="65" t="s">
        <v>578</v>
      </c>
      <c r="W33" s="3"/>
      <c r="X33" s="3"/>
      <c r="Y33" s="3"/>
      <c r="Z33" s="3"/>
      <c r="AA33" s="3"/>
      <c r="AB33" s="3"/>
      <c r="AC33" s="3"/>
      <c r="AD33" s="3"/>
      <c r="AE33" s="3"/>
      <c r="AF33" s="3"/>
      <c r="AG33" s="3"/>
      <c r="AH33" s="3"/>
      <c r="AI33" s="3"/>
      <c r="AJ33" s="3"/>
      <c r="AK33" s="3"/>
      <c r="AL33" s="3"/>
      <c r="AM33" s="3"/>
      <c r="AN33" s="3"/>
      <c r="AO33" s="3"/>
      <c r="AP33" s="3"/>
    </row>
    <row r="34" spans="1:42" ht="15" x14ac:dyDescent="0.2">
      <c r="A34" s="82" t="s">
        <v>579</v>
      </c>
      <c r="B34" s="62" t="s">
        <v>580</v>
      </c>
      <c r="C34" s="62" t="s">
        <v>581</v>
      </c>
      <c r="D34" s="62" t="s">
        <v>582</v>
      </c>
      <c r="E34" s="62" t="s">
        <v>583</v>
      </c>
      <c r="F34" s="62" t="s">
        <v>584</v>
      </c>
      <c r="G34" s="64"/>
      <c r="H34" s="64">
        <v>41614</v>
      </c>
      <c r="I34" s="62" t="s">
        <v>585</v>
      </c>
      <c r="J34" s="62" t="s">
        <v>586</v>
      </c>
      <c r="K34" s="62" t="s">
        <v>587</v>
      </c>
      <c r="L34" s="62" t="s">
        <v>588</v>
      </c>
      <c r="M34" s="62" t="s">
        <v>589</v>
      </c>
      <c r="N34" s="62" t="s">
        <v>590</v>
      </c>
      <c r="O34" s="62" t="s">
        <v>4277</v>
      </c>
      <c r="P34" s="62" t="s">
        <v>591</v>
      </c>
      <c r="Q34" s="62" t="s">
        <v>592</v>
      </c>
      <c r="R34" s="62"/>
      <c r="S34" s="62" t="s">
        <v>593</v>
      </c>
      <c r="T34" s="62" t="s">
        <v>594</v>
      </c>
      <c r="U34" s="62"/>
      <c r="V34" s="65" t="s">
        <v>595</v>
      </c>
      <c r="W34" s="3"/>
      <c r="X34" s="3"/>
      <c r="Y34" s="3"/>
      <c r="Z34" s="3"/>
      <c r="AA34" s="3"/>
      <c r="AB34" s="3"/>
      <c r="AC34" s="3"/>
      <c r="AD34" s="3"/>
      <c r="AE34" s="3"/>
      <c r="AF34" s="3"/>
      <c r="AG34" s="3"/>
      <c r="AH34" s="3"/>
      <c r="AI34" s="3"/>
      <c r="AJ34" s="3"/>
      <c r="AK34" s="3"/>
      <c r="AL34" s="3"/>
      <c r="AM34" s="3"/>
      <c r="AN34" s="3"/>
      <c r="AO34" s="3"/>
      <c r="AP34" s="3"/>
    </row>
    <row r="35" spans="1:42" ht="15" x14ac:dyDescent="0.2">
      <c r="A35" s="82" t="s">
        <v>994</v>
      </c>
      <c r="B35" s="70"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82" t="s">
        <v>231</v>
      </c>
      <c r="B36" s="62" t="s">
        <v>232</v>
      </c>
      <c r="C36" s="62" t="s">
        <v>233</v>
      </c>
      <c r="D36" s="62" t="s">
        <v>234</v>
      </c>
      <c r="E36" s="62" t="s">
        <v>235</v>
      </c>
      <c r="F36" s="62" t="s">
        <v>236</v>
      </c>
      <c r="G36" s="64"/>
      <c r="H36" s="64">
        <v>40606</v>
      </c>
      <c r="I36" s="62" t="s">
        <v>237</v>
      </c>
      <c r="J36" s="62" t="s">
        <v>238</v>
      </c>
      <c r="K36" s="62"/>
      <c r="L36" s="62" t="s">
        <v>239</v>
      </c>
      <c r="M36" s="62" t="s">
        <v>240</v>
      </c>
      <c r="N36" s="62"/>
      <c r="O36" s="70" t="s">
        <v>4277</v>
      </c>
      <c r="P36" s="62"/>
      <c r="Q36" s="62" t="s">
        <v>241</v>
      </c>
      <c r="R36" s="62" t="s">
        <v>242</v>
      </c>
      <c r="S36" s="70" t="s">
        <v>243</v>
      </c>
      <c r="T36" s="62"/>
      <c r="U36" s="62"/>
      <c r="V36" s="65" t="s">
        <v>244</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82" t="s">
        <v>1624</v>
      </c>
      <c r="B37" s="62" t="s">
        <v>1625</v>
      </c>
      <c r="C37" s="62" t="s">
        <v>1626</v>
      </c>
      <c r="D37" s="62" t="s">
        <v>1627</v>
      </c>
      <c r="E37" s="62" t="s">
        <v>1628</v>
      </c>
      <c r="F37" s="62" t="s">
        <v>1629</v>
      </c>
      <c r="G37" s="64"/>
      <c r="H37" s="64">
        <v>41165</v>
      </c>
      <c r="I37" s="62" t="s">
        <v>1630</v>
      </c>
      <c r="J37" s="62" t="s">
        <v>1631</v>
      </c>
      <c r="K37" s="62"/>
      <c r="L37" s="62" t="s">
        <v>1632</v>
      </c>
      <c r="M37" s="62"/>
      <c r="N37" s="62" t="s">
        <v>1633</v>
      </c>
      <c r="O37" s="62" t="s">
        <v>4277</v>
      </c>
      <c r="P37" s="62"/>
      <c r="Q37" s="62"/>
      <c r="R37" s="62" t="s">
        <v>1634</v>
      </c>
      <c r="S37" s="62"/>
      <c r="T37" s="62"/>
      <c r="U37" s="62" t="s">
        <v>1635</v>
      </c>
      <c r="V37" s="65" t="s">
        <v>1636</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82"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5" x14ac:dyDescent="0.2">
      <c r="A39" s="85" t="s">
        <v>1745</v>
      </c>
      <c r="B39" s="70"/>
      <c r="C39" s="70" t="s">
        <v>1746</v>
      </c>
      <c r="D39" s="70" t="s">
        <v>1747</v>
      </c>
      <c r="E39" s="70" t="s">
        <v>1748</v>
      </c>
      <c r="F39" s="70" t="s">
        <v>1749</v>
      </c>
      <c r="G39" s="70" t="s">
        <v>1750</v>
      </c>
      <c r="H39" s="62">
        <v>2015</v>
      </c>
      <c r="I39" s="70" t="s">
        <v>1751</v>
      </c>
      <c r="J39" s="70" t="s">
        <v>1752</v>
      </c>
      <c r="K39" s="70" t="s">
        <v>1753</v>
      </c>
      <c r="L39" s="70"/>
      <c r="M39" s="70"/>
      <c r="N39" s="70"/>
      <c r="O39" s="70" t="s">
        <v>4279</v>
      </c>
      <c r="P39" s="70" t="s">
        <v>1754</v>
      </c>
      <c r="Q39" s="70" t="s">
        <v>1755</v>
      </c>
      <c r="R39" s="70" t="s">
        <v>1756</v>
      </c>
      <c r="S39" s="70" t="s">
        <v>1757</v>
      </c>
      <c r="T39" s="70" t="s">
        <v>1758</v>
      </c>
      <c r="U39" s="70" t="s">
        <v>1759</v>
      </c>
      <c r="V39" s="78" t="s">
        <v>1760</v>
      </c>
      <c r="W39" s="4"/>
      <c r="X39" s="4"/>
      <c r="Y39" s="4"/>
      <c r="Z39" s="4"/>
      <c r="AA39" s="4"/>
      <c r="AB39" s="4"/>
      <c r="AC39" s="4"/>
      <c r="AD39" s="4"/>
      <c r="AE39" s="4"/>
      <c r="AF39" s="4"/>
      <c r="AG39" s="4"/>
      <c r="AH39" s="4"/>
      <c r="AI39" s="4"/>
      <c r="AJ39" s="4"/>
      <c r="AK39" s="4"/>
      <c r="AL39" s="4"/>
      <c r="AM39" s="4"/>
      <c r="AN39" s="4"/>
      <c r="AO39" s="4"/>
      <c r="AP39" s="4"/>
    </row>
    <row r="40" spans="1:42" ht="15" x14ac:dyDescent="0.2">
      <c r="A40" s="85" t="s">
        <v>1772</v>
      </c>
      <c r="B40" s="70"/>
      <c r="C40" s="70" t="s">
        <v>1773</v>
      </c>
      <c r="D40" s="70"/>
      <c r="E40" s="70"/>
      <c r="F40" s="70" t="s">
        <v>1774</v>
      </c>
      <c r="G40" s="70"/>
      <c r="H40" s="70"/>
      <c r="I40" s="70"/>
      <c r="J40" s="70"/>
      <c r="K40" s="70"/>
      <c r="L40" s="70"/>
      <c r="M40" s="70"/>
      <c r="N40" s="70"/>
      <c r="O40" s="70" t="s">
        <v>4279</v>
      </c>
      <c r="P40" s="70" t="s">
        <v>1775</v>
      </c>
      <c r="Q40" s="70" t="s">
        <v>1776</v>
      </c>
      <c r="R40" s="70" t="s">
        <v>1777</v>
      </c>
      <c r="S40" s="70" t="s">
        <v>1778</v>
      </c>
      <c r="T40" s="70" t="s">
        <v>1779</v>
      </c>
      <c r="U40" s="70" t="s">
        <v>1780</v>
      </c>
      <c r="V40" s="70"/>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82" t="s">
        <v>1781</v>
      </c>
      <c r="B41" s="75" t="s">
        <v>1782</v>
      </c>
      <c r="C41" s="62" t="s">
        <v>1783</v>
      </c>
      <c r="D41" s="62" t="s">
        <v>1784</v>
      </c>
      <c r="E41" s="62" t="s">
        <v>1785</v>
      </c>
      <c r="F41" s="62" t="s">
        <v>1786</v>
      </c>
      <c r="G41" s="64"/>
      <c r="H41" s="64">
        <v>41597</v>
      </c>
      <c r="I41" s="62" t="s">
        <v>1787</v>
      </c>
      <c r="J41" s="62" t="s">
        <v>1788</v>
      </c>
      <c r="K41" s="62"/>
      <c r="L41" s="62"/>
      <c r="M41" s="62" t="s">
        <v>1789</v>
      </c>
      <c r="N41" s="62"/>
      <c r="O41" s="70"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5" x14ac:dyDescent="0.2">
      <c r="A42" s="82" t="s">
        <v>1288</v>
      </c>
      <c r="B42" s="70" t="s">
        <v>1289</v>
      </c>
      <c r="C42" s="63" t="s">
        <v>1290</v>
      </c>
      <c r="D42" s="62" t="s">
        <v>1291</v>
      </c>
      <c r="E42" s="62" t="s">
        <v>1292</v>
      </c>
      <c r="F42" s="62" t="s">
        <v>1293</v>
      </c>
      <c r="G42" s="64"/>
      <c r="H42" s="64">
        <v>41165</v>
      </c>
      <c r="I42" s="62" t="s">
        <v>1294</v>
      </c>
      <c r="J42" s="62" t="s">
        <v>1295</v>
      </c>
      <c r="K42" s="62"/>
      <c r="L42" s="62" t="s">
        <v>1296</v>
      </c>
      <c r="M42" s="62" t="s">
        <v>1297</v>
      </c>
      <c r="N42" s="62" t="s">
        <v>1298</v>
      </c>
      <c r="O42" s="62" t="s">
        <v>4279</v>
      </c>
      <c r="P42" s="62"/>
      <c r="Q42" s="62"/>
      <c r="R42" s="62" t="s">
        <v>1299</v>
      </c>
      <c r="S42" s="62" t="s">
        <v>1300</v>
      </c>
      <c r="T42" s="62"/>
      <c r="U42" s="62"/>
      <c r="V42" s="65" t="s">
        <v>1301</v>
      </c>
      <c r="W42" s="4"/>
      <c r="X42" s="4"/>
      <c r="Y42" s="4"/>
      <c r="Z42" s="4"/>
      <c r="AA42" s="4"/>
      <c r="AB42" s="4"/>
      <c r="AC42" s="4"/>
      <c r="AD42" s="4"/>
      <c r="AE42" s="4"/>
      <c r="AF42" s="4"/>
      <c r="AG42" s="4"/>
      <c r="AH42" s="4"/>
      <c r="AI42" s="4"/>
      <c r="AJ42" s="4"/>
      <c r="AK42" s="4"/>
      <c r="AL42" s="4"/>
      <c r="AM42" s="4"/>
      <c r="AN42" s="4"/>
      <c r="AO42" s="4"/>
      <c r="AP42" s="4"/>
    </row>
    <row r="43" spans="1:42" ht="15" x14ac:dyDescent="0.2">
      <c r="A43" s="82"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5" x14ac:dyDescent="0.2">
      <c r="A44" s="82" t="s">
        <v>359</v>
      </c>
      <c r="B44" s="62" t="s">
        <v>360</v>
      </c>
      <c r="C44" s="62" t="s">
        <v>361</v>
      </c>
      <c r="D44" s="62" t="s">
        <v>362</v>
      </c>
      <c r="E44" s="62" t="s">
        <v>363</v>
      </c>
      <c r="F44" s="62" t="s">
        <v>364</v>
      </c>
      <c r="G44" s="62"/>
      <c r="H44" s="62" t="s">
        <v>365</v>
      </c>
      <c r="I44" s="62"/>
      <c r="J44" s="62" t="s">
        <v>366</v>
      </c>
      <c r="K44" s="62"/>
      <c r="L44" s="62"/>
      <c r="M44" s="62" t="s">
        <v>367</v>
      </c>
      <c r="N44" s="62"/>
      <c r="O44" s="62" t="s">
        <v>4278</v>
      </c>
      <c r="P44" s="62"/>
      <c r="Q44" s="62"/>
      <c r="R44" s="62"/>
      <c r="S44" s="62"/>
      <c r="T44" s="62"/>
      <c r="U44" s="62"/>
      <c r="V44" s="65" t="s">
        <v>368</v>
      </c>
      <c r="W44" s="3"/>
      <c r="X44" s="3"/>
      <c r="Y44" s="3"/>
      <c r="Z44" s="3"/>
      <c r="AA44" s="3"/>
      <c r="AB44" s="3"/>
      <c r="AC44" s="3"/>
      <c r="AD44" s="3"/>
      <c r="AE44" s="3"/>
      <c r="AF44" s="3"/>
      <c r="AG44" s="3"/>
      <c r="AH44" s="3"/>
      <c r="AI44" s="3"/>
      <c r="AJ44" s="3"/>
      <c r="AK44" s="3"/>
      <c r="AL44" s="3"/>
      <c r="AM44" s="3"/>
      <c r="AN44" s="3"/>
      <c r="AO44" s="3"/>
      <c r="AP44" s="3"/>
    </row>
    <row r="45" spans="1:42" ht="15" x14ac:dyDescent="0.2">
      <c r="A45" s="82" t="s">
        <v>1478</v>
      </c>
      <c r="B45" s="62" t="s">
        <v>1479</v>
      </c>
      <c r="C45" s="62" t="s">
        <v>1480</v>
      </c>
      <c r="D45" s="62" t="s">
        <v>1481</v>
      </c>
      <c r="E45" s="62" t="s">
        <v>1482</v>
      </c>
      <c r="F45" s="62" t="s">
        <v>1483</v>
      </c>
      <c r="G45" s="64"/>
      <c r="H45" s="64">
        <v>41597</v>
      </c>
      <c r="I45" s="62" t="s">
        <v>1484</v>
      </c>
      <c r="J45" s="62" t="s">
        <v>1485</v>
      </c>
      <c r="K45" s="62"/>
      <c r="L45" s="62" t="s">
        <v>1486</v>
      </c>
      <c r="M45" s="62" t="s">
        <v>1487</v>
      </c>
      <c r="N45" s="62" t="s">
        <v>1488</v>
      </c>
      <c r="O45" s="62" t="s">
        <v>4278</v>
      </c>
      <c r="P45" s="62"/>
      <c r="Q45" s="62" t="s">
        <v>1489</v>
      </c>
      <c r="R45" s="62" t="s">
        <v>1490</v>
      </c>
      <c r="S45" s="62" t="s">
        <v>1491</v>
      </c>
      <c r="T45" s="62" t="s">
        <v>1492</v>
      </c>
      <c r="U45" s="62" t="s">
        <v>1493</v>
      </c>
      <c r="V45" s="65" t="s">
        <v>1494</v>
      </c>
      <c r="W45" s="3"/>
      <c r="X45" s="3"/>
      <c r="Y45" s="3"/>
      <c r="Z45" s="3"/>
      <c r="AA45" s="3"/>
      <c r="AB45" s="3"/>
      <c r="AC45" s="3"/>
      <c r="AD45" s="3"/>
      <c r="AE45" s="3"/>
      <c r="AF45" s="3"/>
      <c r="AG45" s="3"/>
      <c r="AH45" s="3"/>
      <c r="AI45" s="3"/>
      <c r="AJ45" s="3"/>
      <c r="AK45" s="3"/>
      <c r="AL45" s="3"/>
      <c r="AM45" s="3"/>
      <c r="AN45" s="3"/>
      <c r="AO45" s="3"/>
      <c r="AP45" s="3"/>
    </row>
    <row r="46" spans="1:42" ht="15" x14ac:dyDescent="0.2">
      <c r="A46" s="82" t="s">
        <v>1585</v>
      </c>
      <c r="B46" s="62" t="s">
        <v>1586</v>
      </c>
      <c r="C46" s="62" t="s">
        <v>1587</v>
      </c>
      <c r="D46" s="62" t="s">
        <v>1588</v>
      </c>
      <c r="E46" s="62" t="s">
        <v>1589</v>
      </c>
      <c r="F46" s="62" t="s">
        <v>1590</v>
      </c>
      <c r="G46" s="64"/>
      <c r="H46" s="64">
        <v>41614</v>
      </c>
      <c r="I46" s="62" t="s">
        <v>1591</v>
      </c>
      <c r="J46" s="62" t="s">
        <v>1592</v>
      </c>
      <c r="K46" s="62"/>
      <c r="L46" s="62" t="s">
        <v>1593</v>
      </c>
      <c r="M46" s="62" t="s">
        <v>1594</v>
      </c>
      <c r="N46" s="62" t="s">
        <v>1595</v>
      </c>
      <c r="O46" s="62" t="s">
        <v>1580</v>
      </c>
      <c r="P46" s="62" t="s">
        <v>1596</v>
      </c>
      <c r="Q46" s="62" t="s">
        <v>1597</v>
      </c>
      <c r="R46" s="62"/>
      <c r="S46" s="62" t="s">
        <v>1598</v>
      </c>
      <c r="T46" s="62"/>
      <c r="U46" s="62" t="s">
        <v>1599</v>
      </c>
      <c r="V46" s="65" t="s">
        <v>1600</v>
      </c>
      <c r="W46" s="4"/>
      <c r="X46" s="4"/>
      <c r="Y46" s="4"/>
      <c r="Z46" s="4"/>
      <c r="AA46" s="4"/>
      <c r="AB46" s="4"/>
      <c r="AC46" s="4"/>
      <c r="AD46" s="4"/>
      <c r="AE46" s="4"/>
      <c r="AF46" s="4"/>
      <c r="AG46" s="4"/>
      <c r="AH46" s="4"/>
      <c r="AI46" s="4"/>
      <c r="AJ46" s="4"/>
      <c r="AK46" s="4"/>
      <c r="AL46" s="4"/>
      <c r="AM46" s="4"/>
      <c r="AN46" s="4"/>
      <c r="AO46" s="4"/>
      <c r="AP46" s="4"/>
    </row>
    <row r="47" spans="1:42" ht="15" customHeight="1" x14ac:dyDescent="0.25">
      <c r="A47" s="82" t="s">
        <v>1568</v>
      </c>
      <c r="B47" s="75" t="s">
        <v>1569</v>
      </c>
      <c r="C47" s="62" t="s">
        <v>1570</v>
      </c>
      <c r="D47" s="62" t="s">
        <v>1571</v>
      </c>
      <c r="E47" s="62" t="s">
        <v>1572</v>
      </c>
      <c r="F47" s="62" t="s">
        <v>1573</v>
      </c>
      <c r="G47" s="64"/>
      <c r="H47" s="64">
        <v>40844</v>
      </c>
      <c r="I47" s="62" t="s">
        <v>1574</v>
      </c>
      <c r="J47" s="62" t="s">
        <v>1575</v>
      </c>
      <c r="K47" s="62" t="s">
        <v>1576</v>
      </c>
      <c r="L47" s="62" t="s">
        <v>1577</v>
      </c>
      <c r="M47" s="62" t="s">
        <v>1578</v>
      </c>
      <c r="N47" s="62" t="s">
        <v>1579</v>
      </c>
      <c r="O47" s="62" t="s">
        <v>1580</v>
      </c>
      <c r="P47" s="62" t="s">
        <v>1581</v>
      </c>
      <c r="Q47" s="62" t="s">
        <v>1582</v>
      </c>
      <c r="R47" s="62"/>
      <c r="S47" s="62" t="s">
        <v>1583</v>
      </c>
      <c r="T47" s="62"/>
      <c r="U47" s="62"/>
      <c r="V47" s="65" t="s">
        <v>1584</v>
      </c>
      <c r="W47" s="4"/>
      <c r="X47" s="4"/>
      <c r="Y47" s="4"/>
      <c r="Z47" s="4"/>
      <c r="AA47" s="4"/>
      <c r="AB47" s="4"/>
      <c r="AC47" s="4"/>
      <c r="AD47" s="4"/>
      <c r="AE47" s="4"/>
      <c r="AF47" s="4"/>
      <c r="AG47" s="4"/>
      <c r="AH47" s="4"/>
      <c r="AI47" s="4"/>
      <c r="AJ47" s="4"/>
      <c r="AK47" s="4"/>
      <c r="AL47" s="4"/>
      <c r="AM47" s="4"/>
      <c r="AN47" s="4"/>
      <c r="AO47" s="4"/>
      <c r="AP47" s="4"/>
    </row>
    <row r="48" spans="1:42" ht="15" x14ac:dyDescent="0.2">
      <c r="A48" s="82"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82" t="s">
        <v>1796</v>
      </c>
      <c r="B49" s="70"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5" x14ac:dyDescent="0.2">
      <c r="A50" s="82" t="s">
        <v>380</v>
      </c>
      <c r="B50" s="62" t="s">
        <v>381</v>
      </c>
      <c r="C50" s="62" t="s">
        <v>382</v>
      </c>
      <c r="D50" s="62" t="s">
        <v>383</v>
      </c>
      <c r="E50" s="62" t="s">
        <v>384</v>
      </c>
      <c r="F50" s="62" t="s">
        <v>385</v>
      </c>
      <c r="G50" s="62" t="s">
        <v>386</v>
      </c>
      <c r="H50" s="62" t="s">
        <v>387</v>
      </c>
      <c r="I50" s="62" t="s">
        <v>388</v>
      </c>
      <c r="J50" s="62" t="s">
        <v>389</v>
      </c>
      <c r="K50" s="62"/>
      <c r="L50" s="62" t="s">
        <v>390</v>
      </c>
      <c r="M50" s="62" t="s">
        <v>391</v>
      </c>
      <c r="N50" s="62" t="s">
        <v>392</v>
      </c>
      <c r="O50" s="62" t="s">
        <v>608</v>
      </c>
      <c r="P50" s="62" t="s">
        <v>393</v>
      </c>
      <c r="Q50" s="62" t="s">
        <v>394</v>
      </c>
      <c r="R50" s="62"/>
      <c r="S50" s="62"/>
      <c r="T50" s="62"/>
      <c r="U50" s="62"/>
      <c r="V50" s="62" t="s">
        <v>395</v>
      </c>
      <c r="W50" s="3"/>
      <c r="X50" s="3"/>
      <c r="Y50" s="3"/>
      <c r="Z50" s="3"/>
      <c r="AA50" s="3"/>
      <c r="AB50" s="3"/>
      <c r="AC50" s="3"/>
      <c r="AD50" s="3"/>
      <c r="AE50" s="3"/>
      <c r="AF50" s="3"/>
      <c r="AG50" s="3"/>
      <c r="AH50" s="3"/>
      <c r="AI50" s="3"/>
      <c r="AJ50" s="3"/>
      <c r="AK50" s="3"/>
      <c r="AL50" s="3"/>
      <c r="AM50" s="3"/>
      <c r="AN50" s="3"/>
      <c r="AO50" s="3"/>
      <c r="AP50" s="3"/>
    </row>
    <row r="51" spans="1:42" ht="15" x14ac:dyDescent="0.2">
      <c r="A51" s="82" t="s">
        <v>596</v>
      </c>
      <c r="B51" s="70" t="s">
        <v>597</v>
      </c>
      <c r="C51" s="62" t="s">
        <v>598</v>
      </c>
      <c r="D51" s="62" t="s">
        <v>599</v>
      </c>
      <c r="E51" s="62" t="s">
        <v>600</v>
      </c>
      <c r="F51" s="62" t="s">
        <v>601</v>
      </c>
      <c r="G51" s="64"/>
      <c r="H51" s="64">
        <v>41165</v>
      </c>
      <c r="I51" s="62" t="s">
        <v>602</v>
      </c>
      <c r="J51" s="62" t="s">
        <v>603</v>
      </c>
      <c r="K51" s="62" t="s">
        <v>604</v>
      </c>
      <c r="L51" s="62" t="s">
        <v>605</v>
      </c>
      <c r="M51" s="62" t="s">
        <v>606</v>
      </c>
      <c r="N51" s="62" t="s">
        <v>607</v>
      </c>
      <c r="O51" s="62" t="s">
        <v>608</v>
      </c>
      <c r="P51" s="62"/>
      <c r="Q51" s="62" t="s">
        <v>609</v>
      </c>
      <c r="R51" s="62" t="s">
        <v>610</v>
      </c>
      <c r="S51" s="62" t="s">
        <v>611</v>
      </c>
      <c r="T51" s="62"/>
      <c r="U51" s="62"/>
      <c r="V51" s="65" t="s">
        <v>612</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82" t="s">
        <v>1352</v>
      </c>
      <c r="B52" s="70" t="s">
        <v>1353</v>
      </c>
      <c r="C52" s="62" t="s">
        <v>1354</v>
      </c>
      <c r="D52" s="62" t="s">
        <v>1355</v>
      </c>
      <c r="E52" s="62" t="s">
        <v>1356</v>
      </c>
      <c r="F52" s="62" t="s">
        <v>1357</v>
      </c>
      <c r="G52" s="64"/>
      <c r="H52" s="64">
        <v>41597</v>
      </c>
      <c r="I52" s="62" t="s">
        <v>1358</v>
      </c>
      <c r="J52" s="62" t="s">
        <v>1359</v>
      </c>
      <c r="K52" s="62"/>
      <c r="L52" s="62" t="s">
        <v>1360</v>
      </c>
      <c r="M52" s="62" t="s">
        <v>1361</v>
      </c>
      <c r="N52" s="62" t="s">
        <v>1362</v>
      </c>
      <c r="O52" s="62" t="s">
        <v>4275</v>
      </c>
      <c r="P52" s="62"/>
      <c r="Q52" s="62" t="s">
        <v>1363</v>
      </c>
      <c r="R52" s="62" t="s">
        <v>1364</v>
      </c>
      <c r="S52" s="62" t="s">
        <v>1365</v>
      </c>
      <c r="T52" s="62"/>
      <c r="U52" s="62"/>
      <c r="V52" s="65" t="s">
        <v>1366</v>
      </c>
      <c r="W52" s="4"/>
      <c r="X52" s="4"/>
      <c r="Y52" s="4"/>
      <c r="Z52" s="4"/>
      <c r="AA52" s="4"/>
      <c r="AB52" s="4"/>
      <c r="AC52" s="4"/>
      <c r="AD52" s="4"/>
      <c r="AE52" s="4"/>
      <c r="AF52" s="4"/>
      <c r="AG52" s="4"/>
      <c r="AH52" s="4"/>
      <c r="AI52" s="4"/>
      <c r="AJ52" s="4"/>
      <c r="AK52" s="4"/>
      <c r="AL52" s="4"/>
      <c r="AM52" s="4"/>
      <c r="AN52" s="4"/>
      <c r="AO52" s="4"/>
      <c r="AP52" s="4"/>
    </row>
    <row r="53" spans="1:42" ht="15" x14ac:dyDescent="0.2">
      <c r="A53" s="82" t="s">
        <v>1523</v>
      </c>
      <c r="B53" s="70" t="s">
        <v>1524</v>
      </c>
      <c r="C53" s="62" t="s">
        <v>1525</v>
      </c>
      <c r="D53" s="62" t="s">
        <v>1526</v>
      </c>
      <c r="E53" s="62" t="s">
        <v>1527</v>
      </c>
      <c r="F53" s="62" t="s">
        <v>1528</v>
      </c>
      <c r="G53" s="62" t="s">
        <v>1529</v>
      </c>
      <c r="H53" s="64">
        <v>40501</v>
      </c>
      <c r="I53" s="62" t="s">
        <v>1530</v>
      </c>
      <c r="J53" s="62" t="s">
        <v>1531</v>
      </c>
      <c r="K53" s="62" t="s">
        <v>1532</v>
      </c>
      <c r="L53" s="62"/>
      <c r="M53" s="62" t="s">
        <v>1533</v>
      </c>
      <c r="N53" s="62" t="s">
        <v>1534</v>
      </c>
      <c r="O53" s="62" t="s">
        <v>4275</v>
      </c>
      <c r="P53" s="62"/>
      <c r="Q53" s="62"/>
      <c r="R53" s="62" t="s">
        <v>1535</v>
      </c>
      <c r="S53" s="62" t="s">
        <v>1536</v>
      </c>
      <c r="T53" s="62" t="s">
        <v>1537</v>
      </c>
      <c r="U53" s="62"/>
      <c r="V53" s="65" t="s">
        <v>1538</v>
      </c>
      <c r="W53" s="3"/>
      <c r="X53" s="3"/>
      <c r="Y53" s="3"/>
      <c r="Z53" s="3"/>
      <c r="AA53" s="3"/>
      <c r="AB53" s="3"/>
      <c r="AC53" s="3"/>
      <c r="AD53" s="3"/>
      <c r="AE53" s="3"/>
      <c r="AF53" s="3"/>
      <c r="AG53" s="3"/>
      <c r="AH53" s="3"/>
      <c r="AI53" s="3"/>
      <c r="AJ53" s="3"/>
      <c r="AK53" s="3"/>
      <c r="AL53" s="3"/>
      <c r="AM53" s="3"/>
      <c r="AN53" s="3"/>
      <c r="AO53" s="3"/>
      <c r="AP53" s="3"/>
    </row>
    <row r="54" spans="1:42" ht="15" x14ac:dyDescent="0.2">
      <c r="A54" s="82" t="s">
        <v>1539</v>
      </c>
      <c r="B54" s="62" t="s">
        <v>1540</v>
      </c>
      <c r="C54" s="62" t="s">
        <v>1541</v>
      </c>
      <c r="D54" s="62" t="s">
        <v>1542</v>
      </c>
      <c r="E54" s="62" t="s">
        <v>1543</v>
      </c>
      <c r="F54" s="62" t="s">
        <v>1544</v>
      </c>
      <c r="G54" s="62" t="s">
        <v>1545</v>
      </c>
      <c r="H54" s="64">
        <v>40844</v>
      </c>
      <c r="I54" s="62" t="s">
        <v>1546</v>
      </c>
      <c r="J54" s="62" t="s">
        <v>1547</v>
      </c>
      <c r="K54" s="62" t="s">
        <v>1548</v>
      </c>
      <c r="L54" s="62" t="s">
        <v>1549</v>
      </c>
      <c r="M54" s="62" t="s">
        <v>1550</v>
      </c>
      <c r="N54" s="62" t="s">
        <v>1551</v>
      </c>
      <c r="O54" s="62" t="s">
        <v>4275</v>
      </c>
      <c r="P54" s="62"/>
      <c r="Q54" s="62"/>
      <c r="R54" s="62" t="s">
        <v>1552</v>
      </c>
      <c r="S54" s="62" t="s">
        <v>1553</v>
      </c>
      <c r="T54" s="62" t="s">
        <v>1554</v>
      </c>
      <c r="U54" s="62"/>
      <c r="V54" s="65" t="s">
        <v>1555</v>
      </c>
      <c r="W54" s="4"/>
      <c r="X54" s="4"/>
      <c r="Y54" s="4"/>
      <c r="Z54" s="4"/>
      <c r="AA54" s="4"/>
      <c r="AB54" s="4"/>
      <c r="AC54" s="4"/>
      <c r="AD54" s="4"/>
      <c r="AE54" s="4"/>
      <c r="AF54" s="4"/>
      <c r="AG54" s="4"/>
      <c r="AH54" s="4"/>
      <c r="AI54" s="4"/>
      <c r="AJ54" s="4"/>
      <c r="AK54" s="4"/>
      <c r="AL54" s="4"/>
      <c r="AM54" s="4"/>
      <c r="AN54" s="4"/>
      <c r="AO54" s="4"/>
      <c r="AP54" s="4"/>
    </row>
    <row r="55" spans="1:42" ht="15" x14ac:dyDescent="0.2">
      <c r="A55" s="82" t="s">
        <v>1834</v>
      </c>
      <c r="B55" s="62" t="s">
        <v>1835</v>
      </c>
      <c r="C55" s="62" t="s">
        <v>1836</v>
      </c>
      <c r="D55" s="62" t="s">
        <v>1837</v>
      </c>
      <c r="E55" s="62" t="s">
        <v>1838</v>
      </c>
      <c r="F55" s="62" t="s">
        <v>1839</v>
      </c>
      <c r="G55" s="64"/>
      <c r="H55" s="64">
        <v>41597</v>
      </c>
      <c r="I55" s="62" t="s">
        <v>1840</v>
      </c>
      <c r="J55" s="62" t="s">
        <v>1841</v>
      </c>
      <c r="K55" s="62"/>
      <c r="L55" s="62"/>
      <c r="M55" s="62" t="s">
        <v>1842</v>
      </c>
      <c r="N55" s="62"/>
      <c r="O55" s="62" t="s">
        <v>4275</v>
      </c>
      <c r="P55" s="62" t="s">
        <v>1843</v>
      </c>
      <c r="Q55" s="62"/>
      <c r="R55" s="62"/>
      <c r="S55" s="62"/>
      <c r="T55" s="62"/>
      <c r="U55" s="62"/>
      <c r="V55" s="65" t="s">
        <v>1844</v>
      </c>
      <c r="W55" s="3"/>
      <c r="X55" s="3"/>
      <c r="Y55" s="3"/>
      <c r="Z55" s="3"/>
      <c r="AA55" s="3"/>
      <c r="AB55" s="3"/>
      <c r="AC55" s="3"/>
      <c r="AD55" s="3"/>
      <c r="AE55" s="3"/>
      <c r="AF55" s="3"/>
      <c r="AG55" s="3"/>
      <c r="AH55" s="3"/>
      <c r="AI55" s="3"/>
      <c r="AJ55" s="3"/>
      <c r="AK55" s="3"/>
      <c r="AL55" s="3"/>
      <c r="AM55" s="3"/>
      <c r="AN55" s="3"/>
      <c r="AO55" s="3"/>
      <c r="AP55" s="3"/>
    </row>
    <row r="56" spans="1:42" ht="15" x14ac:dyDescent="0.2">
      <c r="A56" s="82" t="s">
        <v>1334</v>
      </c>
      <c r="B56" s="62" t="s">
        <v>1335</v>
      </c>
      <c r="C56" s="62" t="s">
        <v>1336</v>
      </c>
      <c r="D56" s="62" t="s">
        <v>1337</v>
      </c>
      <c r="E56" s="62" t="s">
        <v>1338</v>
      </c>
      <c r="F56" s="62" t="s">
        <v>1339</v>
      </c>
      <c r="G56" s="62" t="s">
        <v>1340</v>
      </c>
      <c r="H56" s="64">
        <v>41165</v>
      </c>
      <c r="I56" s="62" t="s">
        <v>1341</v>
      </c>
      <c r="J56" s="62" t="s">
        <v>1342</v>
      </c>
      <c r="K56" s="62" t="s">
        <v>1343</v>
      </c>
      <c r="L56" s="62" t="s">
        <v>1344</v>
      </c>
      <c r="M56" s="62" t="s">
        <v>1345</v>
      </c>
      <c r="N56" s="62" t="s">
        <v>1346</v>
      </c>
      <c r="O56" s="62" t="s">
        <v>4275</v>
      </c>
      <c r="P56" s="62" t="s">
        <v>1347</v>
      </c>
      <c r="Q56" s="62" t="s">
        <v>1348</v>
      </c>
      <c r="R56" s="62" t="s">
        <v>1349</v>
      </c>
      <c r="S56" s="62" t="s">
        <v>1350</v>
      </c>
      <c r="T56" s="62"/>
      <c r="U56" s="62"/>
      <c r="V56" s="62" t="s">
        <v>1351</v>
      </c>
      <c r="W56" s="3"/>
      <c r="X56" s="3"/>
      <c r="Y56" s="3"/>
      <c r="Z56" s="3"/>
      <c r="AA56" s="3"/>
      <c r="AB56" s="3"/>
      <c r="AC56" s="3"/>
      <c r="AD56" s="3"/>
      <c r="AE56" s="3"/>
      <c r="AF56" s="3"/>
      <c r="AG56" s="3"/>
      <c r="AH56" s="3"/>
      <c r="AI56" s="3"/>
      <c r="AJ56" s="3"/>
      <c r="AK56" s="3"/>
      <c r="AL56" s="3"/>
      <c r="AM56" s="3"/>
      <c r="AN56" s="3"/>
      <c r="AO56" s="3"/>
      <c r="AP56" s="3"/>
    </row>
    <row r="57" spans="1:42" ht="15" x14ac:dyDescent="0.2">
      <c r="A57" s="82" t="s">
        <v>22</v>
      </c>
      <c r="B57" s="62" t="s">
        <v>23</v>
      </c>
      <c r="C57" s="62" t="s">
        <v>24</v>
      </c>
      <c r="D57" s="62" t="s">
        <v>25</v>
      </c>
      <c r="E57" s="62" t="s">
        <v>26</v>
      </c>
      <c r="F57" s="62" t="s">
        <v>27</v>
      </c>
      <c r="G57" s="62"/>
      <c r="H57" s="62"/>
      <c r="I57" s="62"/>
      <c r="J57" s="62"/>
      <c r="K57" s="62"/>
      <c r="L57" s="62"/>
      <c r="M57" s="62" t="s">
        <v>28</v>
      </c>
      <c r="N57" s="62"/>
      <c r="O57" s="62"/>
      <c r="P57" s="62"/>
      <c r="Q57" s="62"/>
      <c r="R57" s="62"/>
      <c r="S57" s="62"/>
      <c r="T57" s="62"/>
      <c r="U57" s="62"/>
      <c r="V57" s="62"/>
      <c r="W57" s="3"/>
      <c r="X57" s="3"/>
      <c r="Y57" s="3"/>
      <c r="Z57" s="3"/>
      <c r="AA57" s="3"/>
      <c r="AB57" s="3"/>
      <c r="AC57" s="3"/>
      <c r="AD57" s="3"/>
      <c r="AE57" s="3"/>
      <c r="AF57" s="3"/>
      <c r="AG57" s="3"/>
      <c r="AH57" s="3"/>
      <c r="AI57" s="3"/>
      <c r="AJ57" s="3"/>
      <c r="AK57" s="3"/>
      <c r="AL57" s="3"/>
      <c r="AM57" s="3"/>
      <c r="AN57" s="3"/>
      <c r="AO57" s="3"/>
      <c r="AP57" s="3"/>
    </row>
    <row r="58" spans="1:42" ht="15" x14ac:dyDescent="0.2">
      <c r="A58" s="82" t="s">
        <v>29</v>
      </c>
      <c r="B58" s="62" t="s">
        <v>30</v>
      </c>
      <c r="C58" s="63" t="s">
        <v>31</v>
      </c>
      <c r="D58" s="62" t="s">
        <v>32</v>
      </c>
      <c r="E58" s="62" t="s">
        <v>33</v>
      </c>
      <c r="F58" s="62" t="s">
        <v>34</v>
      </c>
      <c r="G58" s="62" t="s">
        <v>35</v>
      </c>
      <c r="H58" s="64">
        <v>40844</v>
      </c>
      <c r="I58" s="62" t="s">
        <v>36</v>
      </c>
      <c r="J58" s="62" t="s">
        <v>37</v>
      </c>
      <c r="K58" s="62" t="s">
        <v>38</v>
      </c>
      <c r="L58" s="62"/>
      <c r="M58" s="62" t="s">
        <v>39</v>
      </c>
      <c r="N58" s="62" t="s">
        <v>40</v>
      </c>
      <c r="O58" s="62"/>
      <c r="P58" s="62"/>
      <c r="Q58" s="62" t="s">
        <v>41</v>
      </c>
      <c r="R58" s="62"/>
      <c r="S58" s="62"/>
      <c r="T58" s="62"/>
      <c r="U58" s="62"/>
      <c r="V58" s="65" t="s">
        <v>42</v>
      </c>
      <c r="W58" s="4"/>
      <c r="X58" s="4"/>
      <c r="Y58" s="4"/>
      <c r="Z58" s="4"/>
      <c r="AA58" s="4"/>
      <c r="AB58" s="4"/>
      <c r="AC58" s="4"/>
      <c r="AD58" s="4"/>
      <c r="AE58" s="4"/>
      <c r="AF58" s="4"/>
      <c r="AG58" s="4"/>
      <c r="AH58" s="4"/>
      <c r="AI58" s="4"/>
      <c r="AJ58" s="4"/>
      <c r="AK58" s="4"/>
      <c r="AL58" s="4"/>
      <c r="AM58" s="4"/>
      <c r="AN58" s="4"/>
      <c r="AO58" s="4"/>
      <c r="AP58" s="4"/>
    </row>
    <row r="59" spans="1:42" ht="15" x14ac:dyDescent="0.2">
      <c r="A59" s="82" t="s">
        <v>43</v>
      </c>
      <c r="B59" s="62" t="s">
        <v>44</v>
      </c>
      <c r="C59" s="63" t="s">
        <v>45</v>
      </c>
      <c r="D59" s="62" t="s">
        <v>46</v>
      </c>
      <c r="E59" s="62" t="s">
        <v>47</v>
      </c>
      <c r="F59" s="62" t="s">
        <v>48</v>
      </c>
      <c r="G59" s="64"/>
      <c r="H59" s="64">
        <v>39189</v>
      </c>
      <c r="I59" s="62" t="s">
        <v>49</v>
      </c>
      <c r="J59" s="62" t="s">
        <v>50</v>
      </c>
      <c r="K59" s="62" t="s">
        <v>51</v>
      </c>
      <c r="L59" s="62"/>
      <c r="M59" s="62"/>
      <c r="N59" s="62"/>
      <c r="O59" s="62"/>
      <c r="P59" s="62"/>
      <c r="Q59" s="62"/>
      <c r="R59" s="62" t="s">
        <v>52</v>
      </c>
      <c r="S59" s="62" t="s">
        <v>53</v>
      </c>
      <c r="T59" s="62"/>
      <c r="U59" s="62"/>
      <c r="V59" s="65" t="s">
        <v>54</v>
      </c>
      <c r="W59" s="4"/>
      <c r="X59" s="4"/>
      <c r="Y59" s="4"/>
      <c r="Z59" s="4"/>
      <c r="AA59" s="4"/>
      <c r="AB59" s="4"/>
      <c r="AC59" s="4"/>
      <c r="AD59" s="4"/>
      <c r="AE59" s="4"/>
      <c r="AF59" s="4"/>
      <c r="AG59" s="4"/>
      <c r="AH59" s="4"/>
      <c r="AI59" s="4"/>
      <c r="AJ59" s="4"/>
      <c r="AK59" s="4"/>
      <c r="AL59" s="4"/>
      <c r="AM59" s="4"/>
      <c r="AN59" s="4"/>
      <c r="AO59" s="4"/>
      <c r="AP59" s="4"/>
    </row>
    <row r="60" spans="1:42" ht="15" x14ac:dyDescent="0.2">
      <c r="A60" s="82" t="s">
        <v>55</v>
      </c>
      <c r="B60" s="62"/>
      <c r="C60" s="62" t="s">
        <v>56</v>
      </c>
      <c r="D60" s="62" t="s">
        <v>57</v>
      </c>
      <c r="E60" s="62"/>
      <c r="F60" s="62" t="s">
        <v>58</v>
      </c>
      <c r="G60" s="62"/>
      <c r="H60" s="62"/>
      <c r="I60" s="62"/>
      <c r="J60" s="62" t="s">
        <v>59</v>
      </c>
      <c r="K60" s="62"/>
      <c r="L60" s="62"/>
      <c r="M60" s="62" t="s">
        <v>60</v>
      </c>
      <c r="N60" s="62"/>
      <c r="O60" s="62"/>
      <c r="P60" s="62"/>
      <c r="Q60" s="62"/>
      <c r="R60" s="62"/>
      <c r="S60" s="62"/>
      <c r="T60" s="62"/>
      <c r="U60" s="62"/>
      <c r="V60" s="62"/>
      <c r="W60" s="4"/>
      <c r="X60" s="4"/>
      <c r="Y60" s="4"/>
      <c r="Z60" s="4"/>
      <c r="AA60" s="4"/>
      <c r="AB60" s="4"/>
      <c r="AC60" s="4"/>
      <c r="AD60" s="4"/>
      <c r="AE60" s="4"/>
      <c r="AF60" s="4"/>
      <c r="AG60" s="4"/>
      <c r="AH60" s="4"/>
      <c r="AI60" s="4"/>
      <c r="AJ60" s="4"/>
      <c r="AK60" s="4"/>
      <c r="AL60" s="4"/>
      <c r="AM60" s="4"/>
      <c r="AN60" s="4"/>
      <c r="AO60" s="4"/>
      <c r="AP60" s="4"/>
    </row>
    <row r="61" spans="1:42" ht="15" x14ac:dyDescent="0.2">
      <c r="A61" s="83" t="s">
        <v>61</v>
      </c>
      <c r="B61" s="66"/>
      <c r="C61" s="66" t="s">
        <v>62</v>
      </c>
      <c r="D61" s="66" t="s">
        <v>63</v>
      </c>
      <c r="E61" s="66"/>
      <c r="F61" s="66" t="s">
        <v>64</v>
      </c>
      <c r="G61" s="66"/>
      <c r="H61" s="66"/>
      <c r="I61" s="66"/>
      <c r="J61" s="66" t="s">
        <v>65</v>
      </c>
      <c r="K61" s="66"/>
      <c r="L61" s="66"/>
      <c r="M61" s="66" t="s">
        <v>66</v>
      </c>
      <c r="N61" s="66"/>
      <c r="O61" s="66"/>
      <c r="P61" s="66"/>
      <c r="Q61" s="66"/>
      <c r="R61" s="66"/>
      <c r="S61" s="66"/>
      <c r="T61" s="66"/>
      <c r="U61" s="66"/>
      <c r="V61" s="66"/>
      <c r="W61" s="4"/>
      <c r="X61" s="4"/>
      <c r="Y61" s="4"/>
      <c r="Z61" s="4"/>
      <c r="AA61" s="4"/>
      <c r="AB61" s="4"/>
      <c r="AC61" s="4"/>
      <c r="AD61" s="4"/>
      <c r="AE61" s="4"/>
      <c r="AF61" s="4"/>
      <c r="AG61" s="4"/>
      <c r="AH61" s="4"/>
      <c r="AI61" s="4"/>
      <c r="AJ61" s="4"/>
      <c r="AK61" s="4"/>
      <c r="AL61" s="4"/>
      <c r="AM61" s="4"/>
      <c r="AN61" s="4"/>
      <c r="AO61" s="4"/>
      <c r="AP61" s="4"/>
    </row>
    <row r="62" spans="1:42" ht="15" x14ac:dyDescent="0.2">
      <c r="A62" s="82" t="s">
        <v>67</v>
      </c>
      <c r="B62" s="62"/>
      <c r="C62" s="62" t="s">
        <v>68</v>
      </c>
      <c r="D62" s="62" t="s">
        <v>69</v>
      </c>
      <c r="E62" s="62"/>
      <c r="F62" s="62" t="s">
        <v>70</v>
      </c>
      <c r="G62" s="62"/>
      <c r="H62" s="62"/>
      <c r="I62" s="62"/>
      <c r="J62" s="62" t="s">
        <v>71</v>
      </c>
      <c r="K62" s="62"/>
      <c r="L62" s="62"/>
      <c r="M62" s="62" t="s">
        <v>72</v>
      </c>
      <c r="N62" s="62"/>
      <c r="O62" s="62"/>
      <c r="P62" s="62"/>
      <c r="Q62" s="62"/>
      <c r="R62" s="62"/>
      <c r="S62" s="62"/>
      <c r="T62" s="62"/>
      <c r="U62" s="62"/>
      <c r="V62" s="62"/>
      <c r="W62" s="4"/>
      <c r="X62" s="4"/>
      <c r="Y62" s="4"/>
      <c r="Z62" s="4"/>
      <c r="AA62" s="4"/>
      <c r="AB62" s="4"/>
      <c r="AC62" s="4"/>
      <c r="AD62" s="4"/>
      <c r="AE62" s="4"/>
      <c r="AF62" s="4"/>
      <c r="AG62" s="4"/>
      <c r="AH62" s="4"/>
      <c r="AI62" s="4"/>
      <c r="AJ62" s="4"/>
      <c r="AK62" s="4"/>
      <c r="AL62" s="4"/>
      <c r="AM62" s="4"/>
      <c r="AN62" s="4"/>
      <c r="AO62" s="4"/>
      <c r="AP62" s="4"/>
    </row>
    <row r="63" spans="1:42" ht="15" x14ac:dyDescent="0.2">
      <c r="A63" s="84" t="s">
        <v>221</v>
      </c>
      <c r="B63" s="67" t="s">
        <v>222</v>
      </c>
      <c r="C63" s="67" t="s">
        <v>223</v>
      </c>
      <c r="D63" s="67" t="s">
        <v>224</v>
      </c>
      <c r="E63" s="67" t="s">
        <v>225</v>
      </c>
      <c r="F63" s="67" t="s">
        <v>226</v>
      </c>
      <c r="G63" s="68"/>
      <c r="H63" s="68">
        <v>41614</v>
      </c>
      <c r="I63" s="67" t="s">
        <v>227</v>
      </c>
      <c r="J63" s="67" t="s">
        <v>228</v>
      </c>
      <c r="K63" s="67"/>
      <c r="L63" s="67"/>
      <c r="M63" s="67" t="s">
        <v>229</v>
      </c>
      <c r="N63" s="67"/>
      <c r="O63" s="67"/>
      <c r="P63" s="67"/>
      <c r="Q63" s="67"/>
      <c r="R63" s="67"/>
      <c r="S63" s="67"/>
      <c r="T63" s="67"/>
      <c r="U63" s="67"/>
      <c r="V63" s="69" t="s">
        <v>230</v>
      </c>
      <c r="W63" s="3"/>
      <c r="X63" s="3"/>
      <c r="Y63" s="3"/>
      <c r="Z63" s="3"/>
      <c r="AA63" s="3"/>
      <c r="AB63" s="3"/>
      <c r="AC63" s="3"/>
      <c r="AD63" s="3"/>
      <c r="AE63" s="3"/>
      <c r="AF63" s="3"/>
      <c r="AG63" s="3"/>
      <c r="AH63" s="3"/>
      <c r="AI63" s="3"/>
      <c r="AJ63" s="3"/>
      <c r="AK63" s="3"/>
      <c r="AL63" s="3"/>
      <c r="AM63" s="3"/>
      <c r="AN63" s="3"/>
      <c r="AO63" s="3"/>
      <c r="AP63" s="3"/>
    </row>
    <row r="64" spans="1:42" ht="15" x14ac:dyDescent="0.2">
      <c r="A64" s="83" t="s">
        <v>245</v>
      </c>
      <c r="B64" s="71" t="s">
        <v>246</v>
      </c>
      <c r="C64" s="66" t="s">
        <v>247</v>
      </c>
      <c r="D64" s="66" t="s">
        <v>248</v>
      </c>
      <c r="E64" s="66"/>
      <c r="F64" s="66" t="s">
        <v>249</v>
      </c>
      <c r="G64" s="72"/>
      <c r="H64" s="72">
        <v>41546</v>
      </c>
      <c r="I64" s="66" t="s">
        <v>250</v>
      </c>
      <c r="J64" s="66" t="s">
        <v>251</v>
      </c>
      <c r="K64" s="66"/>
      <c r="L64" s="66"/>
      <c r="M64" s="66" t="s">
        <v>252</v>
      </c>
      <c r="N64" s="66"/>
      <c r="O64" s="66"/>
      <c r="P64" s="66" t="s">
        <v>253</v>
      </c>
      <c r="Q64" s="66"/>
      <c r="R64" s="66" t="s">
        <v>254</v>
      </c>
      <c r="S64" s="66"/>
      <c r="T64" s="66"/>
      <c r="U64" s="66" t="s">
        <v>255</v>
      </c>
      <c r="V64" s="73" t="s">
        <v>256</v>
      </c>
      <c r="W64" s="3"/>
      <c r="X64" s="3"/>
      <c r="Y64" s="3"/>
      <c r="Z64" s="3"/>
      <c r="AA64" s="3"/>
      <c r="AB64" s="3"/>
      <c r="AC64" s="3"/>
      <c r="AD64" s="3"/>
      <c r="AE64" s="3"/>
      <c r="AF64" s="3"/>
      <c r="AG64" s="3"/>
      <c r="AH64" s="3"/>
      <c r="AI64" s="3"/>
      <c r="AJ64" s="3"/>
      <c r="AK64" s="3"/>
      <c r="AL64" s="3"/>
      <c r="AM64" s="3"/>
      <c r="AN64" s="3"/>
      <c r="AO64" s="3"/>
      <c r="AP64" s="3"/>
    </row>
    <row r="65" spans="1:42" ht="15" x14ac:dyDescent="0.2">
      <c r="A65" s="82" t="s">
        <v>277</v>
      </c>
      <c r="B65" s="62" t="s">
        <v>278</v>
      </c>
      <c r="C65" s="62" t="s">
        <v>279</v>
      </c>
      <c r="D65" s="62" t="s">
        <v>280</v>
      </c>
      <c r="E65" s="62" t="s">
        <v>281</v>
      </c>
      <c r="F65" s="62" t="s">
        <v>282</v>
      </c>
      <c r="G65" s="62"/>
      <c r="H65" s="62"/>
      <c r="I65" s="62"/>
      <c r="J65" s="62" t="s">
        <v>283</v>
      </c>
      <c r="K65" s="62" t="s">
        <v>284</v>
      </c>
      <c r="L65" s="62"/>
      <c r="M65" s="62" t="s">
        <v>285</v>
      </c>
      <c r="N65" s="62"/>
      <c r="O65" s="62"/>
      <c r="P65" s="62"/>
      <c r="Q65" s="62"/>
      <c r="R65" s="62"/>
      <c r="S65" s="62"/>
      <c r="T65" s="62"/>
      <c r="U65" s="62"/>
      <c r="V65" s="62"/>
      <c r="W65" s="3"/>
      <c r="X65" s="3"/>
      <c r="Y65" s="3"/>
      <c r="Z65" s="3"/>
      <c r="AA65" s="3"/>
      <c r="AB65" s="3"/>
      <c r="AC65" s="3"/>
      <c r="AD65" s="3"/>
      <c r="AE65" s="3"/>
      <c r="AF65" s="3"/>
      <c r="AG65" s="3"/>
      <c r="AH65" s="3"/>
      <c r="AI65" s="3"/>
      <c r="AJ65" s="3"/>
      <c r="AK65" s="3"/>
      <c r="AL65" s="3"/>
      <c r="AM65" s="3"/>
      <c r="AN65" s="3"/>
      <c r="AO65" s="3"/>
      <c r="AP65" s="3"/>
    </row>
    <row r="66" spans="1:42" ht="15" x14ac:dyDescent="0.2">
      <c r="A66" s="82" t="s">
        <v>286</v>
      </c>
      <c r="B66" s="62"/>
      <c r="C66" s="62" t="s">
        <v>287</v>
      </c>
      <c r="D66" s="62" t="s">
        <v>288</v>
      </c>
      <c r="E66" s="62"/>
      <c r="F66" s="62" t="s">
        <v>289</v>
      </c>
      <c r="G66" s="62"/>
      <c r="H66" s="62"/>
      <c r="I66" s="62"/>
      <c r="J66" s="62" t="s">
        <v>290</v>
      </c>
      <c r="K66" s="62"/>
      <c r="L66" s="62"/>
      <c r="M66" s="62" t="s">
        <v>291</v>
      </c>
      <c r="N66" s="62"/>
      <c r="O66" s="62"/>
      <c r="P66" s="62"/>
      <c r="Q66" s="62"/>
      <c r="R66" s="62"/>
      <c r="S66" s="62"/>
      <c r="T66" s="62"/>
      <c r="U66" s="62"/>
      <c r="V66" s="62"/>
      <c r="W66" s="3"/>
      <c r="X66" s="3"/>
      <c r="Y66" s="3"/>
      <c r="Z66" s="3"/>
      <c r="AA66" s="3"/>
      <c r="AB66" s="3"/>
      <c r="AC66" s="3"/>
      <c r="AD66" s="3"/>
      <c r="AE66" s="3"/>
      <c r="AF66" s="3"/>
      <c r="AG66" s="3"/>
      <c r="AH66" s="3"/>
      <c r="AI66" s="3"/>
      <c r="AJ66" s="3"/>
      <c r="AK66" s="3"/>
      <c r="AL66" s="3"/>
      <c r="AM66" s="3"/>
      <c r="AN66" s="3"/>
      <c r="AO66" s="3"/>
      <c r="AP66" s="3"/>
    </row>
    <row r="67" spans="1:42" ht="15" x14ac:dyDescent="0.2">
      <c r="A67" s="82" t="s">
        <v>292</v>
      </c>
      <c r="B67" s="62" t="s">
        <v>293</v>
      </c>
      <c r="C67" s="62" t="s">
        <v>294</v>
      </c>
      <c r="D67" s="62" t="s">
        <v>295</v>
      </c>
      <c r="E67" s="62" t="s">
        <v>296</v>
      </c>
      <c r="F67" s="62" t="s">
        <v>297</v>
      </c>
      <c r="G67" s="64"/>
      <c r="H67" s="64">
        <v>38924</v>
      </c>
      <c r="I67" s="62" t="s">
        <v>298</v>
      </c>
      <c r="J67" s="62" t="s">
        <v>299</v>
      </c>
      <c r="K67" s="62"/>
      <c r="L67" s="62"/>
      <c r="M67" s="62"/>
      <c r="N67" s="62"/>
      <c r="O67" s="62"/>
      <c r="P67" s="62"/>
      <c r="Q67" s="62"/>
      <c r="R67" s="62" t="s">
        <v>300</v>
      </c>
      <c r="S67" s="62"/>
      <c r="T67" s="62"/>
      <c r="U67" s="62" t="s">
        <v>301</v>
      </c>
      <c r="V67" s="65" t="s">
        <v>302</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82" t="s">
        <v>303</v>
      </c>
      <c r="B68" s="62" t="s">
        <v>304</v>
      </c>
      <c r="C68" s="62" t="s">
        <v>305</v>
      </c>
      <c r="D68" s="62" t="s">
        <v>306</v>
      </c>
      <c r="E68" s="62" t="s">
        <v>307</v>
      </c>
      <c r="F68" s="62" t="s">
        <v>308</v>
      </c>
      <c r="G68" s="64"/>
      <c r="H68" s="64">
        <v>38924</v>
      </c>
      <c r="I68" s="62" t="s">
        <v>309</v>
      </c>
      <c r="J68" s="62" t="s">
        <v>310</v>
      </c>
      <c r="K68" s="62"/>
      <c r="L68" s="62"/>
      <c r="M68" s="62"/>
      <c r="N68" s="62"/>
      <c r="O68" s="62"/>
      <c r="P68" s="62"/>
      <c r="Q68" s="62"/>
      <c r="R68" s="62" t="s">
        <v>311</v>
      </c>
      <c r="S68" s="62"/>
      <c r="T68" s="62"/>
      <c r="U68" s="62" t="s">
        <v>312</v>
      </c>
      <c r="V68" s="65" t="s">
        <v>313</v>
      </c>
      <c r="W68" s="4"/>
      <c r="X68" s="4"/>
      <c r="Y68" s="4"/>
      <c r="Z68" s="4"/>
      <c r="AA68" s="4"/>
      <c r="AB68" s="4"/>
      <c r="AC68" s="4"/>
      <c r="AD68" s="4"/>
      <c r="AE68" s="4"/>
      <c r="AF68" s="4"/>
      <c r="AG68" s="4"/>
      <c r="AH68" s="4"/>
      <c r="AI68" s="4"/>
      <c r="AJ68" s="4"/>
      <c r="AK68" s="4"/>
      <c r="AL68" s="4"/>
      <c r="AM68" s="4"/>
      <c r="AN68" s="4"/>
      <c r="AO68" s="4"/>
      <c r="AP68" s="4"/>
    </row>
    <row r="69" spans="1:42" ht="15" x14ac:dyDescent="0.2">
      <c r="A69" s="83" t="s">
        <v>314</v>
      </c>
      <c r="B69" s="71"/>
      <c r="C69" s="66" t="s">
        <v>315</v>
      </c>
      <c r="D69" s="66" t="s">
        <v>316</v>
      </c>
      <c r="E69" s="66"/>
      <c r="F69" s="66" t="s">
        <v>317</v>
      </c>
      <c r="G69" s="72"/>
      <c r="H69" s="72">
        <v>41546</v>
      </c>
      <c r="I69" s="66" t="s">
        <v>318</v>
      </c>
      <c r="J69" s="66" t="s">
        <v>319</v>
      </c>
      <c r="K69" s="66"/>
      <c r="L69" s="66"/>
      <c r="M69" s="66" t="s">
        <v>320</v>
      </c>
      <c r="N69" s="66"/>
      <c r="O69" s="66"/>
      <c r="P69" s="66"/>
      <c r="Q69" s="66" t="s">
        <v>321</v>
      </c>
      <c r="R69" s="66"/>
      <c r="S69" s="66"/>
      <c r="T69" s="66"/>
      <c r="U69" s="66"/>
      <c r="V69" s="73" t="s">
        <v>322</v>
      </c>
      <c r="W69" s="3"/>
      <c r="X69" s="3"/>
      <c r="Y69" s="3"/>
      <c r="Z69" s="3"/>
      <c r="AA69" s="3"/>
      <c r="AB69" s="3"/>
      <c r="AC69" s="3"/>
      <c r="AD69" s="3"/>
      <c r="AE69" s="3"/>
      <c r="AF69" s="3"/>
      <c r="AG69" s="3"/>
      <c r="AH69" s="3"/>
      <c r="AI69" s="3"/>
      <c r="AJ69" s="3"/>
      <c r="AK69" s="3"/>
      <c r="AL69" s="3"/>
      <c r="AM69" s="3"/>
      <c r="AN69" s="3"/>
      <c r="AO69" s="3"/>
      <c r="AP69" s="3"/>
    </row>
    <row r="70" spans="1:42" ht="15" x14ac:dyDescent="0.2">
      <c r="A70" s="82" t="s">
        <v>339</v>
      </c>
      <c r="B70" s="62"/>
      <c r="C70" s="62" t="s">
        <v>340</v>
      </c>
      <c r="D70" s="62" t="s">
        <v>341</v>
      </c>
      <c r="E70" s="62"/>
      <c r="F70" s="62" t="s">
        <v>342</v>
      </c>
      <c r="G70" s="62"/>
      <c r="H70" s="62" t="s">
        <v>343</v>
      </c>
      <c r="I70" s="62"/>
      <c r="J70" s="62" t="s">
        <v>344</v>
      </c>
      <c r="K70" s="62"/>
      <c r="L70" s="62"/>
      <c r="M70" s="62" t="s">
        <v>345</v>
      </c>
      <c r="N70" s="62"/>
      <c r="O70" s="62"/>
      <c r="P70" s="62"/>
      <c r="Q70" s="62"/>
      <c r="R70" s="62"/>
      <c r="S70" s="62"/>
      <c r="T70" s="62"/>
      <c r="U70" s="62"/>
      <c r="V70" s="62"/>
      <c r="W70" s="3"/>
      <c r="X70" s="3"/>
      <c r="Y70" s="3"/>
      <c r="Z70" s="3"/>
      <c r="AA70" s="3"/>
      <c r="AB70" s="3"/>
      <c r="AC70" s="3"/>
      <c r="AD70" s="3"/>
      <c r="AE70" s="3"/>
      <c r="AF70" s="3"/>
      <c r="AG70" s="3"/>
      <c r="AH70" s="3"/>
      <c r="AI70" s="3"/>
      <c r="AJ70" s="3"/>
      <c r="AK70" s="3"/>
      <c r="AL70" s="3"/>
      <c r="AM70" s="3"/>
      <c r="AN70" s="3"/>
      <c r="AO70" s="3"/>
      <c r="AP70" s="3"/>
    </row>
    <row r="71" spans="1:42" ht="15" x14ac:dyDescent="0.2">
      <c r="A71" s="82" t="s">
        <v>346</v>
      </c>
      <c r="B71" s="62" t="s">
        <v>347</v>
      </c>
      <c r="C71" s="62" t="s">
        <v>348</v>
      </c>
      <c r="D71" s="62" t="s">
        <v>349</v>
      </c>
      <c r="E71" s="62"/>
      <c r="F71" s="62" t="s">
        <v>350</v>
      </c>
      <c r="G71" s="62"/>
      <c r="H71" s="62"/>
      <c r="I71" s="62"/>
      <c r="J71" s="62"/>
      <c r="K71" s="62"/>
      <c r="L71" s="62"/>
      <c r="M71" s="62" t="s">
        <v>351</v>
      </c>
      <c r="N71" s="62"/>
      <c r="O71" s="62"/>
      <c r="P71" s="62"/>
      <c r="Q71" s="62"/>
      <c r="R71" s="62"/>
      <c r="S71" s="62"/>
      <c r="T71" s="62"/>
      <c r="U71" s="62"/>
      <c r="V71" s="62"/>
      <c r="W71" s="3"/>
      <c r="X71" s="3"/>
      <c r="Y71" s="3"/>
      <c r="Z71" s="3"/>
      <c r="AA71" s="3"/>
      <c r="AB71" s="3"/>
      <c r="AC71" s="3"/>
      <c r="AD71" s="3"/>
      <c r="AE71" s="3"/>
      <c r="AF71" s="3"/>
      <c r="AG71" s="3"/>
      <c r="AH71" s="3"/>
      <c r="AI71" s="3"/>
      <c r="AJ71" s="3"/>
      <c r="AK71" s="3"/>
      <c r="AL71" s="3"/>
      <c r="AM71" s="3"/>
      <c r="AN71" s="3"/>
      <c r="AO71" s="3"/>
      <c r="AP71" s="3"/>
    </row>
    <row r="72" spans="1:42" ht="15" x14ac:dyDescent="0.2">
      <c r="A72" s="83" t="s">
        <v>352</v>
      </c>
      <c r="B72" s="66"/>
      <c r="C72" s="66" t="s">
        <v>353</v>
      </c>
      <c r="D72" s="66" t="s">
        <v>354</v>
      </c>
      <c r="E72" s="66"/>
      <c r="F72" s="66" t="s">
        <v>355</v>
      </c>
      <c r="G72" s="66"/>
      <c r="H72" s="66" t="s">
        <v>356</v>
      </c>
      <c r="I72" s="66"/>
      <c r="J72" s="66" t="s">
        <v>357</v>
      </c>
      <c r="K72" s="66"/>
      <c r="L72" s="66"/>
      <c r="M72" s="66" t="s">
        <v>358</v>
      </c>
      <c r="N72" s="66"/>
      <c r="O72" s="66"/>
      <c r="P72" s="66"/>
      <c r="Q72" s="66"/>
      <c r="R72" s="66"/>
      <c r="S72" s="66"/>
      <c r="T72" s="66"/>
      <c r="U72" s="66"/>
      <c r="V72" s="66"/>
      <c r="W72" s="3"/>
      <c r="X72" s="3"/>
      <c r="Y72" s="3"/>
      <c r="Z72" s="3"/>
      <c r="AA72" s="3"/>
      <c r="AB72" s="3"/>
      <c r="AC72" s="3"/>
      <c r="AD72" s="3"/>
      <c r="AE72" s="3"/>
      <c r="AF72" s="3"/>
      <c r="AG72" s="3"/>
      <c r="AH72" s="3"/>
      <c r="AI72" s="3"/>
      <c r="AJ72" s="3"/>
      <c r="AK72" s="3"/>
      <c r="AL72" s="3"/>
      <c r="AM72" s="3"/>
      <c r="AN72" s="3"/>
      <c r="AO72" s="3"/>
      <c r="AP72" s="3"/>
    </row>
    <row r="73" spans="1:42" ht="15" x14ac:dyDescent="0.2">
      <c r="A73" s="82" t="s">
        <v>369</v>
      </c>
      <c r="B73" s="62" t="s">
        <v>370</v>
      </c>
      <c r="C73" s="62" t="s">
        <v>371</v>
      </c>
      <c r="D73" s="62" t="s">
        <v>372</v>
      </c>
      <c r="E73" s="62" t="s">
        <v>373</v>
      </c>
      <c r="F73" s="62" t="s">
        <v>374</v>
      </c>
      <c r="G73" s="62"/>
      <c r="H73" s="62" t="s">
        <v>375</v>
      </c>
      <c r="I73" s="62"/>
      <c r="J73" s="62" t="s">
        <v>376</v>
      </c>
      <c r="K73" s="62"/>
      <c r="L73" s="62"/>
      <c r="M73" s="62" t="s">
        <v>377</v>
      </c>
      <c r="N73" s="62"/>
      <c r="O73" s="62"/>
      <c r="P73" s="62"/>
      <c r="Q73" s="62"/>
      <c r="R73" s="62" t="s">
        <v>378</v>
      </c>
      <c r="S73" s="62"/>
      <c r="T73" s="62"/>
      <c r="U73" s="62"/>
      <c r="V73" s="65" t="s">
        <v>379</v>
      </c>
      <c r="W73" s="3"/>
      <c r="X73" s="3"/>
      <c r="Y73" s="3"/>
      <c r="Z73" s="3"/>
      <c r="AA73" s="3"/>
      <c r="AB73" s="3"/>
      <c r="AC73" s="3"/>
      <c r="AD73" s="3"/>
      <c r="AE73" s="3"/>
      <c r="AF73" s="3"/>
      <c r="AG73" s="3"/>
      <c r="AH73" s="3"/>
      <c r="AI73" s="3"/>
      <c r="AJ73" s="3"/>
      <c r="AK73" s="3"/>
      <c r="AL73" s="3"/>
      <c r="AM73" s="3"/>
      <c r="AN73" s="3"/>
      <c r="AO73" s="3"/>
      <c r="AP73" s="3"/>
    </row>
    <row r="74" spans="1:42" ht="15" x14ac:dyDescent="0.2">
      <c r="A74" s="82" t="s">
        <v>411</v>
      </c>
      <c r="B74" s="70" t="s">
        <v>412</v>
      </c>
      <c r="C74" s="62" t="s">
        <v>413</v>
      </c>
      <c r="D74" s="62" t="s">
        <v>414</v>
      </c>
      <c r="E74" s="62" t="s">
        <v>415</v>
      </c>
      <c r="F74" s="62" t="s">
        <v>416</v>
      </c>
      <c r="G74" s="62"/>
      <c r="H74" s="62">
        <v>2014</v>
      </c>
      <c r="I74" s="62" t="s">
        <v>417</v>
      </c>
      <c r="J74" s="62" t="s">
        <v>418</v>
      </c>
      <c r="K74" s="62"/>
      <c r="L74" s="62"/>
      <c r="M74" s="62" t="s">
        <v>419</v>
      </c>
      <c r="N74" s="62" t="s">
        <v>420</v>
      </c>
      <c r="O74" s="62"/>
      <c r="P74" s="62"/>
      <c r="Q74" s="62"/>
      <c r="R74" s="62"/>
      <c r="S74" s="62"/>
      <c r="T74" s="62"/>
      <c r="U74" s="62"/>
      <c r="V74" s="65" t="s">
        <v>421</v>
      </c>
      <c r="W74" s="3"/>
      <c r="X74" s="3"/>
      <c r="Y74" s="3"/>
      <c r="Z74" s="3"/>
      <c r="AA74" s="3"/>
      <c r="AB74" s="3"/>
      <c r="AC74" s="3"/>
      <c r="AD74" s="3"/>
      <c r="AE74" s="3"/>
      <c r="AF74" s="3"/>
      <c r="AG74" s="3"/>
      <c r="AH74" s="3"/>
      <c r="AI74" s="3"/>
      <c r="AJ74" s="3"/>
      <c r="AK74" s="3"/>
      <c r="AL74" s="3"/>
      <c r="AM74" s="3"/>
      <c r="AN74" s="3"/>
      <c r="AO74" s="3"/>
      <c r="AP74" s="3"/>
    </row>
    <row r="75" spans="1:42" ht="15" x14ac:dyDescent="0.2">
      <c r="A75" s="82" t="s">
        <v>422</v>
      </c>
      <c r="B75" s="62" t="s">
        <v>423</v>
      </c>
      <c r="C75" s="62" t="s">
        <v>424</v>
      </c>
      <c r="D75" s="62" t="s">
        <v>425</v>
      </c>
      <c r="E75" s="62" t="s">
        <v>426</v>
      </c>
      <c r="F75" s="62" t="s">
        <v>427</v>
      </c>
      <c r="G75" s="62"/>
      <c r="H75" s="62" t="s">
        <v>428</v>
      </c>
      <c r="I75" s="62"/>
      <c r="J75" s="62" t="s">
        <v>429</v>
      </c>
      <c r="K75" s="62"/>
      <c r="L75" s="62"/>
      <c r="M75" s="62" t="s">
        <v>430</v>
      </c>
      <c r="N75" s="62"/>
      <c r="O75" s="62"/>
      <c r="P75" s="62"/>
      <c r="Q75" s="62"/>
      <c r="R75" s="62"/>
      <c r="S75" s="62"/>
      <c r="T75" s="62"/>
      <c r="U75" s="62"/>
      <c r="V75" s="65" t="s">
        <v>431</v>
      </c>
      <c r="W75" s="3"/>
      <c r="X75" s="3"/>
      <c r="Y75" s="3"/>
      <c r="Z75" s="3"/>
      <c r="AA75" s="3"/>
      <c r="AB75" s="3"/>
      <c r="AC75" s="3"/>
      <c r="AD75" s="3"/>
      <c r="AE75" s="3"/>
      <c r="AF75" s="3"/>
      <c r="AG75" s="3"/>
      <c r="AH75" s="3"/>
      <c r="AI75" s="3"/>
      <c r="AJ75" s="3"/>
      <c r="AK75" s="3"/>
      <c r="AL75" s="3"/>
      <c r="AM75" s="3"/>
      <c r="AN75" s="3"/>
      <c r="AO75" s="3"/>
      <c r="AP75" s="3"/>
    </row>
    <row r="76" spans="1:42" ht="15" x14ac:dyDescent="0.2">
      <c r="A76" s="82" t="s">
        <v>432</v>
      </c>
      <c r="B76" s="62"/>
      <c r="C76" s="62" t="s">
        <v>433</v>
      </c>
      <c r="D76" s="62" t="s">
        <v>434</v>
      </c>
      <c r="E76" s="62"/>
      <c r="F76" s="62" t="s">
        <v>435</v>
      </c>
      <c r="G76" s="62"/>
      <c r="H76" s="62"/>
      <c r="I76" s="62"/>
      <c r="J76" s="62"/>
      <c r="K76" s="62"/>
      <c r="L76" s="62"/>
      <c r="M76" s="62" t="s">
        <v>436</v>
      </c>
      <c r="N76" s="62"/>
      <c r="O76" s="62"/>
      <c r="P76" s="62"/>
      <c r="Q76" s="62"/>
      <c r="R76" s="62"/>
      <c r="S76" s="62"/>
      <c r="T76" s="62"/>
      <c r="U76" s="62"/>
      <c r="V76" s="62"/>
      <c r="W76" s="3"/>
      <c r="X76" s="3"/>
      <c r="Y76" s="3"/>
      <c r="Z76" s="3"/>
      <c r="AA76" s="3"/>
      <c r="AB76" s="3"/>
      <c r="AC76" s="3"/>
      <c r="AD76" s="3"/>
      <c r="AE76" s="3"/>
      <c r="AF76" s="3"/>
      <c r="AG76" s="3"/>
      <c r="AH76" s="3"/>
      <c r="AI76" s="3"/>
      <c r="AJ76" s="3"/>
      <c r="AK76" s="3"/>
      <c r="AL76" s="3"/>
      <c r="AM76" s="3"/>
      <c r="AN76" s="3"/>
      <c r="AO76" s="3"/>
      <c r="AP76" s="3"/>
    </row>
    <row r="77" spans="1:42" ht="15" x14ac:dyDescent="0.2">
      <c r="A77" s="82" t="s">
        <v>437</v>
      </c>
      <c r="B77" s="62" t="s">
        <v>438</v>
      </c>
      <c r="C77" s="62" t="s">
        <v>439</v>
      </c>
      <c r="D77" s="62" t="s">
        <v>440</v>
      </c>
      <c r="E77" s="62" t="s">
        <v>441</v>
      </c>
      <c r="F77" s="62" t="s">
        <v>442</v>
      </c>
      <c r="G77" s="64"/>
      <c r="H77" s="64">
        <v>41165</v>
      </c>
      <c r="I77" s="62" t="s">
        <v>443</v>
      </c>
      <c r="J77" s="62" t="s">
        <v>444</v>
      </c>
      <c r="K77" s="62"/>
      <c r="L77" s="62" t="s">
        <v>445</v>
      </c>
      <c r="M77" s="62" t="s">
        <v>446</v>
      </c>
      <c r="N77" s="62" t="s">
        <v>447</v>
      </c>
      <c r="O77" s="62"/>
      <c r="P77" s="62"/>
      <c r="Q77" s="62"/>
      <c r="R77" s="62"/>
      <c r="S77" s="62" t="s">
        <v>448</v>
      </c>
      <c r="T77" s="62" t="s">
        <v>449</v>
      </c>
      <c r="U77" s="62" t="s">
        <v>450</v>
      </c>
      <c r="V77" s="65" t="s">
        <v>451</v>
      </c>
      <c r="W77" s="3"/>
      <c r="X77" s="3"/>
      <c r="Y77" s="3"/>
      <c r="Z77" s="3"/>
      <c r="AA77" s="3"/>
      <c r="AB77" s="3"/>
      <c r="AC77" s="3"/>
      <c r="AD77" s="3"/>
      <c r="AE77" s="3"/>
      <c r="AF77" s="3"/>
      <c r="AG77" s="3"/>
      <c r="AH77" s="3"/>
      <c r="AI77" s="3"/>
      <c r="AJ77" s="3"/>
      <c r="AK77" s="3"/>
      <c r="AL77" s="3"/>
      <c r="AM77" s="3"/>
      <c r="AN77" s="3"/>
      <c r="AO77" s="3"/>
      <c r="AP77" s="3"/>
    </row>
    <row r="78" spans="1:42" ht="15" x14ac:dyDescent="0.2">
      <c r="A78" s="82" t="s">
        <v>452</v>
      </c>
      <c r="B78" s="70" t="s">
        <v>453</v>
      </c>
      <c r="C78" s="62" t="s">
        <v>454</v>
      </c>
      <c r="D78" s="62" t="s">
        <v>455</v>
      </c>
      <c r="E78" s="62" t="s">
        <v>456</v>
      </c>
      <c r="F78" s="62" t="s">
        <v>457</v>
      </c>
      <c r="G78" s="64"/>
      <c r="H78" s="64">
        <v>41597</v>
      </c>
      <c r="I78" s="62" t="s">
        <v>458</v>
      </c>
      <c r="J78" s="62" t="s">
        <v>459</v>
      </c>
      <c r="K78" s="62"/>
      <c r="L78" s="62"/>
      <c r="M78" s="62" t="s">
        <v>460</v>
      </c>
      <c r="N78" s="62" t="s">
        <v>461</v>
      </c>
      <c r="O78" s="62"/>
      <c r="P78" s="62"/>
      <c r="Q78" s="62"/>
      <c r="R78" s="62"/>
      <c r="S78" s="62" t="s">
        <v>462</v>
      </c>
      <c r="T78" s="62"/>
      <c r="U78" s="62" t="s">
        <v>463</v>
      </c>
      <c r="V78" s="65" t="s">
        <v>464</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82" t="s">
        <v>465</v>
      </c>
      <c r="B79" s="62" t="s">
        <v>466</v>
      </c>
      <c r="C79" s="62" t="s">
        <v>467</v>
      </c>
      <c r="D79" s="62" t="s">
        <v>468</v>
      </c>
      <c r="E79" s="62"/>
      <c r="F79" s="62" t="s">
        <v>469</v>
      </c>
      <c r="G79" s="64"/>
      <c r="H79" s="64">
        <v>40520</v>
      </c>
      <c r="I79" s="62" t="s">
        <v>470</v>
      </c>
      <c r="J79" s="62" t="s">
        <v>471</v>
      </c>
      <c r="K79" s="62"/>
      <c r="L79" s="62"/>
      <c r="M79" s="62"/>
      <c r="N79" s="62"/>
      <c r="O79" s="62"/>
      <c r="P79" s="62"/>
      <c r="Q79" s="62"/>
      <c r="R79" s="62"/>
      <c r="S79" s="62"/>
      <c r="T79" s="62"/>
      <c r="U79" s="62"/>
      <c r="V79" s="65" t="s">
        <v>472</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82" t="s">
        <v>473</v>
      </c>
      <c r="B80" s="62"/>
      <c r="C80" s="62" t="s">
        <v>474</v>
      </c>
      <c r="D80" s="62" t="s">
        <v>475</v>
      </c>
      <c r="E80" s="62"/>
      <c r="F80" s="62" t="s">
        <v>476</v>
      </c>
      <c r="G80" s="62"/>
      <c r="H80" s="62" t="s">
        <v>477</v>
      </c>
      <c r="I80" s="62"/>
      <c r="J80" s="62" t="s">
        <v>478</v>
      </c>
      <c r="K80" s="62"/>
      <c r="L80" s="62"/>
      <c r="M80" s="62" t="s">
        <v>479</v>
      </c>
      <c r="N80" s="62"/>
      <c r="O80" s="62"/>
      <c r="P80" s="62"/>
      <c r="Q80" s="62"/>
      <c r="R80" s="62"/>
      <c r="S80" s="62"/>
      <c r="T80" s="62"/>
      <c r="U80" s="62"/>
      <c r="V80" s="62"/>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82" t="s">
        <v>480</v>
      </c>
      <c r="B81" s="70" t="s">
        <v>481</v>
      </c>
      <c r="C81" s="62" t="s">
        <v>482</v>
      </c>
      <c r="D81" s="62" t="s">
        <v>483</v>
      </c>
      <c r="E81" s="62" t="s">
        <v>484</v>
      </c>
      <c r="F81" s="62" t="s">
        <v>485</v>
      </c>
      <c r="G81" s="62"/>
      <c r="H81" s="62">
        <v>2014</v>
      </c>
      <c r="I81" s="62"/>
      <c r="J81" s="62" t="s">
        <v>486</v>
      </c>
      <c r="K81" s="62" t="s">
        <v>487</v>
      </c>
      <c r="L81" s="62" t="s">
        <v>488</v>
      </c>
      <c r="M81" s="62" t="s">
        <v>489</v>
      </c>
      <c r="N81" s="62" t="s">
        <v>490</v>
      </c>
      <c r="O81" s="62"/>
      <c r="P81" s="62"/>
      <c r="Q81" s="62"/>
      <c r="R81" s="74" t="s">
        <v>491</v>
      </c>
      <c r="S81" s="74"/>
      <c r="T81" s="62"/>
      <c r="U81" s="62"/>
      <c r="V81" s="65" t="s">
        <v>492</v>
      </c>
      <c r="W81" s="4"/>
      <c r="X81" s="4"/>
      <c r="Y81" s="4"/>
      <c r="Z81" s="4"/>
      <c r="AA81" s="4"/>
      <c r="AB81" s="4"/>
      <c r="AC81" s="4"/>
      <c r="AD81" s="4"/>
      <c r="AE81" s="4"/>
      <c r="AF81" s="4"/>
      <c r="AG81" s="4"/>
      <c r="AH81" s="4"/>
      <c r="AI81" s="4"/>
      <c r="AJ81" s="4"/>
      <c r="AK81" s="4"/>
      <c r="AL81" s="4"/>
      <c r="AM81" s="4"/>
      <c r="AN81" s="4"/>
      <c r="AO81" s="4"/>
      <c r="AP81" s="4"/>
    </row>
    <row r="82" spans="1:42" ht="15" x14ac:dyDescent="0.2">
      <c r="A82" s="82" t="s">
        <v>493</v>
      </c>
      <c r="B82" s="62" t="s">
        <v>494</v>
      </c>
      <c r="C82" s="62" t="s">
        <v>495</v>
      </c>
      <c r="D82" s="62" t="s">
        <v>496</v>
      </c>
      <c r="E82" s="62" t="s">
        <v>497</v>
      </c>
      <c r="F82" s="62" t="s">
        <v>498</v>
      </c>
      <c r="G82" s="62"/>
      <c r="H82" s="62"/>
      <c r="I82" s="62"/>
      <c r="J82" s="62"/>
      <c r="K82" s="62"/>
      <c r="L82" s="62"/>
      <c r="M82" s="62" t="s">
        <v>499</v>
      </c>
      <c r="N82" s="62"/>
      <c r="O82" s="62"/>
      <c r="P82" s="62"/>
      <c r="Q82" s="62"/>
      <c r="R82" s="62"/>
      <c r="S82" s="62"/>
      <c r="T82" s="62"/>
      <c r="U82" s="62" t="s">
        <v>500</v>
      </c>
      <c r="V82" s="62"/>
      <c r="W82" s="3"/>
      <c r="X82" s="3"/>
      <c r="Y82" s="3"/>
      <c r="Z82" s="3"/>
      <c r="AA82" s="3"/>
      <c r="AB82" s="3"/>
      <c r="AC82" s="3"/>
      <c r="AD82" s="3"/>
      <c r="AE82" s="3"/>
      <c r="AF82" s="3"/>
      <c r="AG82" s="3"/>
      <c r="AH82" s="3"/>
      <c r="AI82" s="3"/>
      <c r="AJ82" s="3"/>
      <c r="AK82" s="3"/>
      <c r="AL82" s="3"/>
      <c r="AM82" s="3"/>
      <c r="AN82" s="3"/>
      <c r="AO82" s="3"/>
      <c r="AP82" s="3"/>
    </row>
    <row r="83" spans="1:42" ht="15" x14ac:dyDescent="0.2">
      <c r="A83" s="82" t="s">
        <v>501</v>
      </c>
      <c r="B83" s="62"/>
      <c r="C83" s="62" t="s">
        <v>502</v>
      </c>
      <c r="D83" s="62" t="s">
        <v>503</v>
      </c>
      <c r="E83" s="62"/>
      <c r="F83" s="62" t="s">
        <v>504</v>
      </c>
      <c r="G83" s="62"/>
      <c r="H83" s="62"/>
      <c r="I83" s="62"/>
      <c r="J83" s="62"/>
      <c r="K83" s="62"/>
      <c r="L83" s="62"/>
      <c r="M83" s="62" t="s">
        <v>505</v>
      </c>
      <c r="N83" s="62"/>
      <c r="O83" s="62"/>
      <c r="P83" s="62"/>
      <c r="Q83" s="62"/>
      <c r="R83" s="62"/>
      <c r="S83" s="62"/>
      <c r="T83" s="62"/>
      <c r="U83" s="62"/>
      <c r="V83" s="62"/>
      <c r="W83" s="3"/>
      <c r="X83" s="3"/>
      <c r="Y83" s="3"/>
      <c r="Z83" s="3"/>
      <c r="AA83" s="3"/>
      <c r="AB83" s="3"/>
      <c r="AC83" s="3"/>
      <c r="AD83" s="3"/>
      <c r="AE83" s="3"/>
      <c r="AF83" s="3"/>
      <c r="AG83" s="3"/>
      <c r="AH83" s="3"/>
      <c r="AI83" s="3"/>
      <c r="AJ83" s="3"/>
      <c r="AK83" s="3"/>
      <c r="AL83" s="3"/>
      <c r="AM83" s="3"/>
      <c r="AN83" s="3"/>
      <c r="AO83" s="3"/>
      <c r="AP83" s="3"/>
    </row>
    <row r="84" spans="1:42" ht="15" x14ac:dyDescent="0.2">
      <c r="A84" s="82" t="s">
        <v>506</v>
      </c>
      <c r="B84" s="62"/>
      <c r="C84" s="62" t="s">
        <v>507</v>
      </c>
      <c r="D84" s="62"/>
      <c r="E84" s="62"/>
      <c r="F84" s="62" t="s">
        <v>508</v>
      </c>
      <c r="G84" s="62"/>
      <c r="H84" s="62" t="s">
        <v>509</v>
      </c>
      <c r="I84" s="62"/>
      <c r="J84" s="62" t="s">
        <v>510</v>
      </c>
      <c r="K84" s="62"/>
      <c r="L84" s="62"/>
      <c r="M84" s="62" t="s">
        <v>511</v>
      </c>
      <c r="N84" s="62"/>
      <c r="O84" s="62"/>
      <c r="P84" s="62"/>
      <c r="Q84" s="62"/>
      <c r="R84" s="62"/>
      <c r="S84" s="62"/>
      <c r="T84" s="62"/>
      <c r="U84" s="62"/>
      <c r="V84" s="62"/>
      <c r="W84" s="3"/>
      <c r="X84" s="3"/>
      <c r="Y84" s="3"/>
      <c r="Z84" s="3"/>
      <c r="AA84" s="3"/>
      <c r="AB84" s="3"/>
      <c r="AC84" s="3"/>
      <c r="AD84" s="3"/>
      <c r="AE84" s="3"/>
      <c r="AF84" s="3"/>
      <c r="AG84" s="3"/>
      <c r="AH84" s="3"/>
      <c r="AI84" s="3"/>
      <c r="AJ84" s="3"/>
      <c r="AK84" s="3"/>
      <c r="AL84" s="3"/>
      <c r="AM84" s="3"/>
      <c r="AN84" s="3"/>
      <c r="AO84" s="3"/>
      <c r="AP84" s="3"/>
    </row>
    <row r="85" spans="1:42" ht="15" x14ac:dyDescent="0.2">
      <c r="A85" s="82" t="s">
        <v>543</v>
      </c>
      <c r="B85" s="62" t="s">
        <v>544</v>
      </c>
      <c r="C85" s="62" t="s">
        <v>545</v>
      </c>
      <c r="D85" s="62" t="s">
        <v>546</v>
      </c>
      <c r="E85" s="62" t="s">
        <v>547</v>
      </c>
      <c r="F85" s="62" t="s">
        <v>548</v>
      </c>
      <c r="G85" s="62"/>
      <c r="H85" s="62" t="s">
        <v>549</v>
      </c>
      <c r="I85" s="62"/>
      <c r="J85" s="62" t="s">
        <v>550</v>
      </c>
      <c r="K85" s="62"/>
      <c r="L85" s="62"/>
      <c r="M85" s="62" t="s">
        <v>551</v>
      </c>
      <c r="N85" s="62"/>
      <c r="O85" s="62"/>
      <c r="P85" s="62"/>
      <c r="Q85" s="62"/>
      <c r="R85" s="62"/>
      <c r="S85" s="62"/>
      <c r="T85" s="62"/>
      <c r="U85" s="62"/>
      <c r="V85" s="62"/>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82" t="s">
        <v>552</v>
      </c>
      <c r="B86" s="62"/>
      <c r="C86" s="62" t="s">
        <v>553</v>
      </c>
      <c r="D86" s="62" t="s">
        <v>554</v>
      </c>
      <c r="E86" s="62"/>
      <c r="F86" s="62" t="s">
        <v>555</v>
      </c>
      <c r="G86" s="62"/>
      <c r="H86" s="62"/>
      <c r="I86" s="62"/>
      <c r="J86" s="62"/>
      <c r="K86" s="62"/>
      <c r="L86" s="62"/>
      <c r="M86" s="62" t="s">
        <v>556</v>
      </c>
      <c r="N86" s="62"/>
      <c r="O86" s="62"/>
      <c r="P86" s="62"/>
      <c r="Q86" s="62"/>
      <c r="R86" s="62"/>
      <c r="S86" s="62"/>
      <c r="T86" s="62"/>
      <c r="U86" s="62"/>
      <c r="V86" s="62"/>
      <c r="W86" s="3"/>
      <c r="X86" s="3"/>
      <c r="Y86" s="3"/>
      <c r="Z86" s="3"/>
      <c r="AA86" s="3"/>
      <c r="AB86" s="3"/>
      <c r="AC86" s="3"/>
      <c r="AD86" s="3"/>
      <c r="AE86" s="3"/>
      <c r="AF86" s="3"/>
      <c r="AG86" s="3"/>
      <c r="AH86" s="3"/>
      <c r="AI86" s="3"/>
      <c r="AJ86" s="3"/>
      <c r="AK86" s="3"/>
      <c r="AL86" s="3"/>
      <c r="AM86" s="3"/>
      <c r="AN86" s="3"/>
      <c r="AO86" s="3"/>
      <c r="AP86" s="3"/>
    </row>
    <row r="87" spans="1:42" ht="15" x14ac:dyDescent="0.2">
      <c r="A87" s="82" t="s">
        <v>557</v>
      </c>
      <c r="B87" s="62"/>
      <c r="C87" s="62" t="s">
        <v>558</v>
      </c>
      <c r="D87" s="62" t="s">
        <v>559</v>
      </c>
      <c r="E87" s="62"/>
      <c r="F87" s="62" t="s">
        <v>560</v>
      </c>
      <c r="G87" s="62"/>
      <c r="H87" s="62"/>
      <c r="I87" s="62"/>
      <c r="J87" s="62"/>
      <c r="K87" s="62"/>
      <c r="L87" s="62"/>
      <c r="M87" s="62" t="s">
        <v>561</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5" x14ac:dyDescent="0.2">
      <c r="A88" s="82" t="s">
        <v>613</v>
      </c>
      <c r="B88" s="62" t="s">
        <v>614</v>
      </c>
      <c r="C88" s="62" t="s">
        <v>615</v>
      </c>
      <c r="D88" s="62" t="s">
        <v>616</v>
      </c>
      <c r="E88" s="62" t="s">
        <v>617</v>
      </c>
      <c r="F88" s="62" t="s">
        <v>618</v>
      </c>
      <c r="G88" s="62" t="s">
        <v>619</v>
      </c>
      <c r="H88" s="64">
        <v>41597</v>
      </c>
      <c r="I88" s="62" t="s">
        <v>620</v>
      </c>
      <c r="J88" s="62" t="s">
        <v>621</v>
      </c>
      <c r="K88" s="62" t="s">
        <v>622</v>
      </c>
      <c r="L88" s="62"/>
      <c r="M88" s="62" t="s">
        <v>623</v>
      </c>
      <c r="N88" s="62"/>
      <c r="O88" s="62"/>
      <c r="P88" s="62"/>
      <c r="Q88" s="62"/>
      <c r="R88" s="62"/>
      <c r="S88" s="62"/>
      <c r="T88" s="62"/>
      <c r="U88" s="62"/>
      <c r="V88" s="62"/>
      <c r="W88" s="4"/>
      <c r="X88" s="4"/>
      <c r="Y88" s="4"/>
      <c r="Z88" s="4"/>
      <c r="AA88" s="4"/>
      <c r="AB88" s="4"/>
      <c r="AC88" s="4"/>
      <c r="AD88" s="4"/>
      <c r="AE88" s="4"/>
      <c r="AF88" s="4"/>
      <c r="AG88" s="4"/>
      <c r="AH88" s="4"/>
      <c r="AI88" s="4"/>
      <c r="AJ88" s="4"/>
      <c r="AK88" s="4"/>
      <c r="AL88" s="4"/>
      <c r="AM88" s="4"/>
      <c r="AN88" s="4"/>
      <c r="AO88" s="4"/>
      <c r="AP88" s="4"/>
    </row>
    <row r="89" spans="1:42" ht="15" x14ac:dyDescent="0.2">
      <c r="A89" s="82" t="s">
        <v>624</v>
      </c>
      <c r="B89" s="62" t="s">
        <v>625</v>
      </c>
      <c r="C89" s="62" t="s">
        <v>626</v>
      </c>
      <c r="D89" s="62" t="s">
        <v>627</v>
      </c>
      <c r="E89" s="62" t="s">
        <v>628</v>
      </c>
      <c r="F89" s="62" t="s">
        <v>629</v>
      </c>
      <c r="G89" s="62"/>
      <c r="H89" s="62" t="s">
        <v>630</v>
      </c>
      <c r="I89" s="62"/>
      <c r="J89" s="62" t="s">
        <v>631</v>
      </c>
      <c r="K89" s="62"/>
      <c r="L89" s="62"/>
      <c r="M89" s="62" t="s">
        <v>632</v>
      </c>
      <c r="N89" s="62"/>
      <c r="O89" s="62"/>
      <c r="P89" s="62"/>
      <c r="Q89" s="62"/>
      <c r="R89" s="62"/>
      <c r="S89" s="62"/>
      <c r="T89" s="62"/>
      <c r="U89" s="62"/>
      <c r="V89" s="62"/>
      <c r="W89" s="4"/>
      <c r="X89" s="4"/>
      <c r="Y89" s="4"/>
      <c r="Z89" s="4"/>
      <c r="AA89" s="4"/>
      <c r="AB89" s="4"/>
      <c r="AC89" s="4"/>
      <c r="AD89" s="4"/>
      <c r="AE89" s="4"/>
      <c r="AF89" s="4"/>
      <c r="AG89" s="4"/>
      <c r="AH89" s="4"/>
      <c r="AI89" s="4"/>
      <c r="AJ89" s="4"/>
      <c r="AK89" s="4"/>
      <c r="AL89" s="4"/>
      <c r="AM89" s="4"/>
      <c r="AN89" s="4"/>
      <c r="AO89" s="4"/>
      <c r="AP89" s="4"/>
    </row>
    <row r="90" spans="1:42" ht="15" x14ac:dyDescent="0.2">
      <c r="A90" s="82" t="s">
        <v>633</v>
      </c>
      <c r="B90" s="62"/>
      <c r="C90" s="62" t="s">
        <v>634</v>
      </c>
      <c r="D90" s="62" t="s">
        <v>635</v>
      </c>
      <c r="E90" s="62"/>
      <c r="F90" s="62" t="s">
        <v>636</v>
      </c>
      <c r="G90" s="62"/>
      <c r="H90" s="62"/>
      <c r="I90" s="62"/>
      <c r="J90" s="62" t="s">
        <v>637</v>
      </c>
      <c r="K90" s="62"/>
      <c r="L90" s="62"/>
      <c r="M90" s="62"/>
      <c r="N90" s="62"/>
      <c r="O90" s="62"/>
      <c r="P90" s="62"/>
      <c r="Q90" s="62"/>
      <c r="R90" s="62"/>
      <c r="S90" s="62"/>
      <c r="T90" s="62"/>
      <c r="U90" s="62"/>
      <c r="V90" s="62"/>
      <c r="W90" s="4"/>
      <c r="X90" s="4"/>
      <c r="Y90" s="4"/>
      <c r="Z90" s="4"/>
      <c r="AA90" s="4"/>
      <c r="AB90" s="4"/>
      <c r="AC90" s="4"/>
      <c r="AD90" s="4"/>
      <c r="AE90" s="4"/>
      <c r="AF90" s="4"/>
      <c r="AG90" s="4"/>
      <c r="AH90" s="4"/>
      <c r="AI90" s="4"/>
      <c r="AJ90" s="4"/>
      <c r="AK90" s="4"/>
      <c r="AL90" s="4"/>
      <c r="AM90" s="4"/>
      <c r="AN90" s="4"/>
      <c r="AO90" s="4"/>
      <c r="AP90" s="4"/>
    </row>
    <row r="91" spans="1:42" ht="15" x14ac:dyDescent="0.2">
      <c r="A91" s="82" t="s">
        <v>638</v>
      </c>
      <c r="B91" s="62" t="s">
        <v>639</v>
      </c>
      <c r="C91" s="62" t="s">
        <v>640</v>
      </c>
      <c r="D91" s="62" t="s">
        <v>641</v>
      </c>
      <c r="E91" s="62" t="s">
        <v>642</v>
      </c>
      <c r="F91" s="62" t="s">
        <v>643</v>
      </c>
      <c r="G91" s="64"/>
      <c r="H91" s="62">
        <v>2014</v>
      </c>
      <c r="I91" s="62"/>
      <c r="J91" s="62"/>
      <c r="K91" s="62" t="s">
        <v>644</v>
      </c>
      <c r="L91" s="62"/>
      <c r="M91" s="62"/>
      <c r="N91" s="62"/>
      <c r="O91" s="62"/>
      <c r="P91" s="62"/>
      <c r="Q91" s="62"/>
      <c r="R91" s="62"/>
      <c r="S91" s="62"/>
      <c r="T91" s="62"/>
      <c r="U91" s="62"/>
      <c r="V91" s="65" t="s">
        <v>645</v>
      </c>
      <c r="W91" s="4"/>
      <c r="X91" s="4"/>
      <c r="Y91" s="4"/>
      <c r="Z91" s="4"/>
      <c r="AA91" s="4"/>
      <c r="AB91" s="4"/>
      <c r="AC91" s="4"/>
      <c r="AD91" s="4"/>
      <c r="AE91" s="4"/>
      <c r="AF91" s="4"/>
      <c r="AG91" s="4"/>
      <c r="AH91" s="4"/>
      <c r="AI91" s="4"/>
      <c r="AJ91" s="4"/>
      <c r="AK91" s="4"/>
      <c r="AL91" s="4"/>
      <c r="AM91" s="4"/>
      <c r="AN91" s="4"/>
      <c r="AO91" s="4"/>
      <c r="AP91" s="4"/>
    </row>
    <row r="92" spans="1:42" ht="15" x14ac:dyDescent="0.2">
      <c r="A92" s="82" t="s">
        <v>690</v>
      </c>
      <c r="B92" s="62" t="s">
        <v>691</v>
      </c>
      <c r="C92" s="62" t="s">
        <v>692</v>
      </c>
      <c r="D92" s="62" t="s">
        <v>693</v>
      </c>
      <c r="E92" s="62" t="s">
        <v>694</v>
      </c>
      <c r="F92" s="62" t="s">
        <v>695</v>
      </c>
      <c r="G92" s="64"/>
      <c r="H92" s="64">
        <v>41597</v>
      </c>
      <c r="I92" s="62" t="s">
        <v>696</v>
      </c>
      <c r="J92" s="62" t="s">
        <v>697</v>
      </c>
      <c r="K92" s="62" t="s">
        <v>698</v>
      </c>
      <c r="L92" s="62"/>
      <c r="M92" s="62" t="s">
        <v>699</v>
      </c>
      <c r="N92" s="62"/>
      <c r="O92" s="62"/>
      <c r="P92" s="62"/>
      <c r="Q92" s="62"/>
      <c r="R92" s="62"/>
      <c r="S92" s="62"/>
      <c r="T92" s="62"/>
      <c r="U92" s="62"/>
      <c r="V92" s="65" t="s">
        <v>700</v>
      </c>
      <c r="W92" s="4"/>
      <c r="X92" s="4"/>
      <c r="Y92" s="4"/>
      <c r="Z92" s="4"/>
      <c r="AA92" s="4"/>
      <c r="AB92" s="4"/>
      <c r="AC92" s="4"/>
      <c r="AD92" s="4"/>
      <c r="AE92" s="4"/>
      <c r="AF92" s="4"/>
      <c r="AG92" s="4"/>
      <c r="AH92" s="4"/>
      <c r="AI92" s="4"/>
      <c r="AJ92" s="4"/>
      <c r="AK92" s="4"/>
      <c r="AL92" s="4"/>
      <c r="AM92" s="4"/>
      <c r="AN92" s="4"/>
      <c r="AO92" s="4"/>
      <c r="AP92" s="4"/>
    </row>
    <row r="93" spans="1:42" ht="15" x14ac:dyDescent="0.2">
      <c r="A93" s="82" t="s">
        <v>701</v>
      </c>
      <c r="B93" s="62" t="s">
        <v>702</v>
      </c>
      <c r="C93" s="62" t="s">
        <v>703</v>
      </c>
      <c r="D93" s="62" t="s">
        <v>704</v>
      </c>
      <c r="E93" s="62" t="s">
        <v>705</v>
      </c>
      <c r="F93" s="62" t="s">
        <v>706</v>
      </c>
      <c r="G93" s="62" t="s">
        <v>707</v>
      </c>
      <c r="H93" s="64">
        <v>41747</v>
      </c>
      <c r="I93" s="62" t="s">
        <v>708</v>
      </c>
      <c r="J93" s="62" t="s">
        <v>709</v>
      </c>
      <c r="K93" s="62" t="s">
        <v>710</v>
      </c>
      <c r="L93" s="62" t="s">
        <v>711</v>
      </c>
      <c r="M93" s="62" t="s">
        <v>712</v>
      </c>
      <c r="N93" s="62" t="s">
        <v>713</v>
      </c>
      <c r="O93" s="62"/>
      <c r="P93" s="62" t="s">
        <v>714</v>
      </c>
      <c r="Q93" s="62" t="s">
        <v>715</v>
      </c>
      <c r="R93" s="62"/>
      <c r="S93" s="62"/>
      <c r="T93" s="62"/>
      <c r="U93" s="62"/>
      <c r="V93" s="62" t="s">
        <v>716</v>
      </c>
      <c r="W93" s="4"/>
      <c r="X93" s="4"/>
      <c r="Y93" s="4"/>
      <c r="Z93" s="4"/>
      <c r="AA93" s="4"/>
      <c r="AB93" s="4"/>
      <c r="AC93" s="4"/>
      <c r="AD93" s="4"/>
      <c r="AE93" s="4"/>
      <c r="AF93" s="4"/>
      <c r="AG93" s="4"/>
      <c r="AH93" s="4"/>
      <c r="AI93" s="4"/>
      <c r="AJ93" s="4"/>
      <c r="AK93" s="4"/>
      <c r="AL93" s="4"/>
      <c r="AM93" s="4"/>
      <c r="AN93" s="4"/>
      <c r="AO93" s="4"/>
      <c r="AP93" s="4"/>
    </row>
    <row r="94" spans="1:42" ht="15" x14ac:dyDescent="0.2">
      <c r="A94" s="82" t="s">
        <v>717</v>
      </c>
      <c r="B94" s="62" t="s">
        <v>718</v>
      </c>
      <c r="C94" s="62" t="s">
        <v>719</v>
      </c>
      <c r="D94" s="62" t="s">
        <v>720</v>
      </c>
      <c r="E94" s="62" t="s">
        <v>721</v>
      </c>
      <c r="F94" s="62" t="s">
        <v>722</v>
      </c>
      <c r="G94" s="62"/>
      <c r="H94" s="62"/>
      <c r="I94" s="62"/>
      <c r="J94" s="62"/>
      <c r="K94" s="62"/>
      <c r="L94" s="62"/>
      <c r="M94" s="62" t="s">
        <v>723</v>
      </c>
      <c r="N94" s="62"/>
      <c r="O94" s="62"/>
      <c r="P94" s="62"/>
      <c r="Q94" s="62"/>
      <c r="R94" s="62"/>
      <c r="S94" s="62"/>
      <c r="T94" s="62"/>
      <c r="U94" s="62"/>
      <c r="V94" s="62"/>
      <c r="W94" s="4"/>
      <c r="X94" s="4"/>
      <c r="Y94" s="4"/>
      <c r="Z94" s="4"/>
      <c r="AA94" s="4"/>
      <c r="AB94" s="4"/>
      <c r="AC94" s="4"/>
      <c r="AD94" s="4"/>
      <c r="AE94" s="4"/>
      <c r="AF94" s="4"/>
      <c r="AG94" s="4"/>
      <c r="AH94" s="4"/>
      <c r="AI94" s="4"/>
      <c r="AJ94" s="4"/>
      <c r="AK94" s="4"/>
      <c r="AL94" s="4"/>
      <c r="AM94" s="4"/>
      <c r="AN94" s="4"/>
      <c r="AO94" s="4"/>
      <c r="AP94" s="4"/>
    </row>
    <row r="95" spans="1:42" ht="15" x14ac:dyDescent="0.2">
      <c r="A95" s="82" t="s">
        <v>724</v>
      </c>
      <c r="B95" s="62" t="s">
        <v>725</v>
      </c>
      <c r="C95" s="62" t="s">
        <v>726</v>
      </c>
      <c r="D95" s="62" t="s">
        <v>727</v>
      </c>
      <c r="E95" s="62"/>
      <c r="F95" s="62" t="s">
        <v>728</v>
      </c>
      <c r="G95" s="62"/>
      <c r="H95" s="62"/>
      <c r="I95" s="62"/>
      <c r="J95" s="62" t="s">
        <v>729</v>
      </c>
      <c r="K95" s="62" t="s">
        <v>730</v>
      </c>
      <c r="L95" s="62"/>
      <c r="M95" s="62" t="s">
        <v>731</v>
      </c>
      <c r="N95" s="62"/>
      <c r="O95" s="62"/>
      <c r="P95" s="62"/>
      <c r="Q95" s="62"/>
      <c r="R95" s="62"/>
      <c r="S95" s="62"/>
      <c r="T95" s="62"/>
      <c r="U95" s="62"/>
      <c r="V95" s="62"/>
      <c r="W95" s="3"/>
      <c r="X95" s="3"/>
      <c r="Y95" s="3"/>
      <c r="Z95" s="3"/>
      <c r="AA95" s="3"/>
      <c r="AB95" s="3"/>
      <c r="AC95" s="3"/>
      <c r="AD95" s="3"/>
      <c r="AE95" s="3"/>
      <c r="AF95" s="3"/>
      <c r="AG95" s="3"/>
      <c r="AH95" s="3"/>
      <c r="AI95" s="3"/>
      <c r="AJ95" s="3"/>
      <c r="AK95" s="3"/>
      <c r="AL95" s="3"/>
      <c r="AM95" s="3"/>
      <c r="AN95" s="3"/>
      <c r="AO95" s="3"/>
      <c r="AP95" s="3"/>
    </row>
    <row r="96" spans="1:42" ht="15" x14ac:dyDescent="0.2">
      <c r="A96" s="82" t="s">
        <v>750</v>
      </c>
      <c r="B96" s="62" t="s">
        <v>751</v>
      </c>
      <c r="C96" s="62" t="s">
        <v>752</v>
      </c>
      <c r="D96" s="62" t="s">
        <v>753</v>
      </c>
      <c r="E96" s="62" t="s">
        <v>754</v>
      </c>
      <c r="F96" s="62" t="s">
        <v>755</v>
      </c>
      <c r="G96" s="62" t="s">
        <v>756</v>
      </c>
      <c r="H96" s="64">
        <v>39952</v>
      </c>
      <c r="I96" s="62" t="s">
        <v>757</v>
      </c>
      <c r="J96" s="62" t="s">
        <v>758</v>
      </c>
      <c r="K96" s="62"/>
      <c r="L96" s="62"/>
      <c r="M96" s="62"/>
      <c r="N96" s="62"/>
      <c r="O96" s="62"/>
      <c r="P96" s="62"/>
      <c r="Q96" s="62"/>
      <c r="R96" s="62"/>
      <c r="S96" s="62"/>
      <c r="T96" s="62"/>
      <c r="U96" s="62"/>
      <c r="V96" s="65" t="s">
        <v>759</v>
      </c>
      <c r="W96" s="3"/>
      <c r="X96" s="3"/>
      <c r="Y96" s="3"/>
      <c r="Z96" s="3"/>
      <c r="AA96" s="3"/>
      <c r="AB96" s="3"/>
      <c r="AC96" s="3"/>
      <c r="AD96" s="3"/>
      <c r="AE96" s="3"/>
      <c r="AF96" s="3"/>
      <c r="AG96" s="3"/>
      <c r="AH96" s="3"/>
      <c r="AI96" s="3"/>
      <c r="AJ96" s="3"/>
      <c r="AK96" s="3"/>
      <c r="AL96" s="3"/>
      <c r="AM96" s="3"/>
      <c r="AN96" s="3"/>
      <c r="AO96" s="3"/>
      <c r="AP96" s="3"/>
    </row>
    <row r="97" spans="1:42" ht="15" x14ac:dyDescent="0.2">
      <c r="A97" s="82" t="s">
        <v>776</v>
      </c>
      <c r="B97" s="62" t="s">
        <v>777</v>
      </c>
      <c r="C97" s="62" t="s">
        <v>778</v>
      </c>
      <c r="D97" s="62" t="s">
        <v>779</v>
      </c>
      <c r="E97" s="62" t="s">
        <v>780</v>
      </c>
      <c r="F97" s="62" t="s">
        <v>781</v>
      </c>
      <c r="G97" s="62"/>
      <c r="H97" s="62" t="s">
        <v>782</v>
      </c>
      <c r="I97" s="62"/>
      <c r="J97" s="62" t="s">
        <v>783</v>
      </c>
      <c r="K97" s="62"/>
      <c r="L97" s="62"/>
      <c r="M97" s="62" t="s">
        <v>784</v>
      </c>
      <c r="N97" s="62" t="s">
        <v>785</v>
      </c>
      <c r="O97" s="62"/>
      <c r="P97" s="62"/>
      <c r="Q97" s="62"/>
      <c r="R97" s="62"/>
      <c r="S97" s="62"/>
      <c r="T97" s="62"/>
      <c r="U97" s="62" t="s">
        <v>786</v>
      </c>
      <c r="V97" s="62"/>
      <c r="W97" s="3"/>
      <c r="X97" s="3"/>
      <c r="Y97" s="3"/>
      <c r="Z97" s="3"/>
      <c r="AA97" s="3"/>
      <c r="AB97" s="3"/>
      <c r="AC97" s="3"/>
      <c r="AD97" s="3"/>
      <c r="AE97" s="3"/>
      <c r="AF97" s="3"/>
      <c r="AG97" s="3"/>
      <c r="AH97" s="3"/>
      <c r="AI97" s="3"/>
      <c r="AJ97" s="3"/>
      <c r="AK97" s="3"/>
      <c r="AL97" s="3"/>
      <c r="AM97" s="3"/>
      <c r="AN97" s="3"/>
      <c r="AO97" s="3"/>
      <c r="AP97" s="3"/>
    </row>
    <row r="98" spans="1:42" ht="15" x14ac:dyDescent="0.2">
      <c r="A98" s="82" t="s">
        <v>787</v>
      </c>
      <c r="B98" s="62" t="s">
        <v>788</v>
      </c>
      <c r="C98" s="62" t="s">
        <v>789</v>
      </c>
      <c r="D98" s="62" t="s">
        <v>790</v>
      </c>
      <c r="E98" s="62"/>
      <c r="F98" s="62" t="s">
        <v>791</v>
      </c>
      <c r="G98" s="62"/>
      <c r="H98" s="62"/>
      <c r="I98" s="62"/>
      <c r="J98" s="62"/>
      <c r="K98" s="62"/>
      <c r="L98" s="62"/>
      <c r="M98" s="62" t="s">
        <v>792</v>
      </c>
      <c r="N98" s="62" t="s">
        <v>793</v>
      </c>
      <c r="O98" s="62"/>
      <c r="P98" s="62"/>
      <c r="Q98" s="62"/>
      <c r="R98" s="62"/>
      <c r="S98" s="62"/>
      <c r="T98" s="62"/>
      <c r="U98" s="62" t="s">
        <v>794</v>
      </c>
      <c r="V98" s="65" t="s">
        <v>795</v>
      </c>
      <c r="W98" s="4"/>
      <c r="X98" s="4"/>
      <c r="Y98" s="4"/>
      <c r="Z98" s="4"/>
      <c r="AA98" s="4"/>
      <c r="AB98" s="4"/>
      <c r="AC98" s="4"/>
      <c r="AD98" s="4"/>
      <c r="AE98" s="4"/>
      <c r="AF98" s="4"/>
      <c r="AG98" s="4"/>
      <c r="AH98" s="4"/>
      <c r="AI98" s="4"/>
      <c r="AJ98" s="4"/>
      <c r="AK98" s="4"/>
      <c r="AL98" s="4"/>
      <c r="AM98" s="4"/>
      <c r="AN98" s="4"/>
      <c r="AO98" s="4"/>
      <c r="AP98" s="4"/>
    </row>
    <row r="99" spans="1:42" ht="15" x14ac:dyDescent="0.2">
      <c r="A99" s="82" t="s">
        <v>796</v>
      </c>
      <c r="B99" s="62" t="s">
        <v>797</v>
      </c>
      <c r="C99" s="62" t="s">
        <v>798</v>
      </c>
      <c r="D99" s="62" t="s">
        <v>799</v>
      </c>
      <c r="E99" s="62" t="s">
        <v>800</v>
      </c>
      <c r="F99" s="62" t="s">
        <v>801</v>
      </c>
      <c r="G99" s="62"/>
      <c r="H99" s="62"/>
      <c r="I99" s="62"/>
      <c r="J99" s="62"/>
      <c r="K99" s="62"/>
      <c r="L99" s="62"/>
      <c r="M99" s="62" t="s">
        <v>802</v>
      </c>
      <c r="N99" s="62"/>
      <c r="O99" s="62"/>
      <c r="P99" s="62"/>
      <c r="Q99" s="62"/>
      <c r="R99" s="62"/>
      <c r="S99" s="62"/>
      <c r="T99" s="62"/>
      <c r="U99" s="62"/>
      <c r="V99" s="65" t="s">
        <v>803</v>
      </c>
      <c r="W99" s="4"/>
      <c r="X99" s="4"/>
      <c r="Y99" s="4"/>
      <c r="Z99" s="4"/>
      <c r="AA99" s="4"/>
      <c r="AB99" s="4"/>
      <c r="AC99" s="4"/>
      <c r="AD99" s="4"/>
      <c r="AE99" s="4"/>
      <c r="AF99" s="4"/>
      <c r="AG99" s="4"/>
      <c r="AH99" s="4"/>
      <c r="AI99" s="4"/>
      <c r="AJ99" s="4"/>
      <c r="AK99" s="4"/>
      <c r="AL99" s="4"/>
      <c r="AM99" s="4"/>
      <c r="AN99" s="4"/>
      <c r="AO99" s="4"/>
      <c r="AP99" s="4"/>
    </row>
    <row r="100" spans="1:42" ht="15" x14ac:dyDescent="0.2">
      <c r="A100" s="82" t="s">
        <v>804</v>
      </c>
      <c r="B100" s="62"/>
      <c r="C100" s="62" t="s">
        <v>805</v>
      </c>
      <c r="D100" s="62" t="s">
        <v>806</v>
      </c>
      <c r="E100" s="62"/>
      <c r="F100" s="62" t="s">
        <v>807</v>
      </c>
      <c r="G100" s="62"/>
      <c r="H100" s="62"/>
      <c r="I100" s="62"/>
      <c r="J100" s="62"/>
      <c r="K100" s="62"/>
      <c r="L100" s="62"/>
      <c r="M100" s="62" t="s">
        <v>808</v>
      </c>
      <c r="N100" s="62"/>
      <c r="O100" s="62"/>
      <c r="P100" s="62"/>
      <c r="Q100" s="62"/>
      <c r="R100" s="62"/>
      <c r="S100" s="62"/>
      <c r="T100" s="62"/>
      <c r="U100" s="62"/>
      <c r="V100" s="62"/>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82" t="s">
        <v>809</v>
      </c>
      <c r="B101" s="62" t="s">
        <v>810</v>
      </c>
      <c r="C101" s="62" t="s">
        <v>811</v>
      </c>
      <c r="D101" s="62" t="s">
        <v>812</v>
      </c>
      <c r="E101" s="62"/>
      <c r="F101" s="62" t="s">
        <v>813</v>
      </c>
      <c r="G101" s="62"/>
      <c r="H101" s="62"/>
      <c r="I101" s="62"/>
      <c r="J101" s="62" t="s">
        <v>814</v>
      </c>
      <c r="K101" s="62"/>
      <c r="L101" s="62"/>
      <c r="M101" s="62" t="s">
        <v>815</v>
      </c>
      <c r="N101" s="62"/>
      <c r="O101" s="62"/>
      <c r="P101" s="62"/>
      <c r="Q101" s="62"/>
      <c r="R101" s="62"/>
      <c r="S101" s="62"/>
      <c r="T101" s="62"/>
      <c r="U101" s="62"/>
      <c r="V101" s="65" t="s">
        <v>816</v>
      </c>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82" t="s">
        <v>817</v>
      </c>
      <c r="B102" s="62"/>
      <c r="C102" s="62" t="s">
        <v>818</v>
      </c>
      <c r="D102" s="62" t="s">
        <v>819</v>
      </c>
      <c r="E102" s="62"/>
      <c r="F102" s="62" t="s">
        <v>820</v>
      </c>
      <c r="G102" s="62"/>
      <c r="H102" s="62"/>
      <c r="I102" s="62"/>
      <c r="J102" s="62"/>
      <c r="K102" s="62"/>
      <c r="L102" s="62"/>
      <c r="M102" s="62" t="s">
        <v>821</v>
      </c>
      <c r="N102" s="62"/>
      <c r="O102" s="62"/>
      <c r="P102" s="62"/>
      <c r="Q102" s="62"/>
      <c r="R102" s="62"/>
      <c r="S102" s="62"/>
      <c r="T102" s="62"/>
      <c r="U102" s="62"/>
      <c r="V102" s="62"/>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82" t="s">
        <v>822</v>
      </c>
      <c r="B103" s="62"/>
      <c r="C103" s="62" t="s">
        <v>823</v>
      </c>
      <c r="D103" s="62" t="s">
        <v>824</v>
      </c>
      <c r="E103" s="62"/>
      <c r="F103" s="62" t="s">
        <v>825</v>
      </c>
      <c r="G103" s="62"/>
      <c r="H103" s="62"/>
      <c r="I103" s="62"/>
      <c r="J103" s="62"/>
      <c r="K103" s="62"/>
      <c r="L103" s="62"/>
      <c r="M103" s="62" t="s">
        <v>826</v>
      </c>
      <c r="N103" s="62"/>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82" t="s">
        <v>827</v>
      </c>
      <c r="B104" s="62" t="s">
        <v>828</v>
      </c>
      <c r="C104" s="62" t="s">
        <v>829</v>
      </c>
      <c r="D104" s="62"/>
      <c r="E104" s="62" t="s">
        <v>830</v>
      </c>
      <c r="F104" s="70" t="s">
        <v>831</v>
      </c>
      <c r="G104" s="62"/>
      <c r="H104" s="64"/>
      <c r="I104" s="62"/>
      <c r="J104" s="62"/>
      <c r="K104" s="62"/>
      <c r="L104" s="62"/>
      <c r="M104" s="62"/>
      <c r="N104" s="62"/>
      <c r="O104" s="62"/>
      <c r="P104" s="62"/>
      <c r="Q104" s="62"/>
      <c r="R104" s="62"/>
      <c r="S104" s="62"/>
      <c r="T104" s="62"/>
      <c r="U104" s="62"/>
      <c r="V104" s="65" t="s">
        <v>832</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82" t="s">
        <v>833</v>
      </c>
      <c r="B105" s="62" t="s">
        <v>834</v>
      </c>
      <c r="C105" s="62" t="s">
        <v>835</v>
      </c>
      <c r="D105" s="62" t="s">
        <v>836</v>
      </c>
      <c r="E105" s="62"/>
      <c r="F105" s="62" t="s">
        <v>837</v>
      </c>
      <c r="G105" s="62"/>
      <c r="H105" s="62"/>
      <c r="I105" s="62"/>
      <c r="J105" s="62"/>
      <c r="K105" s="62"/>
      <c r="L105" s="62"/>
      <c r="M105" s="62" t="s">
        <v>838</v>
      </c>
      <c r="N105" s="62"/>
      <c r="O105" s="62"/>
      <c r="P105" s="62"/>
      <c r="Q105" s="62"/>
      <c r="R105" s="62"/>
      <c r="S105" s="62"/>
      <c r="T105" s="62"/>
      <c r="U105" s="62"/>
      <c r="V105" s="62"/>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82" t="s">
        <v>839</v>
      </c>
      <c r="B106" s="62" t="s">
        <v>840</v>
      </c>
      <c r="C106" s="62" t="s">
        <v>841</v>
      </c>
      <c r="D106" s="62" t="s">
        <v>842</v>
      </c>
      <c r="E106" s="62"/>
      <c r="F106" s="62" t="s">
        <v>843</v>
      </c>
      <c r="G106" s="62"/>
      <c r="H106" s="62"/>
      <c r="I106" s="62"/>
      <c r="J106" s="62"/>
      <c r="K106" s="62"/>
      <c r="L106" s="62"/>
      <c r="M106" s="62" t="s">
        <v>844</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82" t="s">
        <v>845</v>
      </c>
      <c r="B107" s="62" t="s">
        <v>846</v>
      </c>
      <c r="C107" s="62" t="s">
        <v>847</v>
      </c>
      <c r="D107" s="62" t="s">
        <v>848</v>
      </c>
      <c r="E107" s="62" t="s">
        <v>849</v>
      </c>
      <c r="F107" s="62" t="s">
        <v>850</v>
      </c>
      <c r="G107" s="64"/>
      <c r="H107" s="64">
        <v>41597</v>
      </c>
      <c r="I107" s="62" t="s">
        <v>851</v>
      </c>
      <c r="J107" s="62" t="s">
        <v>852</v>
      </c>
      <c r="K107" s="62" t="s">
        <v>853</v>
      </c>
      <c r="L107" s="62"/>
      <c r="M107" s="62" t="s">
        <v>854</v>
      </c>
      <c r="N107" s="62" t="s">
        <v>855</v>
      </c>
      <c r="O107" s="62"/>
      <c r="P107" s="62"/>
      <c r="Q107" s="62"/>
      <c r="R107" s="62"/>
      <c r="S107" s="62"/>
      <c r="T107" s="62"/>
      <c r="U107" s="62"/>
      <c r="V107" s="65" t="s">
        <v>856</v>
      </c>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
      <c r="A108" s="82" t="s">
        <v>857</v>
      </c>
      <c r="B108" s="62" t="s">
        <v>858</v>
      </c>
      <c r="C108" s="62" t="s">
        <v>859</v>
      </c>
      <c r="D108" s="62" t="s">
        <v>860</v>
      </c>
      <c r="E108" s="62"/>
      <c r="F108" s="62" t="s">
        <v>861</v>
      </c>
      <c r="G108" s="62"/>
      <c r="H108" s="62"/>
      <c r="I108" s="62"/>
      <c r="J108" s="62"/>
      <c r="K108" s="62"/>
      <c r="L108" s="62"/>
      <c r="M108" s="62" t="s">
        <v>862</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82" t="s">
        <v>863</v>
      </c>
      <c r="B109" s="62" t="s">
        <v>864</v>
      </c>
      <c r="C109" s="62" t="s">
        <v>865</v>
      </c>
      <c r="D109" s="62" t="s">
        <v>866</v>
      </c>
      <c r="E109" s="62" t="s">
        <v>867</v>
      </c>
      <c r="F109" s="62" t="s">
        <v>868</v>
      </c>
      <c r="G109" s="64"/>
      <c r="H109" s="64">
        <v>41597</v>
      </c>
      <c r="I109" s="62" t="s">
        <v>869</v>
      </c>
      <c r="J109" s="62" t="s">
        <v>870</v>
      </c>
      <c r="K109" s="62" t="s">
        <v>871</v>
      </c>
      <c r="L109" s="62" t="s">
        <v>872</v>
      </c>
      <c r="M109" s="62"/>
      <c r="N109" s="62" t="s">
        <v>873</v>
      </c>
      <c r="O109" s="62"/>
      <c r="P109" s="62"/>
      <c r="Q109" s="62"/>
      <c r="R109" s="62"/>
      <c r="S109" s="62"/>
      <c r="T109" s="62" t="s">
        <v>874</v>
      </c>
      <c r="U109" s="62"/>
      <c r="V109" s="65" t="s">
        <v>875</v>
      </c>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82" t="s">
        <v>876</v>
      </c>
      <c r="B110" s="62" t="s">
        <v>877</v>
      </c>
      <c r="C110" s="62" t="s">
        <v>878</v>
      </c>
      <c r="D110" s="62" t="s">
        <v>879</v>
      </c>
      <c r="E110" s="62" t="s">
        <v>880</v>
      </c>
      <c r="F110" s="62" t="s">
        <v>881</v>
      </c>
      <c r="G110" s="62"/>
      <c r="H110" s="62"/>
      <c r="I110" s="62"/>
      <c r="J110" s="62"/>
      <c r="K110" s="62" t="s">
        <v>882</v>
      </c>
      <c r="L110" s="62"/>
      <c r="M110" s="62" t="s">
        <v>883</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82" t="s">
        <v>884</v>
      </c>
      <c r="B111" s="62"/>
      <c r="C111" s="62" t="s">
        <v>885</v>
      </c>
      <c r="D111" s="62" t="s">
        <v>886</v>
      </c>
      <c r="E111" s="62"/>
      <c r="F111" s="62" t="s">
        <v>887</v>
      </c>
      <c r="G111" s="62"/>
      <c r="H111" s="62"/>
      <c r="I111" s="62"/>
      <c r="J111" s="62"/>
      <c r="K111" s="62"/>
      <c r="L111" s="62"/>
      <c r="M111" s="62" t="s">
        <v>888</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ht="15" x14ac:dyDescent="0.2">
      <c r="A112" s="82" t="s">
        <v>889</v>
      </c>
      <c r="B112" s="62"/>
      <c r="C112" s="62" t="s">
        <v>890</v>
      </c>
      <c r="D112" s="62" t="s">
        <v>891</v>
      </c>
      <c r="E112" s="62"/>
      <c r="F112" s="62" t="s">
        <v>892</v>
      </c>
      <c r="G112" s="62"/>
      <c r="H112" s="62"/>
      <c r="I112" s="62"/>
      <c r="J112" s="62"/>
      <c r="K112" s="62"/>
      <c r="L112" s="62"/>
      <c r="M112" s="62" t="s">
        <v>893</v>
      </c>
      <c r="N112" s="62"/>
      <c r="O112" s="62"/>
      <c r="P112" s="62"/>
      <c r="Q112" s="62"/>
      <c r="R112" s="62"/>
      <c r="S112" s="62"/>
      <c r="T112" s="62"/>
      <c r="U112" s="62"/>
      <c r="V112" s="62"/>
      <c r="W112" s="3"/>
      <c r="X112" s="3"/>
      <c r="Y112" s="3"/>
      <c r="Z112" s="3"/>
      <c r="AA112" s="3"/>
      <c r="AB112" s="3"/>
      <c r="AC112" s="3"/>
      <c r="AD112" s="3"/>
      <c r="AE112" s="3"/>
      <c r="AF112" s="3"/>
      <c r="AG112" s="3"/>
      <c r="AH112" s="3"/>
      <c r="AI112" s="3"/>
      <c r="AJ112" s="3"/>
      <c r="AK112" s="3"/>
      <c r="AL112" s="3"/>
      <c r="AM112" s="3"/>
      <c r="AN112" s="3"/>
      <c r="AO112" s="3"/>
      <c r="AP112" s="3"/>
    </row>
    <row r="113" spans="1:42" ht="15" x14ac:dyDescent="0.2">
      <c r="A113" s="83" t="s">
        <v>894</v>
      </c>
      <c r="B113" s="71"/>
      <c r="C113" s="66" t="s">
        <v>895</v>
      </c>
      <c r="D113" s="66" t="s">
        <v>896</v>
      </c>
      <c r="E113" s="66"/>
      <c r="F113" s="66" t="s">
        <v>897</v>
      </c>
      <c r="G113" s="72"/>
      <c r="H113" s="72">
        <v>38342</v>
      </c>
      <c r="I113" s="66" t="s">
        <v>898</v>
      </c>
      <c r="J113" s="66" t="s">
        <v>899</v>
      </c>
      <c r="K113" s="66"/>
      <c r="L113" s="66"/>
      <c r="M113" s="66" t="s">
        <v>900</v>
      </c>
      <c r="N113" s="66" t="s">
        <v>901</v>
      </c>
      <c r="O113" s="66"/>
      <c r="P113" s="66"/>
      <c r="Q113" s="66"/>
      <c r="R113" s="66"/>
      <c r="S113" s="66"/>
      <c r="T113" s="66"/>
      <c r="U113" s="66"/>
      <c r="V113" s="73" t="s">
        <v>902</v>
      </c>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5">
      <c r="A114" s="82"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5"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2" t="s">
        <v>913</v>
      </c>
      <c r="B115" s="62" t="s">
        <v>914</v>
      </c>
      <c r="C115" s="62" t="s">
        <v>915</v>
      </c>
      <c r="D115" s="62" t="s">
        <v>916</v>
      </c>
      <c r="E115" s="62" t="s">
        <v>917</v>
      </c>
      <c r="F115" s="62" t="s">
        <v>918</v>
      </c>
      <c r="G115" s="62" t="s">
        <v>919</v>
      </c>
      <c r="H115" s="64">
        <v>40520</v>
      </c>
      <c r="I115" s="62" t="s">
        <v>920</v>
      </c>
      <c r="J115" s="62" t="s">
        <v>921</v>
      </c>
      <c r="K115" s="62" t="s">
        <v>922</v>
      </c>
      <c r="L115" s="62"/>
      <c r="M115" s="62"/>
      <c r="N115" s="62" t="s">
        <v>923</v>
      </c>
      <c r="O115" s="62"/>
      <c r="P115" s="62"/>
      <c r="Q115" s="62"/>
      <c r="R115" s="62"/>
      <c r="S115" s="62"/>
      <c r="T115" s="62"/>
      <c r="U115" s="62"/>
      <c r="V115" s="65" t="s">
        <v>924</v>
      </c>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82" t="s">
        <v>925</v>
      </c>
      <c r="B116" s="70" t="s">
        <v>926</v>
      </c>
      <c r="C116" s="62" t="s">
        <v>927</v>
      </c>
      <c r="D116" s="62" t="s">
        <v>928</v>
      </c>
      <c r="E116" s="62" t="s">
        <v>929</v>
      </c>
      <c r="F116" s="62" t="s">
        <v>930</v>
      </c>
      <c r="G116" s="62" t="s">
        <v>931</v>
      </c>
      <c r="H116" s="64">
        <v>41165</v>
      </c>
      <c r="I116" s="62" t="s">
        <v>932</v>
      </c>
      <c r="J116" s="62" t="s">
        <v>933</v>
      </c>
      <c r="K116" s="62"/>
      <c r="L116" s="62" t="s">
        <v>934</v>
      </c>
      <c r="M116" s="62"/>
      <c r="N116" s="62" t="s">
        <v>935</v>
      </c>
      <c r="O116" s="62"/>
      <c r="P116" s="62"/>
      <c r="Q116" s="62"/>
      <c r="R116" s="62"/>
      <c r="S116" s="62"/>
      <c r="T116" s="62"/>
      <c r="U116" s="62"/>
      <c r="V116" s="65" t="s">
        <v>936</v>
      </c>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82" t="s">
        <v>937</v>
      </c>
      <c r="B117" s="62" t="s">
        <v>938</v>
      </c>
      <c r="C117" s="62" t="s">
        <v>939</v>
      </c>
      <c r="D117" s="62" t="s">
        <v>940</v>
      </c>
      <c r="E117" s="62"/>
      <c r="F117" s="62" t="s">
        <v>941</v>
      </c>
      <c r="G117" s="64"/>
      <c r="H117" s="64">
        <v>41597</v>
      </c>
      <c r="I117" s="62" t="s">
        <v>942</v>
      </c>
      <c r="J117" s="62" t="s">
        <v>943</v>
      </c>
      <c r="K117" s="62"/>
      <c r="L117" s="62"/>
      <c r="M117" s="62" t="s">
        <v>944</v>
      </c>
      <c r="N117" s="62" t="s">
        <v>945</v>
      </c>
      <c r="O117" s="62"/>
      <c r="P117" s="62"/>
      <c r="Q117" s="62"/>
      <c r="R117" s="62"/>
      <c r="S117" s="62"/>
      <c r="T117" s="62"/>
      <c r="U117" s="62"/>
      <c r="V117" s="65" t="s">
        <v>946</v>
      </c>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2" t="s">
        <v>947</v>
      </c>
      <c r="B118" s="62" t="s">
        <v>948</v>
      </c>
      <c r="C118" s="62" t="s">
        <v>949</v>
      </c>
      <c r="D118" s="62" t="s">
        <v>950</v>
      </c>
      <c r="E118" s="62" t="s">
        <v>951</v>
      </c>
      <c r="F118" s="62" t="s">
        <v>952</v>
      </c>
      <c r="G118" s="62" t="s">
        <v>953</v>
      </c>
      <c r="H118" s="64">
        <v>41614</v>
      </c>
      <c r="I118" s="62" t="s">
        <v>954</v>
      </c>
      <c r="J118" s="62" t="s">
        <v>955</v>
      </c>
      <c r="K118" s="62"/>
      <c r="L118" s="62"/>
      <c r="M118" s="62"/>
      <c r="N118" s="62"/>
      <c r="O118" s="62"/>
      <c r="P118" s="62"/>
      <c r="Q118" s="62"/>
      <c r="R118" s="62"/>
      <c r="S118" s="62"/>
      <c r="T118" s="62"/>
      <c r="U118" s="62"/>
      <c r="V118" s="65" t="s">
        <v>956</v>
      </c>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82" t="s">
        <v>957</v>
      </c>
      <c r="B119" s="62" t="s">
        <v>958</v>
      </c>
      <c r="C119" s="62" t="s">
        <v>959</v>
      </c>
      <c r="D119" s="62" t="s">
        <v>960</v>
      </c>
      <c r="E119" s="62" t="s">
        <v>961</v>
      </c>
      <c r="F119" s="62" t="s">
        <v>962</v>
      </c>
      <c r="G119" s="62" t="s">
        <v>963</v>
      </c>
      <c r="H119" s="64">
        <v>41614</v>
      </c>
      <c r="I119" s="62" t="s">
        <v>964</v>
      </c>
      <c r="J119" s="62" t="s">
        <v>965</v>
      </c>
      <c r="K119" s="62" t="s">
        <v>966</v>
      </c>
      <c r="L119" s="62" t="s">
        <v>967</v>
      </c>
      <c r="M119" s="62" t="s">
        <v>968</v>
      </c>
      <c r="N119" s="62" t="s">
        <v>969</v>
      </c>
      <c r="O119" s="62"/>
      <c r="P119" s="62"/>
      <c r="Q119" s="62"/>
      <c r="R119" s="62"/>
      <c r="S119" s="62" t="s">
        <v>970</v>
      </c>
      <c r="T119" s="62"/>
      <c r="U119" s="62"/>
      <c r="V119" s="65" t="s">
        <v>971</v>
      </c>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82" t="s">
        <v>972</v>
      </c>
      <c r="B120" s="62" t="s">
        <v>973</v>
      </c>
      <c r="C120" s="62" t="s">
        <v>974</v>
      </c>
      <c r="D120" s="62" t="s">
        <v>975</v>
      </c>
      <c r="E120" s="62"/>
      <c r="F120" s="62" t="s">
        <v>976</v>
      </c>
      <c r="G120" s="64"/>
      <c r="H120" s="64">
        <v>41614</v>
      </c>
      <c r="I120" s="62" t="s">
        <v>977</v>
      </c>
      <c r="J120" s="62" t="s">
        <v>978</v>
      </c>
      <c r="K120" s="62"/>
      <c r="L120" s="62"/>
      <c r="M120" s="62" t="s">
        <v>979</v>
      </c>
      <c r="N120" s="62"/>
      <c r="O120" s="62"/>
      <c r="P120" s="62"/>
      <c r="Q120" s="62"/>
      <c r="R120" s="62"/>
      <c r="S120" s="62"/>
      <c r="T120" s="62"/>
      <c r="U120" s="62"/>
      <c r="V120" s="65" t="s">
        <v>980</v>
      </c>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82" t="s">
        <v>981</v>
      </c>
      <c r="B121" s="70" t="s">
        <v>982</v>
      </c>
      <c r="C121" s="62" t="s">
        <v>983</v>
      </c>
      <c r="D121" s="62" t="s">
        <v>984</v>
      </c>
      <c r="E121" s="62" t="s">
        <v>985</v>
      </c>
      <c r="F121" s="62" t="s">
        <v>986</v>
      </c>
      <c r="G121" s="62" t="s">
        <v>987</v>
      </c>
      <c r="H121" s="64">
        <v>41165</v>
      </c>
      <c r="I121" s="62" t="s">
        <v>988</v>
      </c>
      <c r="J121" s="62" t="s">
        <v>989</v>
      </c>
      <c r="K121" s="62" t="s">
        <v>990</v>
      </c>
      <c r="L121" s="62" t="s">
        <v>991</v>
      </c>
      <c r="M121" s="62"/>
      <c r="N121" s="62" t="s">
        <v>992</v>
      </c>
      <c r="O121" s="62"/>
      <c r="P121" s="62"/>
      <c r="Q121" s="62"/>
      <c r="R121" s="62"/>
      <c r="S121" s="62"/>
      <c r="T121" s="62"/>
      <c r="U121" s="62"/>
      <c r="V121" s="65" t="s">
        <v>993</v>
      </c>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82" t="s">
        <v>1007</v>
      </c>
      <c r="B122" s="62" t="s">
        <v>1008</v>
      </c>
      <c r="C122" s="62" t="s">
        <v>1009</v>
      </c>
      <c r="D122" s="62" t="s">
        <v>1010</v>
      </c>
      <c r="E122" s="62" t="s">
        <v>1011</v>
      </c>
      <c r="F122" s="62" t="s">
        <v>1012</v>
      </c>
      <c r="G122" s="62" t="s">
        <v>1013</v>
      </c>
      <c r="H122" s="62" t="s">
        <v>1014</v>
      </c>
      <c r="I122" s="62"/>
      <c r="J122" s="62" t="s">
        <v>1015</v>
      </c>
      <c r="K122" s="62"/>
      <c r="L122" s="62"/>
      <c r="M122" s="62" t="s">
        <v>1016</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2" t="s">
        <v>1017</v>
      </c>
      <c r="B123" s="62"/>
      <c r="C123" s="62" t="s">
        <v>1018</v>
      </c>
      <c r="D123" s="62" t="s">
        <v>1019</v>
      </c>
      <c r="E123" s="62"/>
      <c r="F123" s="62" t="s">
        <v>1020</v>
      </c>
      <c r="G123" s="62"/>
      <c r="H123" s="62"/>
      <c r="I123" s="62"/>
      <c r="J123" s="62"/>
      <c r="K123" s="62"/>
      <c r="L123" s="62"/>
      <c r="M123" s="62" t="s">
        <v>1021</v>
      </c>
      <c r="N123" s="62"/>
      <c r="O123" s="62"/>
      <c r="P123" s="62"/>
      <c r="Q123" s="62"/>
      <c r="R123" s="62"/>
      <c r="S123" s="62"/>
      <c r="T123" s="62"/>
      <c r="U123" s="62"/>
      <c r="V123" s="62"/>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82" t="s">
        <v>1022</v>
      </c>
      <c r="B124" s="62"/>
      <c r="C124" s="62" t="s">
        <v>1023</v>
      </c>
      <c r="D124" s="62" t="s">
        <v>1024</v>
      </c>
      <c r="E124" s="62"/>
      <c r="F124" s="62" t="s">
        <v>1025</v>
      </c>
      <c r="G124" s="62"/>
      <c r="H124" s="62"/>
      <c r="I124" s="62"/>
      <c r="J124" s="62" t="s">
        <v>1026</v>
      </c>
      <c r="K124" s="62"/>
      <c r="L124" s="62"/>
      <c r="M124" s="62" t="s">
        <v>1027</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82" t="s">
        <v>1060</v>
      </c>
      <c r="B125" s="62" t="s">
        <v>1061</v>
      </c>
      <c r="C125" s="62" t="s">
        <v>1062</v>
      </c>
      <c r="D125" s="62" t="s">
        <v>1063</v>
      </c>
      <c r="E125" s="62" t="s">
        <v>1064</v>
      </c>
      <c r="F125" s="62" t="s">
        <v>1065</v>
      </c>
      <c r="G125" s="62"/>
      <c r="H125" s="64">
        <v>41747</v>
      </c>
      <c r="I125" s="62" t="s">
        <v>1066</v>
      </c>
      <c r="J125" s="62" t="s">
        <v>1067</v>
      </c>
      <c r="K125" s="62"/>
      <c r="L125" s="62"/>
      <c r="M125" s="62" t="s">
        <v>1068</v>
      </c>
      <c r="N125" s="62" t="s">
        <v>1069</v>
      </c>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83" t="s">
        <v>1083</v>
      </c>
      <c r="B126" s="66"/>
      <c r="C126" s="66" t="s">
        <v>1084</v>
      </c>
      <c r="D126" s="66" t="s">
        <v>1085</v>
      </c>
      <c r="E126" s="66" t="s">
        <v>1086</v>
      </c>
      <c r="F126" s="66" t="s">
        <v>1087</v>
      </c>
      <c r="G126" s="72"/>
      <c r="H126" s="72">
        <v>40009</v>
      </c>
      <c r="I126" s="66" t="s">
        <v>1088</v>
      </c>
      <c r="J126" s="66" t="s">
        <v>1089</v>
      </c>
      <c r="K126" s="66" t="s">
        <v>1090</v>
      </c>
      <c r="L126" s="66" t="s">
        <v>1091</v>
      </c>
      <c r="M126" s="66" t="s">
        <v>1092</v>
      </c>
      <c r="N126" s="66"/>
      <c r="O126" s="66"/>
      <c r="P126" s="66"/>
      <c r="Q126" s="66"/>
      <c r="R126" s="66"/>
      <c r="S126" s="66"/>
      <c r="T126" s="66"/>
      <c r="U126" s="66"/>
      <c r="V126" s="73" t="s">
        <v>1093</v>
      </c>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83" t="s">
        <v>1094</v>
      </c>
      <c r="B127" s="66"/>
      <c r="C127" s="66" t="s">
        <v>1095</v>
      </c>
      <c r="D127" s="66" t="s">
        <v>1096</v>
      </c>
      <c r="E127" s="66"/>
      <c r="F127" s="66" t="s">
        <v>1097</v>
      </c>
      <c r="G127" s="66"/>
      <c r="H127" s="66" t="s">
        <v>1098</v>
      </c>
      <c r="I127" s="66"/>
      <c r="J127" s="66" t="s">
        <v>1099</v>
      </c>
      <c r="K127" s="66"/>
      <c r="L127" s="66"/>
      <c r="M127" s="66"/>
      <c r="N127" s="66"/>
      <c r="O127" s="66"/>
      <c r="P127" s="66"/>
      <c r="Q127" s="66"/>
      <c r="R127" s="66"/>
      <c r="S127" s="66"/>
      <c r="T127" s="66"/>
      <c r="U127" s="66"/>
      <c r="V127" s="66"/>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83" t="s">
        <v>1100</v>
      </c>
      <c r="B128" s="66"/>
      <c r="C128" s="66" t="s">
        <v>1101</v>
      </c>
      <c r="D128" s="66" t="s">
        <v>1102</v>
      </c>
      <c r="E128" s="66"/>
      <c r="F128" s="66" t="s">
        <v>1103</v>
      </c>
      <c r="G128" s="66"/>
      <c r="H128" s="66"/>
      <c r="I128" s="66"/>
      <c r="J128" s="66" t="s">
        <v>1104</v>
      </c>
      <c r="K128" s="66"/>
      <c r="L128" s="66"/>
      <c r="M128" s="66" t="s">
        <v>1105</v>
      </c>
      <c r="N128" s="66"/>
      <c r="O128" s="66"/>
      <c r="P128" s="66"/>
      <c r="Q128" s="66"/>
      <c r="R128" s="66"/>
      <c r="S128" s="66"/>
      <c r="T128" s="66"/>
      <c r="U128" s="66"/>
      <c r="V128" s="66"/>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83" t="s">
        <v>1106</v>
      </c>
      <c r="B129" s="66"/>
      <c r="C129" s="66" t="s">
        <v>1107</v>
      </c>
      <c r="D129" s="66" t="s">
        <v>1108</v>
      </c>
      <c r="E129" s="66"/>
      <c r="F129" s="66" t="s">
        <v>1109</v>
      </c>
      <c r="G129" s="66"/>
      <c r="H129" s="66"/>
      <c r="I129" s="66"/>
      <c r="J129" s="66" t="s">
        <v>1110</v>
      </c>
      <c r="K129" s="66"/>
      <c r="L129" s="66"/>
      <c r="M129" s="66" t="s">
        <v>1111</v>
      </c>
      <c r="N129" s="66"/>
      <c r="O129" s="66"/>
      <c r="P129" s="66"/>
      <c r="Q129" s="66"/>
      <c r="R129" s="66"/>
      <c r="S129" s="66"/>
      <c r="T129" s="66"/>
      <c r="U129" s="66"/>
      <c r="V129" s="66"/>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82" t="s">
        <v>1112</v>
      </c>
      <c r="B130" s="62" t="s">
        <v>1113</v>
      </c>
      <c r="C130" s="62" t="s">
        <v>1114</v>
      </c>
      <c r="D130" s="62" t="s">
        <v>1115</v>
      </c>
      <c r="E130" s="62" t="s">
        <v>1116</v>
      </c>
      <c r="F130" s="62" t="s">
        <v>1117</v>
      </c>
      <c r="G130" s="62"/>
      <c r="H130" s="62">
        <v>2015</v>
      </c>
      <c r="I130" s="62"/>
      <c r="J130" s="62" t="s">
        <v>1118</v>
      </c>
      <c r="K130" s="62" t="s">
        <v>1119</v>
      </c>
      <c r="L130" s="62"/>
      <c r="M130" s="62" t="s">
        <v>1120</v>
      </c>
      <c r="N130" s="62"/>
      <c r="O130" s="62"/>
      <c r="P130" s="62"/>
      <c r="Q130" s="62"/>
      <c r="R130" s="62"/>
      <c r="S130" s="62"/>
      <c r="T130" s="62"/>
      <c r="U130" s="62"/>
      <c r="V130" s="65" t="s">
        <v>1121</v>
      </c>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82" t="s">
        <v>1122</v>
      </c>
      <c r="B131" s="62" t="s">
        <v>1123</v>
      </c>
      <c r="C131" s="62" t="s">
        <v>1124</v>
      </c>
      <c r="D131" s="62" t="s">
        <v>1125</v>
      </c>
      <c r="E131" s="62" t="s">
        <v>1126</v>
      </c>
      <c r="F131" s="62" t="s">
        <v>1127</v>
      </c>
      <c r="G131" s="62"/>
      <c r="H131" s="62">
        <v>2015</v>
      </c>
      <c r="I131" s="62"/>
      <c r="J131" s="62" t="s">
        <v>1128</v>
      </c>
      <c r="K131" s="62" t="s">
        <v>1129</v>
      </c>
      <c r="L131" s="62"/>
      <c r="M131" s="62" t="s">
        <v>1130</v>
      </c>
      <c r="N131" s="62"/>
      <c r="O131" s="62"/>
      <c r="P131" s="62"/>
      <c r="Q131" s="62"/>
      <c r="R131" s="62"/>
      <c r="S131" s="62"/>
      <c r="T131" s="62"/>
      <c r="U131" s="62"/>
      <c r="V131" s="65" t="s">
        <v>1131</v>
      </c>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5">
      <c r="A132" s="82" t="s">
        <v>1132</v>
      </c>
      <c r="B132" s="62" t="s">
        <v>1133</v>
      </c>
      <c r="C132" s="63" t="s">
        <v>1134</v>
      </c>
      <c r="D132" s="62" t="s">
        <v>1135</v>
      </c>
      <c r="E132" s="62" t="s">
        <v>1136</v>
      </c>
      <c r="F132" s="62" t="s">
        <v>1137</v>
      </c>
      <c r="G132" s="64"/>
      <c r="H132" s="64">
        <v>38924</v>
      </c>
      <c r="I132" s="62" t="s">
        <v>1138</v>
      </c>
      <c r="J132" s="62" t="s">
        <v>1139</v>
      </c>
      <c r="K132" s="62"/>
      <c r="L132" s="62"/>
      <c r="M132" s="62"/>
      <c r="N132" s="62"/>
      <c r="O132" s="62"/>
      <c r="P132" s="62"/>
      <c r="Q132" s="62"/>
      <c r="R132" s="62"/>
      <c r="S132" s="76" t="s">
        <v>1140</v>
      </c>
      <c r="T132" s="62" t="s">
        <v>1141</v>
      </c>
      <c r="U132" s="62"/>
      <c r="V132" s="62" t="s">
        <v>1142</v>
      </c>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5">
      <c r="A133" s="82" t="s">
        <v>1143</v>
      </c>
      <c r="B133" s="62" t="s">
        <v>1144</v>
      </c>
      <c r="C133" s="63" t="s">
        <v>1145</v>
      </c>
      <c r="D133" s="62" t="s">
        <v>1146</v>
      </c>
      <c r="E133" s="62" t="s">
        <v>1147</v>
      </c>
      <c r="F133" s="62" t="s">
        <v>1148</v>
      </c>
      <c r="G133" s="64"/>
      <c r="H133" s="64">
        <v>39189</v>
      </c>
      <c r="I133" s="62" t="s">
        <v>1149</v>
      </c>
      <c r="J133" s="62" t="s">
        <v>1150</v>
      </c>
      <c r="K133" s="62"/>
      <c r="L133" s="62"/>
      <c r="M133" s="62"/>
      <c r="N133" s="75" t="s">
        <v>1151</v>
      </c>
      <c r="O133" s="62"/>
      <c r="P133" s="62"/>
      <c r="Q133" s="62"/>
      <c r="R133" s="62"/>
      <c r="S133" s="76" t="s">
        <v>1152</v>
      </c>
      <c r="T133" s="62" t="s">
        <v>1153</v>
      </c>
      <c r="U133" s="62"/>
      <c r="V133" s="65" t="s">
        <v>1154</v>
      </c>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5">
      <c r="A134" s="82" t="s">
        <v>1155</v>
      </c>
      <c r="B134" s="75" t="s">
        <v>1156</v>
      </c>
      <c r="C134" s="62" t="s">
        <v>1157</v>
      </c>
      <c r="D134" s="62" t="s">
        <v>1158</v>
      </c>
      <c r="E134" s="62" t="s">
        <v>1159</v>
      </c>
      <c r="F134" s="62" t="s">
        <v>1160</v>
      </c>
      <c r="G134" s="64"/>
      <c r="H134" s="64">
        <v>39952</v>
      </c>
      <c r="I134" s="62" t="s">
        <v>1161</v>
      </c>
      <c r="J134" s="62" t="s">
        <v>1162</v>
      </c>
      <c r="K134" s="62" t="s">
        <v>1163</v>
      </c>
      <c r="L134" s="62"/>
      <c r="M134" s="62"/>
      <c r="N134" s="62" t="s">
        <v>1164</v>
      </c>
      <c r="O134" s="62"/>
      <c r="P134" s="62"/>
      <c r="Q134" s="62"/>
      <c r="R134" s="62"/>
      <c r="S134" s="76" t="s">
        <v>1165</v>
      </c>
      <c r="T134" s="62" t="s">
        <v>1166</v>
      </c>
      <c r="U134" s="62" t="s">
        <v>1167</v>
      </c>
      <c r="V134" s="65" t="s">
        <v>1168</v>
      </c>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82" t="s">
        <v>1187</v>
      </c>
      <c r="B135" s="62"/>
      <c r="C135" s="62" t="s">
        <v>1188</v>
      </c>
      <c r="D135" s="62" t="s">
        <v>1189</v>
      </c>
      <c r="E135" s="62"/>
      <c r="F135" s="62" t="s">
        <v>1190</v>
      </c>
      <c r="G135" s="62"/>
      <c r="H135" s="62"/>
      <c r="I135" s="62"/>
      <c r="J135" s="62"/>
      <c r="K135" s="62"/>
      <c r="L135" s="62"/>
      <c r="M135" s="62" t="s">
        <v>1191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82" t="s">
        <v>1192</v>
      </c>
      <c r="B136" s="62"/>
      <c r="C136" s="62" t="s">
        <v>1193</v>
      </c>
      <c r="D136" s="62" t="s">
        <v>1194</v>
      </c>
      <c r="E136" s="62"/>
      <c r="F136" s="62" t="s">
        <v>1195</v>
      </c>
      <c r="G136" s="62"/>
      <c r="H136" s="62"/>
      <c r="I136" s="62"/>
      <c r="J136" s="62" t="s">
        <v>1196</v>
      </c>
      <c r="K136" s="62"/>
      <c r="L136" s="62"/>
      <c r="M136" s="62" t="s">
        <v>1197</v>
      </c>
      <c r="N136" s="62"/>
      <c r="O136" s="62"/>
      <c r="P136" s="62"/>
      <c r="Q136" s="62"/>
      <c r="R136" s="62"/>
      <c r="S136" s="62"/>
      <c r="T136" s="62"/>
      <c r="U136" s="62"/>
      <c r="V136" s="62"/>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82" t="s">
        <v>1198</v>
      </c>
      <c r="B137" s="62" t="s">
        <v>1199</v>
      </c>
      <c r="C137" s="62" t="s">
        <v>1200</v>
      </c>
      <c r="D137" s="62" t="s">
        <v>1201</v>
      </c>
      <c r="E137" s="62" t="s">
        <v>1202</v>
      </c>
      <c r="F137" s="62" t="s">
        <v>1203</v>
      </c>
      <c r="G137" s="62"/>
      <c r="H137" s="62" t="s">
        <v>1204</v>
      </c>
      <c r="I137" s="62"/>
      <c r="J137" s="62" t="s">
        <v>1205</v>
      </c>
      <c r="K137" s="62"/>
      <c r="L137" s="62"/>
      <c r="M137" s="62" t="s">
        <v>1206</v>
      </c>
      <c r="N137" s="62"/>
      <c r="O137" s="62"/>
      <c r="P137" s="62"/>
      <c r="Q137" s="62"/>
      <c r="R137" s="62"/>
      <c r="S137" s="62"/>
      <c r="T137" s="62"/>
      <c r="U137" s="62" t="s">
        <v>1207</v>
      </c>
      <c r="V137" s="62"/>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82" t="s">
        <v>1208</v>
      </c>
      <c r="B138" s="62" t="s">
        <v>1209</v>
      </c>
      <c r="C138" s="62" t="s">
        <v>1210</v>
      </c>
      <c r="D138" s="62" t="s">
        <v>1211</v>
      </c>
      <c r="E138" s="62" t="s">
        <v>1212</v>
      </c>
      <c r="F138" s="62" t="s">
        <v>1213</v>
      </c>
      <c r="G138" s="62" t="s">
        <v>1214</v>
      </c>
      <c r="H138" s="62" t="s">
        <v>1215</v>
      </c>
      <c r="I138" s="62"/>
      <c r="J138" s="62" t="s">
        <v>1216</v>
      </c>
      <c r="K138" s="62"/>
      <c r="L138" s="62"/>
      <c r="M138" s="62" t="s">
        <v>1217</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82" t="s">
        <v>1218</v>
      </c>
      <c r="B139" s="62" t="s">
        <v>1219</v>
      </c>
      <c r="C139" s="62" t="s">
        <v>1220</v>
      </c>
      <c r="D139" s="62" t="s">
        <v>1221</v>
      </c>
      <c r="E139" s="62" t="s">
        <v>1222</v>
      </c>
      <c r="F139" s="62" t="s">
        <v>1223</v>
      </c>
      <c r="G139" s="62"/>
      <c r="H139" s="62" t="s">
        <v>1224</v>
      </c>
      <c r="I139" s="62"/>
      <c r="J139" s="62" t="s">
        <v>1225</v>
      </c>
      <c r="K139" s="62"/>
      <c r="L139" s="62"/>
      <c r="M139" s="62" t="s">
        <v>1226</v>
      </c>
      <c r="N139" s="62"/>
      <c r="O139" s="62"/>
      <c r="P139" s="62"/>
      <c r="Q139" s="62"/>
      <c r="R139" s="62"/>
      <c r="S139" s="62"/>
      <c r="T139" s="62"/>
      <c r="U139" s="62" t="s">
        <v>1227</v>
      </c>
      <c r="V139" s="65" t="s">
        <v>1228</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82" t="s">
        <v>1229</v>
      </c>
      <c r="B140" s="62" t="s">
        <v>1230</v>
      </c>
      <c r="C140" s="62" t="s">
        <v>1231</v>
      </c>
      <c r="D140" s="62" t="s">
        <v>1232</v>
      </c>
      <c r="E140" s="62" t="s">
        <v>1233</v>
      </c>
      <c r="F140" s="62" t="s">
        <v>1234</v>
      </c>
      <c r="G140" s="64"/>
      <c r="H140" s="64">
        <v>41597</v>
      </c>
      <c r="I140" s="62" t="s">
        <v>1235</v>
      </c>
      <c r="J140" s="62" t="s">
        <v>1236</v>
      </c>
      <c r="K140" s="62" t="s">
        <v>1237</v>
      </c>
      <c r="L140" s="62" t="s">
        <v>1238</v>
      </c>
      <c r="M140" s="62" t="s">
        <v>1239</v>
      </c>
      <c r="N140" s="62" t="s">
        <v>1240</v>
      </c>
      <c r="O140" s="62"/>
      <c r="P140" s="62"/>
      <c r="Q140" s="62" t="s">
        <v>1241</v>
      </c>
      <c r="R140" s="62"/>
      <c r="S140" s="62"/>
      <c r="T140" s="62"/>
      <c r="U140" s="62"/>
      <c r="V140" s="65" t="s">
        <v>1242</v>
      </c>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82" t="s">
        <v>1259</v>
      </c>
      <c r="B141" s="62" t="s">
        <v>1260</v>
      </c>
      <c r="C141" s="62" t="s">
        <v>1261</v>
      </c>
      <c r="D141" s="62" t="s">
        <v>1262</v>
      </c>
      <c r="E141" s="62" t="s">
        <v>1263</v>
      </c>
      <c r="F141" s="62" t="s">
        <v>1264</v>
      </c>
      <c r="G141" s="62"/>
      <c r="H141" s="62" t="s">
        <v>1265</v>
      </c>
      <c r="I141" s="62"/>
      <c r="J141" s="62" t="s">
        <v>1266</v>
      </c>
      <c r="K141" s="62"/>
      <c r="L141" s="62"/>
      <c r="M141" s="62" t="s">
        <v>1267</v>
      </c>
      <c r="N141" s="62"/>
      <c r="O141" s="62"/>
      <c r="P141" s="62"/>
      <c r="Q141" s="62"/>
      <c r="R141" s="62"/>
      <c r="S141" s="62"/>
      <c r="T141" s="62"/>
      <c r="U141" s="62"/>
      <c r="V141" s="65" t="s">
        <v>1268</v>
      </c>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82" t="s">
        <v>1269</v>
      </c>
      <c r="B142" s="62" t="s">
        <v>1270</v>
      </c>
      <c r="C142" s="62" t="s">
        <v>1271</v>
      </c>
      <c r="D142" s="62" t="s">
        <v>1272</v>
      </c>
      <c r="E142" s="62" t="s">
        <v>1273</v>
      </c>
      <c r="F142" s="62" t="s">
        <v>1274</v>
      </c>
      <c r="G142" s="64"/>
      <c r="H142" s="64">
        <v>38924</v>
      </c>
      <c r="I142" s="62" t="s">
        <v>1275</v>
      </c>
      <c r="J142" s="62" t="s">
        <v>1276</v>
      </c>
      <c r="K142" s="62"/>
      <c r="L142" s="62"/>
      <c r="M142" s="62"/>
      <c r="N142" s="62"/>
      <c r="O142" s="62"/>
      <c r="P142" s="62"/>
      <c r="Q142" s="70" t="s">
        <v>1277</v>
      </c>
      <c r="R142" s="62"/>
      <c r="S142" s="62"/>
      <c r="T142" s="62"/>
      <c r="U142" s="62"/>
      <c r="V142" s="65" t="s">
        <v>1278</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82" t="s">
        <v>1279</v>
      </c>
      <c r="B143" s="62" t="s">
        <v>1280</v>
      </c>
      <c r="C143" s="62" t="s">
        <v>1281</v>
      </c>
      <c r="D143" s="62" t="s">
        <v>1282</v>
      </c>
      <c r="E143" s="62" t="s">
        <v>1283</v>
      </c>
      <c r="F143" s="62" t="s">
        <v>1284</v>
      </c>
      <c r="G143" s="64"/>
      <c r="H143" s="64">
        <v>38924</v>
      </c>
      <c r="I143" s="62" t="s">
        <v>1285</v>
      </c>
      <c r="J143" s="62" t="s">
        <v>1286</v>
      </c>
      <c r="K143" s="62"/>
      <c r="L143" s="62"/>
      <c r="M143" s="62"/>
      <c r="N143" s="62"/>
      <c r="O143" s="62"/>
      <c r="P143" s="62"/>
      <c r="Q143" s="62"/>
      <c r="R143" s="62"/>
      <c r="S143" s="62"/>
      <c r="T143" s="62"/>
      <c r="U143" s="62"/>
      <c r="V143" s="65" t="s">
        <v>1287</v>
      </c>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82" t="s">
        <v>1302</v>
      </c>
      <c r="B144" s="70" t="s">
        <v>1303</v>
      </c>
      <c r="C144" s="63" t="s">
        <v>1304</v>
      </c>
      <c r="D144" s="62" t="s">
        <v>1305</v>
      </c>
      <c r="E144" s="62" t="s">
        <v>1306</v>
      </c>
      <c r="F144" s="62" t="s">
        <v>1307</v>
      </c>
      <c r="G144" s="64"/>
      <c r="H144" s="64">
        <v>41599</v>
      </c>
      <c r="I144" s="62" t="s">
        <v>1308</v>
      </c>
      <c r="J144" s="62" t="s">
        <v>1309</v>
      </c>
      <c r="K144" s="62"/>
      <c r="L144" s="62" t="s">
        <v>1310</v>
      </c>
      <c r="M144" s="62"/>
      <c r="N144" s="62"/>
      <c r="O144" s="62"/>
      <c r="P144" s="62"/>
      <c r="Q144" s="62"/>
      <c r="R144" s="62"/>
      <c r="S144" s="62"/>
      <c r="T144" s="62"/>
      <c r="U144" s="62"/>
      <c r="V144" s="65" t="s">
        <v>1311</v>
      </c>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82" t="s">
        <v>1312</v>
      </c>
      <c r="B145" s="70" t="s">
        <v>1313</v>
      </c>
      <c r="C145" s="63" t="s">
        <v>1314</v>
      </c>
      <c r="D145" s="62" t="s">
        <v>1315</v>
      </c>
      <c r="E145" s="62" t="s">
        <v>1316</v>
      </c>
      <c r="F145" s="62" t="s">
        <v>1317</v>
      </c>
      <c r="G145" s="64"/>
      <c r="H145" s="64">
        <v>41599</v>
      </c>
      <c r="I145" s="62" t="s">
        <v>1318</v>
      </c>
      <c r="J145" s="62" t="s">
        <v>1319</v>
      </c>
      <c r="K145" s="62"/>
      <c r="L145" s="62" t="s">
        <v>1320</v>
      </c>
      <c r="M145" s="62"/>
      <c r="N145" s="62"/>
      <c r="O145" s="62"/>
      <c r="P145" s="62"/>
      <c r="Q145" s="62"/>
      <c r="R145" s="62"/>
      <c r="S145" s="62"/>
      <c r="T145" s="62"/>
      <c r="U145" s="62"/>
      <c r="V145" s="65" t="s">
        <v>1321</v>
      </c>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82" t="s">
        <v>1322</v>
      </c>
      <c r="B146" s="62"/>
      <c r="C146" s="62" t="s">
        <v>1323</v>
      </c>
      <c r="D146" s="62" t="s">
        <v>1324</v>
      </c>
      <c r="E146" s="62"/>
      <c r="F146" s="62" t="s">
        <v>1325</v>
      </c>
      <c r="G146" s="62"/>
      <c r="H146" s="62"/>
      <c r="I146" s="62"/>
      <c r="J146" s="62" t="s">
        <v>1326</v>
      </c>
      <c r="K146" s="62"/>
      <c r="L146" s="62"/>
      <c r="M146" s="62" t="s">
        <v>1327</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82" t="s">
        <v>1328</v>
      </c>
      <c r="B147" s="62"/>
      <c r="C147" s="62" t="s">
        <v>1329</v>
      </c>
      <c r="D147" s="62" t="s">
        <v>1330</v>
      </c>
      <c r="E147" s="62"/>
      <c r="F147" s="62" t="s">
        <v>1331</v>
      </c>
      <c r="G147" s="62"/>
      <c r="H147" s="62"/>
      <c r="I147" s="62"/>
      <c r="J147" s="62" t="s">
        <v>1332</v>
      </c>
      <c r="K147" s="62"/>
      <c r="L147" s="62"/>
      <c r="M147" s="62" t="s">
        <v>1333</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82" t="s">
        <v>1367</v>
      </c>
      <c r="B148" s="62"/>
      <c r="C148" s="62" t="s">
        <v>1368</v>
      </c>
      <c r="D148" s="62" t="s">
        <v>1369</v>
      </c>
      <c r="E148" s="62"/>
      <c r="F148" s="62" t="s">
        <v>1370</v>
      </c>
      <c r="G148" s="62"/>
      <c r="H148" s="62"/>
      <c r="I148" s="62"/>
      <c r="J148" s="62" t="s">
        <v>1371</v>
      </c>
      <c r="K148" s="62"/>
      <c r="L148" s="62"/>
      <c r="M148" s="62" t="s">
        <v>1372</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82" t="s">
        <v>1373</v>
      </c>
      <c r="B149" s="62"/>
      <c r="C149" s="62" t="s">
        <v>1374</v>
      </c>
      <c r="D149" s="62" t="s">
        <v>1375</v>
      </c>
      <c r="E149" s="62"/>
      <c r="F149" s="62" t="s">
        <v>1376</v>
      </c>
      <c r="G149" s="62"/>
      <c r="H149" s="62"/>
      <c r="I149" s="62"/>
      <c r="J149" s="62"/>
      <c r="K149" s="62"/>
      <c r="L149" s="62"/>
      <c r="M149" s="62" t="s">
        <v>1377</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82" t="s">
        <v>1378</v>
      </c>
      <c r="B150" s="70" t="s">
        <v>1379</v>
      </c>
      <c r="C150" s="63" t="s">
        <v>1380</v>
      </c>
      <c r="D150" s="62" t="s">
        <v>1381</v>
      </c>
      <c r="E150" s="62" t="s">
        <v>1382</v>
      </c>
      <c r="F150" s="62" t="s">
        <v>1383</v>
      </c>
      <c r="G150" s="64"/>
      <c r="H150" s="64">
        <v>38924</v>
      </c>
      <c r="I150" s="62" t="s">
        <v>1384</v>
      </c>
      <c r="J150" s="62" t="s">
        <v>1385</v>
      </c>
      <c r="K150" s="62"/>
      <c r="L150" s="62"/>
      <c r="M150" s="62"/>
      <c r="N150" s="62"/>
      <c r="O150" s="62"/>
      <c r="P150" s="62"/>
      <c r="Q150" s="62"/>
      <c r="R150" s="62"/>
      <c r="S150" s="62"/>
      <c r="T150" s="62"/>
      <c r="U150" s="62"/>
      <c r="V150" s="65" t="s">
        <v>1386</v>
      </c>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2" t="s">
        <v>1387</v>
      </c>
      <c r="B151" s="62" t="s">
        <v>1388</v>
      </c>
      <c r="C151" s="62" t="s">
        <v>1389</v>
      </c>
      <c r="D151" s="62" t="s">
        <v>1390</v>
      </c>
      <c r="E151" s="62" t="s">
        <v>1391</v>
      </c>
      <c r="F151" s="62" t="s">
        <v>1392</v>
      </c>
      <c r="G151" s="64"/>
      <c r="H151" s="64">
        <v>41597</v>
      </c>
      <c r="I151" s="62" t="s">
        <v>1393</v>
      </c>
      <c r="J151" s="62" t="s">
        <v>1394</v>
      </c>
      <c r="K151" s="62"/>
      <c r="L151" s="62" t="s">
        <v>1395</v>
      </c>
      <c r="M151" s="62" t="s">
        <v>1396</v>
      </c>
      <c r="N151" s="62" t="s">
        <v>1397</v>
      </c>
      <c r="O151" s="62"/>
      <c r="P151" s="62"/>
      <c r="Q151" s="62"/>
      <c r="R151" s="62" t="s">
        <v>1398</v>
      </c>
      <c r="S151" s="62" t="s">
        <v>1399</v>
      </c>
      <c r="T151" s="62" t="s">
        <v>1400</v>
      </c>
      <c r="U151" s="62"/>
      <c r="V151" s="65" t="s">
        <v>1401</v>
      </c>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2" t="s">
        <v>1402</v>
      </c>
      <c r="B152" s="62" t="s">
        <v>1403</v>
      </c>
      <c r="C152" s="62" t="s">
        <v>1404</v>
      </c>
      <c r="D152" s="62" t="s">
        <v>1405</v>
      </c>
      <c r="E152" s="62" t="s">
        <v>1406</v>
      </c>
      <c r="F152" s="62" t="s">
        <v>1407</v>
      </c>
      <c r="G152" s="62"/>
      <c r="H152" s="62"/>
      <c r="I152" s="62"/>
      <c r="J152" s="62" t="s">
        <v>1408</v>
      </c>
      <c r="K152" s="62" t="s">
        <v>1409</v>
      </c>
      <c r="L152" s="62"/>
      <c r="M152" s="62" t="s">
        <v>1410</v>
      </c>
      <c r="N152" s="62"/>
      <c r="O152" s="62"/>
      <c r="P152" s="62"/>
      <c r="Q152" s="62"/>
      <c r="R152" s="62"/>
      <c r="S152" s="62"/>
      <c r="T152" s="62"/>
      <c r="U152" s="62"/>
      <c r="V152" s="62"/>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82" t="s">
        <v>1411</v>
      </c>
      <c r="B153" s="62" t="s">
        <v>1412</v>
      </c>
      <c r="C153" s="62" t="s">
        <v>1413</v>
      </c>
      <c r="D153" s="62" t="s">
        <v>1414</v>
      </c>
      <c r="E153" s="62" t="s">
        <v>1415</v>
      </c>
      <c r="F153" s="62" t="s">
        <v>1416</v>
      </c>
      <c r="G153" s="62"/>
      <c r="H153" s="62"/>
      <c r="I153" s="62"/>
      <c r="J153" s="62" t="s">
        <v>1417</v>
      </c>
      <c r="K153" s="62" t="s">
        <v>1418</v>
      </c>
      <c r="L153" s="62"/>
      <c r="M153" s="62" t="s">
        <v>1419</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82" t="s">
        <v>1420</v>
      </c>
      <c r="B154" s="62" t="s">
        <v>1421</v>
      </c>
      <c r="C154" s="62" t="s">
        <v>1422</v>
      </c>
      <c r="D154" s="62" t="s">
        <v>1423</v>
      </c>
      <c r="E154" s="62" t="s">
        <v>1424</v>
      </c>
      <c r="F154" s="62" t="s">
        <v>1425</v>
      </c>
      <c r="G154" s="62"/>
      <c r="H154" s="62"/>
      <c r="I154" s="62"/>
      <c r="J154" s="62" t="s">
        <v>1426</v>
      </c>
      <c r="K154" s="62" t="s">
        <v>1427</v>
      </c>
      <c r="L154" s="62"/>
      <c r="M154" s="62" t="s">
        <v>1428</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82" t="s">
        <v>1444</v>
      </c>
      <c r="B155" s="62"/>
      <c r="C155" s="62" t="s">
        <v>1445</v>
      </c>
      <c r="D155" s="62" t="s">
        <v>1446</v>
      </c>
      <c r="E155" s="62"/>
      <c r="F155" s="62" t="s">
        <v>1447</v>
      </c>
      <c r="G155" s="62"/>
      <c r="H155" s="62"/>
      <c r="I155" s="62"/>
      <c r="J155" s="62"/>
      <c r="K155" s="62"/>
      <c r="L155" s="62"/>
      <c r="M155" s="62" t="s">
        <v>1448</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82" t="s">
        <v>1449</v>
      </c>
      <c r="B156" s="62" t="s">
        <v>1450</v>
      </c>
      <c r="C156" s="62" t="s">
        <v>1451</v>
      </c>
      <c r="D156" s="62" t="s">
        <v>1452</v>
      </c>
      <c r="E156" s="62"/>
      <c r="F156" s="62" t="s">
        <v>1453</v>
      </c>
      <c r="G156" s="62"/>
      <c r="H156" s="62"/>
      <c r="I156" s="62"/>
      <c r="J156" s="62"/>
      <c r="K156" s="62"/>
      <c r="L156" s="62"/>
      <c r="M156" s="62" t="s">
        <v>1454</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82" t="s">
        <v>1455</v>
      </c>
      <c r="B157" s="62" t="s">
        <v>1456</v>
      </c>
      <c r="C157" s="62" t="s">
        <v>1457</v>
      </c>
      <c r="D157" s="62" t="s">
        <v>1458</v>
      </c>
      <c r="E157" s="62" t="s">
        <v>1459</v>
      </c>
      <c r="F157" s="62" t="s">
        <v>1460</v>
      </c>
      <c r="G157" s="64"/>
      <c r="H157" s="64">
        <v>38924</v>
      </c>
      <c r="I157" s="62" t="s">
        <v>1461</v>
      </c>
      <c r="J157" s="62" t="s">
        <v>1462</v>
      </c>
      <c r="K157" s="62"/>
      <c r="L157" s="62"/>
      <c r="M157" s="62"/>
      <c r="N157" s="62"/>
      <c r="O157" s="62"/>
      <c r="P157" s="62"/>
      <c r="Q157" s="62"/>
      <c r="R157" s="62" t="s">
        <v>1463</v>
      </c>
      <c r="S157" s="62" t="s">
        <v>1464</v>
      </c>
      <c r="T157" s="62"/>
      <c r="U157" s="62"/>
      <c r="V157" s="65" t="s">
        <v>1465</v>
      </c>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82" t="s">
        <v>1466</v>
      </c>
      <c r="B158" s="62" t="s">
        <v>1467</v>
      </c>
      <c r="C158" s="62" t="s">
        <v>1468</v>
      </c>
      <c r="D158" s="62" t="s">
        <v>1469</v>
      </c>
      <c r="E158" s="62" t="s">
        <v>1470</v>
      </c>
      <c r="F158" s="62" t="s">
        <v>1471</v>
      </c>
      <c r="G158" s="64"/>
      <c r="H158" s="64">
        <v>40606</v>
      </c>
      <c r="I158" s="62" t="s">
        <v>1472</v>
      </c>
      <c r="J158" s="62" t="s">
        <v>1473</v>
      </c>
      <c r="K158" s="62"/>
      <c r="L158" s="62"/>
      <c r="M158" s="62" t="s">
        <v>1474</v>
      </c>
      <c r="N158" s="62" t="s">
        <v>1475</v>
      </c>
      <c r="O158" s="62"/>
      <c r="P158" s="62"/>
      <c r="Q158" s="62" t="s">
        <v>1476</v>
      </c>
      <c r="R158" s="62"/>
      <c r="S158" s="62"/>
      <c r="T158" s="62"/>
      <c r="U158" s="62"/>
      <c r="V158" s="65" t="s">
        <v>1477</v>
      </c>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82" t="s">
        <v>1495</v>
      </c>
      <c r="B159" s="63" t="s">
        <v>1496</v>
      </c>
      <c r="C159" s="63" t="s">
        <v>1497</v>
      </c>
      <c r="D159" s="62" t="s">
        <v>1498</v>
      </c>
      <c r="E159" s="62" t="s">
        <v>1499</v>
      </c>
      <c r="F159" s="62" t="s">
        <v>1500</v>
      </c>
      <c r="G159" s="64"/>
      <c r="H159" s="64">
        <v>41597</v>
      </c>
      <c r="I159" s="62" t="s">
        <v>1501</v>
      </c>
      <c r="J159" s="63" t="s">
        <v>1502</v>
      </c>
      <c r="K159" s="62"/>
      <c r="L159" s="62" t="s">
        <v>1503</v>
      </c>
      <c r="M159" s="62" t="s">
        <v>1504</v>
      </c>
      <c r="N159" s="62" t="s">
        <v>1505</v>
      </c>
      <c r="O159" s="62"/>
      <c r="P159" s="62"/>
      <c r="Q159" s="62"/>
      <c r="R159" s="62"/>
      <c r="S159" s="62"/>
      <c r="T159" s="62"/>
      <c r="U159" s="62"/>
      <c r="V159" s="65" t="s">
        <v>1506</v>
      </c>
      <c r="W159" s="3"/>
      <c r="X159" s="3"/>
      <c r="Y159" s="3"/>
      <c r="Z159" s="3"/>
      <c r="AA159" s="3"/>
      <c r="AB159" s="3"/>
      <c r="AC159" s="3"/>
      <c r="AD159" s="3"/>
      <c r="AE159" s="3"/>
      <c r="AF159" s="3"/>
      <c r="AG159" s="3"/>
      <c r="AH159" s="3"/>
      <c r="AI159" s="3"/>
      <c r="AJ159" s="3"/>
      <c r="AK159" s="3"/>
      <c r="AL159" s="3"/>
      <c r="AM159" s="3"/>
      <c r="AN159" s="3"/>
      <c r="AO159" s="3"/>
      <c r="AP159" s="3"/>
    </row>
    <row r="160" spans="1:42" ht="15" x14ac:dyDescent="0.25">
      <c r="A160" s="82" t="s">
        <v>1507</v>
      </c>
      <c r="B160" s="75" t="s">
        <v>1508</v>
      </c>
      <c r="C160" s="63" t="s">
        <v>1509</v>
      </c>
      <c r="D160" s="62" t="s">
        <v>1510</v>
      </c>
      <c r="E160" s="62" t="s">
        <v>1511</v>
      </c>
      <c r="F160" s="62" t="s">
        <v>1512</v>
      </c>
      <c r="G160" s="64"/>
      <c r="H160" s="64">
        <v>39189</v>
      </c>
      <c r="I160" s="62" t="s">
        <v>1513</v>
      </c>
      <c r="J160" s="62" t="s">
        <v>1514</v>
      </c>
      <c r="K160" s="62"/>
      <c r="L160" s="62"/>
      <c r="M160" s="62"/>
      <c r="N160" s="62"/>
      <c r="O160" s="62"/>
      <c r="P160" s="62"/>
      <c r="Q160" s="62"/>
      <c r="R160" s="62"/>
      <c r="S160" s="62"/>
      <c r="T160" s="62"/>
      <c r="U160" s="62"/>
      <c r="V160" s="65" t="s">
        <v>1515</v>
      </c>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82" t="s">
        <v>1516</v>
      </c>
      <c r="B161" s="62" t="s">
        <v>1517</v>
      </c>
      <c r="C161" s="62" t="s">
        <v>1518</v>
      </c>
      <c r="D161" s="62" t="s">
        <v>1519</v>
      </c>
      <c r="E161" s="62"/>
      <c r="F161" s="62" t="s">
        <v>1520</v>
      </c>
      <c r="G161" s="62"/>
      <c r="H161" s="62"/>
      <c r="I161" s="62"/>
      <c r="J161" s="62"/>
      <c r="K161" s="62" t="s">
        <v>1521</v>
      </c>
      <c r="L161" s="62"/>
      <c r="M161" s="62" t="s">
        <v>1522</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82" t="s">
        <v>1556</v>
      </c>
      <c r="B162" s="62" t="s">
        <v>1557</v>
      </c>
      <c r="C162" s="62" t="s">
        <v>1558</v>
      </c>
      <c r="D162" s="62" t="s">
        <v>1559</v>
      </c>
      <c r="E162" s="62" t="s">
        <v>1560</v>
      </c>
      <c r="F162" s="62" t="s">
        <v>1561</v>
      </c>
      <c r="G162" s="62"/>
      <c r="H162" s="62"/>
      <c r="I162" s="62"/>
      <c r="J162" s="62"/>
      <c r="K162" s="62"/>
      <c r="L162" s="62"/>
      <c r="M162" s="62" t="s">
        <v>1562</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5">
      <c r="A163" s="82" t="s">
        <v>1563</v>
      </c>
      <c r="B163" s="77"/>
      <c r="C163" s="62" t="s">
        <v>1564</v>
      </c>
      <c r="D163" s="62" t="s">
        <v>1565</v>
      </c>
      <c r="E163" s="62"/>
      <c r="F163" s="62" t="s">
        <v>1566</v>
      </c>
      <c r="G163" s="62"/>
      <c r="H163" s="62"/>
      <c r="I163" s="62"/>
      <c r="J163" s="62"/>
      <c r="K163" s="62"/>
      <c r="L163" s="62"/>
      <c r="M163" s="62" t="s">
        <v>1567</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82" t="s">
        <v>1617</v>
      </c>
      <c r="B164" s="62"/>
      <c r="C164" s="62" t="s">
        <v>1618</v>
      </c>
      <c r="D164" s="62" t="s">
        <v>1619</v>
      </c>
      <c r="E164" s="62"/>
      <c r="F164" s="62" t="s">
        <v>1620</v>
      </c>
      <c r="G164" s="62"/>
      <c r="H164" s="62"/>
      <c r="I164" s="62" t="s">
        <v>1621</v>
      </c>
      <c r="J164" s="62" t="s">
        <v>1622</v>
      </c>
      <c r="K164" s="62"/>
      <c r="L164" s="62"/>
      <c r="M164" s="62" t="s">
        <v>1623</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83" t="s">
        <v>1637</v>
      </c>
      <c r="B165" s="66"/>
      <c r="C165" s="66" t="s">
        <v>1638</v>
      </c>
      <c r="D165" s="66" t="s">
        <v>1639</v>
      </c>
      <c r="E165" s="66" t="s">
        <v>1640</v>
      </c>
      <c r="F165" s="66" t="s">
        <v>1641</v>
      </c>
      <c r="G165" s="72"/>
      <c r="H165" s="72">
        <v>40009</v>
      </c>
      <c r="I165" s="66" t="s">
        <v>1642</v>
      </c>
      <c r="J165" s="66" t="s">
        <v>1643</v>
      </c>
      <c r="K165" s="66" t="s">
        <v>1644</v>
      </c>
      <c r="L165" s="66" t="s">
        <v>1645</v>
      </c>
      <c r="M165" s="66" t="s">
        <v>1646</v>
      </c>
      <c r="N165" s="66"/>
      <c r="O165" s="66"/>
      <c r="P165" s="66"/>
      <c r="Q165" s="66"/>
      <c r="R165" s="66"/>
      <c r="S165" s="66"/>
      <c r="T165" s="66"/>
      <c r="U165" s="66"/>
      <c r="V165" s="73" t="s">
        <v>1647</v>
      </c>
      <c r="W165" s="4"/>
      <c r="X165" s="4"/>
      <c r="Y165" s="4"/>
      <c r="Z165" s="4"/>
      <c r="AA165" s="4"/>
      <c r="AB165" s="4"/>
      <c r="AC165" s="4"/>
      <c r="AD165" s="4"/>
      <c r="AE165" s="4"/>
      <c r="AF165" s="4"/>
      <c r="AG165" s="4"/>
      <c r="AH165" s="4"/>
      <c r="AI165" s="4"/>
      <c r="AJ165" s="4"/>
      <c r="AK165" s="4"/>
      <c r="AL165" s="4"/>
      <c r="AM165" s="4"/>
      <c r="AN165" s="4"/>
      <c r="AO165" s="4"/>
      <c r="AP165" s="4"/>
    </row>
    <row r="166" spans="1:42" ht="15" x14ac:dyDescent="0.2">
      <c r="A166" s="82" t="s">
        <v>1714</v>
      </c>
      <c r="B166" s="62"/>
      <c r="C166" s="62" t="s">
        <v>1715</v>
      </c>
      <c r="D166" s="62" t="s">
        <v>1716</v>
      </c>
      <c r="E166" s="62"/>
      <c r="F166" s="62" t="s">
        <v>1717</v>
      </c>
      <c r="G166" s="62"/>
      <c r="H166" s="62" t="s">
        <v>1718</v>
      </c>
      <c r="I166" s="62"/>
      <c r="J166" s="62" t="s">
        <v>1719</v>
      </c>
      <c r="K166" s="62"/>
      <c r="L166" s="62"/>
      <c r="M166" s="62" t="s">
        <v>1720</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82" t="s">
        <v>1735</v>
      </c>
      <c r="B167" s="62" t="s">
        <v>1736</v>
      </c>
      <c r="C167" s="62" t="s">
        <v>1737</v>
      </c>
      <c r="D167" s="62" t="s">
        <v>1738</v>
      </c>
      <c r="E167" s="62" t="s">
        <v>1739</v>
      </c>
      <c r="F167" s="62" t="s">
        <v>1740</v>
      </c>
      <c r="G167" s="64"/>
      <c r="H167" s="64">
        <v>41597</v>
      </c>
      <c r="I167" s="62" t="s">
        <v>1741</v>
      </c>
      <c r="J167" s="62" t="s">
        <v>1742</v>
      </c>
      <c r="K167" s="62"/>
      <c r="L167" s="62"/>
      <c r="M167" s="62" t="s">
        <v>1743</v>
      </c>
      <c r="N167" s="62"/>
      <c r="O167" s="62"/>
      <c r="P167" s="62"/>
      <c r="Q167" s="62"/>
      <c r="R167" s="62"/>
      <c r="S167" s="62"/>
      <c r="T167" s="62"/>
      <c r="U167" s="62"/>
      <c r="V167" s="65" t="s">
        <v>1744</v>
      </c>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82"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82"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82"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82"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58" r:id="rId1" location="!aubiesat-1/czig"/>
    <hyperlink ref="V59" r:id="rId2"/>
    <hyperlink ref="V23" r:id="rId3"/>
    <hyperlink ref="V24" r:id="rId4"/>
    <hyperlink ref="V25" r:id="rId5"/>
    <hyperlink ref="V26" r:id="rId6"/>
    <hyperlink ref="V27" r:id="rId7"/>
    <hyperlink ref="V28" r:id="rId8"/>
    <hyperlink ref="V7" r:id="rId9"/>
    <hyperlink ref="V29" r:id="rId10"/>
    <hyperlink ref="V63" r:id="rId11"/>
    <hyperlink ref="V36" r:id="rId12"/>
    <hyperlink ref="V64" r:id="rId13"/>
    <hyperlink ref="V67" r:id="rId14"/>
    <hyperlink ref="V68" r:id="rId15"/>
    <hyperlink ref="V69" r:id="rId16"/>
    <hyperlink ref="V44" r:id="rId17"/>
    <hyperlink ref="V73" r:id="rId18"/>
    <hyperlink ref="V74" r:id="rId19"/>
    <hyperlink ref="V75" r:id="rId20"/>
    <hyperlink ref="V77" r:id="rId21"/>
    <hyperlink ref="V78" r:id="rId22"/>
    <hyperlink ref="V79" r:id="rId23"/>
    <hyperlink ref="V81" r:id="rId24"/>
    <hyperlink ref="V14" r:id="rId25"/>
    <hyperlink ref="V12" r:id="rId26"/>
    <hyperlink ref="V13" r:id="rId27"/>
    <hyperlink ref="V33" r:id="rId28"/>
    <hyperlink ref="V34" r:id="rId29"/>
    <hyperlink ref="V51" r:id="rId30"/>
    <hyperlink ref="V91" r:id="rId31"/>
    <hyperlink ref="V15" r:id="rId32"/>
    <hyperlink ref="V16" r:id="rId33"/>
    <hyperlink ref="V17" r:id="rId34"/>
    <hyperlink ref="V92" r:id="rId35"/>
    <hyperlink ref="V96" r:id="rId36"/>
    <hyperlink ref="V22" r:id="rId37"/>
    <hyperlink ref="V98" r:id="rId38"/>
    <hyperlink ref="V99" r:id="rId39"/>
    <hyperlink ref="V101" r:id="rId40"/>
    <hyperlink ref="V104" r:id="rId41"/>
    <hyperlink ref="V107" r:id="rId42"/>
    <hyperlink ref="V109" r:id="rId43"/>
    <hyperlink ref="V113" r:id="rId44"/>
    <hyperlink ref="V114" r:id="rId45"/>
    <hyperlink ref="V115" r:id="rId46"/>
    <hyperlink ref="V116" r:id="rId47"/>
    <hyperlink ref="V117" r:id="rId48"/>
    <hyperlink ref="V118" r:id="rId49"/>
    <hyperlink ref="V119" r:id="rId50"/>
    <hyperlink ref="V120" r:id="rId51"/>
    <hyperlink ref="V121" r:id="rId52"/>
    <hyperlink ref="V35" r:id="rId53"/>
    <hyperlink ref="V18" r:id="rId54"/>
    <hyperlink ref="V2" r:id="rId55"/>
    <hyperlink ref="V30" r:id="rId56"/>
    <hyperlink ref="V126" r:id="rId57"/>
    <hyperlink ref="V130" r:id="rId58"/>
    <hyperlink ref="V131" r:id="rId59"/>
    <hyperlink ref="V133" r:id="rId60"/>
    <hyperlink ref="V134" r:id="rId61"/>
    <hyperlink ref="V31" r:id="rId62"/>
    <hyperlink ref="V139" r:id="rId63"/>
    <hyperlink ref="V140" r:id="rId64"/>
    <hyperlink ref="V10" r:id="rId65"/>
    <hyperlink ref="V141" r:id="rId66"/>
    <hyperlink ref="V142" r:id="rId67"/>
    <hyperlink ref="V143" r:id="rId68"/>
    <hyperlink ref="V42" r:id="rId69"/>
    <hyperlink ref="V144" r:id="rId70"/>
    <hyperlink ref="V145" r:id="rId71"/>
    <hyperlink ref="V52" r:id="rId72"/>
    <hyperlink ref="V150" r:id="rId73"/>
    <hyperlink ref="V151" r:id="rId74"/>
    <hyperlink ref="V3" r:id="rId75"/>
    <hyperlink ref="V157" r:id="rId76"/>
    <hyperlink ref="V158" r:id="rId77"/>
    <hyperlink ref="V45" r:id="rId78"/>
    <hyperlink ref="V159" r:id="rId79"/>
    <hyperlink ref="V160" r:id="rId80"/>
    <hyperlink ref="V53" r:id="rId81"/>
    <hyperlink ref="V54" r:id="rId82"/>
    <hyperlink ref="V47" r:id="rId83"/>
    <hyperlink ref="V46" r:id="rId84"/>
    <hyperlink ref="V43" r:id="rId85"/>
    <hyperlink ref="V37" r:id="rId86"/>
    <hyperlink ref="V165" r:id="rId87"/>
    <hyperlink ref="V5" r:id="rId88"/>
    <hyperlink ref="V32" r:id="rId89"/>
    <hyperlink ref="V167" r:id="rId90"/>
    <hyperlink ref="V39" r:id="rId91"/>
    <hyperlink ref="V41" r:id="rId92"/>
    <hyperlink ref="V49" r:id="rId93"/>
    <hyperlink ref="V55"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8" t="s">
        <v>2554</v>
      </c>
      <c r="B5" s="38" t="s">
        <v>2555</v>
      </c>
      <c r="C5" s="38" t="s">
        <v>2556</v>
      </c>
      <c r="D5" s="38" t="s">
        <v>2557</v>
      </c>
      <c r="E5" s="39">
        <v>37802</v>
      </c>
      <c r="F5" s="38" t="s">
        <v>2558</v>
      </c>
      <c r="G5" s="38" t="s">
        <v>2559</v>
      </c>
      <c r="H5" s="4"/>
      <c r="I5" s="38" t="s">
        <v>2560</v>
      </c>
      <c r="J5" s="40"/>
      <c r="K5" s="30"/>
      <c r="L5" s="30"/>
      <c r="M5" s="30"/>
      <c r="N5" s="30"/>
      <c r="O5" s="30"/>
      <c r="P5" s="30"/>
      <c r="Q5" s="30"/>
      <c r="R5" s="30"/>
      <c r="S5" s="30"/>
      <c r="T5" s="30"/>
      <c r="U5" s="30"/>
      <c r="V5" s="30"/>
      <c r="W5" s="30"/>
      <c r="X5" s="30"/>
      <c r="Y5" s="30"/>
      <c r="Z5" s="30"/>
      <c r="AA5" s="30"/>
      <c r="AB5" s="30"/>
      <c r="AC5" s="30"/>
      <c r="AD5" s="30"/>
    </row>
    <row r="6" spans="1:30" ht="15.75" customHeight="1" x14ac:dyDescent="0.2">
      <c r="A6" s="35" t="s">
        <v>2561</v>
      </c>
      <c r="B6" s="35" t="s">
        <v>2562</v>
      </c>
      <c r="C6" s="35" t="s">
        <v>2563</v>
      </c>
      <c r="D6" s="35" t="s">
        <v>2564</v>
      </c>
      <c r="E6" s="41">
        <v>38322</v>
      </c>
      <c r="F6" s="35" t="s">
        <v>2565</v>
      </c>
      <c r="G6" s="35" t="s">
        <v>2566</v>
      </c>
      <c r="H6" s="35" t="s">
        <v>2567</v>
      </c>
      <c r="I6" s="35"/>
      <c r="J6" s="37" t="s">
        <v>2568</v>
      </c>
      <c r="K6" s="30"/>
      <c r="L6" s="30"/>
      <c r="M6" s="30"/>
      <c r="N6" s="30"/>
      <c r="O6" s="30"/>
      <c r="P6" s="30"/>
      <c r="Q6" s="30"/>
      <c r="R6" s="30"/>
      <c r="S6" s="30"/>
      <c r="T6" s="30"/>
      <c r="U6" s="30"/>
      <c r="V6" s="30"/>
      <c r="W6" s="30"/>
      <c r="X6" s="30"/>
      <c r="Y6" s="30"/>
      <c r="Z6" s="30"/>
      <c r="AA6" s="30"/>
      <c r="AB6" s="30"/>
      <c r="AC6" s="30"/>
      <c r="AD6" s="30"/>
    </row>
    <row r="7" spans="1:30" ht="15.75" customHeight="1" x14ac:dyDescent="0.2">
      <c r="A7" s="38" t="s">
        <v>2569</v>
      </c>
      <c r="B7" s="38" t="s">
        <v>2570</v>
      </c>
      <c r="C7" s="38" t="s">
        <v>2571</v>
      </c>
      <c r="D7" s="38" t="s">
        <v>2572</v>
      </c>
      <c r="E7" s="39">
        <v>38924</v>
      </c>
      <c r="F7" s="38" t="s">
        <v>2573</v>
      </c>
      <c r="G7" s="38" t="s">
        <v>2574</v>
      </c>
      <c r="H7" s="4"/>
      <c r="I7" s="25"/>
      <c r="J7" s="42"/>
      <c r="K7" s="30"/>
      <c r="L7" s="30"/>
      <c r="M7" s="30"/>
      <c r="N7" s="30"/>
      <c r="O7" s="30"/>
      <c r="P7" s="30"/>
      <c r="Q7" s="30"/>
      <c r="R7" s="30"/>
      <c r="S7" s="30"/>
      <c r="T7" s="30"/>
      <c r="U7" s="30"/>
      <c r="V7" s="30"/>
      <c r="W7" s="30"/>
      <c r="X7" s="30"/>
      <c r="Y7" s="30"/>
      <c r="Z7" s="30"/>
      <c r="AA7" s="30"/>
      <c r="AB7" s="30"/>
      <c r="AC7" s="30"/>
      <c r="AD7" s="30"/>
    </row>
    <row r="8" spans="1:30" ht="15.75" customHeight="1" x14ac:dyDescent="0.2">
      <c r="A8" s="35" t="s">
        <v>2575</v>
      </c>
      <c r="B8" s="35" t="s">
        <v>2576</v>
      </c>
      <c r="C8" s="43" t="s">
        <v>2577</v>
      </c>
      <c r="D8" s="38" t="s">
        <v>2578</v>
      </c>
      <c r="E8" s="39">
        <v>38924</v>
      </c>
      <c r="F8" s="38" t="s">
        <v>2579</v>
      </c>
      <c r="G8" s="38" t="s">
        <v>2580</v>
      </c>
      <c r="H8" s="35"/>
      <c r="I8" s="35"/>
      <c r="J8" s="37" t="s">
        <v>2581</v>
      </c>
      <c r="K8" s="30"/>
      <c r="L8" s="30"/>
      <c r="M8" s="30"/>
      <c r="N8" s="30"/>
      <c r="O8" s="30"/>
      <c r="P8" s="30"/>
      <c r="Q8" s="30"/>
      <c r="R8" s="30"/>
      <c r="S8" s="30"/>
      <c r="T8" s="30"/>
      <c r="U8" s="30"/>
      <c r="V8" s="30"/>
      <c r="W8" s="30"/>
      <c r="X8" s="30"/>
      <c r="Y8" s="30"/>
      <c r="Z8" s="30"/>
      <c r="AA8" s="30"/>
      <c r="AB8" s="30"/>
      <c r="AC8" s="30"/>
      <c r="AD8" s="30"/>
    </row>
    <row r="9" spans="1:30" ht="15.75" customHeight="1" x14ac:dyDescent="0.2">
      <c r="A9" s="35" t="s">
        <v>2582</v>
      </c>
      <c r="B9" s="35" t="s">
        <v>2583</v>
      </c>
      <c r="C9" s="43" t="s">
        <v>2584</v>
      </c>
      <c r="D9" s="38" t="s">
        <v>2585</v>
      </c>
      <c r="E9" s="39">
        <v>38924</v>
      </c>
      <c r="F9" s="38" t="s">
        <v>2586</v>
      </c>
      <c r="G9" s="38" t="s">
        <v>2587</v>
      </c>
      <c r="H9" s="35"/>
      <c r="I9" s="35"/>
      <c r="J9" s="37" t="s">
        <v>2588</v>
      </c>
      <c r="K9" s="30"/>
      <c r="L9" s="30"/>
      <c r="M9" s="30"/>
      <c r="N9" s="30"/>
      <c r="O9" s="30"/>
      <c r="P9" s="30"/>
      <c r="Q9" s="30"/>
      <c r="R9" s="30"/>
      <c r="S9" s="30"/>
      <c r="T9" s="30"/>
      <c r="U9" s="30"/>
      <c r="V9" s="30"/>
      <c r="W9" s="30"/>
      <c r="X9" s="30"/>
      <c r="Y9" s="30"/>
      <c r="Z9" s="30"/>
      <c r="AA9" s="30"/>
      <c r="AB9" s="30"/>
      <c r="AC9" s="30"/>
      <c r="AD9" s="30"/>
    </row>
    <row r="10" spans="1:30" ht="15.75" customHeight="1" x14ac:dyDescent="0.2">
      <c r="A10" s="38" t="s">
        <v>2589</v>
      </c>
      <c r="B10" s="38" t="s">
        <v>2590</v>
      </c>
      <c r="C10" s="38" t="s">
        <v>2591</v>
      </c>
      <c r="D10" s="38" t="s">
        <v>2592</v>
      </c>
      <c r="E10" s="39">
        <v>38924</v>
      </c>
      <c r="F10" s="38" t="s">
        <v>2593</v>
      </c>
      <c r="G10" s="38" t="s">
        <v>2594</v>
      </c>
      <c r="H10" s="4"/>
      <c r="I10" s="25"/>
      <c r="J10" s="42"/>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35" t="s">
        <v>2595</v>
      </c>
      <c r="B11" s="35" t="s">
        <v>2596</v>
      </c>
      <c r="C11" s="43" t="s">
        <v>2597</v>
      </c>
      <c r="D11" s="38" t="s">
        <v>2598</v>
      </c>
      <c r="E11" s="39">
        <v>38924</v>
      </c>
      <c r="F11" s="38" t="s">
        <v>2599</v>
      </c>
      <c r="G11" s="38" t="s">
        <v>2600</v>
      </c>
      <c r="H11" s="35"/>
      <c r="I11" s="35"/>
      <c r="J11" s="36"/>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2601</v>
      </c>
      <c r="B12" s="25" t="s">
        <v>2602</v>
      </c>
      <c r="C12" s="43" t="s">
        <v>2603</v>
      </c>
      <c r="D12" s="38" t="s">
        <v>2604</v>
      </c>
      <c r="E12" s="39">
        <v>38924</v>
      </c>
      <c r="F12" s="38" t="s">
        <v>2605</v>
      </c>
      <c r="G12" s="38" t="s">
        <v>2606</v>
      </c>
      <c r="H12" s="35"/>
      <c r="I12" s="35"/>
      <c r="J12" s="36"/>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35" t="s">
        <v>2607</v>
      </c>
      <c r="B13" s="25" t="s">
        <v>2608</v>
      </c>
      <c r="C13" s="43" t="s">
        <v>2609</v>
      </c>
      <c r="D13" s="38" t="s">
        <v>2610</v>
      </c>
      <c r="E13" s="39">
        <v>38924</v>
      </c>
      <c r="F13" s="38" t="s">
        <v>2611</v>
      </c>
      <c r="G13" s="38" t="s">
        <v>2612</v>
      </c>
      <c r="H13" s="35"/>
      <c r="I13" s="35"/>
      <c r="J13" s="36"/>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2613</v>
      </c>
      <c r="B14" s="38" t="s">
        <v>2614</v>
      </c>
      <c r="C14" s="38" t="s">
        <v>2615</v>
      </c>
      <c r="D14" s="38" t="s">
        <v>2616</v>
      </c>
      <c r="E14" s="39">
        <v>38924</v>
      </c>
      <c r="F14" s="38" t="s">
        <v>2617</v>
      </c>
      <c r="G14" s="38" t="s">
        <v>2618</v>
      </c>
      <c r="H14" s="4"/>
      <c r="I14" s="25"/>
      <c r="J14" s="42"/>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38" t="s">
        <v>2619</v>
      </c>
      <c r="B15" s="38" t="s">
        <v>2620</v>
      </c>
      <c r="C15" s="38" t="s">
        <v>2621</v>
      </c>
      <c r="D15" s="38" t="s">
        <v>2622</v>
      </c>
      <c r="E15" s="39">
        <v>38924</v>
      </c>
      <c r="F15" s="38" t="s">
        <v>2623</v>
      </c>
      <c r="G15" s="38" t="s">
        <v>2624</v>
      </c>
      <c r="H15" s="4"/>
      <c r="I15" s="25"/>
      <c r="J15" s="42"/>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5" t="s">
        <v>2625</v>
      </c>
      <c r="B16" s="35" t="s">
        <v>2626</v>
      </c>
      <c r="C16" s="43" t="s">
        <v>2627</v>
      </c>
      <c r="D16" s="38" t="s">
        <v>2628</v>
      </c>
      <c r="E16" s="39">
        <v>38924</v>
      </c>
      <c r="F16" s="38" t="s">
        <v>2629</v>
      </c>
      <c r="G16" s="38" t="s">
        <v>2630</v>
      </c>
      <c r="H16" s="35"/>
      <c r="I16" s="35"/>
      <c r="J16" s="36"/>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8" t="s">
        <v>2631</v>
      </c>
      <c r="B17" s="38" t="s">
        <v>2632</v>
      </c>
      <c r="C17" s="38" t="s">
        <v>2633</v>
      </c>
      <c r="D17" s="38" t="s">
        <v>2634</v>
      </c>
      <c r="E17" s="39">
        <v>38924</v>
      </c>
      <c r="F17" s="38" t="s">
        <v>2635</v>
      </c>
      <c r="G17" s="38" t="s">
        <v>2636</v>
      </c>
      <c r="H17" s="4"/>
      <c r="I17" s="25"/>
      <c r="J17" s="42"/>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8" t="s">
        <v>2637</v>
      </c>
      <c r="B18" s="38" t="s">
        <v>2638</v>
      </c>
      <c r="C18" s="38" t="s">
        <v>2639</v>
      </c>
      <c r="D18" s="38" t="s">
        <v>2640</v>
      </c>
      <c r="E18" s="39">
        <v>38924</v>
      </c>
      <c r="F18" s="38" t="s">
        <v>2641</v>
      </c>
      <c r="G18" s="38" t="s">
        <v>2642</v>
      </c>
      <c r="H18" s="4"/>
      <c r="I18" s="25"/>
      <c r="J18" s="42"/>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5" t="s">
        <v>2643</v>
      </c>
      <c r="B19" s="35" t="s">
        <v>2644</v>
      </c>
      <c r="C19" s="43" t="s">
        <v>2645</v>
      </c>
      <c r="D19" s="35" t="s">
        <v>2646</v>
      </c>
      <c r="E19" s="41">
        <v>39067</v>
      </c>
      <c r="F19" s="35" t="s">
        <v>2647</v>
      </c>
      <c r="G19" s="35" t="s">
        <v>2648</v>
      </c>
      <c r="H19" s="35"/>
      <c r="I19" s="35"/>
      <c r="J19" s="36"/>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2649</v>
      </c>
      <c r="B20" s="35" t="s">
        <v>2650</v>
      </c>
      <c r="C20" s="43" t="s">
        <v>2651</v>
      </c>
      <c r="D20" s="35" t="s">
        <v>2652</v>
      </c>
      <c r="E20" s="41">
        <v>39189</v>
      </c>
      <c r="F20" s="38" t="s">
        <v>2653</v>
      </c>
      <c r="G20" s="35" t="s">
        <v>2654</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2655</v>
      </c>
      <c r="B21" s="35" t="s">
        <v>2656</v>
      </c>
      <c r="C21" s="43" t="s">
        <v>2657</v>
      </c>
      <c r="D21" s="35" t="s">
        <v>2658</v>
      </c>
      <c r="E21" s="41">
        <v>39189</v>
      </c>
      <c r="F21" s="38" t="s">
        <v>2659</v>
      </c>
      <c r="G21" s="35" t="s">
        <v>2660</v>
      </c>
      <c r="H21" s="35"/>
      <c r="I21" s="35"/>
      <c r="J21" s="37" t="s">
        <v>2661</v>
      </c>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2662</v>
      </c>
      <c r="B22" s="35" t="s">
        <v>2663</v>
      </c>
      <c r="C22" s="43" t="s">
        <v>2664</v>
      </c>
      <c r="D22" s="35" t="s">
        <v>2665</v>
      </c>
      <c r="E22" s="41">
        <v>39189</v>
      </c>
      <c r="F22" s="38" t="s">
        <v>2666</v>
      </c>
      <c r="G22" s="35" t="s">
        <v>2667</v>
      </c>
      <c r="H22" s="35"/>
      <c r="I22" s="35"/>
      <c r="J22" s="37" t="s">
        <v>2668</v>
      </c>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5" t="s">
        <v>2669</v>
      </c>
      <c r="B23" s="35" t="s">
        <v>2670</v>
      </c>
      <c r="C23" s="43" t="s">
        <v>2671</v>
      </c>
      <c r="D23" s="35" t="s">
        <v>2672</v>
      </c>
      <c r="E23" s="41">
        <v>39189</v>
      </c>
      <c r="F23" s="38" t="s">
        <v>2673</v>
      </c>
      <c r="G23" s="35" t="s">
        <v>2674</v>
      </c>
      <c r="H23" s="35"/>
      <c r="I23" s="35"/>
      <c r="J23" s="36"/>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5" t="s">
        <v>2675</v>
      </c>
      <c r="B24" s="35" t="s">
        <v>2676</v>
      </c>
      <c r="C24" s="43" t="s">
        <v>2677</v>
      </c>
      <c r="D24" s="35" t="s">
        <v>2678</v>
      </c>
      <c r="E24" s="41">
        <v>39189</v>
      </c>
      <c r="F24" s="38" t="s">
        <v>2679</v>
      </c>
      <c r="G24" s="35" t="s">
        <v>2680</v>
      </c>
      <c r="H24" s="35"/>
      <c r="I24" s="35"/>
      <c r="J24" s="36"/>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2681</v>
      </c>
      <c r="B25" s="35" t="s">
        <v>2682</v>
      </c>
      <c r="C25" s="43" t="s">
        <v>2683</v>
      </c>
      <c r="D25" s="35" t="s">
        <v>2684</v>
      </c>
      <c r="E25" s="41">
        <v>39189</v>
      </c>
      <c r="F25" s="38" t="s">
        <v>2685</v>
      </c>
      <c r="G25" s="35" t="s">
        <v>2686</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5" t="s">
        <v>2687</v>
      </c>
      <c r="B26" s="35" t="s">
        <v>2688</v>
      </c>
      <c r="C26" s="43" t="s">
        <v>2689</v>
      </c>
      <c r="D26" s="35" t="s">
        <v>2690</v>
      </c>
      <c r="E26" s="41">
        <v>39952</v>
      </c>
      <c r="F26" s="35" t="s">
        <v>2691</v>
      </c>
      <c r="G26" s="35" t="s">
        <v>2692</v>
      </c>
      <c r="H26" s="35"/>
      <c r="I26" s="35"/>
      <c r="J26" s="37" t="s">
        <v>2693</v>
      </c>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44" t="s">
        <v>2694</v>
      </c>
      <c r="B27" s="44" t="s">
        <v>2695</v>
      </c>
      <c r="C27" s="44" t="s">
        <v>2696</v>
      </c>
      <c r="D27" s="35" t="s">
        <v>2697</v>
      </c>
      <c r="E27" s="41">
        <v>39952</v>
      </c>
      <c r="F27" s="35" t="s">
        <v>2698</v>
      </c>
      <c r="G27" s="35" t="s">
        <v>2699</v>
      </c>
      <c r="H27" s="44"/>
      <c r="I27" s="44"/>
      <c r="J27" s="45"/>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44" t="s">
        <v>2700</v>
      </c>
      <c r="B28" s="44" t="s">
        <v>2701</v>
      </c>
      <c r="C28" s="44" t="s">
        <v>2702</v>
      </c>
      <c r="D28" s="35" t="s">
        <v>2703</v>
      </c>
      <c r="E28" s="41">
        <v>39952</v>
      </c>
      <c r="F28" s="35" t="s">
        <v>2704</v>
      </c>
      <c r="G28" s="35" t="s">
        <v>2705</v>
      </c>
      <c r="H28" s="44"/>
      <c r="I28" s="44"/>
      <c r="J28" s="45"/>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44" t="s">
        <v>2706</v>
      </c>
      <c r="B29" s="44" t="s">
        <v>2707</v>
      </c>
      <c r="C29" s="44" t="s">
        <v>2708</v>
      </c>
      <c r="D29" s="44" t="s">
        <v>2709</v>
      </c>
      <c r="E29" s="46">
        <v>40009</v>
      </c>
      <c r="F29" s="44" t="s">
        <v>2710</v>
      </c>
      <c r="G29" s="44" t="s">
        <v>2711</v>
      </c>
      <c r="H29" s="44" t="s">
        <v>2712</v>
      </c>
      <c r="I29" s="44" t="s">
        <v>2713</v>
      </c>
      <c r="J29" s="47" t="s">
        <v>2714</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35" t="s">
        <v>2715</v>
      </c>
      <c r="B30" s="35" t="s">
        <v>2716</v>
      </c>
      <c r="C30" s="35" t="s">
        <v>2717</v>
      </c>
      <c r="D30" s="44" t="s">
        <v>2718</v>
      </c>
      <c r="E30" s="46">
        <v>40009</v>
      </c>
      <c r="F30" s="44" t="s">
        <v>2719</v>
      </c>
      <c r="G30" s="44" t="s">
        <v>2720</v>
      </c>
      <c r="H30" s="44" t="s">
        <v>2721</v>
      </c>
      <c r="I30" s="44" t="s">
        <v>2722</v>
      </c>
      <c r="J30" s="37" t="s">
        <v>2723</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2724</v>
      </c>
      <c r="B31" s="35" t="s">
        <v>2725</v>
      </c>
      <c r="C31" s="35" t="s">
        <v>2726</v>
      </c>
      <c r="D31" s="35" t="s">
        <v>2727</v>
      </c>
      <c r="E31" s="41">
        <v>40501</v>
      </c>
      <c r="F31" s="35" t="s">
        <v>2728</v>
      </c>
      <c r="G31" s="35" t="s">
        <v>2729</v>
      </c>
      <c r="H31" s="35" t="s">
        <v>2730</v>
      </c>
      <c r="I31" s="35"/>
      <c r="J31" s="37" t="s">
        <v>2731</v>
      </c>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2732</v>
      </c>
      <c r="B32" s="35" t="s">
        <v>2733</v>
      </c>
      <c r="C32" s="35" t="s">
        <v>2734</v>
      </c>
      <c r="D32" s="35" t="s">
        <v>2735</v>
      </c>
      <c r="E32" s="41">
        <v>40501</v>
      </c>
      <c r="F32" s="35" t="s">
        <v>2736</v>
      </c>
      <c r="G32" s="35" t="s">
        <v>2737</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2738</v>
      </c>
      <c r="B33" s="35" t="s">
        <v>2739</v>
      </c>
      <c r="C33" s="35" t="s">
        <v>2740</v>
      </c>
      <c r="D33" s="35" t="s">
        <v>2741</v>
      </c>
      <c r="E33" s="41">
        <v>40520</v>
      </c>
      <c r="F33" s="35" t="s">
        <v>2742</v>
      </c>
      <c r="G33" s="35" t="s">
        <v>2743</v>
      </c>
      <c r="H33" s="35"/>
      <c r="I33" s="35"/>
      <c r="J33" s="36"/>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2744</v>
      </c>
      <c r="B34" s="35" t="s">
        <v>2745</v>
      </c>
      <c r="C34" s="35" t="s">
        <v>2746</v>
      </c>
      <c r="D34" s="35" t="s">
        <v>2747</v>
      </c>
      <c r="E34" s="41">
        <v>40606</v>
      </c>
      <c r="F34" s="35" t="s">
        <v>2748</v>
      </c>
      <c r="G34" s="35" t="s">
        <v>2749</v>
      </c>
      <c r="H34" s="35" t="s">
        <v>2750</v>
      </c>
      <c r="I34" s="35"/>
      <c r="J34" s="37" t="s">
        <v>2751</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2752</v>
      </c>
      <c r="B35" s="35" t="s">
        <v>2753</v>
      </c>
      <c r="C35" s="35" t="s">
        <v>2754</v>
      </c>
      <c r="D35" s="35" t="s">
        <v>2755</v>
      </c>
      <c r="E35" s="41">
        <v>40606</v>
      </c>
      <c r="F35" s="35" t="s">
        <v>2756</v>
      </c>
      <c r="G35" s="35" t="s">
        <v>2757</v>
      </c>
      <c r="H35" s="35" t="s">
        <v>2758</v>
      </c>
      <c r="I35" s="35"/>
      <c r="J35" s="37" t="s">
        <v>2759</v>
      </c>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2760</v>
      </c>
      <c r="B36" s="35" t="s">
        <v>2761</v>
      </c>
      <c r="C36" s="35" t="s">
        <v>2762</v>
      </c>
      <c r="D36" s="35" t="s">
        <v>2763</v>
      </c>
      <c r="E36" s="41">
        <v>40606</v>
      </c>
      <c r="F36" s="35" t="s">
        <v>2764</v>
      </c>
      <c r="G36" s="35" t="s">
        <v>2765</v>
      </c>
      <c r="H36" s="35" t="s">
        <v>2766</v>
      </c>
      <c r="I36" s="35"/>
      <c r="J36" s="37" t="s">
        <v>2767</v>
      </c>
      <c r="K36" s="30"/>
      <c r="L36" s="30"/>
      <c r="M36" s="30"/>
      <c r="N36" s="30"/>
      <c r="O36" s="30"/>
      <c r="P36" s="30"/>
      <c r="Q36" s="30"/>
      <c r="R36" s="30"/>
      <c r="S36" s="30"/>
      <c r="T36" s="30"/>
      <c r="U36" s="30"/>
      <c r="V36" s="30"/>
      <c r="W36" s="30"/>
      <c r="X36" s="30"/>
      <c r="Y36" s="30"/>
      <c r="Z36" s="30"/>
      <c r="AA36" s="30"/>
      <c r="AB36" s="30"/>
      <c r="AC36" s="30"/>
      <c r="AD36" s="30"/>
    </row>
    <row r="37" spans="1:30" ht="12.75" x14ac:dyDescent="0.2">
      <c r="A37" s="48" t="s">
        <v>2768</v>
      </c>
      <c r="B37" s="48" t="s">
        <v>2769</v>
      </c>
      <c r="C37" s="48" t="s">
        <v>2770</v>
      </c>
      <c r="D37" s="48" t="s">
        <v>2771</v>
      </c>
      <c r="E37" s="49">
        <v>40732</v>
      </c>
      <c r="F37" s="48" t="s">
        <v>2772</v>
      </c>
      <c r="G37" s="48" t="s">
        <v>2773</v>
      </c>
      <c r="H37" s="48" t="s">
        <v>2774</v>
      </c>
      <c r="I37" s="48"/>
      <c r="J37" s="50" t="s">
        <v>2775</v>
      </c>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2776</v>
      </c>
      <c r="B38" s="35" t="s">
        <v>2777</v>
      </c>
      <c r="C38" s="35" t="s">
        <v>2778</v>
      </c>
      <c r="D38" s="35" t="s">
        <v>2779</v>
      </c>
      <c r="E38" s="41">
        <v>40844</v>
      </c>
      <c r="F38" s="35" t="s">
        <v>2780</v>
      </c>
      <c r="G38" s="35" t="s">
        <v>2781</v>
      </c>
      <c r="H38" s="35" t="s">
        <v>2782</v>
      </c>
      <c r="I38" s="35"/>
      <c r="J38" s="37" t="s">
        <v>2783</v>
      </c>
      <c r="K38" s="30"/>
      <c r="L38" s="30"/>
      <c r="M38" s="30"/>
      <c r="N38" s="30"/>
      <c r="O38" s="30"/>
      <c r="P38" s="30"/>
      <c r="Q38" s="30"/>
      <c r="R38" s="30"/>
      <c r="S38" s="30"/>
      <c r="T38" s="30"/>
      <c r="U38" s="30"/>
      <c r="V38" s="30"/>
      <c r="W38" s="30"/>
      <c r="X38" s="30"/>
      <c r="Y38" s="30"/>
      <c r="Z38" s="30"/>
      <c r="AA38" s="30"/>
      <c r="AB38" s="30"/>
      <c r="AC38" s="30"/>
      <c r="AD38" s="30"/>
    </row>
    <row r="39" spans="1:30" ht="12.75" x14ac:dyDescent="0.2">
      <c r="A39" s="35" t="s">
        <v>2784</v>
      </c>
      <c r="B39" s="35" t="s">
        <v>2785</v>
      </c>
      <c r="C39" s="35" t="s">
        <v>2786</v>
      </c>
      <c r="D39" s="35" t="s">
        <v>2787</v>
      </c>
      <c r="E39" s="41">
        <v>40844</v>
      </c>
      <c r="F39" s="35" t="s">
        <v>2788</v>
      </c>
      <c r="G39" s="35" t="s">
        <v>2789</v>
      </c>
      <c r="H39" s="35" t="s">
        <v>2790</v>
      </c>
      <c r="I39" s="35"/>
      <c r="J39" s="37" t="s">
        <v>2791</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35" t="s">
        <v>2792</v>
      </c>
      <c r="B40" s="35" t="s">
        <v>2793</v>
      </c>
      <c r="C40" s="35" t="s">
        <v>2794</v>
      </c>
      <c r="D40" s="35" t="s">
        <v>2795</v>
      </c>
      <c r="E40" s="41">
        <v>40844</v>
      </c>
      <c r="F40" s="35" t="s">
        <v>2796</v>
      </c>
      <c r="G40" s="35" t="s">
        <v>2797</v>
      </c>
      <c r="H40" s="35" t="s">
        <v>2798</v>
      </c>
      <c r="I40" s="35"/>
      <c r="J40" s="37" t="s">
        <v>2799</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35" t="s">
        <v>2800</v>
      </c>
      <c r="B41" s="35" t="s">
        <v>2801</v>
      </c>
      <c r="C41" s="35" t="s">
        <v>2802</v>
      </c>
      <c r="D41" s="35" t="s">
        <v>2803</v>
      </c>
      <c r="E41" s="41">
        <v>40844</v>
      </c>
      <c r="F41" s="35" t="s">
        <v>2804</v>
      </c>
      <c r="G41" s="35" t="s">
        <v>2805</v>
      </c>
      <c r="H41" s="35" t="s">
        <v>2806</v>
      </c>
      <c r="I41" s="35"/>
      <c r="J41" s="37" t="s">
        <v>2807</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35" t="s">
        <v>2808</v>
      </c>
      <c r="B42" s="35" t="s">
        <v>2809</v>
      </c>
      <c r="C42" s="43" t="s">
        <v>2810</v>
      </c>
      <c r="D42" s="35" t="s">
        <v>2811</v>
      </c>
      <c r="E42" s="41">
        <v>40844</v>
      </c>
      <c r="F42" s="35" t="s">
        <v>2812</v>
      </c>
      <c r="G42" s="35" t="s">
        <v>2813</v>
      </c>
      <c r="H42" s="35" t="s">
        <v>2814</v>
      </c>
      <c r="I42" s="35"/>
      <c r="J42" s="37" t="s">
        <v>2815</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5" t="s">
        <v>2816</v>
      </c>
      <c r="B43" s="35" t="s">
        <v>2817</v>
      </c>
      <c r="C43" s="43" t="s">
        <v>2818</v>
      </c>
      <c r="D43" s="35" t="s">
        <v>2819</v>
      </c>
      <c r="E43" s="41">
        <v>41165</v>
      </c>
      <c r="F43" s="35" t="s">
        <v>2820</v>
      </c>
      <c r="G43" s="35" t="s">
        <v>2821</v>
      </c>
      <c r="H43" s="35" t="s">
        <v>2822</v>
      </c>
      <c r="I43" s="35" t="s">
        <v>2823</v>
      </c>
      <c r="J43" s="37" t="s">
        <v>2824</v>
      </c>
      <c r="K43" s="30"/>
      <c r="L43" s="30"/>
      <c r="M43" s="30"/>
      <c r="N43" s="30"/>
      <c r="O43" s="30"/>
      <c r="P43" s="30"/>
      <c r="Q43" s="30"/>
      <c r="R43" s="30"/>
      <c r="S43" s="30"/>
      <c r="T43" s="30"/>
      <c r="U43" s="30"/>
      <c r="V43" s="30"/>
      <c r="W43" s="30"/>
      <c r="X43" s="30"/>
      <c r="Y43" s="30"/>
      <c r="Z43" s="30"/>
      <c r="AA43" s="30"/>
      <c r="AB43" s="30"/>
      <c r="AC43" s="30"/>
      <c r="AD43" s="30"/>
    </row>
    <row r="44" spans="1:30" ht="12.75" x14ac:dyDescent="0.2">
      <c r="A44" s="35" t="s">
        <v>2825</v>
      </c>
      <c r="B44" s="35" t="s">
        <v>2826</v>
      </c>
      <c r="C44" s="35" t="s">
        <v>2827</v>
      </c>
      <c r="D44" s="35" t="s">
        <v>2828</v>
      </c>
      <c r="E44" s="41">
        <v>41165</v>
      </c>
      <c r="F44" s="35" t="s">
        <v>2829</v>
      </c>
      <c r="G44" s="35" t="s">
        <v>2830</v>
      </c>
      <c r="H44" s="35" t="s">
        <v>2831</v>
      </c>
      <c r="I44" s="35" t="s">
        <v>2832</v>
      </c>
      <c r="J44" s="37" t="s">
        <v>2833</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5" t="s">
        <v>2834</v>
      </c>
      <c r="B45" s="35" t="s">
        <v>2835</v>
      </c>
      <c r="C45" s="35" t="s">
        <v>2836</v>
      </c>
      <c r="D45" s="35" t="s">
        <v>2837</v>
      </c>
      <c r="E45" s="41">
        <v>41165</v>
      </c>
      <c r="F45" s="35" t="s">
        <v>2838</v>
      </c>
      <c r="G45" s="35" t="s">
        <v>2839</v>
      </c>
      <c r="H45" s="35" t="s">
        <v>2840</v>
      </c>
      <c r="I45" s="35" t="s">
        <v>2841</v>
      </c>
      <c r="J45" s="37" t="s">
        <v>2842</v>
      </c>
      <c r="K45" s="30"/>
      <c r="L45" s="30"/>
      <c r="M45" s="30"/>
      <c r="N45" s="30"/>
      <c r="O45" s="30"/>
      <c r="P45" s="30"/>
      <c r="Q45" s="30"/>
      <c r="R45" s="30"/>
      <c r="S45" s="30"/>
      <c r="T45" s="30"/>
      <c r="U45" s="30"/>
      <c r="V45" s="30"/>
      <c r="W45" s="30"/>
      <c r="X45" s="30"/>
      <c r="Y45" s="30"/>
      <c r="Z45" s="30"/>
      <c r="AA45" s="30"/>
      <c r="AB45" s="30"/>
      <c r="AC45" s="30"/>
      <c r="AD45" s="30"/>
    </row>
    <row r="46" spans="1:30" ht="12.75" x14ac:dyDescent="0.2">
      <c r="A46" s="35" t="s">
        <v>2843</v>
      </c>
      <c r="B46" s="35" t="s">
        <v>2844</v>
      </c>
      <c r="C46" s="35" t="s">
        <v>2845</v>
      </c>
      <c r="D46" s="35" t="s">
        <v>2846</v>
      </c>
      <c r="E46" s="41">
        <v>41165</v>
      </c>
      <c r="F46" s="35" t="s">
        <v>2847</v>
      </c>
      <c r="G46" s="35" t="s">
        <v>2848</v>
      </c>
      <c r="H46" s="35"/>
      <c r="I46" s="35" t="s">
        <v>2849</v>
      </c>
      <c r="J46" s="37" t="s">
        <v>2850</v>
      </c>
      <c r="K46" s="30"/>
      <c r="L46" s="30"/>
      <c r="M46" s="30"/>
      <c r="N46" s="30"/>
      <c r="O46" s="30"/>
      <c r="P46" s="30"/>
      <c r="Q46" s="30"/>
      <c r="R46" s="30"/>
      <c r="S46" s="30"/>
      <c r="T46" s="30"/>
      <c r="U46" s="30"/>
      <c r="V46" s="30"/>
      <c r="W46" s="30"/>
      <c r="X46" s="30"/>
      <c r="Y46" s="30"/>
      <c r="Z46" s="30"/>
      <c r="AA46" s="30"/>
      <c r="AB46" s="30"/>
      <c r="AC46" s="30"/>
      <c r="AD46" s="30"/>
    </row>
    <row r="47" spans="1:30" ht="12.75" x14ac:dyDescent="0.2">
      <c r="A47" s="35" t="s">
        <v>2851</v>
      </c>
      <c r="B47" s="35" t="s">
        <v>2852</v>
      </c>
      <c r="C47" s="35" t="s">
        <v>2853</v>
      </c>
      <c r="D47" s="35" t="s">
        <v>2854</v>
      </c>
      <c r="E47" s="41">
        <v>41165</v>
      </c>
      <c r="F47" s="35" t="s">
        <v>2855</v>
      </c>
      <c r="G47" s="35" t="s">
        <v>2856</v>
      </c>
      <c r="H47" s="35"/>
      <c r="I47" s="35" t="s">
        <v>2857</v>
      </c>
      <c r="J47" s="37" t="s">
        <v>2858</v>
      </c>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2859</v>
      </c>
      <c r="B48" s="35" t="s">
        <v>2860</v>
      </c>
      <c r="C48" s="35" t="s">
        <v>2861</v>
      </c>
      <c r="D48" s="35" t="s">
        <v>2862</v>
      </c>
      <c r="E48" s="41">
        <v>41165</v>
      </c>
      <c r="F48" s="35" t="s">
        <v>2863</v>
      </c>
      <c r="G48" s="35" t="s">
        <v>2864</v>
      </c>
      <c r="H48" s="35"/>
      <c r="I48" s="35" t="s">
        <v>2865</v>
      </c>
      <c r="J48" s="37" t="s">
        <v>2866</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35" t="s">
        <v>2867</v>
      </c>
      <c r="B49" s="35" t="s">
        <v>2868</v>
      </c>
      <c r="C49" s="43" t="s">
        <v>2869</v>
      </c>
      <c r="D49" s="35" t="s">
        <v>2870</v>
      </c>
      <c r="E49" s="41">
        <v>41165</v>
      </c>
      <c r="F49" s="35" t="s">
        <v>2871</v>
      </c>
      <c r="G49" s="35" t="s">
        <v>2872</v>
      </c>
      <c r="H49" s="35" t="s">
        <v>2873</v>
      </c>
      <c r="I49" s="35" t="s">
        <v>2874</v>
      </c>
      <c r="J49" s="37" t="s">
        <v>2875</v>
      </c>
      <c r="K49" s="30"/>
      <c r="L49" s="30"/>
      <c r="M49" s="30"/>
      <c r="N49" s="30"/>
      <c r="O49" s="30"/>
      <c r="P49" s="30"/>
      <c r="Q49" s="30"/>
      <c r="R49" s="30"/>
      <c r="S49" s="30"/>
      <c r="T49" s="30"/>
      <c r="U49" s="30"/>
      <c r="V49" s="30"/>
      <c r="W49" s="30"/>
      <c r="X49" s="30"/>
      <c r="Y49" s="30"/>
      <c r="Z49" s="30"/>
      <c r="AA49" s="30"/>
      <c r="AB49" s="30"/>
      <c r="AC49" s="30"/>
      <c r="AD49" s="30"/>
    </row>
    <row r="50" spans="1:30" ht="12.75" x14ac:dyDescent="0.2">
      <c r="A50" s="35" t="s">
        <v>2876</v>
      </c>
      <c r="B50" s="35" t="s">
        <v>2877</v>
      </c>
      <c r="C50" s="35" t="s">
        <v>2878</v>
      </c>
      <c r="D50" s="35" t="s">
        <v>2879</v>
      </c>
      <c r="E50" s="41">
        <v>41165</v>
      </c>
      <c r="F50" s="35" t="s">
        <v>2880</v>
      </c>
      <c r="G50" s="35" t="s">
        <v>2881</v>
      </c>
      <c r="H50" s="35" t="s">
        <v>2882</v>
      </c>
      <c r="I50" s="35" t="s">
        <v>2883</v>
      </c>
      <c r="J50" s="37" t="s">
        <v>2884</v>
      </c>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2885</v>
      </c>
      <c r="B51" s="35" t="s">
        <v>2886</v>
      </c>
      <c r="C51" s="35" t="s">
        <v>2887</v>
      </c>
      <c r="D51" s="35" t="s">
        <v>2888</v>
      </c>
      <c r="E51" s="41">
        <v>41165</v>
      </c>
      <c r="F51" s="35" t="s">
        <v>2889</v>
      </c>
      <c r="G51" s="35" t="s">
        <v>2890</v>
      </c>
      <c r="H51" s="35"/>
      <c r="I51" s="35" t="s">
        <v>2891</v>
      </c>
      <c r="J51" s="37" t="s">
        <v>2892</v>
      </c>
      <c r="K51" s="30"/>
      <c r="L51" s="30"/>
      <c r="M51" s="30"/>
      <c r="N51" s="30"/>
      <c r="O51" s="30"/>
      <c r="P51" s="30"/>
      <c r="Q51" s="30"/>
      <c r="R51" s="30"/>
      <c r="S51" s="30"/>
      <c r="T51" s="30"/>
      <c r="U51" s="30"/>
      <c r="V51" s="30"/>
      <c r="W51" s="30"/>
      <c r="X51" s="30"/>
      <c r="Y51" s="30"/>
      <c r="Z51" s="30"/>
      <c r="AA51" s="30"/>
      <c r="AB51" s="30"/>
      <c r="AC51" s="30"/>
      <c r="AD51" s="30"/>
    </row>
    <row r="52" spans="1:30" ht="12.75" x14ac:dyDescent="0.2">
      <c r="A52" s="35" t="s">
        <v>2893</v>
      </c>
      <c r="B52" s="35" t="s">
        <v>2894</v>
      </c>
      <c r="C52" s="35" t="s">
        <v>2895</v>
      </c>
      <c r="D52" s="35" t="s">
        <v>2896</v>
      </c>
      <c r="E52" s="41">
        <v>41385</v>
      </c>
      <c r="F52" s="35" t="s">
        <v>2897</v>
      </c>
      <c r="G52" s="35" t="s">
        <v>2898</v>
      </c>
      <c r="H52" s="35"/>
      <c r="I52" s="35"/>
      <c r="J52" s="37" t="s">
        <v>2899</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2900</v>
      </c>
      <c r="B53" s="35" t="s">
        <v>2901</v>
      </c>
      <c r="C53" s="35" t="s">
        <v>2902</v>
      </c>
      <c r="D53" s="35" t="s">
        <v>2903</v>
      </c>
      <c r="E53" s="41">
        <v>41385</v>
      </c>
      <c r="F53" s="35" t="s">
        <v>2904</v>
      </c>
      <c r="G53" s="35" t="s">
        <v>2905</v>
      </c>
      <c r="H53" s="35"/>
      <c r="I53" s="35"/>
      <c r="J53" s="37" t="s">
        <v>2906</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35" t="s">
        <v>2907</v>
      </c>
      <c r="B54" s="35" t="s">
        <v>2908</v>
      </c>
      <c r="C54" s="35" t="s">
        <v>2909</v>
      </c>
      <c r="D54" s="35" t="s">
        <v>2910</v>
      </c>
      <c r="E54" s="41">
        <v>41385</v>
      </c>
      <c r="F54" s="35" t="s">
        <v>2911</v>
      </c>
      <c r="G54" s="35" t="s">
        <v>2912</v>
      </c>
      <c r="H54" s="35"/>
      <c r="I54" s="35"/>
      <c r="J54" s="37" t="s">
        <v>2913</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35" t="s">
        <v>2914</v>
      </c>
      <c r="B55" s="35" t="s">
        <v>2915</v>
      </c>
      <c r="C55" s="35" t="s">
        <v>2916</v>
      </c>
      <c r="D55" s="35" t="s">
        <v>2917</v>
      </c>
      <c r="E55" s="41">
        <v>41546</v>
      </c>
      <c r="F55" s="35" t="s">
        <v>2918</v>
      </c>
      <c r="G55" s="35" t="s">
        <v>2919</v>
      </c>
      <c r="H55" s="35" t="s">
        <v>2920</v>
      </c>
      <c r="I55" s="35"/>
      <c r="J55" s="37" t="s">
        <v>2921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35" t="s">
        <v>2922</v>
      </c>
      <c r="B56" s="35" t="s">
        <v>2923</v>
      </c>
      <c r="C56" s="35" t="s">
        <v>2924</v>
      </c>
      <c r="D56" s="52" t="s">
        <v>2925</v>
      </c>
      <c r="E56" s="41">
        <v>41546</v>
      </c>
      <c r="F56" s="35" t="s">
        <v>2926</v>
      </c>
      <c r="G56" s="35" t="s">
        <v>2927</v>
      </c>
      <c r="H56" s="35" t="s">
        <v>2928</v>
      </c>
      <c r="I56" s="35"/>
      <c r="J56" s="37" t="s">
        <v>2929</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5" t="s">
        <v>2930</v>
      </c>
      <c r="B57" s="35" t="s">
        <v>2931</v>
      </c>
      <c r="C57" s="35" t="s">
        <v>2932</v>
      </c>
      <c r="D57" s="35" t="s">
        <v>2933</v>
      </c>
      <c r="E57" s="41">
        <v>41597</v>
      </c>
      <c r="F57" s="35" t="s">
        <v>2934</v>
      </c>
      <c r="G57" s="35" t="s">
        <v>2935</v>
      </c>
      <c r="H57" s="35" t="s">
        <v>2936</v>
      </c>
      <c r="I57" s="35"/>
      <c r="J57" s="37" t="s">
        <v>2937</v>
      </c>
      <c r="K57" s="30"/>
      <c r="L57" s="30"/>
      <c r="M57" s="30"/>
      <c r="N57" s="30"/>
      <c r="O57" s="30"/>
      <c r="P57" s="30"/>
      <c r="Q57" s="30"/>
      <c r="R57" s="30"/>
      <c r="S57" s="30"/>
      <c r="T57" s="30"/>
      <c r="U57" s="30"/>
      <c r="V57" s="30"/>
      <c r="W57" s="30"/>
      <c r="X57" s="30"/>
      <c r="Y57" s="30"/>
      <c r="Z57" s="30"/>
      <c r="AA57" s="30"/>
      <c r="AB57" s="30"/>
      <c r="AC57" s="30"/>
      <c r="AD57" s="30"/>
    </row>
    <row r="58" spans="1:30" ht="12.75" x14ac:dyDescent="0.2">
      <c r="A58" s="35" t="s">
        <v>2938</v>
      </c>
      <c r="B58" s="35" t="s">
        <v>2939</v>
      </c>
      <c r="C58" s="35" t="s">
        <v>2940</v>
      </c>
      <c r="D58" s="35" t="s">
        <v>2941</v>
      </c>
      <c r="E58" s="41">
        <v>41597</v>
      </c>
      <c r="F58" s="35" t="s">
        <v>2942</v>
      </c>
      <c r="G58" s="35" t="s">
        <v>2943</v>
      </c>
      <c r="H58" s="35" t="s">
        <v>2944</v>
      </c>
      <c r="I58" s="35"/>
      <c r="J58" s="37" t="s">
        <v>2945</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44" t="s">
        <v>2946</v>
      </c>
      <c r="B59" s="44" t="s">
        <v>2947</v>
      </c>
      <c r="C59" s="44" t="s">
        <v>2948</v>
      </c>
      <c r="D59" s="44" t="s">
        <v>2949</v>
      </c>
      <c r="E59" s="41">
        <v>41597</v>
      </c>
      <c r="F59" s="44" t="s">
        <v>2950</v>
      </c>
      <c r="G59" s="44" t="s">
        <v>2951</v>
      </c>
      <c r="H59" s="30"/>
      <c r="I59" s="44" t="s">
        <v>2952</v>
      </c>
      <c r="J59" s="47" t="s">
        <v>2953</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35" t="s">
        <v>2954</v>
      </c>
      <c r="B60" s="35" t="s">
        <v>2955</v>
      </c>
      <c r="C60" s="35" t="s">
        <v>2956</v>
      </c>
      <c r="D60" s="35" t="s">
        <v>2957</v>
      </c>
      <c r="E60" s="41">
        <v>41597</v>
      </c>
      <c r="F60" s="35" t="s">
        <v>2958</v>
      </c>
      <c r="G60" s="35" t="s">
        <v>2959</v>
      </c>
      <c r="H60" s="35" t="s">
        <v>2960</v>
      </c>
      <c r="I60" s="35"/>
      <c r="J60" s="37" t="s">
        <v>2961</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35" t="s">
        <v>2962</v>
      </c>
      <c r="B61" s="35" t="s">
        <v>2963</v>
      </c>
      <c r="C61" s="35" t="s">
        <v>2964</v>
      </c>
      <c r="D61" s="35" t="s">
        <v>2965</v>
      </c>
      <c r="E61" s="41">
        <v>41597</v>
      </c>
      <c r="F61" s="35" t="s">
        <v>2966</v>
      </c>
      <c r="G61" s="35" t="s">
        <v>2967</v>
      </c>
      <c r="H61" s="35" t="s">
        <v>2968</v>
      </c>
      <c r="I61" s="35"/>
      <c r="J61" s="37" t="s">
        <v>2969</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5" t="s">
        <v>2970</v>
      </c>
      <c r="B62" s="35" t="s">
        <v>2971</v>
      </c>
      <c r="C62" s="35" t="s">
        <v>2972</v>
      </c>
      <c r="D62" s="35" t="s">
        <v>2973</v>
      </c>
      <c r="E62" s="41">
        <v>41597</v>
      </c>
      <c r="F62" s="35" t="s">
        <v>2974</v>
      </c>
      <c r="G62" s="35" t="s">
        <v>2975</v>
      </c>
      <c r="H62" s="35" t="s">
        <v>2976</v>
      </c>
      <c r="I62" s="35"/>
      <c r="J62" s="37" t="s">
        <v>2977</v>
      </c>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2978</v>
      </c>
      <c r="B63" s="35" t="s">
        <v>2979</v>
      </c>
      <c r="C63" s="43" t="s">
        <v>2980</v>
      </c>
      <c r="D63" s="35" t="s">
        <v>2981</v>
      </c>
      <c r="E63" s="41">
        <v>41597</v>
      </c>
      <c r="F63" s="35" t="s">
        <v>2982</v>
      </c>
      <c r="G63" s="35" t="s">
        <v>2983</v>
      </c>
      <c r="H63" s="35" t="s">
        <v>2984</v>
      </c>
      <c r="I63" s="35"/>
      <c r="J63" s="37" t="s">
        <v>2985</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2986</v>
      </c>
      <c r="B64" s="35" t="s">
        <v>2987</v>
      </c>
      <c r="C64" s="35" t="s">
        <v>2988</v>
      </c>
      <c r="D64" s="35" t="s">
        <v>2989</v>
      </c>
      <c r="E64" s="41">
        <v>41597</v>
      </c>
      <c r="F64" s="35" t="s">
        <v>2990</v>
      </c>
      <c r="G64" s="35" t="s">
        <v>2991</v>
      </c>
      <c r="H64" s="35" t="s">
        <v>2992</v>
      </c>
      <c r="I64" s="35"/>
      <c r="J64" s="37" t="s">
        <v>2993</v>
      </c>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2994</v>
      </c>
      <c r="B65" s="35" t="s">
        <v>2995</v>
      </c>
      <c r="C65" s="43" t="s">
        <v>2996</v>
      </c>
      <c r="D65" s="35" t="s">
        <v>2997</v>
      </c>
      <c r="E65" s="41">
        <v>41597</v>
      </c>
      <c r="F65" s="35" t="s">
        <v>2998</v>
      </c>
      <c r="G65" s="35" t="s">
        <v>2999</v>
      </c>
      <c r="H65" s="35" t="s">
        <v>3000</v>
      </c>
      <c r="I65" s="35"/>
      <c r="J65" s="37" t="s">
        <v>3001</v>
      </c>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3002</v>
      </c>
      <c r="B66" s="35" t="s">
        <v>3003</v>
      </c>
      <c r="C66" s="35" t="s">
        <v>3004</v>
      </c>
      <c r="D66" s="35" t="s">
        <v>3005</v>
      </c>
      <c r="E66" s="41">
        <v>41597</v>
      </c>
      <c r="F66" s="35" t="s">
        <v>3006</v>
      </c>
      <c r="G66" s="35" t="s">
        <v>3007</v>
      </c>
      <c r="H66" s="35" t="s">
        <v>3008</v>
      </c>
      <c r="I66" s="35"/>
      <c r="J66" s="37" t="s">
        <v>3009</v>
      </c>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3010</v>
      </c>
      <c r="B67" s="35" t="s">
        <v>3011</v>
      </c>
      <c r="C67" s="35" t="s">
        <v>3012</v>
      </c>
      <c r="D67" s="35" t="s">
        <v>3013</v>
      </c>
      <c r="E67" s="41">
        <v>41597</v>
      </c>
      <c r="F67" s="35" t="s">
        <v>3014</v>
      </c>
      <c r="G67" s="35" t="s">
        <v>3015</v>
      </c>
      <c r="H67" s="35" t="s">
        <v>3016</v>
      </c>
      <c r="I67" s="35"/>
      <c r="J67" s="37" t="s">
        <v>3017</v>
      </c>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3018</v>
      </c>
      <c r="B68" s="35" t="s">
        <v>3019</v>
      </c>
      <c r="C68" s="35" t="s">
        <v>3020</v>
      </c>
      <c r="D68" s="35" t="s">
        <v>3021</v>
      </c>
      <c r="E68" s="41">
        <v>41597</v>
      </c>
      <c r="F68" s="35" t="s">
        <v>3022</v>
      </c>
      <c r="G68" s="35" t="s">
        <v>3023</v>
      </c>
      <c r="H68" s="35" t="s">
        <v>3024</v>
      </c>
      <c r="I68" s="35"/>
      <c r="J68" s="37" t="s">
        <v>3025</v>
      </c>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3026</v>
      </c>
      <c r="B69" s="35" t="s">
        <v>3027</v>
      </c>
      <c r="C69" s="35" t="s">
        <v>3028</v>
      </c>
      <c r="D69" s="35" t="s">
        <v>3029</v>
      </c>
      <c r="E69" s="41">
        <v>41597</v>
      </c>
      <c r="F69" s="35" t="s">
        <v>3030</v>
      </c>
      <c r="G69" s="35" t="s">
        <v>3031</v>
      </c>
      <c r="H69" s="35" t="s">
        <v>3032</v>
      </c>
      <c r="I69" s="35"/>
      <c r="J69" s="37" t="s">
        <v>3033</v>
      </c>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3034</v>
      </c>
      <c r="B70" s="35" t="s">
        <v>3035</v>
      </c>
      <c r="C70" s="43" t="s">
        <v>3036</v>
      </c>
      <c r="D70" s="35" t="s">
        <v>3037</v>
      </c>
      <c r="E70" s="41">
        <v>41597</v>
      </c>
      <c r="F70" s="35" t="s">
        <v>3038</v>
      </c>
      <c r="G70" s="43" t="s">
        <v>3039</v>
      </c>
      <c r="H70" s="35" t="s">
        <v>3040</v>
      </c>
      <c r="I70" s="35"/>
      <c r="J70" s="37" t="s">
        <v>3041</v>
      </c>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3042</v>
      </c>
      <c r="B71" s="35" t="s">
        <v>3043</v>
      </c>
      <c r="C71" s="35" t="s">
        <v>3044</v>
      </c>
      <c r="D71" s="35" t="s">
        <v>3045</v>
      </c>
      <c r="E71" s="41">
        <v>41597</v>
      </c>
      <c r="F71" s="35" t="s">
        <v>3046</v>
      </c>
      <c r="G71" s="35" t="s">
        <v>3047</v>
      </c>
      <c r="H71" s="35" t="s">
        <v>3048</v>
      </c>
      <c r="I71" s="35"/>
      <c r="J71" s="37" t="s">
        <v>3049</v>
      </c>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3050</v>
      </c>
      <c r="B72" s="35" t="s">
        <v>3051</v>
      </c>
      <c r="C72" s="35" t="s">
        <v>3052</v>
      </c>
      <c r="D72" s="35" t="s">
        <v>3053</v>
      </c>
      <c r="E72" s="41">
        <v>41597</v>
      </c>
      <c r="F72" s="35" t="s">
        <v>3054</v>
      </c>
      <c r="G72" s="35" t="s">
        <v>3055</v>
      </c>
      <c r="H72" s="35" t="s">
        <v>3056</v>
      </c>
      <c r="I72" s="35"/>
      <c r="J72" s="37" t="s">
        <v>3057</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3058</v>
      </c>
      <c r="B73" s="35" t="s">
        <v>3059</v>
      </c>
      <c r="C73" s="35" t="s">
        <v>3060</v>
      </c>
      <c r="D73" s="35" t="s">
        <v>3061</v>
      </c>
      <c r="E73" s="41">
        <v>41597</v>
      </c>
      <c r="F73" s="35" t="s">
        <v>3062</v>
      </c>
      <c r="G73" s="35" t="s">
        <v>3063</v>
      </c>
      <c r="H73" s="35" t="s">
        <v>3064</v>
      </c>
      <c r="I73" s="35"/>
      <c r="J73" s="37" t="s">
        <v>3065</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3066</v>
      </c>
      <c r="B74" s="35" t="s">
        <v>3067</v>
      </c>
      <c r="C74" s="35" t="s">
        <v>3068</v>
      </c>
      <c r="D74" s="35" t="s">
        <v>3069</v>
      </c>
      <c r="E74" s="41">
        <v>41614</v>
      </c>
      <c r="F74" s="35" t="s">
        <v>3070</v>
      </c>
      <c r="G74" s="35" t="s">
        <v>3071</v>
      </c>
      <c r="H74" s="35" t="s">
        <v>3072</v>
      </c>
      <c r="I74" s="35"/>
      <c r="J74" s="37" t="s">
        <v>3073</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35" t="s">
        <v>3074</v>
      </c>
      <c r="B75" s="35" t="s">
        <v>3075</v>
      </c>
      <c r="C75" s="35" t="s">
        <v>3076</v>
      </c>
      <c r="D75" s="35" t="s">
        <v>3077</v>
      </c>
      <c r="E75" s="41">
        <v>41614</v>
      </c>
      <c r="F75" s="35" t="s">
        <v>3078</v>
      </c>
      <c r="G75" s="35" t="s">
        <v>3079</v>
      </c>
      <c r="H75" s="35" t="s">
        <v>3080</v>
      </c>
      <c r="I75" s="35"/>
      <c r="J75" s="37" t="s">
        <v>3081</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3082</v>
      </c>
      <c r="B76" s="35" t="s">
        <v>3083</v>
      </c>
      <c r="C76" s="35" t="s">
        <v>3084</v>
      </c>
      <c r="D76" s="35" t="s">
        <v>3085</v>
      </c>
      <c r="E76" s="41">
        <v>41614</v>
      </c>
      <c r="F76" s="35" t="s">
        <v>3086</v>
      </c>
      <c r="G76" s="35" t="s">
        <v>3087</v>
      </c>
      <c r="H76" s="35" t="s">
        <v>3088</v>
      </c>
      <c r="I76" s="35"/>
      <c r="J76" s="37" t="s">
        <v>3089</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3090</v>
      </c>
      <c r="B77" s="35" t="s">
        <v>3091</v>
      </c>
      <c r="C77" s="35" t="s">
        <v>3092</v>
      </c>
      <c r="D77" s="35" t="s">
        <v>3093</v>
      </c>
      <c r="E77" s="41">
        <v>41614</v>
      </c>
      <c r="F77" s="35" t="s">
        <v>3094</v>
      </c>
      <c r="G77" s="35" t="s">
        <v>3095</v>
      </c>
      <c r="H77" s="35"/>
      <c r="I77" s="35"/>
      <c r="J77" s="37" t="s">
        <v>3096</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3097</v>
      </c>
      <c r="B78" s="35" t="s">
        <v>3098</v>
      </c>
      <c r="C78" s="35" t="s">
        <v>3099</v>
      </c>
      <c r="D78" s="35" t="s">
        <v>3100</v>
      </c>
      <c r="E78" s="41">
        <v>41614</v>
      </c>
      <c r="F78" s="35" t="s">
        <v>3101</v>
      </c>
      <c r="G78" s="35" t="s">
        <v>3102</v>
      </c>
      <c r="H78" s="35" t="s">
        <v>3103</v>
      </c>
      <c r="I78" s="35"/>
      <c r="J78" s="37" t="s">
        <v>3104</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3105</v>
      </c>
      <c r="B79" s="35" t="s">
        <v>3106</v>
      </c>
      <c r="C79" s="35" t="s">
        <v>3107</v>
      </c>
      <c r="D79" s="35" t="s">
        <v>3108</v>
      </c>
      <c r="E79" s="41">
        <v>41614</v>
      </c>
      <c r="F79" s="35" t="s">
        <v>3109</v>
      </c>
      <c r="G79" s="35" t="s">
        <v>3110</v>
      </c>
      <c r="H79" s="35" t="s">
        <v>3111</v>
      </c>
      <c r="I79" s="35"/>
      <c r="J79" s="37" t="s">
        <v>3112</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3113</v>
      </c>
      <c r="B80" s="35" t="s">
        <v>3114</v>
      </c>
      <c r="C80" s="35" t="s">
        <v>3115</v>
      </c>
      <c r="D80" s="35" t="s">
        <v>3116</v>
      </c>
      <c r="E80" s="41">
        <v>41614</v>
      </c>
      <c r="F80" s="35" t="s">
        <v>3117</v>
      </c>
      <c r="G80" s="35" t="s">
        <v>3118</v>
      </c>
      <c r="H80" s="35" t="s">
        <v>3119</v>
      </c>
      <c r="I80" s="35"/>
      <c r="J80" s="36"/>
      <c r="K80" s="30"/>
      <c r="L80" s="30"/>
      <c r="M80" s="30"/>
      <c r="N80" s="30"/>
      <c r="O80" s="30"/>
      <c r="P80" s="30"/>
      <c r="Q80" s="30"/>
      <c r="R80" s="30"/>
      <c r="S80" s="30"/>
      <c r="T80" s="30"/>
      <c r="U80" s="30"/>
      <c r="V80" s="30"/>
      <c r="W80" s="30"/>
      <c r="X80" s="30"/>
      <c r="Y80" s="30"/>
      <c r="Z80" s="30"/>
      <c r="AA80" s="30"/>
      <c r="AB80" s="30"/>
      <c r="AC80" s="30"/>
      <c r="AD80" s="30"/>
    </row>
    <row r="81" spans="1:30" ht="12.75" x14ac:dyDescent="0.2">
      <c r="A81" s="35" t="s">
        <v>3120</v>
      </c>
      <c r="B81" s="35" t="s">
        <v>3121</v>
      </c>
      <c r="C81" s="35" t="s">
        <v>3122</v>
      </c>
      <c r="D81" s="35" t="s">
        <v>3123</v>
      </c>
      <c r="E81" s="41">
        <v>41747</v>
      </c>
      <c r="F81" s="35" t="s">
        <v>3124</v>
      </c>
      <c r="G81" s="35" t="s">
        <v>3125</v>
      </c>
      <c r="H81" s="35" t="s">
        <v>3126</v>
      </c>
      <c r="I81" s="35"/>
      <c r="J81" s="37" t="s">
        <v>3127</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35" t="s">
        <v>3128</v>
      </c>
      <c r="B82" s="35" t="s">
        <v>3129</v>
      </c>
      <c r="C82" s="35" t="s">
        <v>3130</v>
      </c>
      <c r="D82" s="35" t="s">
        <v>3131</v>
      </c>
      <c r="E82" s="41">
        <v>41747</v>
      </c>
      <c r="F82" s="35" t="s">
        <v>3132</v>
      </c>
      <c r="G82" s="35" t="s">
        <v>3133</v>
      </c>
      <c r="H82" s="35" t="s">
        <v>3134</v>
      </c>
      <c r="I82" s="35"/>
      <c r="J82" s="37" t="s">
        <v>3135</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35" t="s">
        <v>3136</v>
      </c>
      <c r="B83" s="35" t="s">
        <v>3137</v>
      </c>
      <c r="C83" s="35" t="s">
        <v>3138</v>
      </c>
      <c r="D83" s="35" t="s">
        <v>3139</v>
      </c>
      <c r="E83" s="41">
        <v>41747</v>
      </c>
      <c r="F83" s="35" t="s">
        <v>3140</v>
      </c>
      <c r="G83" s="35" t="s">
        <v>3141</v>
      </c>
      <c r="H83" s="35" t="s">
        <v>3142</v>
      </c>
      <c r="I83" s="35"/>
      <c r="J83" s="37" t="s">
        <v>3143</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35" t="s">
        <v>3144</v>
      </c>
      <c r="B84" s="35" t="s">
        <v>3145</v>
      </c>
      <c r="C84" s="35" t="s">
        <v>3146</v>
      </c>
      <c r="D84" s="35" t="s">
        <v>3147</v>
      </c>
      <c r="E84" s="41">
        <v>41747</v>
      </c>
      <c r="F84" s="35" t="s">
        <v>3148</v>
      </c>
      <c r="G84" s="35" t="s">
        <v>3149</v>
      </c>
      <c r="H84" s="35" t="s">
        <v>3150</v>
      </c>
      <c r="I84" s="35"/>
      <c r="J84" s="37" t="s">
        <v>3151</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35" t="s">
        <v>3152</v>
      </c>
      <c r="B85" s="35" t="s">
        <v>3153</v>
      </c>
      <c r="C85" s="35" t="s">
        <v>3154</v>
      </c>
      <c r="D85" s="35" t="s">
        <v>3155</v>
      </c>
      <c r="E85" s="41">
        <v>41747</v>
      </c>
      <c r="F85" s="35" t="s">
        <v>3156</v>
      </c>
      <c r="G85" s="35" t="s">
        <v>3157</v>
      </c>
      <c r="H85" s="35" t="s">
        <v>3158</v>
      </c>
      <c r="I85" s="35"/>
      <c r="J85" s="37" t="s">
        <v>3159</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44" t="s">
        <v>3160</v>
      </c>
      <c r="B86" s="44" t="s">
        <v>3161</v>
      </c>
      <c r="C86" s="44" t="s">
        <v>3162</v>
      </c>
      <c r="D86" s="44" t="s">
        <v>3163</v>
      </c>
      <c r="E86" s="46">
        <v>41809</v>
      </c>
      <c r="F86" s="44" t="s">
        <v>3164</v>
      </c>
      <c r="G86" s="44" t="s">
        <v>3165</v>
      </c>
      <c r="H86" s="30"/>
      <c r="I86" s="44" t="s">
        <v>3166</v>
      </c>
      <c r="J86" s="47" t="s">
        <v>3167</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35" t="s">
        <v>3168</v>
      </c>
      <c r="B87" s="35" t="s">
        <v>3169</v>
      </c>
      <c r="C87" s="35" t="s">
        <v>3170</v>
      </c>
      <c r="D87" s="52" t="s">
        <v>3171</v>
      </c>
      <c r="E87" s="52" t="s">
        <v>3172</v>
      </c>
      <c r="F87" s="35"/>
      <c r="G87" s="35" t="s">
        <v>3173</v>
      </c>
      <c r="H87" s="35" t="s">
        <v>3174</v>
      </c>
      <c r="I87" s="35"/>
      <c r="J87" s="37" t="s">
        <v>3175</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3176</v>
      </c>
      <c r="B88" s="35" t="s">
        <v>3177</v>
      </c>
      <c r="C88" s="35" t="s">
        <v>3178</v>
      </c>
      <c r="D88" s="52" t="s">
        <v>3179</v>
      </c>
      <c r="E88" s="52" t="s">
        <v>3180</v>
      </c>
      <c r="F88" s="35"/>
      <c r="G88" s="35" t="s">
        <v>3181</v>
      </c>
      <c r="H88" s="35" t="s">
        <v>3182</v>
      </c>
      <c r="I88" s="35"/>
      <c r="J88" s="37" t="s">
        <v>3183</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3184</v>
      </c>
      <c r="B89" s="35" t="s">
        <v>3185</v>
      </c>
      <c r="C89" s="35" t="s">
        <v>3186</v>
      </c>
      <c r="D89" s="52" t="s">
        <v>3187</v>
      </c>
      <c r="E89" s="52" t="s">
        <v>3188</v>
      </c>
      <c r="F89" s="35"/>
      <c r="G89" s="35" t="s">
        <v>3189</v>
      </c>
      <c r="H89" s="35" t="s">
        <v>3190</v>
      </c>
      <c r="I89" s="35"/>
      <c r="J89" s="36"/>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3191</v>
      </c>
      <c r="B90" s="35" t="s">
        <v>3192</v>
      </c>
      <c r="C90" s="35" t="s">
        <v>3193</v>
      </c>
      <c r="D90" s="52" t="s">
        <v>3194</v>
      </c>
      <c r="E90" s="52" t="s">
        <v>3195</v>
      </c>
      <c r="F90" s="35"/>
      <c r="G90" s="35" t="s">
        <v>3196</v>
      </c>
      <c r="H90" s="35" t="s">
        <v>3197</v>
      </c>
      <c r="I90" s="35"/>
      <c r="J90" s="37" t="s">
        <v>3198</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3199</v>
      </c>
      <c r="B91" s="35" t="s">
        <v>3200</v>
      </c>
      <c r="C91" s="35" t="s">
        <v>3201</v>
      </c>
      <c r="D91" s="52" t="s">
        <v>3202</v>
      </c>
      <c r="E91" s="52" t="s">
        <v>3203</v>
      </c>
      <c r="F91" s="35"/>
      <c r="G91" s="35" t="s">
        <v>3204</v>
      </c>
      <c r="H91" s="35" t="s">
        <v>3205</v>
      </c>
      <c r="I91" s="35"/>
      <c r="J91" s="37" t="s">
        <v>3206</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3207</v>
      </c>
      <c r="B92" s="35" t="s">
        <v>3208</v>
      </c>
      <c r="C92" s="35" t="s">
        <v>3209</v>
      </c>
      <c r="D92" s="52" t="s">
        <v>3210</v>
      </c>
      <c r="E92" s="52" t="s">
        <v>3211</v>
      </c>
      <c r="F92" s="35"/>
      <c r="G92" s="35" t="s">
        <v>3212</v>
      </c>
      <c r="H92" s="35" t="s">
        <v>3213</v>
      </c>
      <c r="I92" s="35"/>
      <c r="J92" s="36"/>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3214</v>
      </c>
      <c r="B93" s="35" t="s">
        <v>3215</v>
      </c>
      <c r="C93" s="35" t="s">
        <v>3216</v>
      </c>
      <c r="D93" s="52" t="s">
        <v>3217</v>
      </c>
      <c r="E93" s="52" t="s">
        <v>3218</v>
      </c>
      <c r="F93" s="35"/>
      <c r="G93" s="35" t="s">
        <v>3219</v>
      </c>
      <c r="H93" s="35" t="s">
        <v>3220</v>
      </c>
      <c r="I93" s="35"/>
      <c r="J93" s="37" t="s">
        <v>3221</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3222</v>
      </c>
      <c r="B94" s="35" t="s">
        <v>3223</v>
      </c>
      <c r="C94" s="35" t="s">
        <v>3224</v>
      </c>
      <c r="D94" s="52" t="s">
        <v>3225</v>
      </c>
      <c r="E94" s="52" t="s">
        <v>3226</v>
      </c>
      <c r="F94" s="35"/>
      <c r="G94" s="35" t="s">
        <v>3227</v>
      </c>
      <c r="H94" s="35" t="s">
        <v>3228</v>
      </c>
      <c r="I94" s="35"/>
      <c r="J94" s="37" t="s">
        <v>3229</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3230</v>
      </c>
      <c r="B95" s="35" t="s">
        <v>3231</v>
      </c>
      <c r="C95" s="35" t="s">
        <v>3232</v>
      </c>
      <c r="D95" s="52" t="s">
        <v>3233</v>
      </c>
      <c r="E95" s="52" t="s">
        <v>3234</v>
      </c>
      <c r="F95" s="35" t="s">
        <v>3235</v>
      </c>
      <c r="G95" s="35" t="s">
        <v>3236</v>
      </c>
      <c r="H95" s="35" t="s">
        <v>3237</v>
      </c>
      <c r="I95" s="4"/>
      <c r="J95" s="37" t="s">
        <v>3238</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35" t="s">
        <v>3239</v>
      </c>
      <c r="B96" s="35" t="s">
        <v>3240</v>
      </c>
      <c r="C96" s="35" t="s">
        <v>3241</v>
      </c>
      <c r="D96" s="52" t="s">
        <v>3242</v>
      </c>
      <c r="E96" s="52" t="s">
        <v>3243</v>
      </c>
      <c r="F96" s="4"/>
      <c r="G96" s="35" t="s">
        <v>3244</v>
      </c>
      <c r="H96" s="35" t="s">
        <v>3245</v>
      </c>
      <c r="I96" s="4"/>
      <c r="J96" s="37" t="s">
        <v>3246</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3247</v>
      </c>
      <c r="B97" s="35" t="s">
        <v>3248</v>
      </c>
      <c r="C97" s="35" t="s">
        <v>3249</v>
      </c>
      <c r="D97" s="52" t="s">
        <v>3250</v>
      </c>
      <c r="E97" s="52" t="s">
        <v>3251</v>
      </c>
      <c r="F97" s="35"/>
      <c r="G97" s="35" t="s">
        <v>3252</v>
      </c>
      <c r="H97" s="35" t="s">
        <v>3253</v>
      </c>
      <c r="I97" s="35"/>
      <c r="J97" s="37" t="s">
        <v>3254</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35" t="s">
        <v>3255</v>
      </c>
      <c r="B98" s="35" t="s">
        <v>3256</v>
      </c>
      <c r="C98" s="35" t="s">
        <v>3257</v>
      </c>
      <c r="D98" s="52" t="s">
        <v>3258</v>
      </c>
      <c r="E98" s="52" t="s">
        <v>3259</v>
      </c>
      <c r="F98" s="35"/>
      <c r="G98" s="35" t="s">
        <v>3260</v>
      </c>
      <c r="H98" s="35" t="s">
        <v>3261</v>
      </c>
      <c r="I98" s="35"/>
      <c r="J98" s="37" t="s">
        <v>3262</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35" t="s">
        <v>3263</v>
      </c>
      <c r="B99" s="35" t="s">
        <v>3264</v>
      </c>
      <c r="C99" s="35" t="s">
        <v>3265</v>
      </c>
      <c r="D99" s="52" t="s">
        <v>3266</v>
      </c>
      <c r="E99" s="52" t="s">
        <v>3267</v>
      </c>
      <c r="F99" s="35"/>
      <c r="G99" s="35" t="s">
        <v>3268</v>
      </c>
      <c r="H99" s="35" t="s">
        <v>3269</v>
      </c>
      <c r="I99" s="35"/>
      <c r="J99" s="37" t="s">
        <v>3270</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35" t="s">
        <v>3271</v>
      </c>
      <c r="B100" s="35" t="s">
        <v>3272</v>
      </c>
      <c r="C100" s="35" t="s">
        <v>3273</v>
      </c>
      <c r="D100" s="52" t="s">
        <v>3274</v>
      </c>
      <c r="E100" s="52" t="s">
        <v>3275</v>
      </c>
      <c r="F100" s="35"/>
      <c r="G100" s="35" t="s">
        <v>3276</v>
      </c>
      <c r="H100" s="35" t="s">
        <v>3277</v>
      </c>
      <c r="I100" s="35"/>
      <c r="J100" s="37" t="s">
        <v>3278</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35" t="s">
        <v>3279</v>
      </c>
      <c r="B101" s="35" t="s">
        <v>3280</v>
      </c>
      <c r="C101" s="35" t="s">
        <v>3281</v>
      </c>
      <c r="D101" s="52" t="s">
        <v>3282</v>
      </c>
      <c r="E101" s="52" t="s">
        <v>3283</v>
      </c>
      <c r="F101" s="35"/>
      <c r="G101" s="35" t="s">
        <v>3284</v>
      </c>
      <c r="H101" s="35" t="s">
        <v>3285</v>
      </c>
      <c r="I101" s="35"/>
      <c r="J101" s="37" t="s">
        <v>3286</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44" t="s">
        <v>3287</v>
      </c>
      <c r="B102" s="44" t="s">
        <v>3288</v>
      </c>
      <c r="C102" s="44" t="s">
        <v>3289</v>
      </c>
      <c r="D102" s="53" t="s">
        <v>3290</v>
      </c>
      <c r="E102" s="53" t="s">
        <v>3291</v>
      </c>
      <c r="F102" s="30"/>
      <c r="G102" s="44" t="s">
        <v>3292</v>
      </c>
      <c r="H102" s="30"/>
      <c r="I102" s="30"/>
      <c r="J102" s="47" t="s">
        <v>3293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35" t="s">
        <v>3294</v>
      </c>
      <c r="B103" s="35" t="s">
        <v>3295</v>
      </c>
      <c r="C103" s="35" t="s">
        <v>3296</v>
      </c>
      <c r="D103" s="52" t="s">
        <v>3297</v>
      </c>
      <c r="E103" s="52" t="s">
        <v>3298</v>
      </c>
      <c r="F103" s="35"/>
      <c r="G103" s="35" t="s">
        <v>3299</v>
      </c>
      <c r="H103" s="35" t="s">
        <v>3300</v>
      </c>
      <c r="I103" s="35"/>
      <c r="J103" s="37" t="s">
        <v>3301</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35" t="s">
        <v>3302</v>
      </c>
      <c r="B104" s="35" t="s">
        <v>3303</v>
      </c>
      <c r="C104" s="35" t="s">
        <v>3304</v>
      </c>
      <c r="D104" s="52" t="s">
        <v>3305</v>
      </c>
      <c r="E104" s="52" t="s">
        <v>3306</v>
      </c>
      <c r="F104" s="35"/>
      <c r="G104" s="35" t="s">
        <v>3307</v>
      </c>
      <c r="H104" s="35" t="s">
        <v>3308</v>
      </c>
      <c r="I104" s="35"/>
      <c r="J104" s="37" t="s">
        <v>3309</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3310</v>
      </c>
      <c r="B105" s="35" t="s">
        <v>3311</v>
      </c>
      <c r="C105" s="43" t="s">
        <v>3312</v>
      </c>
      <c r="D105" s="52" t="s">
        <v>3313</v>
      </c>
      <c r="E105" s="52" t="s">
        <v>3314</v>
      </c>
      <c r="F105" s="35"/>
      <c r="G105" s="35" t="s">
        <v>3315</v>
      </c>
      <c r="H105" s="35" t="s">
        <v>3316</v>
      </c>
      <c r="I105" s="35"/>
      <c r="J105" s="37" t="s">
        <v>3317</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3318</v>
      </c>
      <c r="B106" s="35"/>
      <c r="C106" s="35" t="s">
        <v>3319</v>
      </c>
      <c r="D106" s="52" t="s">
        <v>3320</v>
      </c>
      <c r="E106" s="52" t="s">
        <v>3321</v>
      </c>
      <c r="F106" s="35"/>
      <c r="G106" s="35" t="s">
        <v>3322</v>
      </c>
      <c r="H106" s="35" t="s">
        <v>3323</v>
      </c>
      <c r="I106" s="35"/>
      <c r="J106" s="37" t="s">
        <v>3324</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3325</v>
      </c>
      <c r="B107" s="35" t="s">
        <v>3326</v>
      </c>
      <c r="C107" s="35" t="s">
        <v>3327</v>
      </c>
      <c r="D107" s="52" t="s">
        <v>3328</v>
      </c>
      <c r="E107" s="52" t="s">
        <v>3329</v>
      </c>
      <c r="F107" s="35"/>
      <c r="G107" s="35" t="s">
        <v>3330</v>
      </c>
      <c r="H107" s="35" t="s">
        <v>3331</v>
      </c>
      <c r="I107" s="35"/>
      <c r="J107" s="37" t="s">
        <v>3332</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35" t="s">
        <v>3333</v>
      </c>
      <c r="B108" s="35" t="s">
        <v>3334</v>
      </c>
      <c r="C108" s="35" t="s">
        <v>3335</v>
      </c>
      <c r="D108" s="52" t="s">
        <v>3336</v>
      </c>
      <c r="E108" s="52" t="s">
        <v>3337</v>
      </c>
      <c r="F108" s="35"/>
      <c r="G108" s="35" t="s">
        <v>3338</v>
      </c>
      <c r="H108" s="35" t="s">
        <v>3339</v>
      </c>
      <c r="I108" s="35"/>
      <c r="J108" s="36"/>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35" t="s">
        <v>3340</v>
      </c>
      <c r="B109" s="35" t="s">
        <v>3341</v>
      </c>
      <c r="C109" s="35" t="s">
        <v>3342</v>
      </c>
      <c r="D109" s="52" t="s">
        <v>3343</v>
      </c>
      <c r="E109" s="52"/>
      <c r="F109" s="35" t="s">
        <v>3344</v>
      </c>
      <c r="G109" s="35" t="s">
        <v>3345</v>
      </c>
      <c r="H109" s="35" t="s">
        <v>3346</v>
      </c>
      <c r="I109" s="35"/>
      <c r="J109" s="37" t="s">
        <v>3347</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3348</v>
      </c>
      <c r="B110" s="35" t="s">
        <v>3349</v>
      </c>
      <c r="C110" s="35" t="s">
        <v>3350</v>
      </c>
      <c r="D110" s="52" t="s">
        <v>3351</v>
      </c>
      <c r="E110" s="52"/>
      <c r="F110" s="35"/>
      <c r="G110" s="35"/>
      <c r="H110" s="35" t="s">
        <v>3352</v>
      </c>
      <c r="I110" s="35"/>
      <c r="J110" s="36"/>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3353</v>
      </c>
      <c r="B111" s="35" t="s">
        <v>3354</v>
      </c>
      <c r="C111" s="35" t="s">
        <v>3355</v>
      </c>
      <c r="D111" s="52" t="s">
        <v>3356</v>
      </c>
      <c r="E111" s="54"/>
      <c r="F111" s="35"/>
      <c r="G111" s="35" t="s">
        <v>3357</v>
      </c>
      <c r="H111" s="35" t="s">
        <v>3358</v>
      </c>
      <c r="I111" s="35"/>
      <c r="J111" s="37" t="s">
        <v>3359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35" t="s">
        <v>3360</v>
      </c>
      <c r="B112" s="35" t="s">
        <v>3361</v>
      </c>
      <c r="C112" s="35" t="s">
        <v>3362</v>
      </c>
      <c r="D112" s="52" t="s">
        <v>3363</v>
      </c>
      <c r="E112" s="54"/>
      <c r="F112" s="35"/>
      <c r="G112" s="35" t="s">
        <v>3364</v>
      </c>
      <c r="H112" s="35" t="s">
        <v>3365</v>
      </c>
      <c r="I112" s="35"/>
      <c r="J112" s="37" t="s">
        <v>3366</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3367</v>
      </c>
      <c r="B113" s="35" t="s">
        <v>3368</v>
      </c>
      <c r="C113" s="35" t="s">
        <v>3369</v>
      </c>
      <c r="D113" s="52" t="s">
        <v>3370</v>
      </c>
      <c r="E113" s="54"/>
      <c r="F113" s="35"/>
      <c r="G113" s="35" t="s">
        <v>3371</v>
      </c>
      <c r="H113" s="35" t="s">
        <v>3372</v>
      </c>
      <c r="I113" s="35"/>
      <c r="J113" s="37" t="s">
        <v>3373</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3374</v>
      </c>
      <c r="B114" s="35" t="s">
        <v>3375</v>
      </c>
      <c r="C114" s="35" t="s">
        <v>3376</v>
      </c>
      <c r="D114" s="52" t="s">
        <v>3377</v>
      </c>
      <c r="E114" s="52"/>
      <c r="F114" s="35"/>
      <c r="G114" s="35" t="s">
        <v>3378</v>
      </c>
      <c r="H114" s="35" t="s">
        <v>3379</v>
      </c>
      <c r="I114" s="35"/>
      <c r="J114" s="37" t="s">
        <v>3380</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35" t="s">
        <v>3381</v>
      </c>
      <c r="B115" s="35" t="s">
        <v>3382</v>
      </c>
      <c r="C115" s="35" t="s">
        <v>3383</v>
      </c>
      <c r="D115" s="52" t="s">
        <v>3384</v>
      </c>
      <c r="E115" s="52"/>
      <c r="F115" s="35"/>
      <c r="G115" s="35" t="s">
        <v>3385</v>
      </c>
      <c r="H115" s="35" t="s">
        <v>3386</v>
      </c>
      <c r="I115" s="35"/>
      <c r="J115" s="37" t="s">
        <v>3387</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3388</v>
      </c>
      <c r="B116" s="35" t="s">
        <v>3389</v>
      </c>
      <c r="C116" s="35" t="s">
        <v>3390</v>
      </c>
      <c r="D116" s="52" t="s">
        <v>3391</v>
      </c>
      <c r="E116" s="54"/>
      <c r="F116" s="35"/>
      <c r="G116" s="35" t="s">
        <v>3392</v>
      </c>
      <c r="H116" s="35" t="s">
        <v>3393</v>
      </c>
      <c r="I116" s="35"/>
      <c r="J116" s="37" t="s">
        <v>3394</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3395</v>
      </c>
      <c r="B117" s="35" t="s">
        <v>3396</v>
      </c>
      <c r="C117" s="35" t="s">
        <v>3397</v>
      </c>
      <c r="D117" s="52" t="s">
        <v>3398</v>
      </c>
      <c r="E117" s="54"/>
      <c r="F117" s="35"/>
      <c r="G117" s="35" t="s">
        <v>3399</v>
      </c>
      <c r="H117" s="35" t="s">
        <v>3400</v>
      </c>
      <c r="I117" s="35"/>
      <c r="J117" s="37" t="s">
        <v>3401</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3402</v>
      </c>
      <c r="B118" s="35" t="s">
        <v>3403</v>
      </c>
      <c r="C118" s="35" t="s">
        <v>3404</v>
      </c>
      <c r="D118" s="52" t="s">
        <v>3405</v>
      </c>
      <c r="E118" s="54"/>
      <c r="F118" s="35"/>
      <c r="G118" s="35"/>
      <c r="H118" s="35" t="s">
        <v>3406</v>
      </c>
      <c r="I118" s="35"/>
      <c r="J118" s="37" t="s">
        <v>3407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48" t="s">
        <v>3408</v>
      </c>
      <c r="B119" s="48" t="s">
        <v>3409</v>
      </c>
      <c r="C119" s="48" t="s">
        <v>3410</v>
      </c>
      <c r="D119" s="52" t="s">
        <v>3411</v>
      </c>
      <c r="E119" s="52"/>
      <c r="F119" s="48"/>
      <c r="G119" s="48"/>
      <c r="H119" s="48" t="s">
        <v>3412</v>
      </c>
      <c r="I119" s="48"/>
      <c r="J119" s="36"/>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3413</v>
      </c>
      <c r="B120" s="35" t="s">
        <v>3414</v>
      </c>
      <c r="C120" s="35" t="s">
        <v>3415</v>
      </c>
      <c r="D120" s="52" t="s">
        <v>3416</v>
      </c>
      <c r="E120" s="54"/>
      <c r="F120" s="35"/>
      <c r="G120" s="4"/>
      <c r="H120" s="35" t="s">
        <v>3417</v>
      </c>
      <c r="I120" s="35"/>
      <c r="J120" s="37" t="s">
        <v>3418</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3419</v>
      </c>
      <c r="B121" s="35" t="s">
        <v>3420</v>
      </c>
      <c r="C121" s="35" t="s">
        <v>3421</v>
      </c>
      <c r="D121" s="52" t="s">
        <v>3422</v>
      </c>
      <c r="E121" s="52"/>
      <c r="F121" s="35"/>
      <c r="G121" s="35"/>
      <c r="H121" s="35" t="s">
        <v>3423</v>
      </c>
      <c r="I121" s="35"/>
      <c r="J121" s="36"/>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3424</v>
      </c>
      <c r="B122" s="35" t="s">
        <v>3425</v>
      </c>
      <c r="C122" s="35" t="s">
        <v>3426</v>
      </c>
      <c r="D122" s="52" t="s">
        <v>3427</v>
      </c>
      <c r="E122" s="52"/>
      <c r="F122" s="35"/>
      <c r="G122" s="35"/>
      <c r="H122" s="35" t="s">
        <v>3428</v>
      </c>
      <c r="I122" s="35"/>
      <c r="J122" s="37" t="s">
        <v>3429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3430</v>
      </c>
      <c r="B123" s="35" t="s">
        <v>3431</v>
      </c>
      <c r="C123" s="35" t="s">
        <v>3432</v>
      </c>
      <c r="D123" s="52" t="s">
        <v>3433</v>
      </c>
      <c r="E123" s="52"/>
      <c r="F123" s="35"/>
      <c r="G123" s="35"/>
      <c r="H123" s="35" t="s">
        <v>3434</v>
      </c>
      <c r="I123" s="35"/>
      <c r="J123" s="37" t="s">
        <v>3435</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3436</v>
      </c>
      <c r="B124" s="35" t="s">
        <v>3437</v>
      </c>
      <c r="C124" s="35" t="s">
        <v>3438</v>
      </c>
      <c r="D124" s="52" t="s">
        <v>3439</v>
      </c>
      <c r="E124" s="52"/>
      <c r="F124" s="35"/>
      <c r="G124" s="35" t="s">
        <v>3440</v>
      </c>
      <c r="H124" s="35"/>
      <c r="I124" s="35"/>
      <c r="J124" s="37" t="s">
        <v>3441</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3442</v>
      </c>
      <c r="B125" s="35" t="s">
        <v>3443</v>
      </c>
      <c r="C125" s="35" t="s">
        <v>3444</v>
      </c>
      <c r="D125" s="52" t="s">
        <v>3445</v>
      </c>
      <c r="E125" s="54"/>
      <c r="F125" s="35"/>
      <c r="G125" s="35" t="s">
        <v>3446</v>
      </c>
      <c r="H125" s="35" t="s">
        <v>3447</v>
      </c>
      <c r="I125" s="35"/>
      <c r="J125" s="37" t="s">
        <v>3448</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3449</v>
      </c>
      <c r="B126" s="35" t="s">
        <v>3450</v>
      </c>
      <c r="C126" s="35" t="s">
        <v>3451</v>
      </c>
      <c r="D126" s="52" t="s">
        <v>3452</v>
      </c>
      <c r="E126" s="54"/>
      <c r="F126" s="35"/>
      <c r="G126" s="4"/>
      <c r="H126" s="35" t="s">
        <v>3453</v>
      </c>
      <c r="I126" s="35"/>
      <c r="J126" s="37" t="s">
        <v>3454</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3455</v>
      </c>
      <c r="B127" s="35" t="s">
        <v>3456</v>
      </c>
      <c r="C127" s="35" t="s">
        <v>3457</v>
      </c>
      <c r="D127" s="52" t="s">
        <v>3458</v>
      </c>
      <c r="E127" s="52"/>
      <c r="F127" s="35"/>
      <c r="G127" s="35"/>
      <c r="H127" s="35" t="s">
        <v>3459</v>
      </c>
      <c r="I127" s="35"/>
      <c r="J127" s="36"/>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3460</v>
      </c>
      <c r="B128" s="35" t="s">
        <v>3461</v>
      </c>
      <c r="C128" s="35" t="s">
        <v>3462</v>
      </c>
      <c r="D128" s="52" t="s">
        <v>3463</v>
      </c>
      <c r="E128" s="52"/>
      <c r="F128" s="35"/>
      <c r="G128" s="35"/>
      <c r="H128" s="35" t="s">
        <v>3464</v>
      </c>
      <c r="I128" s="35"/>
      <c r="J128" s="36"/>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3465</v>
      </c>
      <c r="B129" s="35" t="s">
        <v>3466</v>
      </c>
      <c r="C129" s="35" t="s">
        <v>3467</v>
      </c>
      <c r="D129" s="52" t="s">
        <v>3468</v>
      </c>
      <c r="E129" s="52"/>
      <c r="F129" s="35"/>
      <c r="G129" s="35"/>
      <c r="H129" s="35" t="s">
        <v>3469</v>
      </c>
      <c r="I129" s="35"/>
      <c r="J129" s="36"/>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35" t="s">
        <v>3470</v>
      </c>
      <c r="B130" s="35" t="s">
        <v>3471</v>
      </c>
      <c r="C130" s="35" t="s">
        <v>3472</v>
      </c>
      <c r="D130" s="52" t="s">
        <v>3473</v>
      </c>
      <c r="E130" s="52"/>
      <c r="F130" s="35"/>
      <c r="G130" s="35"/>
      <c r="H130" s="35" t="s">
        <v>3474</v>
      </c>
      <c r="I130" s="35"/>
      <c r="J130" s="36"/>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35" t="s">
        <v>3475</v>
      </c>
      <c r="B131" s="35" t="s">
        <v>3476</v>
      </c>
      <c r="C131" s="35" t="s">
        <v>3477</v>
      </c>
      <c r="D131" s="52" t="s">
        <v>3478</v>
      </c>
      <c r="E131" s="52"/>
      <c r="F131" s="35"/>
      <c r="G131" s="35"/>
      <c r="H131" s="35" t="s">
        <v>3479</v>
      </c>
      <c r="I131" s="35"/>
      <c r="J131" s="36"/>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35" t="s">
        <v>3480</v>
      </c>
      <c r="B132" s="35" t="s">
        <v>3481</v>
      </c>
      <c r="C132" s="35" t="s">
        <v>3482</v>
      </c>
      <c r="D132" s="52" t="s">
        <v>3483</v>
      </c>
      <c r="E132" s="52"/>
      <c r="F132" s="35"/>
      <c r="G132" s="35"/>
      <c r="H132" s="35" t="s">
        <v>3484</v>
      </c>
      <c r="I132" s="35"/>
      <c r="J132" s="36"/>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35" t="s">
        <v>3485</v>
      </c>
      <c r="B133" s="35" t="s">
        <v>3486</v>
      </c>
      <c r="C133" s="35" t="s">
        <v>3487</v>
      </c>
      <c r="D133" s="52" t="s">
        <v>3488</v>
      </c>
      <c r="E133" s="52"/>
      <c r="F133" s="35"/>
      <c r="G133" s="35"/>
      <c r="H133" s="35" t="s">
        <v>3489</v>
      </c>
      <c r="I133" s="35"/>
      <c r="J133" s="36"/>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35" t="s">
        <v>3490</v>
      </c>
      <c r="B134" s="35"/>
      <c r="C134" s="35" t="s">
        <v>3491</v>
      </c>
      <c r="D134" s="52" t="s">
        <v>3492</v>
      </c>
      <c r="E134" s="52"/>
      <c r="F134" s="35"/>
      <c r="G134" s="35"/>
      <c r="H134" s="35" t="s">
        <v>3493</v>
      </c>
      <c r="I134" s="35"/>
      <c r="J134" s="36"/>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35" t="s">
        <v>3494</v>
      </c>
      <c r="B135" s="35" t="s">
        <v>3495</v>
      </c>
      <c r="C135" s="35" t="s">
        <v>3496</v>
      </c>
      <c r="D135" s="52" t="s">
        <v>3497</v>
      </c>
      <c r="E135" s="52"/>
      <c r="F135" s="35"/>
      <c r="G135" s="35"/>
      <c r="H135" s="35" t="s">
        <v>3498</v>
      </c>
      <c r="I135" s="35"/>
      <c r="J135" s="36"/>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35" t="s">
        <v>3499</v>
      </c>
      <c r="B136" s="35" t="s">
        <v>3500</v>
      </c>
      <c r="C136" s="35" t="s">
        <v>3501</v>
      </c>
      <c r="D136" s="52" t="s">
        <v>3502</v>
      </c>
      <c r="E136" s="52"/>
      <c r="F136" s="35"/>
      <c r="G136" s="35"/>
      <c r="H136" s="35" t="s">
        <v>3503</v>
      </c>
      <c r="I136" s="35"/>
      <c r="J136" s="36"/>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35" t="s">
        <v>3504</v>
      </c>
      <c r="B137" s="35" t="s">
        <v>3505</v>
      </c>
      <c r="C137" s="35" t="s">
        <v>3506</v>
      </c>
      <c r="D137" s="52" t="s">
        <v>3507</v>
      </c>
      <c r="E137" s="52"/>
      <c r="F137" s="35"/>
      <c r="G137" s="35"/>
      <c r="H137" s="35" t="s">
        <v>3508</v>
      </c>
      <c r="I137" s="35"/>
      <c r="J137" s="36"/>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35" t="s">
        <v>3509</v>
      </c>
      <c r="B138" s="35" t="s">
        <v>3510</v>
      </c>
      <c r="C138" s="35" t="s">
        <v>3511</v>
      </c>
      <c r="D138" s="52" t="s">
        <v>3512</v>
      </c>
      <c r="E138" s="52"/>
      <c r="F138" s="35"/>
      <c r="G138" s="35"/>
      <c r="H138" s="35" t="s">
        <v>3513</v>
      </c>
      <c r="I138" s="35"/>
      <c r="J138" s="36"/>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3514</v>
      </c>
      <c r="B139" s="35" t="s">
        <v>3515</v>
      </c>
      <c r="C139" s="35" t="s">
        <v>3516</v>
      </c>
      <c r="D139" s="52" t="s">
        <v>3517</v>
      </c>
      <c r="E139" s="52"/>
      <c r="F139" s="35"/>
      <c r="G139" s="35"/>
      <c r="H139" s="35" t="s">
        <v>3518</v>
      </c>
      <c r="I139" s="35"/>
      <c r="J139" s="37" t="s">
        <v>3519</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3520</v>
      </c>
      <c r="B140" s="35" t="s">
        <v>3521</v>
      </c>
      <c r="C140" s="35" t="s">
        <v>3522</v>
      </c>
      <c r="D140" s="52" t="s">
        <v>3523</v>
      </c>
      <c r="E140" s="52"/>
      <c r="F140" s="35"/>
      <c r="G140" s="35" t="s">
        <v>3524</v>
      </c>
      <c r="H140" s="35" t="s">
        <v>3525</v>
      </c>
      <c r="I140" s="35"/>
      <c r="J140" s="37" t="s">
        <v>3526</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44" t="s">
        <v>3527</v>
      </c>
      <c r="B141" s="44" t="s">
        <v>3528</v>
      </c>
      <c r="C141" s="44" t="s">
        <v>3529</v>
      </c>
      <c r="D141" s="53" t="s">
        <v>3530</v>
      </c>
      <c r="E141" s="55"/>
      <c r="F141" s="30"/>
      <c r="G141" s="44" t="s">
        <v>3531</v>
      </c>
      <c r="H141" s="44" t="s">
        <v>3532</v>
      </c>
      <c r="I141" s="30"/>
      <c r="J141" s="47" t="s">
        <v>3533</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44" t="s">
        <v>3534</v>
      </c>
      <c r="B142" s="44" t="s">
        <v>3535</v>
      </c>
      <c r="C142" s="44" t="s">
        <v>3536</v>
      </c>
      <c r="D142" s="53" t="s">
        <v>3537</v>
      </c>
      <c r="E142" s="55"/>
      <c r="F142" s="30"/>
      <c r="G142" s="44" t="s">
        <v>3538</v>
      </c>
      <c r="H142" s="44" t="s">
        <v>3539</v>
      </c>
      <c r="I142" s="30"/>
      <c r="J142" s="47" t="s">
        <v>3540</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3541</v>
      </c>
      <c r="B143" s="35" t="s">
        <v>3542</v>
      </c>
      <c r="C143" s="35" t="s">
        <v>3543</v>
      </c>
      <c r="D143" s="52" t="s">
        <v>3544</v>
      </c>
      <c r="E143" s="52"/>
      <c r="F143" s="35"/>
      <c r="G143" s="35" t="s">
        <v>3545</v>
      </c>
      <c r="H143" s="35" t="s">
        <v>3546</v>
      </c>
      <c r="I143" s="35"/>
      <c r="J143" s="36"/>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3547</v>
      </c>
      <c r="B144" s="35" t="s">
        <v>3548</v>
      </c>
      <c r="C144" s="35" t="s">
        <v>3549</v>
      </c>
      <c r="D144" s="52" t="s">
        <v>3550</v>
      </c>
      <c r="E144" s="52"/>
      <c r="F144" s="52"/>
      <c r="G144" s="52"/>
      <c r="H144" s="35" t="s">
        <v>3551</v>
      </c>
      <c r="I144" s="52"/>
      <c r="J144" s="56"/>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3552</v>
      </c>
      <c r="B145" s="35" t="s">
        <v>3553</v>
      </c>
      <c r="C145" s="35" t="s">
        <v>3554</v>
      </c>
      <c r="D145" s="52" t="s">
        <v>3555</v>
      </c>
      <c r="E145" s="52"/>
      <c r="F145" s="52"/>
      <c r="G145" s="52"/>
      <c r="H145" s="35" t="s">
        <v>3556</v>
      </c>
      <c r="I145" s="52"/>
      <c r="J145" s="37" t="s">
        <v>3557</v>
      </c>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35" t="s">
        <v>3558</v>
      </c>
      <c r="B146" s="35" t="s">
        <v>3559</v>
      </c>
      <c r="C146" s="35" t="s">
        <v>3560</v>
      </c>
      <c r="D146" s="52" t="s">
        <v>3561</v>
      </c>
      <c r="E146" s="52"/>
      <c r="F146" s="35"/>
      <c r="G146" s="35" t="s">
        <v>3562</v>
      </c>
      <c r="H146" s="35" t="s">
        <v>3563</v>
      </c>
      <c r="I146" s="35"/>
      <c r="J146" s="37" t="s">
        <v>3564</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35" t="s">
        <v>3565</v>
      </c>
      <c r="B147" s="35" t="s">
        <v>3566</v>
      </c>
      <c r="C147" s="35" t="s">
        <v>3567</v>
      </c>
      <c r="D147" s="52" t="s">
        <v>3568</v>
      </c>
      <c r="E147" s="52"/>
      <c r="F147" s="35"/>
      <c r="G147" s="35" t="s">
        <v>3569</v>
      </c>
      <c r="H147" s="35" t="s">
        <v>3570</v>
      </c>
      <c r="I147" s="35"/>
      <c r="J147" s="37" t="s">
        <v>3571</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35" t="s">
        <v>3572</v>
      </c>
      <c r="B148" s="35" t="s">
        <v>3573</v>
      </c>
      <c r="C148" s="35" t="s">
        <v>3574</v>
      </c>
      <c r="D148" s="52" t="s">
        <v>3575</v>
      </c>
      <c r="E148" s="52"/>
      <c r="F148" s="35"/>
      <c r="G148" s="35"/>
      <c r="H148" s="35" t="s">
        <v>3576</v>
      </c>
      <c r="I148" s="35"/>
      <c r="J148" s="36"/>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35" t="s">
        <v>3577</v>
      </c>
      <c r="B149" s="35" t="s">
        <v>3578</v>
      </c>
      <c r="C149" s="35" t="s">
        <v>3579</v>
      </c>
      <c r="D149" s="52" t="s">
        <v>3580</v>
      </c>
      <c r="E149" s="52"/>
      <c r="F149" s="35"/>
      <c r="G149" s="35" t="s">
        <v>3581</v>
      </c>
      <c r="H149" s="35" t="s">
        <v>3582</v>
      </c>
      <c r="I149" s="35"/>
      <c r="J149" s="37" t="s">
        <v>3583</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35" t="s">
        <v>3584</v>
      </c>
      <c r="B150" s="35" t="s">
        <v>3585</v>
      </c>
      <c r="C150" s="35" t="s">
        <v>3586</v>
      </c>
      <c r="D150" s="52" t="s">
        <v>3587</v>
      </c>
      <c r="E150" s="52"/>
      <c r="F150" s="35"/>
      <c r="G150" s="35" t="s">
        <v>3588</v>
      </c>
      <c r="H150" s="35" t="s">
        <v>3589</v>
      </c>
      <c r="I150" s="35"/>
      <c r="J150" s="37" t="s">
        <v>3590</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35" t="s">
        <v>3591</v>
      </c>
      <c r="B151" s="35" t="s">
        <v>3592</v>
      </c>
      <c r="C151" s="35" t="s">
        <v>3593</v>
      </c>
      <c r="D151" s="52" t="s">
        <v>3594</v>
      </c>
      <c r="E151" s="52"/>
      <c r="F151" s="35"/>
      <c r="G151" s="35" t="s">
        <v>3595</v>
      </c>
      <c r="H151" s="35" t="s">
        <v>3596</v>
      </c>
      <c r="I151" s="35"/>
      <c r="J151" s="37" t="s">
        <v>3597</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35" t="s">
        <v>3598</v>
      </c>
      <c r="B152" s="35" t="s">
        <v>3599</v>
      </c>
      <c r="C152" s="35" t="s">
        <v>3600</v>
      </c>
      <c r="D152" s="52" t="s">
        <v>3601</v>
      </c>
      <c r="E152" s="52"/>
      <c r="F152" s="35"/>
      <c r="G152" s="35" t="s">
        <v>3602</v>
      </c>
      <c r="H152" s="35" t="s">
        <v>3603</v>
      </c>
      <c r="I152" s="35"/>
      <c r="J152" s="37" t="s">
        <v>3604</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3605</v>
      </c>
      <c r="B153" s="35" t="s">
        <v>3606</v>
      </c>
      <c r="C153" s="35" t="s">
        <v>3607</v>
      </c>
      <c r="D153" s="52" t="s">
        <v>3608</v>
      </c>
      <c r="E153" s="52"/>
      <c r="F153" s="35"/>
      <c r="G153" s="52"/>
      <c r="H153" s="35" t="s">
        <v>3609</v>
      </c>
      <c r="I153" s="35"/>
      <c r="J153" s="56"/>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3610</v>
      </c>
      <c r="B154" s="35" t="s">
        <v>3611</v>
      </c>
      <c r="C154" s="35" t="s">
        <v>3612</v>
      </c>
      <c r="D154" s="52" t="s">
        <v>3613</v>
      </c>
      <c r="E154" s="52"/>
      <c r="F154" s="35"/>
      <c r="G154" s="52"/>
      <c r="H154" s="35" t="s">
        <v>3614</v>
      </c>
      <c r="I154" s="35"/>
      <c r="J154" s="56"/>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3615</v>
      </c>
      <c r="B155" s="35" t="s">
        <v>3616</v>
      </c>
      <c r="C155" s="35" t="s">
        <v>3617</v>
      </c>
      <c r="D155" s="52" t="s">
        <v>3618</v>
      </c>
      <c r="E155" s="52"/>
      <c r="F155" s="35"/>
      <c r="G155" s="52"/>
      <c r="H155" s="35" t="s">
        <v>3619</v>
      </c>
      <c r="I155" s="35"/>
      <c r="J155" s="37" t="s">
        <v>3620</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3621</v>
      </c>
      <c r="B156" s="35" t="s">
        <v>3622</v>
      </c>
      <c r="C156" s="35" t="s">
        <v>3623</v>
      </c>
      <c r="D156" s="52" t="s">
        <v>3624</v>
      </c>
      <c r="E156" s="52"/>
      <c r="F156" s="35"/>
      <c r="G156" s="35"/>
      <c r="H156" s="35" t="s">
        <v>3625</v>
      </c>
      <c r="I156" s="35"/>
      <c r="J156" s="37" t="s">
        <v>3626</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3627</v>
      </c>
      <c r="B157" s="35" t="s">
        <v>3628</v>
      </c>
      <c r="C157" s="35" t="s">
        <v>3629</v>
      </c>
      <c r="D157" s="52" t="s">
        <v>3630</v>
      </c>
      <c r="E157" s="52"/>
      <c r="F157" s="35"/>
      <c r="G157" s="52"/>
      <c r="H157" s="35" t="s">
        <v>3631</v>
      </c>
      <c r="I157" s="35"/>
      <c r="J157" s="37" t="s">
        <v>3632</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35" t="s">
        <v>3633</v>
      </c>
      <c r="B158" s="35" t="s">
        <v>3634</v>
      </c>
      <c r="C158" s="35" t="s">
        <v>3635</v>
      </c>
      <c r="D158" s="52" t="s">
        <v>3636</v>
      </c>
      <c r="E158" s="52"/>
      <c r="F158" s="35" t="s">
        <v>3637</v>
      </c>
      <c r="G158" s="52"/>
      <c r="H158" s="35" t="s">
        <v>3638</v>
      </c>
      <c r="I158" s="35"/>
      <c r="J158" s="37" t="s">
        <v>3639</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35" t="s">
        <v>3640</v>
      </c>
      <c r="B159" s="35" t="s">
        <v>3641</v>
      </c>
      <c r="C159" s="35" t="s">
        <v>3642</v>
      </c>
      <c r="D159" s="52" t="s">
        <v>3643</v>
      </c>
      <c r="E159" s="52"/>
      <c r="F159" s="35"/>
      <c r="G159" s="35" t="s">
        <v>3644</v>
      </c>
      <c r="H159" s="35" t="s">
        <v>3645</v>
      </c>
      <c r="I159" s="35"/>
      <c r="J159" s="37" t="s">
        <v>3646</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35" t="s">
        <v>3647</v>
      </c>
      <c r="B160" s="35" t="s">
        <v>3648</v>
      </c>
      <c r="C160" s="35" t="s">
        <v>3649</v>
      </c>
      <c r="D160" s="52" t="s">
        <v>3650</v>
      </c>
      <c r="E160" s="52"/>
      <c r="F160" s="35"/>
      <c r="G160" s="35"/>
      <c r="H160" s="35" t="s">
        <v>3651</v>
      </c>
      <c r="I160" s="35"/>
      <c r="J160" s="36"/>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35" t="s">
        <v>3652</v>
      </c>
      <c r="B161" s="35" t="s">
        <v>3653</v>
      </c>
      <c r="C161" s="35" t="s">
        <v>3654</v>
      </c>
      <c r="D161" s="52" t="s">
        <v>3655</v>
      </c>
      <c r="E161" s="52"/>
      <c r="F161" s="35"/>
      <c r="G161" s="35"/>
      <c r="H161" s="35" t="s">
        <v>3656</v>
      </c>
      <c r="I161" s="35"/>
      <c r="J161" s="36"/>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35" t="s">
        <v>3657</v>
      </c>
      <c r="B162" s="35" t="s">
        <v>3658</v>
      </c>
      <c r="C162" s="35" t="s">
        <v>3659</v>
      </c>
      <c r="D162" s="52" t="s">
        <v>3660</v>
      </c>
      <c r="E162" s="52"/>
      <c r="F162" s="35"/>
      <c r="G162" s="35"/>
      <c r="H162" s="35" t="s">
        <v>3661</v>
      </c>
      <c r="I162" s="35"/>
      <c r="J162" s="36"/>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35" t="s">
        <v>3662</v>
      </c>
      <c r="B163" s="35" t="s">
        <v>3663</v>
      </c>
      <c r="C163" s="35" t="s">
        <v>3664</v>
      </c>
      <c r="D163" s="52" t="s">
        <v>3665</v>
      </c>
      <c r="E163" s="52"/>
      <c r="F163" s="35"/>
      <c r="G163" s="35"/>
      <c r="H163" s="35" t="s">
        <v>3666</v>
      </c>
      <c r="I163" s="35"/>
      <c r="J163" s="36"/>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35" t="s">
        <v>3667</v>
      </c>
      <c r="B164" s="35" t="s">
        <v>3668</v>
      </c>
      <c r="C164" s="35" t="s">
        <v>3669</v>
      </c>
      <c r="D164" s="35" t="s">
        <v>3670</v>
      </c>
      <c r="E164" s="35">
        <v>2014</v>
      </c>
      <c r="F164" s="35"/>
      <c r="G164" s="35" t="s">
        <v>3671</v>
      </c>
      <c r="H164" s="35" t="s">
        <v>3672</v>
      </c>
      <c r="I164" s="35"/>
      <c r="J164" s="37" t="s">
        <v>3673</v>
      </c>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25" t="s">
        <v>3674</v>
      </c>
      <c r="B165" s="25" t="s">
        <v>3675</v>
      </c>
      <c r="C165" s="25" t="s">
        <v>3676</v>
      </c>
      <c r="D165" s="38" t="s">
        <v>3677</v>
      </c>
      <c r="E165" s="39">
        <v>37802</v>
      </c>
      <c r="F165" s="25" t="s">
        <v>3678</v>
      </c>
      <c r="G165" s="38" t="s">
        <v>3679</v>
      </c>
      <c r="H165" s="4"/>
      <c r="I165" s="25" t="s">
        <v>3680</v>
      </c>
      <c r="J165" s="57" t="str">
        <f>HYPERLINK("http://dtusat1.dtusat.dtu.dk/","http://dtusat1.dtusat.dtu.dk/")</f>
        <v>http://dtusat1.dtusat.dtu.dk/</v>
      </c>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25" t="s">
        <v>3681</v>
      </c>
      <c r="B166" s="25" t="s">
        <v>3682</v>
      </c>
      <c r="C166" s="25" t="s">
        <v>3683</v>
      </c>
      <c r="D166" s="38" t="s">
        <v>3684</v>
      </c>
      <c r="E166" s="39">
        <v>37802</v>
      </c>
      <c r="F166" s="25" t="s">
        <v>3685</v>
      </c>
      <c r="G166" s="25" t="s">
        <v>3686</v>
      </c>
      <c r="H166" s="4"/>
      <c r="I166" s="25" t="s">
        <v>3687</v>
      </c>
      <c r="J166" s="57" t="str">
        <f>HYPERLINK("http://lss.mes.titech.ac.jp/ssp/cubesat/index_e.html","http://lss.mes.titech.ac.jp/ssp/cubesat/index_e.html")</f>
        <v>http://lss.mes.titech.ac.jp/ssp/cubesat/index_e.html</v>
      </c>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25" t="s">
        <v>3688</v>
      </c>
      <c r="B167" s="25" t="s">
        <v>3689</v>
      </c>
      <c r="C167" s="25" t="s">
        <v>3690</v>
      </c>
      <c r="D167" s="38" t="s">
        <v>3691</v>
      </c>
      <c r="E167" s="39">
        <v>37802</v>
      </c>
      <c r="F167" s="25" t="s">
        <v>3692</v>
      </c>
      <c r="G167" s="38" t="s">
        <v>3693</v>
      </c>
      <c r="H167" s="4"/>
      <c r="I167" s="25" t="s">
        <v>3694</v>
      </c>
      <c r="J167" s="57" t="str">
        <f>HYPERLINK("http://www.space.aau.dk/cubesat/","http://www.space.aau.dk/cubesat/")</f>
        <v>http://www.space.aau.dk/cubesat/</v>
      </c>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25" t="s">
        <v>3695</v>
      </c>
      <c r="B168" s="25" t="s">
        <v>3696</v>
      </c>
      <c r="C168" s="25" t="s">
        <v>3697</v>
      </c>
      <c r="D168" s="38" t="s">
        <v>3698</v>
      </c>
      <c r="E168" s="39">
        <v>37802</v>
      </c>
      <c r="F168" s="25" t="s">
        <v>3699</v>
      </c>
      <c r="G168" s="25" t="s">
        <v>3700</v>
      </c>
      <c r="H168" s="4"/>
      <c r="I168" s="25" t="s">
        <v>3701</v>
      </c>
      <c r="J168" s="57" t="str">
        <f>HYPERLINK("http://space.skyrocket.de/doc_sdat/xi-4.htm","http://space.skyrocket.de/doc_sdat/xi-4.htm")</f>
        <v>http://space.skyrocket.de/doc_sdat/xi-4.htm</v>
      </c>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25" t="s">
        <v>3702</v>
      </c>
      <c r="B169" s="25" t="s">
        <v>3703</v>
      </c>
      <c r="C169" s="25" t="s">
        <v>3704</v>
      </c>
      <c r="D169" s="38" t="s">
        <v>3705</v>
      </c>
      <c r="E169" s="39">
        <v>37802</v>
      </c>
      <c r="F169" s="25" t="s">
        <v>3706</v>
      </c>
      <c r="G169" s="38" t="s">
        <v>3707</v>
      </c>
      <c r="H169" s="4"/>
      <c r="I169" s="25" t="s">
        <v>3708</v>
      </c>
      <c r="J169" s="57" t="str">
        <f>HYPERLINK("http://space.skyrocket.de/doc_sdat/canx-1.htm","http://space.skyrocket.de/doc_sdat/canx-1.htm")</f>
        <v>http://space.skyrocket.de/doc_sdat/canx-1.htm</v>
      </c>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25" t="s">
        <v>3709</v>
      </c>
      <c r="B170" s="25" t="s">
        <v>3710</v>
      </c>
      <c r="C170" s="25" t="s">
        <v>3711</v>
      </c>
      <c r="D170" s="38" t="s">
        <v>3712</v>
      </c>
      <c r="E170" s="39">
        <v>38652</v>
      </c>
      <c r="F170" s="25" t="s">
        <v>3713</v>
      </c>
      <c r="G170" s="38" t="s">
        <v>3714</v>
      </c>
      <c r="H170" s="4"/>
      <c r="I170" s="25" t="s">
        <v>3715</v>
      </c>
      <c r="J170" s="57" t="str">
        <f>HYPERLINK("https://directory.eoportal.org/web/eoportal/satellite-missions/c-missions/cubesat-launch-2","https://directory.eoportal.org/web/eoportal/satellite-missions/c-missions/cubesat-launch-2")</f>
        <v>https://directory.eoportal.org/web/eoportal/satellite-missions/c-missions/cubesat-launch-2</v>
      </c>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38" t="s">
        <v>3716</v>
      </c>
      <c r="B171" s="38" t="s">
        <v>3717</v>
      </c>
      <c r="C171" s="38" t="s">
        <v>3718</v>
      </c>
      <c r="D171" s="38" t="s">
        <v>3719</v>
      </c>
      <c r="E171" s="39">
        <v>38652</v>
      </c>
      <c r="F171" s="25" t="s">
        <v>3720</v>
      </c>
      <c r="G171" s="38" t="s">
        <v>3721</v>
      </c>
      <c r="H171" s="4"/>
      <c r="I171" s="25" t="s">
        <v>3722</v>
      </c>
      <c r="J171" s="40"/>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25" t="s">
        <v>3723</v>
      </c>
      <c r="B172" s="25" t="s">
        <v>3724</v>
      </c>
      <c r="C172" s="38" t="s">
        <v>3725</v>
      </c>
      <c r="D172" s="38" t="s">
        <v>3726</v>
      </c>
      <c r="E172" s="39">
        <v>38652</v>
      </c>
      <c r="F172" s="25" t="s">
        <v>3727</v>
      </c>
      <c r="G172" s="38" t="s">
        <v>3728</v>
      </c>
      <c r="H172" s="4"/>
      <c r="I172" s="25" t="s">
        <v>3729</v>
      </c>
      <c r="J172" s="57" t="str">
        <f>HYPERLINK("https://directory.eoportal.org/web/eoportal/satellite-missions/u/uwe-1","https://directory.eoportal.org/web/eoportal/satellite-missions/u/uwe-1")</f>
        <v>https://directory.eoportal.org/web/eoportal/satellite-missions/u/uwe-1</v>
      </c>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25" t="s">
        <v>3730</v>
      </c>
      <c r="B173" s="25" t="s">
        <v>3731</v>
      </c>
      <c r="C173" s="25" t="s">
        <v>3732</v>
      </c>
      <c r="D173" s="38" t="s">
        <v>3733</v>
      </c>
      <c r="E173" s="39">
        <v>38924</v>
      </c>
      <c r="F173" s="38" t="s">
        <v>3734</v>
      </c>
      <c r="G173" s="38" t="s">
        <v>3735</v>
      </c>
      <c r="H173" s="4"/>
      <c r="I173" s="25" t="s">
        <v>3736</v>
      </c>
      <c r="J173" s="58" t="str">
        <f>HYPERLINK("http://ijass.org/On_line/admin/files/3-1-7.pdf","http://ijass.org/On_line/admin/files/3-1-7.pdf")</f>
        <v>http://ijass.org/On_line/admin/files/3-1-7.pdf</v>
      </c>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38" t="s">
        <v>3737</v>
      </c>
      <c r="B174" s="25" t="s">
        <v>3738</v>
      </c>
      <c r="C174" s="25" t="s">
        <v>3739</v>
      </c>
      <c r="D174" s="38" t="s">
        <v>3740</v>
      </c>
      <c r="E174" s="39">
        <v>38924</v>
      </c>
      <c r="F174" s="38" t="s">
        <v>3741</v>
      </c>
      <c r="G174" s="38" t="s">
        <v>3742</v>
      </c>
      <c r="H174" s="4"/>
      <c r="I174" s="25" t="s">
        <v>3743</v>
      </c>
      <c r="J174" s="57" t="str">
        <f>HYPERLINK("http://cubesat.aero.cst.nihon-u.ac.jp/english/main_e.html","http://cubesat.aero.cst.nihon-u.ac.jp/english/main_e.html")</f>
        <v>http://cubesat.aero.cst.nihon-u.ac.jp/english/main_e.html</v>
      </c>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25" t="s">
        <v>3744</v>
      </c>
      <c r="B175" s="25" t="s">
        <v>3745</v>
      </c>
      <c r="C175" s="25" t="s">
        <v>3746</v>
      </c>
      <c r="D175" s="38" t="s">
        <v>3747</v>
      </c>
      <c r="E175" s="39">
        <v>38961</v>
      </c>
      <c r="F175" s="25" t="s">
        <v>3748</v>
      </c>
      <c r="G175" s="25" t="s">
        <v>3749</v>
      </c>
      <c r="H175" s="4"/>
      <c r="I175" s="25" t="s">
        <v>3750</v>
      </c>
      <c r="J175" s="57" t="str">
        <f>HYPERLINK("https://directory.eoportal.org/web/eoportal/satellite-missions/h/hit-sat","https://directory.eoportal.org/web/eoportal/satellite-missions/h/hit-sat")</f>
        <v>https://directory.eoportal.org/web/eoportal/satellite-missions/h/hit-sat</v>
      </c>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35" t="s">
        <v>3751</v>
      </c>
      <c r="B176" s="35" t="s">
        <v>3752</v>
      </c>
      <c r="C176" s="43" t="s">
        <v>3753</v>
      </c>
      <c r="D176" s="35" t="s">
        <v>3754</v>
      </c>
      <c r="E176" s="41">
        <v>39189</v>
      </c>
      <c r="F176" s="38" t="s">
        <v>3755</v>
      </c>
      <c r="G176" s="35" t="s">
        <v>3756</v>
      </c>
      <c r="H176" s="35"/>
      <c r="I176" s="35"/>
      <c r="J176" s="36"/>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25" t="s">
        <v>3757</v>
      </c>
      <c r="B177" s="25" t="s">
        <v>3758</v>
      </c>
      <c r="C177" s="25" t="s">
        <v>3759</v>
      </c>
      <c r="D177" s="35" t="s">
        <v>3760</v>
      </c>
      <c r="E177" s="41">
        <v>39200</v>
      </c>
      <c r="F177" s="25" t="s">
        <v>3761</v>
      </c>
      <c r="G177" s="25" t="s">
        <v>3762</v>
      </c>
      <c r="H177" s="4"/>
      <c r="I177" s="25" t="s">
        <v>3763</v>
      </c>
      <c r="J177" s="57" t="str">
        <f>HYPERLINK("http://www.space.aau.dk/aausatii/eng/","http://www.space.aau.dk/aausatii/eng/")</f>
        <v>http://www.space.aau.dk/aausatii/eng/</v>
      </c>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25" t="s">
        <v>3764</v>
      </c>
      <c r="B178" s="25" t="s">
        <v>3765</v>
      </c>
      <c r="C178" s="25" t="s">
        <v>3766</v>
      </c>
      <c r="D178" s="35" t="s">
        <v>3767</v>
      </c>
      <c r="E178" s="41">
        <v>39566</v>
      </c>
      <c r="F178" s="25" t="s">
        <v>3768</v>
      </c>
      <c r="G178" s="25" t="s">
        <v>3769</v>
      </c>
      <c r="H178" s="4"/>
      <c r="I178" s="25" t="s">
        <v>3770</v>
      </c>
      <c r="J178" s="57" t="str">
        <f>HYPERLINK("http://www.raumfahrt.fh-aachen.de/compass-1/home.htm","http://www.raumfahrt.fh-aachen.de/compass-1/home.htm")</f>
        <v>http://www.raumfahrt.fh-aachen.de/compass-1/home.htm</v>
      </c>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25" t="s">
        <v>3771</v>
      </c>
      <c r="B179" s="25" t="s">
        <v>3772</v>
      </c>
      <c r="C179" s="25" t="s">
        <v>3773</v>
      </c>
      <c r="D179" s="35" t="s">
        <v>3774</v>
      </c>
      <c r="E179" s="41">
        <v>39566</v>
      </c>
      <c r="F179" s="25" t="s">
        <v>3775</v>
      </c>
      <c r="G179" s="25" t="s">
        <v>3776</v>
      </c>
      <c r="H179" s="4"/>
      <c r="I179" s="25" t="s">
        <v>3777</v>
      </c>
      <c r="J179" s="57" t="str">
        <f>HYPERLINK("https://directory.eoportal.org/web/eoportal/satellite-missions/s/seeds-2","https://directory.eoportal.org/web/eoportal/satellite-missions/s/seeds-2")</f>
        <v>https://directory.eoportal.org/web/eoportal/satellite-missions/s/seeds-2</v>
      </c>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25" t="s">
        <v>3778</v>
      </c>
      <c r="B180" s="25" t="s">
        <v>3779</v>
      </c>
      <c r="C180" s="25" t="s">
        <v>3780</v>
      </c>
      <c r="D180" s="35" t="s">
        <v>3781</v>
      </c>
      <c r="E180" s="41">
        <v>39566</v>
      </c>
      <c r="F180" s="25" t="s">
        <v>3782</v>
      </c>
      <c r="G180" s="25" t="s">
        <v>3783</v>
      </c>
      <c r="H180" s="4"/>
      <c r="I180" s="25" t="s">
        <v>3784</v>
      </c>
      <c r="J180" s="57" t="str">
        <f>HYPERLINK("http://www.delfispace.nl/","http://www.delfispace.nl/")</f>
        <v>http://www.delfispace.nl/</v>
      </c>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38" t="s">
        <v>3785</v>
      </c>
      <c r="B181" s="38" t="s">
        <v>3786</v>
      </c>
      <c r="C181" s="38" t="s">
        <v>3787</v>
      </c>
      <c r="D181" s="35" t="s">
        <v>3788</v>
      </c>
      <c r="E181" s="41">
        <v>39566</v>
      </c>
      <c r="F181" s="25" t="s">
        <v>3789</v>
      </c>
      <c r="G181" s="25" t="s">
        <v>3790</v>
      </c>
      <c r="H181" s="4"/>
      <c r="I181" s="25" t="s">
        <v>3791</v>
      </c>
      <c r="J181" s="40"/>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25" t="s">
        <v>3792</v>
      </c>
      <c r="B182" s="25" t="s">
        <v>3793</v>
      </c>
      <c r="C182" s="25" t="s">
        <v>3794</v>
      </c>
      <c r="D182" s="35" t="s">
        <v>3795</v>
      </c>
      <c r="E182" s="41">
        <v>39566</v>
      </c>
      <c r="F182" s="25" t="s">
        <v>3796</v>
      </c>
      <c r="G182" s="25" t="s">
        <v>3797</v>
      </c>
      <c r="H182" s="4"/>
      <c r="I182" s="25" t="s">
        <v>3798</v>
      </c>
      <c r="J182" s="57" t="str">
        <f>HYPERLINK("https://directory.eoportal.org/web/eoportal/satellite-missions/c-missions/canx-2","https://directory.eoportal.org/web/eoportal/satellite-missions/c-missions/canx-2")</f>
        <v>https://directory.eoportal.org/web/eoportal/satellite-missions/c-missions/canx-2</v>
      </c>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25" t="s">
        <v>3799</v>
      </c>
      <c r="B183" s="25" t="s">
        <v>3800</v>
      </c>
      <c r="C183" s="25" t="s">
        <v>3801</v>
      </c>
      <c r="D183" s="38" t="s">
        <v>3802</v>
      </c>
      <c r="E183" s="39">
        <v>39814</v>
      </c>
      <c r="F183" s="25" t="s">
        <v>3803</v>
      </c>
      <c r="G183" s="25" t="s">
        <v>3804</v>
      </c>
      <c r="H183" s="4"/>
      <c r="I183" s="25" t="s">
        <v>3805</v>
      </c>
      <c r="J183" s="40"/>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25" t="s">
        <v>3806</v>
      </c>
      <c r="B184" s="25" t="s">
        <v>3807</v>
      </c>
      <c r="C184" s="25" t="s">
        <v>3808</v>
      </c>
      <c r="D184" s="38" t="s">
        <v>3809</v>
      </c>
      <c r="E184" s="39">
        <v>40079</v>
      </c>
      <c r="F184" s="25" t="s">
        <v>3810</v>
      </c>
      <c r="G184" s="25" t="s">
        <v>3811</v>
      </c>
      <c r="H184" s="4"/>
      <c r="I184" s="25" t="s">
        <v>3812</v>
      </c>
      <c r="J184" s="57" t="str">
        <f>HYPERLINK("http://swisscube.epfl.ch/","http://swisscube.epfl.ch/")</f>
        <v>http://swisscube.epfl.ch/</v>
      </c>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25" t="s">
        <v>3813</v>
      </c>
      <c r="B185" s="25" t="s">
        <v>3814</v>
      </c>
      <c r="C185" s="25" t="s">
        <v>3815</v>
      </c>
      <c r="D185" s="38" t="s">
        <v>3816</v>
      </c>
      <c r="E185" s="39">
        <v>40079</v>
      </c>
      <c r="F185" s="25" t="s">
        <v>3817</v>
      </c>
      <c r="G185" s="25" t="s">
        <v>3818</v>
      </c>
      <c r="H185" s="4"/>
      <c r="I185" s="25" t="s">
        <v>3819</v>
      </c>
      <c r="J185" s="57" t="str">
        <f>HYPERLINK("https://directory.eoportal.org/web/eoportal/satellite-missions/i/itupsat-1","https://directory.eoportal.org/web/eoportal/satellite-missions/i/itupsat-1")</f>
        <v>https://directory.eoportal.org/web/eoportal/satellite-missions/i/itupsat-1</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25" t="s">
        <v>3820</v>
      </c>
      <c r="B186" s="25" t="s">
        <v>3821</v>
      </c>
      <c r="C186" s="25" t="s">
        <v>3822</v>
      </c>
      <c r="D186" s="38" t="s">
        <v>3823</v>
      </c>
      <c r="E186" s="39">
        <v>40079</v>
      </c>
      <c r="F186" s="25" t="s">
        <v>3824</v>
      </c>
      <c r="G186" s="25" t="s">
        <v>3825</v>
      </c>
      <c r="H186" s="4"/>
      <c r="I186" s="25" t="s">
        <v>3826</v>
      </c>
      <c r="J186" s="57" t="str">
        <f>HYPERLINK("http://space.skyrocket.de/doc_sdat/beesat.htm","http://space.skyrocket.de/doc_sdat/beesat.htm")</f>
        <v>http://space.skyrocket.de/doc_sdat/beesat.htm</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8" t="s">
        <v>3827</v>
      </c>
      <c r="B187" s="38" t="s">
        <v>3828</v>
      </c>
      <c r="C187" s="38" t="s">
        <v>3829</v>
      </c>
      <c r="D187" s="38" t="s">
        <v>3830</v>
      </c>
      <c r="E187" s="39">
        <v>40079</v>
      </c>
      <c r="F187" s="38" t="s">
        <v>3831</v>
      </c>
      <c r="G187" s="38" t="s">
        <v>3832</v>
      </c>
      <c r="H187" s="4"/>
      <c r="I187" s="25"/>
      <c r="J187" s="40"/>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25" t="s">
        <v>3833</v>
      </c>
      <c r="B188" s="25" t="s">
        <v>3834</v>
      </c>
      <c r="C188" s="25" t="s">
        <v>3835</v>
      </c>
      <c r="D188" s="38" t="s">
        <v>3836</v>
      </c>
      <c r="E188" s="39">
        <v>40318</v>
      </c>
      <c r="F188" s="25" t="s">
        <v>3837</v>
      </c>
      <c r="G188" s="25" t="s">
        <v>3838</v>
      </c>
      <c r="H188" s="4"/>
      <c r="I188" s="25" t="s">
        <v>3839</v>
      </c>
      <c r="J188" s="57" t="str">
        <f>HYPERLINK("http://space.skyrocket.de/doc_sdat/ksat.htm","http://space.skyrocket.de/doc_sdat/ksat.htm")</f>
        <v>http://space.skyrocket.de/doc_sdat/ksat.htm</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25" t="s">
        <v>3840</v>
      </c>
      <c r="B189" s="25" t="s">
        <v>3841</v>
      </c>
      <c r="C189" s="25" t="s">
        <v>3842</v>
      </c>
      <c r="D189" s="38" t="s">
        <v>3843</v>
      </c>
      <c r="E189" s="39">
        <v>40318</v>
      </c>
      <c r="F189" s="25" t="s">
        <v>3844</v>
      </c>
      <c r="G189" s="25" t="s">
        <v>3845</v>
      </c>
      <c r="H189" s="4"/>
      <c r="I189" s="25" t="s">
        <v>3846</v>
      </c>
      <c r="J189" s="57" t="str">
        <f>HYPERLINK("http://space.skyrocket.de/doc_sdat/negaistar.htm","http://space.skyrocket.de/doc_sdat/negaistar.htm")</f>
        <v>http://space.skyrocket.de/doc_sdat/negaistar.htm</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25" t="s">
        <v>3847</v>
      </c>
      <c r="B190" s="25" t="s">
        <v>3848</v>
      </c>
      <c r="C190" s="25" t="s">
        <v>3849</v>
      </c>
      <c r="D190" s="38" t="s">
        <v>3850</v>
      </c>
      <c r="E190" s="39">
        <v>40318</v>
      </c>
      <c r="F190" s="25" t="s">
        <v>3851</v>
      </c>
      <c r="G190" s="25" t="s">
        <v>3852</v>
      </c>
      <c r="H190" s="4"/>
      <c r="I190" s="25" t="s">
        <v>3853</v>
      </c>
      <c r="J190" s="57" t="str">
        <f>HYPERLINK("http://space.skyrocket.de/doc_sdat/wasedasat-2.htm","http://space.skyrocket.de/doc_sdat/wasedasat-2.htm")</f>
        <v>http://space.skyrocket.de/doc_sdat/wasedasat-2.htm</v>
      </c>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25" t="s">
        <v>3854</v>
      </c>
      <c r="B191" s="25" t="s">
        <v>3855</v>
      </c>
      <c r="C191" s="25" t="s">
        <v>3856</v>
      </c>
      <c r="D191" s="38" t="s">
        <v>3857</v>
      </c>
      <c r="E191" s="39">
        <v>40371</v>
      </c>
      <c r="F191" s="25" t="s">
        <v>3858</v>
      </c>
      <c r="G191" s="25" t="s">
        <v>3859</v>
      </c>
      <c r="H191" s="4"/>
      <c r="I191" s="25" t="s">
        <v>3860</v>
      </c>
      <c r="J191" s="57" t="str">
        <f>HYPERLINK("http://www.spacelab.dti.supsi.ch/tiSat1.html","http://www.spacelab.dti.supsi.ch/tiSat1.html")</f>
        <v>http://www.spacelab.dti.supsi.ch/tiSat1.html</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25" t="s">
        <v>3861</v>
      </c>
      <c r="B192" s="25" t="s">
        <v>3862</v>
      </c>
      <c r="C192" s="25" t="s">
        <v>3863</v>
      </c>
      <c r="D192" s="38" t="s">
        <v>3864</v>
      </c>
      <c r="E192" s="39">
        <v>40951</v>
      </c>
      <c r="F192" s="25" t="s">
        <v>3865</v>
      </c>
      <c r="G192" s="25" t="s">
        <v>3866</v>
      </c>
      <c r="H192" s="4"/>
      <c r="I192" s="25" t="s">
        <v>3867</v>
      </c>
      <c r="J192" s="57" t="str">
        <f>HYPERLINK("http://cubesat.bme.hu/en/","http://cubesat.bme.hu/en/")</f>
        <v>http://cubesat.bme.hu/en/</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25" t="s">
        <v>3868</v>
      </c>
      <c r="B193" s="25" t="s">
        <v>3869</v>
      </c>
      <c r="C193" s="25" t="s">
        <v>3870</v>
      </c>
      <c r="D193" s="38" t="s">
        <v>3871</v>
      </c>
      <c r="E193" s="39">
        <v>40951</v>
      </c>
      <c r="F193" s="25" t="s">
        <v>3872</v>
      </c>
      <c r="G193" s="25" t="s">
        <v>3873</v>
      </c>
      <c r="H193" s="4"/>
      <c r="I193" s="25" t="s">
        <v>3874</v>
      </c>
      <c r="J193" s="57" t="str">
        <f>HYPERLINK("https://directory.eoportal.org/web/eoportal/satellite-missions/e/e-star","https://directory.eoportal.org/web/eoportal/satellite-missions/e/e-star")</f>
        <v>https://directory.eoportal.org/web/eoportal/satellite-missions/e/e-star</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25" t="s">
        <v>3875</v>
      </c>
      <c r="B194" s="25" t="s">
        <v>3876</v>
      </c>
      <c r="C194" s="25" t="s">
        <v>3877</v>
      </c>
      <c r="D194" s="38" t="s">
        <v>3878</v>
      </c>
      <c r="E194" s="39">
        <v>40951</v>
      </c>
      <c r="F194" s="25" t="s">
        <v>3879</v>
      </c>
      <c r="G194" s="25" t="s">
        <v>3880</v>
      </c>
      <c r="H194" s="4"/>
      <c r="I194" s="25" t="s">
        <v>3881</v>
      </c>
      <c r="J194" s="57" t="str">
        <f>HYPERLINK("http://www.goliat.ro/","http://www.goliat.ro/")</f>
        <v>http://www.goliat.ro/</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25" t="s">
        <v>3882</v>
      </c>
      <c r="B195" s="25" t="s">
        <v>3883</v>
      </c>
      <c r="C195" s="25" t="s">
        <v>3884</v>
      </c>
      <c r="D195" s="38" t="s">
        <v>3885</v>
      </c>
      <c r="E195" s="39">
        <v>40951</v>
      </c>
      <c r="F195" s="25" t="s">
        <v>3886</v>
      </c>
      <c r="G195" s="25" t="s">
        <v>3887</v>
      </c>
      <c r="H195" s="4"/>
      <c r="I195" s="25" t="s">
        <v>3888</v>
      </c>
      <c r="J195" s="57" t="str">
        <f>HYPERLINK("https://directory.eoportal.org/web/eoportal/satellite-missions/u/unicubesat-gg","https://directory.eoportal.org/web/eoportal/satellite-missions/u/unicubesat-gg")</f>
        <v>https://directory.eoportal.org/web/eoportal/satellite-missions/u/unicubesat-gg</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25" t="s">
        <v>3889</v>
      </c>
      <c r="B196" s="25" t="s">
        <v>3890</v>
      </c>
      <c r="C196" s="25" t="s">
        <v>3891</v>
      </c>
      <c r="D196" s="38" t="s">
        <v>3892</v>
      </c>
      <c r="E196" s="39">
        <v>40951</v>
      </c>
      <c r="F196" s="25" t="s">
        <v>3893</v>
      </c>
      <c r="G196" s="25" t="s">
        <v>3894</v>
      </c>
      <c r="H196" s="4"/>
      <c r="I196" s="25" t="s">
        <v>3895</v>
      </c>
      <c r="J196" s="57" t="str">
        <f>HYPERLINK("https://directory.eoportal.org/web/eoportal/satellite-missions/v-w-x-y-z/xatcobeo","https://directory.eoportal.org/web/eoportal/satellite-missions/v-w-x-y-z/xatcobeo")</f>
        <v>https://directory.eoportal.org/web/eoportal/satellite-missions/v-w-x-y-z/xatcobeo</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25" t="s">
        <v>3896</v>
      </c>
      <c r="B197" s="25" t="s">
        <v>3897</v>
      </c>
      <c r="C197" s="25" t="s">
        <v>3898</v>
      </c>
      <c r="D197" s="38" t="s">
        <v>3899</v>
      </c>
      <c r="E197" s="39">
        <v>40951</v>
      </c>
      <c r="F197" s="25" t="s">
        <v>3900</v>
      </c>
      <c r="G197" s="25" t="s">
        <v>3901</v>
      </c>
      <c r="H197" s="4"/>
      <c r="I197" s="25" t="s">
        <v>3902</v>
      </c>
      <c r="J197" s="57" t="str">
        <f>HYPERLINK("http://pw-sat.pl/en/","http://pw-sat.pl/en/")</f>
        <v>http://pw-sat.pl/en/</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3903</v>
      </c>
      <c r="B198" s="35" t="s">
        <v>3904</v>
      </c>
      <c r="C198" s="35" t="s">
        <v>3905</v>
      </c>
      <c r="D198" s="35" t="s">
        <v>3906</v>
      </c>
      <c r="E198" s="41">
        <v>41165</v>
      </c>
      <c r="F198" s="35" t="s">
        <v>3907</v>
      </c>
      <c r="G198" s="35" t="s">
        <v>3908</v>
      </c>
      <c r="H198" s="35"/>
      <c r="I198" s="35" t="s">
        <v>3909</v>
      </c>
      <c r="J198" s="37" t="s">
        <v>3910</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25" t="s">
        <v>3911</v>
      </c>
      <c r="B199" s="25" t="s">
        <v>3912</v>
      </c>
      <c r="C199" s="25" t="s">
        <v>3913</v>
      </c>
      <c r="D199" s="38" t="s">
        <v>3914</v>
      </c>
      <c r="E199" s="39">
        <v>41183</v>
      </c>
      <c r="F199" s="25" t="s">
        <v>3915</v>
      </c>
      <c r="G199" s="25" t="s">
        <v>3916</v>
      </c>
      <c r="H199" s="4"/>
      <c r="I199" s="25" t="s">
        <v>3917</v>
      </c>
      <c r="J199" s="57" t="str">
        <f>HYPERLINK("https://directory.eoportal.org/web/eoportal/satellite-missions/f/fitsat-1","https://directory.eoportal.org/web/eoportal/satellite-missions/f/fitsat-1")</f>
        <v>https://directory.eoportal.org/web/eoportal/satellite-missions/f/fitsat-1</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25" t="s">
        <v>3918</v>
      </c>
      <c r="B200" s="25" t="s">
        <v>3919</v>
      </c>
      <c r="C200" s="25" t="s">
        <v>3920</v>
      </c>
      <c r="D200" s="38" t="s">
        <v>3921</v>
      </c>
      <c r="E200" s="39">
        <v>41183</v>
      </c>
      <c r="F200" s="25" t="s">
        <v>3922</v>
      </c>
      <c r="G200" s="25" t="s">
        <v>3923</v>
      </c>
      <c r="H200" s="4"/>
      <c r="I200" s="25" t="s">
        <v>3924</v>
      </c>
      <c r="J200" s="57" t="str">
        <f>HYPERLINK("https://directory.eoportal.org/web/eoportal/satellite-missions/r/raiko","https://directory.eoportal.org/web/eoportal/satellite-missions/r/raiko")</f>
        <v>https://directory.eoportal.org/web/eoportal/satellite-missions/r/raiko</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25" t="s">
        <v>3925</v>
      </c>
      <c r="B201" s="25" t="s">
        <v>3926</v>
      </c>
      <c r="C201" s="25" t="s">
        <v>3927</v>
      </c>
      <c r="D201" s="38" t="s">
        <v>3928</v>
      </c>
      <c r="E201" s="39">
        <v>41330</v>
      </c>
      <c r="F201" s="25" t="s">
        <v>3929</v>
      </c>
      <c r="G201" s="25" t="s">
        <v>3930</v>
      </c>
      <c r="H201" s="4"/>
      <c r="I201" s="25" t="s">
        <v>3931</v>
      </c>
      <c r="J201" s="57" t="str">
        <f>HYPERLINK("http://www.space.aau.dk/aausat3/","http://www.space.aau.dk/aausat3/")</f>
        <v>http://www.space.aau.dk/aausat3/</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25" t="s">
        <v>3932</v>
      </c>
      <c r="B202" s="25" t="s">
        <v>3933</v>
      </c>
      <c r="C202" s="25" t="s">
        <v>3934</v>
      </c>
      <c r="D202" s="38" t="s">
        <v>3935</v>
      </c>
      <c r="E202" s="39">
        <v>41330</v>
      </c>
      <c r="F202" s="25" t="s">
        <v>3936</v>
      </c>
      <c r="G202" s="25" t="s">
        <v>3937</v>
      </c>
      <c r="H202" s="4"/>
      <c r="I202" s="25" t="s">
        <v>3938</v>
      </c>
      <c r="J202" s="57" t="str">
        <f>HYPERLINK("http://www.sstl.co.uk/Missions/STRaND-1--Launched-2013","http://www.sstl.co.uk/Missions/STRaND-1--Launched-2013")</f>
        <v>http://www.sstl.co.uk/Missions/STRaND-1--Launched-2013</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25" t="s">
        <v>3939</v>
      </c>
      <c r="B203" s="25" t="s">
        <v>3940</v>
      </c>
      <c r="C203" s="25" t="s">
        <v>3941</v>
      </c>
      <c r="D203" s="38" t="s">
        <v>3942</v>
      </c>
      <c r="E203" s="39">
        <v>41383</v>
      </c>
      <c r="F203" s="25" t="s">
        <v>3943</v>
      </c>
      <c r="G203" s="25" t="s">
        <v>3944</v>
      </c>
      <c r="H203" s="4"/>
      <c r="I203" s="25" t="s">
        <v>3945</v>
      </c>
      <c r="J203" s="57" t="str">
        <f>HYPERLINK("https://directory.eoportal.org/web/eoportal/satellite-missions/b/beesat-2-3","https://directory.eoportal.org/web/eoportal/satellite-missions/b/beesat-2-3")</f>
        <v>https://directory.eoportal.org/web/eoportal/satellite-missions/b/beesat-2-3</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25" t="s">
        <v>3946</v>
      </c>
      <c r="B204" s="25" t="s">
        <v>3947</v>
      </c>
      <c r="C204" s="25" t="s">
        <v>3948</v>
      </c>
      <c r="D204" s="38" t="s">
        <v>3949</v>
      </c>
      <c r="E204" s="39">
        <v>41383</v>
      </c>
      <c r="F204" s="25" t="s">
        <v>3950</v>
      </c>
      <c r="G204" s="25" t="s">
        <v>3951</v>
      </c>
      <c r="H204" s="4"/>
      <c r="I204" s="25" t="s">
        <v>3952</v>
      </c>
      <c r="J204" s="57" t="str">
        <f>HYPERLINK("https://directory.eoportal.org/web/eoportal/satellite-missions/b/beesat-2-3","https://directory.eoportal.org/web/eoportal/satellite-missions/b/beesat-2-3")</f>
        <v>https://directory.eoportal.org/web/eoportal/satellite-missions/b/beesat-2-3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25" t="s">
        <v>3953</v>
      </c>
      <c r="B205" s="25" t="s">
        <v>3954</v>
      </c>
      <c r="C205" s="25" t="s">
        <v>3955</v>
      </c>
      <c r="D205" s="38" t="s">
        <v>3956</v>
      </c>
      <c r="E205" s="39">
        <v>41383</v>
      </c>
      <c r="F205" s="25" t="s">
        <v>3957</v>
      </c>
      <c r="G205" s="25" t="s">
        <v>3958</v>
      </c>
      <c r="H205" s="4"/>
      <c r="I205" s="25" t="s">
        <v>3959</v>
      </c>
      <c r="J205" s="57" t="str">
        <f>HYPERLINK("https://directory.eoportal.org/web/eoportal/satellite-missions/s/somp","https://directory.eoportal.org/web/eoportal/satellite-missions/s/somp")</f>
        <v>https://directory.eoportal.org/web/eoportal/satellite-missions/s/somp</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25" t="s">
        <v>3960</v>
      </c>
      <c r="B206" s="25" t="s">
        <v>3961</v>
      </c>
      <c r="C206" s="25" t="s">
        <v>3962</v>
      </c>
      <c r="D206" s="38" t="s">
        <v>3963</v>
      </c>
      <c r="E206" s="39">
        <v>41390</v>
      </c>
      <c r="F206" s="25" t="s">
        <v>3964</v>
      </c>
      <c r="G206" s="25" t="s">
        <v>3965</v>
      </c>
      <c r="H206" s="4"/>
      <c r="I206" s="25" t="s">
        <v>3966</v>
      </c>
      <c r="J206" s="57" t="str">
        <f>HYPERLINK("https://directory.eoportal.org/web/eoportal/satellite-missions/t/turksat-3usat","https://directory.eoportal.org/web/eoportal/satellite-missions/t/turksat-3usat")</f>
        <v>https://directory.eoportal.org/web/eoportal/satellite-missions/t/turksat-3usat</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25" t="s">
        <v>3967</v>
      </c>
      <c r="B207" s="25" t="s">
        <v>3968</v>
      </c>
      <c r="C207" s="25" t="s">
        <v>3969</v>
      </c>
      <c r="D207" s="38" t="s">
        <v>3970</v>
      </c>
      <c r="E207" s="39">
        <v>41401</v>
      </c>
      <c r="F207" s="25" t="s">
        <v>3971</v>
      </c>
      <c r="G207" s="25" t="s">
        <v>3972</v>
      </c>
      <c r="H207" s="4"/>
      <c r="I207" s="25" t="s">
        <v>3973</v>
      </c>
      <c r="J207" s="57" t="str">
        <f>HYPERLINK("http://www.estcube.eu/en/home","http://www.estcube.eu/en/home")</f>
        <v>http://www.estcube.eu/en/home</v>
      </c>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25" t="s">
        <v>3974</v>
      </c>
      <c r="B208" s="25" t="s">
        <v>3975</v>
      </c>
      <c r="C208" s="25" t="s">
        <v>3976</v>
      </c>
      <c r="D208" s="38" t="s">
        <v>3977</v>
      </c>
      <c r="E208" s="39">
        <v>41579</v>
      </c>
      <c r="F208" s="25" t="s">
        <v>3978</v>
      </c>
      <c r="G208" s="25" t="s">
        <v>3979</v>
      </c>
      <c r="H208" s="4"/>
      <c r="I208" s="25" t="s">
        <v>3980</v>
      </c>
      <c r="J208" s="57" t="str">
        <f>HYPERLINK("https://directory.eoportal.org/web/eoportal/satellite-missions/p/pico-dragon","https://directory.eoportal.org/web/eoportal/satellite-missions/p/pico-dragon")</f>
        <v>https://directory.eoportal.org/web/eoportal/satellite-missions/p/pico-dragon</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25" t="s">
        <v>3981</v>
      </c>
      <c r="B209" s="25" t="s">
        <v>3982</v>
      </c>
      <c r="C209" s="25" t="s">
        <v>3983</v>
      </c>
      <c r="D209" s="38" t="s">
        <v>3984</v>
      </c>
      <c r="E209" s="39">
        <v>41599</v>
      </c>
      <c r="F209" s="25" t="s">
        <v>3985</v>
      </c>
      <c r="G209" s="25" t="s">
        <v>3986</v>
      </c>
      <c r="H209" s="4"/>
      <c r="I209" s="25" t="s">
        <v>3987</v>
      </c>
      <c r="J209" s="57" t="str">
        <f>HYPERLINK("http://funcube.org.uk/","http://funcube.org.uk/")</f>
        <v>http://funcube.org.uk/</v>
      </c>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25" t="s">
        <v>3988</v>
      </c>
      <c r="B210" s="25" t="s">
        <v>3989</v>
      </c>
      <c r="C210" s="25" t="s">
        <v>3990</v>
      </c>
      <c r="D210" s="38" t="s">
        <v>3991</v>
      </c>
      <c r="E210" s="39">
        <v>41599</v>
      </c>
      <c r="F210" s="25" t="s">
        <v>3992</v>
      </c>
      <c r="G210" s="25" t="s">
        <v>3993</v>
      </c>
      <c r="H210" s="4"/>
      <c r="I210" s="25" t="s">
        <v>3994</v>
      </c>
      <c r="J210" s="40"/>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25" t="s">
        <v>3995</v>
      </c>
      <c r="B211" s="25" t="s">
        <v>3996</v>
      </c>
      <c r="C211" s="25" t="s">
        <v>3997</v>
      </c>
      <c r="D211" s="38" t="s">
        <v>3998</v>
      </c>
      <c r="E211" s="39">
        <v>41599</v>
      </c>
      <c r="F211" s="25" t="s">
        <v>3999</v>
      </c>
      <c r="G211" s="25" t="s">
        <v>4000</v>
      </c>
      <c r="H211" s="4"/>
      <c r="I211" s="25" t="s">
        <v>4001</v>
      </c>
      <c r="J211" s="57" t="str">
        <f>HYPERLINK("https://directory.eoportal.org/web/eoportal/satellite-missions/v-w-x-y-z/velox-pii","https://directory.eoportal.org/web/eoportal/satellite-missions/v-w-x-y-z/velox-pii")</f>
        <v>https://directory.eoportal.org/web/eoportal/satellite-missions/v-w-x-y-z/velox-pii</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25" t="s">
        <v>4002</v>
      </c>
      <c r="B212" s="25" t="s">
        <v>4003</v>
      </c>
      <c r="C212" s="25" t="s">
        <v>4004</v>
      </c>
      <c r="D212" s="38" t="s">
        <v>4005</v>
      </c>
      <c r="E212" s="39">
        <v>41599</v>
      </c>
      <c r="F212" s="25" t="s">
        <v>4006</v>
      </c>
      <c r="G212" s="25" t="s">
        <v>4007</v>
      </c>
      <c r="H212" s="4"/>
      <c r="I212" s="25" t="s">
        <v>4008</v>
      </c>
      <c r="J212" s="57" t="str">
        <f>HYPERLINK("http://space.skyrocket.de/doc_sdat/hincube.htm","http://space.skyrocket.de/doc_sdat/hincube.htm")</f>
        <v>http://space.skyrocket.de/doc_sdat/hincube.htm</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25" t="s">
        <v>4009</v>
      </c>
      <c r="B213" s="25" t="s">
        <v>4010</v>
      </c>
      <c r="C213" s="25" t="s">
        <v>4011</v>
      </c>
      <c r="D213" s="38" t="s">
        <v>4012</v>
      </c>
      <c r="E213" s="39">
        <v>41599</v>
      </c>
      <c r="F213" s="25" t="s">
        <v>4013</v>
      </c>
      <c r="G213" s="25" t="s">
        <v>4014</v>
      </c>
      <c r="H213" s="4"/>
      <c r="I213" s="25" t="s">
        <v>4015</v>
      </c>
      <c r="J213" s="57" t="str">
        <f>HYPERLINK("http://space.skyrocket.de/doc_sdat/pucp-sat-1.htm","http://space.skyrocket.de/doc_sdat/pucp-sat-1.htm")</f>
        <v>http://space.skyrocket.de/doc_sdat/pucp-sat-1.htm</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25" t="s">
        <v>4016</v>
      </c>
      <c r="B214" s="25" t="s">
        <v>4017</v>
      </c>
      <c r="C214" s="25" t="s">
        <v>4018</v>
      </c>
      <c r="D214" s="38" t="s">
        <v>4019</v>
      </c>
      <c r="E214" s="39">
        <v>41599</v>
      </c>
      <c r="F214" s="25" t="s">
        <v>4020</v>
      </c>
      <c r="G214" s="25" t="s">
        <v>4021</v>
      </c>
      <c r="H214" s="4"/>
      <c r="I214" s="25" t="s">
        <v>4022</v>
      </c>
      <c r="J214" s="57" t="str">
        <f>HYPERLINK("http://www.delfispace.nl/index.php/delfi-n3xt","http://www.delfispace.nl/index.php/delfi-n3xt")</f>
        <v>http://www.delfispace.nl/index.php/delfi-n3xt</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25" t="s">
        <v>4023</v>
      </c>
      <c r="B215" s="25" t="s">
        <v>4024</v>
      </c>
      <c r="C215" s="25" t="s">
        <v>4025</v>
      </c>
      <c r="D215" s="38" t="s">
        <v>4026</v>
      </c>
      <c r="E215" s="39">
        <v>41599</v>
      </c>
      <c r="F215" s="25" t="s">
        <v>4027</v>
      </c>
      <c r="G215" s="25" t="s">
        <v>4028</v>
      </c>
      <c r="H215" s="4"/>
      <c r="I215" s="25" t="s">
        <v>4029</v>
      </c>
      <c r="J215" s="57" t="str">
        <f>HYPERLINK("https://www.tum.de/en/studies/studinews/issue-052012/show/article/30451/","https://www.tum.de/en/studies/studinews/issue-052012/show/article/30451/")</f>
        <v>https://www.tum.de/en/studies/studinews/issue-052012/show/article/30451/</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25" t="s">
        <v>4030</v>
      </c>
      <c r="B216" s="25" t="s">
        <v>4031</v>
      </c>
      <c r="C216" s="25" t="s">
        <v>4032</v>
      </c>
      <c r="D216" s="38" t="s">
        <v>4033</v>
      </c>
      <c r="E216" s="39">
        <v>41599</v>
      </c>
      <c r="F216" s="25" t="s">
        <v>4034</v>
      </c>
      <c r="G216" s="25" t="s">
        <v>4035</v>
      </c>
      <c r="H216" s="4"/>
      <c r="I216" s="25" t="s">
        <v>4036</v>
      </c>
      <c r="J216" s="57" t="str">
        <f>HYPERLINK("http://www.humsat.org/","http://www.humsat.org/")</f>
        <v>http://www.humsat.org/</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25" t="s">
        <v>4037</v>
      </c>
      <c r="B217" s="25" t="s">
        <v>4038</v>
      </c>
      <c r="C217" s="25" t="s">
        <v>4039</v>
      </c>
      <c r="D217" s="38" t="s">
        <v>4040</v>
      </c>
      <c r="E217" s="39">
        <v>41599</v>
      </c>
      <c r="F217" s="25" t="s">
        <v>4041</v>
      </c>
      <c r="G217" s="25" t="s">
        <v>4042</v>
      </c>
      <c r="H217" s="4"/>
      <c r="I217" s="25" t="s">
        <v>4043</v>
      </c>
      <c r="J217" s="57" t="str">
        <f>HYPERLINK("https://directory.eoportal.org/web/eoportal/satellite-missions/u/uwe-2","https://directory.eoportal.org/web/eoportal/satellite-missions/u/uwe-2")</f>
        <v>https://directory.eoportal.org/web/eoportal/satellite-missions/u/uwe-2</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25" t="s">
        <v>4044</v>
      </c>
      <c r="B218" s="25" t="s">
        <v>4045</v>
      </c>
      <c r="C218" s="25" t="s">
        <v>4046</v>
      </c>
      <c r="D218" s="38" t="s">
        <v>4047</v>
      </c>
      <c r="E218" s="39">
        <v>41671</v>
      </c>
      <c r="F218" s="25" t="s">
        <v>4048</v>
      </c>
      <c r="G218" s="25" t="s">
        <v>4049</v>
      </c>
      <c r="H218" s="4"/>
      <c r="I218" s="25" t="s">
        <v>4050</v>
      </c>
      <c r="J218" s="57" t="str">
        <f>HYPERLINK("http://space.skyrocket.de/doc_sdat/ksat-2.htm","http://space.skyrocket.de/doc_sdat/ksat-2.htm")</f>
        <v>http://space.skyrocket.de/doc_sdat/ksat-2.htm</v>
      </c>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25" t="s">
        <v>4051</v>
      </c>
      <c r="B219" s="25" t="s">
        <v>4052</v>
      </c>
      <c r="C219" s="25" t="s">
        <v>4053</v>
      </c>
      <c r="D219" s="38" t="s">
        <v>4054</v>
      </c>
      <c r="E219" s="39">
        <v>41671</v>
      </c>
      <c r="F219" s="25" t="s">
        <v>4055</v>
      </c>
      <c r="G219" s="25" t="s">
        <v>4056</v>
      </c>
      <c r="H219" s="4"/>
      <c r="I219" s="25" t="s">
        <v>4057</v>
      </c>
      <c r="J219" s="57" t="str">
        <f>HYPERLINK("https://directory.eoportal.org/web/eoportal/satellite-missions/o/opusat","https://directory.eoportal.org/web/eoportal/satellite-missions/o/opusat")</f>
        <v>https://directory.eoportal.org/web/eoportal/satellite-missions/o/opusat</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25" t="s">
        <v>4058</v>
      </c>
      <c r="B220" s="25" t="s">
        <v>4059</v>
      </c>
      <c r="C220" s="25" t="s">
        <v>4060</v>
      </c>
      <c r="D220" s="38" t="s">
        <v>4061</v>
      </c>
      <c r="E220" s="39">
        <v>41671</v>
      </c>
      <c r="F220" s="25" t="s">
        <v>4062</v>
      </c>
      <c r="G220" s="25" t="s">
        <v>4063</v>
      </c>
      <c r="H220" s="4"/>
      <c r="I220" s="25" t="s">
        <v>4064</v>
      </c>
      <c r="J220" s="57" t="str">
        <f>HYPERLINK("http://amsat-uk.org/2014/06/26/artsat1invader-cubesat-cosmic-poem/","http://amsat-uk.org/2014/06/26/artsat1invader-cubesat-cosmic-poem/")</f>
        <v>http://amsat-uk.org/2014/06/26/artsat1invader-cubesat-cosmic-poem/</v>
      </c>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25" t="s">
        <v>4065</v>
      </c>
      <c r="B221" s="25" t="s">
        <v>4066</v>
      </c>
      <c r="C221" s="25" t="s">
        <v>4067</v>
      </c>
      <c r="D221" s="38" t="s">
        <v>4068</v>
      </c>
      <c r="E221" s="39">
        <v>41671</v>
      </c>
      <c r="F221" s="25" t="s">
        <v>4069</v>
      </c>
      <c r="G221" s="25" t="s">
        <v>4070</v>
      </c>
      <c r="H221" s="4"/>
      <c r="I221" s="25" t="s">
        <v>4071</v>
      </c>
      <c r="J221" s="57" t="str">
        <f>HYPERLINK("http://space.skyrocket.de/doc_sdat/ift-1.htm","http://space.skyrocket.de/doc_sdat/ift-1.htm")</f>
        <v>http://space.skyrocket.de/doc_sdat/ift-1.htm</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25" t="s">
        <v>4072</v>
      </c>
      <c r="B222" s="25" t="s">
        <v>4073</v>
      </c>
      <c r="C222" s="25" t="s">
        <v>4074</v>
      </c>
      <c r="D222" s="38" t="s">
        <v>4075</v>
      </c>
      <c r="E222" s="39">
        <v>41688</v>
      </c>
      <c r="F222" s="25" t="s">
        <v>4076</v>
      </c>
      <c r="G222" s="25" t="s">
        <v>4077</v>
      </c>
      <c r="H222" s="4"/>
      <c r="I222" s="25" t="s">
        <v>4078</v>
      </c>
      <c r="J222" s="57" t="str">
        <f>HYPERLINK("http://space.skyrocket.de/doc_sdat/lituanicasat-1.htm","http://space.skyrocket.de/doc_sdat/lituanicasat-1.htm")</f>
        <v>http://space.skyrocket.de/doc_sdat/lituanicasat-1.htm</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25" t="s">
        <v>4079</v>
      </c>
      <c r="B223" s="25" t="s">
        <v>4080</v>
      </c>
      <c r="C223" s="25" t="s">
        <v>4081</v>
      </c>
      <c r="D223" s="38" t="s">
        <v>4082</v>
      </c>
      <c r="E223" s="39">
        <v>41688</v>
      </c>
      <c r="F223" s="25" t="s">
        <v>4083</v>
      </c>
      <c r="G223" s="25" t="s">
        <v>4084</v>
      </c>
      <c r="H223" s="4"/>
      <c r="I223" s="25" t="s">
        <v>4085</v>
      </c>
      <c r="J223" s="57" t="str">
        <f>HYPERLINK("http://www.litsat1.eu/en/","http://www.litsat1.eu/en/")</f>
        <v>http://www.litsat1.eu/en/</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25" t="s">
        <v>4086</v>
      </c>
      <c r="B224" s="25" t="s">
        <v>4087</v>
      </c>
      <c r="C224" s="25" t="s">
        <v>4088</v>
      </c>
      <c r="D224" s="38" t="s">
        <v>4089</v>
      </c>
      <c r="E224" s="39">
        <v>41688</v>
      </c>
      <c r="F224" s="25" t="s">
        <v>4090</v>
      </c>
      <c r="G224" s="25" t="s">
        <v>4091</v>
      </c>
      <c r="H224" s="4"/>
      <c r="I224" s="25" t="s">
        <v>4092</v>
      </c>
      <c r="J224" s="57" t="str">
        <f>HYPERLINK("http://space.skyrocket.de/doc_sdat/uapsat-1.htm","http://space.skyrocket.de/doc_sdat/uapsat-1.htm")</f>
        <v>http://space.skyrocket.de/doc_sdat/uapsat-1.htm</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44" t="s">
        <v>4093</v>
      </c>
      <c r="B225" s="44" t="s">
        <v>4094</v>
      </c>
      <c r="C225" s="44" t="s">
        <v>4095</v>
      </c>
      <c r="D225" s="44" t="s">
        <v>4096</v>
      </c>
      <c r="E225" s="46">
        <v>41809</v>
      </c>
      <c r="F225" s="44" t="s">
        <v>4097</v>
      </c>
      <c r="G225" s="44" t="s">
        <v>4098</v>
      </c>
      <c r="H225" s="30"/>
      <c r="I225" s="44" t="s">
        <v>4099</v>
      </c>
      <c r="J225" s="47" t="s">
        <v>4100</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44" t="s">
        <v>4101</v>
      </c>
      <c r="B226" s="44" t="s">
        <v>4102</v>
      </c>
      <c r="C226" s="44" t="s">
        <v>4103</v>
      </c>
      <c r="D226" s="44" t="s">
        <v>4104</v>
      </c>
      <c r="E226" s="46">
        <v>41809</v>
      </c>
      <c r="F226" s="44" t="s">
        <v>4105</v>
      </c>
      <c r="G226" s="44" t="s">
        <v>4106</v>
      </c>
      <c r="H226" s="30"/>
      <c r="I226" s="44" t="s">
        <v>4107</v>
      </c>
      <c r="J226" s="47" t="s">
        <v>4108</v>
      </c>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44" t="s">
        <v>4109</v>
      </c>
      <c r="B227" s="44" t="s">
        <v>4110</v>
      </c>
      <c r="C227" s="44" t="s">
        <v>4111</v>
      </c>
      <c r="D227" s="44" t="s">
        <v>4112</v>
      </c>
      <c r="E227" s="46">
        <v>41809</v>
      </c>
      <c r="F227" s="44" t="s">
        <v>4113</v>
      </c>
      <c r="G227" s="44" t="s">
        <v>4114</v>
      </c>
      <c r="H227" s="30"/>
      <c r="I227" s="44" t="s">
        <v>4115</v>
      </c>
      <c r="J227" s="59"/>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4116</v>
      </c>
      <c r="B228" s="35" t="s">
        <v>4117</v>
      </c>
      <c r="C228" s="35" t="s">
        <v>4118</v>
      </c>
      <c r="D228" s="52" t="s">
        <v>4119</v>
      </c>
      <c r="E228" s="52" t="s">
        <v>4120</v>
      </c>
      <c r="F228" s="35"/>
      <c r="G228" s="35" t="s">
        <v>4121</v>
      </c>
      <c r="H228" s="35" t="s">
        <v>4122</v>
      </c>
      <c r="I228" s="35"/>
      <c r="J228" s="37" t="s">
        <v>4123</v>
      </c>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8" t="s">
        <v>4124</v>
      </c>
      <c r="B229" s="38" t="s">
        <v>4125</v>
      </c>
      <c r="C229" s="38" t="s">
        <v>4126</v>
      </c>
      <c r="D229" s="39"/>
      <c r="E229" s="39">
        <v>39663</v>
      </c>
      <c r="F229" s="38" t="s">
        <v>4127</v>
      </c>
      <c r="G229" s="38" t="s">
        <v>4128</v>
      </c>
      <c r="H229" s="4"/>
      <c r="I229" s="25"/>
      <c r="J229" s="40"/>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8" t="s">
        <v>4129</v>
      </c>
      <c r="B230" s="38" t="s">
        <v>4130</v>
      </c>
      <c r="C230" s="38" t="s">
        <v>4131</v>
      </c>
      <c r="D230" s="39"/>
      <c r="E230" s="39">
        <v>39663</v>
      </c>
      <c r="F230" s="38" t="s">
        <v>4132</v>
      </c>
      <c r="G230" s="38" t="s">
        <v>4133</v>
      </c>
      <c r="H230" s="4"/>
      <c r="I230" s="25"/>
      <c r="J230" s="40"/>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44" t="s">
        <v>4134</v>
      </c>
      <c r="B231" s="44" t="s">
        <v>4135</v>
      </c>
      <c r="C231" s="44" t="s">
        <v>4136</v>
      </c>
      <c r="D231" s="35"/>
      <c r="E231" s="41">
        <v>39952</v>
      </c>
      <c r="F231" s="35" t="s">
        <v>4137</v>
      </c>
      <c r="G231" s="35" t="s">
        <v>4138</v>
      </c>
      <c r="H231" s="44"/>
      <c r="I231" s="44"/>
      <c r="J231" s="45"/>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8" t="s">
        <v>4139</v>
      </c>
      <c r="B232" s="38" t="s">
        <v>4140</v>
      </c>
      <c r="C232" s="38"/>
      <c r="D232" s="39"/>
      <c r="E232" s="39">
        <v>40371</v>
      </c>
      <c r="F232" s="38" t="s">
        <v>4141</v>
      </c>
      <c r="G232" s="38" t="s">
        <v>4142</v>
      </c>
      <c r="H232" s="4"/>
      <c r="I232" s="38" t="s">
        <v>4143</v>
      </c>
      <c r="J232" s="40"/>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4144</v>
      </c>
      <c r="B233" s="35" t="s">
        <v>4145</v>
      </c>
      <c r="C233" s="35"/>
      <c r="D233" s="41"/>
      <c r="E233" s="41">
        <v>40501</v>
      </c>
      <c r="F233" s="35" t="s">
        <v>4146</v>
      </c>
      <c r="G233" s="35" t="s">
        <v>4147</v>
      </c>
      <c r="H233" s="35"/>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4148</v>
      </c>
      <c r="B234" s="35" t="s">
        <v>4149</v>
      </c>
      <c r="C234" s="35"/>
      <c r="D234" s="41"/>
      <c r="E234" s="41">
        <v>40501</v>
      </c>
      <c r="F234" s="35" t="s">
        <v>4150</v>
      </c>
      <c r="G234" s="35" t="s">
        <v>4151</v>
      </c>
      <c r="H234" s="35"/>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4152</v>
      </c>
      <c r="B235" s="35" t="s">
        <v>4153</v>
      </c>
      <c r="C235" s="35" t="s">
        <v>4154</v>
      </c>
      <c r="D235" s="41"/>
      <c r="E235" s="41">
        <v>40520</v>
      </c>
      <c r="F235" s="35" t="s">
        <v>4155</v>
      </c>
      <c r="G235" s="35" t="s">
        <v>4156</v>
      </c>
      <c r="H235" s="35"/>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4157</v>
      </c>
      <c r="B236" s="35" t="s">
        <v>4158</v>
      </c>
      <c r="C236" s="35" t="s">
        <v>4159</v>
      </c>
      <c r="D236" s="41"/>
      <c r="E236" s="41">
        <v>40520</v>
      </c>
      <c r="F236" s="35" t="s">
        <v>4160</v>
      </c>
      <c r="G236" s="35" t="s">
        <v>4161</v>
      </c>
      <c r="H236" s="35"/>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4162</v>
      </c>
      <c r="B237" s="35" t="s">
        <v>4163</v>
      </c>
      <c r="C237" s="35"/>
      <c r="D237" s="41"/>
      <c r="E237" s="41">
        <v>40520</v>
      </c>
      <c r="F237" s="35" t="s">
        <v>4164</v>
      </c>
      <c r="G237" s="35" t="s">
        <v>4165</v>
      </c>
      <c r="H237" s="35"/>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4166</v>
      </c>
      <c r="B238" s="35" t="s">
        <v>4167</v>
      </c>
      <c r="C238" s="35"/>
      <c r="D238" s="41"/>
      <c r="E238" s="41">
        <v>40520</v>
      </c>
      <c r="F238" s="35" t="s">
        <v>4168</v>
      </c>
      <c r="G238" s="35" t="s">
        <v>4169</v>
      </c>
      <c r="H238" s="35"/>
      <c r="I238" s="35"/>
      <c r="J238" s="36"/>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25" t="s">
        <v>4170</v>
      </c>
      <c r="B239" s="25" t="s">
        <v>4171</v>
      </c>
      <c r="C239" s="25" t="s">
        <v>4172</v>
      </c>
      <c r="D239" s="39"/>
      <c r="E239" s="39">
        <v>40951</v>
      </c>
      <c r="F239" s="25" t="s">
        <v>4173</v>
      </c>
      <c r="G239" s="25" t="s">
        <v>4174</v>
      </c>
      <c r="H239" s="4"/>
      <c r="I239" s="25" t="s">
        <v>4175</v>
      </c>
      <c r="J239" s="57" t="str">
        <f>HYPERLINK("https://directory.eoportal.org/web/eoportal/satellite-missions/r/robusta","https://directory.eoportal.org/web/eoportal/satellite-missions/r/robusta")</f>
        <v>https://directory.eoportal.org/web/eoportal/satellite-missions/r/robusta</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4176</v>
      </c>
      <c r="B240" s="30"/>
      <c r="C240" s="30"/>
      <c r="D240" s="46"/>
      <c r="E240" s="46">
        <v>41809</v>
      </c>
      <c r="F240" s="44" t="s">
        <v>4177</v>
      </c>
      <c r="G240" s="44" t="s">
        <v>4178</v>
      </c>
      <c r="H240" s="30"/>
      <c r="I240" s="44" t="s">
        <v>4179</v>
      </c>
      <c r="J240" s="59"/>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4180</v>
      </c>
      <c r="B241" s="30"/>
      <c r="C241" s="30"/>
      <c r="D241" s="46"/>
      <c r="E241" s="46">
        <v>41809</v>
      </c>
      <c r="F241" s="44" t="s">
        <v>4181</v>
      </c>
      <c r="G241" s="44" t="s">
        <v>4182</v>
      </c>
      <c r="H241" s="30"/>
      <c r="I241" s="44" t="s">
        <v>4183</v>
      </c>
      <c r="J241" s="59"/>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44" t="s">
        <v>4184</v>
      </c>
      <c r="B242" s="30"/>
      <c r="C242" s="30"/>
      <c r="D242" s="46"/>
      <c r="E242" s="46">
        <v>41809</v>
      </c>
      <c r="F242" s="44" t="s">
        <v>4185</v>
      </c>
      <c r="G242" s="44" t="s">
        <v>4186</v>
      </c>
      <c r="H242" s="30"/>
      <c r="I242" s="44" t="s">
        <v>4187</v>
      </c>
      <c r="J242" s="59"/>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44" t="s">
        <v>4188</v>
      </c>
      <c r="B243" s="30"/>
      <c r="C243" s="30"/>
      <c r="D243" s="46"/>
      <c r="E243" s="46">
        <v>41809</v>
      </c>
      <c r="F243" s="44" t="s">
        <v>4189</v>
      </c>
      <c r="G243" s="44" t="s">
        <v>4190</v>
      </c>
      <c r="H243" s="30"/>
      <c r="I243" s="44" t="s">
        <v>4191</v>
      </c>
      <c r="J243" s="59"/>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44" t="s">
        <v>4192</v>
      </c>
      <c r="B244" s="30"/>
      <c r="C244" s="30"/>
      <c r="D244" s="46"/>
      <c r="E244" s="46">
        <v>41809</v>
      </c>
      <c r="F244" s="44" t="s">
        <v>4193</v>
      </c>
      <c r="G244" s="44" t="s">
        <v>4194</v>
      </c>
      <c r="H244" s="30"/>
      <c r="I244" s="44" t="s">
        <v>4195</v>
      </c>
      <c r="J244" s="59"/>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44" t="s">
        <v>4196</v>
      </c>
      <c r="B245" s="30"/>
      <c r="C245" s="30"/>
      <c r="D245" s="46"/>
      <c r="E245" s="46">
        <v>41809</v>
      </c>
      <c r="F245" s="44" t="s">
        <v>4197</v>
      </c>
      <c r="G245" s="44" t="s">
        <v>4198</v>
      </c>
      <c r="H245" s="30"/>
      <c r="I245" s="44" t="s">
        <v>4199</v>
      </c>
      <c r="J245" s="59"/>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44" t="s">
        <v>4200</v>
      </c>
      <c r="B246" s="30"/>
      <c r="C246" s="30"/>
      <c r="D246" s="46"/>
      <c r="E246" s="46">
        <v>41809</v>
      </c>
      <c r="F246" s="44" t="s">
        <v>4201</v>
      </c>
      <c r="G246" s="44" t="s">
        <v>4202</v>
      </c>
      <c r="H246" s="30"/>
      <c r="I246" s="44" t="s">
        <v>4203</v>
      </c>
      <c r="J246" s="59"/>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44" t="s">
        <v>4204</v>
      </c>
      <c r="B247" s="30"/>
      <c r="C247" s="30"/>
      <c r="D247" s="46"/>
      <c r="E247" s="46">
        <v>41809</v>
      </c>
      <c r="F247" s="44" t="s">
        <v>4205</v>
      </c>
      <c r="G247" s="44" t="s">
        <v>4206</v>
      </c>
      <c r="H247" s="30"/>
      <c r="I247" s="44" t="s">
        <v>4207</v>
      </c>
      <c r="J247" s="59"/>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44" t="s">
        <v>4208</v>
      </c>
      <c r="B248" s="30"/>
      <c r="C248" s="30"/>
      <c r="D248" s="46"/>
      <c r="E248" s="46">
        <v>41809</v>
      </c>
      <c r="F248" s="44" t="s">
        <v>4209</v>
      </c>
      <c r="G248" s="44" t="s">
        <v>4210</v>
      </c>
      <c r="H248" s="30"/>
      <c r="I248" s="44" t="s">
        <v>4211</v>
      </c>
      <c r="J248" s="59"/>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44" t="s">
        <v>4212</v>
      </c>
      <c r="B249" s="30"/>
      <c r="C249" s="30"/>
      <c r="D249" s="46"/>
      <c r="E249" s="46">
        <v>41809</v>
      </c>
      <c r="F249" s="44" t="s">
        <v>4213</v>
      </c>
      <c r="G249" s="44" t="s">
        <v>4214</v>
      </c>
      <c r="H249" s="30"/>
      <c r="I249" s="44" t="s">
        <v>4215</v>
      </c>
      <c r="J249" s="59"/>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44" t="s">
        <v>4216</v>
      </c>
      <c r="B250" s="30"/>
      <c r="C250" s="30"/>
      <c r="D250" s="46"/>
      <c r="E250" s="46">
        <v>41809</v>
      </c>
      <c r="F250" s="44" t="s">
        <v>4217</v>
      </c>
      <c r="G250" s="44" t="s">
        <v>4218</v>
      </c>
      <c r="H250" s="30"/>
      <c r="I250" s="44" t="s">
        <v>4219</v>
      </c>
      <c r="J250" s="59"/>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44" t="s">
        <v>4220</v>
      </c>
      <c r="B251" s="30"/>
      <c r="C251" s="30"/>
      <c r="D251" s="46"/>
      <c r="E251" s="46">
        <v>41809</v>
      </c>
      <c r="F251" s="44" t="s">
        <v>4221</v>
      </c>
      <c r="G251" s="44" t="s">
        <v>4222</v>
      </c>
      <c r="H251" s="30"/>
      <c r="I251" s="44" t="s">
        <v>4223</v>
      </c>
      <c r="J251" s="59"/>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44" t="s">
        <v>4224</v>
      </c>
      <c r="B252" s="30"/>
      <c r="C252" s="30"/>
      <c r="D252" s="46"/>
      <c r="E252" s="46">
        <v>41809</v>
      </c>
      <c r="F252" s="44" t="s">
        <v>4225</v>
      </c>
      <c r="G252" s="44" t="s">
        <v>4226</v>
      </c>
      <c r="H252" s="30"/>
      <c r="I252" s="44" t="s">
        <v>4227</v>
      </c>
      <c r="J252" s="59"/>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44" t="s">
        <v>4228</v>
      </c>
      <c r="B253" s="30"/>
      <c r="C253" s="30"/>
      <c r="D253" s="46"/>
      <c r="E253" s="46">
        <v>41809</v>
      </c>
      <c r="F253" s="44" t="s">
        <v>4229</v>
      </c>
      <c r="G253" s="44" t="s">
        <v>4230</v>
      </c>
      <c r="H253" s="30"/>
      <c r="I253" s="44" t="s">
        <v>4231</v>
      </c>
      <c r="J253" s="59"/>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44" t="s">
        <v>4232</v>
      </c>
      <c r="B254" s="30"/>
      <c r="C254" s="30"/>
      <c r="D254" s="46"/>
      <c r="E254" s="46">
        <v>41809</v>
      </c>
      <c r="F254" s="44" t="s">
        <v>4233</v>
      </c>
      <c r="G254" s="44" t="s">
        <v>4234</v>
      </c>
      <c r="H254" s="30"/>
      <c r="I254" s="44" t="s">
        <v>4235</v>
      </c>
      <c r="J254" s="59"/>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44" t="s">
        <v>4236</v>
      </c>
      <c r="B255" s="30"/>
      <c r="C255" s="30"/>
      <c r="D255" s="46"/>
      <c r="E255" s="46">
        <v>41809</v>
      </c>
      <c r="F255" s="44" t="s">
        <v>4237</v>
      </c>
      <c r="G255" s="44" t="s">
        <v>4238</v>
      </c>
      <c r="H255" s="30"/>
      <c r="I255" s="44" t="s">
        <v>4239</v>
      </c>
      <c r="J255" s="59"/>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44" t="s">
        <v>4240</v>
      </c>
      <c r="B256" s="30"/>
      <c r="C256" s="30"/>
      <c r="D256" s="46"/>
      <c r="E256" s="46">
        <v>41809</v>
      </c>
      <c r="F256" s="44" t="s">
        <v>4241</v>
      </c>
      <c r="G256" s="44" t="s">
        <v>4242</v>
      </c>
      <c r="H256" s="30"/>
      <c r="I256" s="44" t="s">
        <v>4243</v>
      </c>
      <c r="J256" s="59"/>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44" t="s">
        <v>4244</v>
      </c>
      <c r="B257" s="30"/>
      <c r="C257" s="30"/>
      <c r="D257" s="46"/>
      <c r="E257" s="46">
        <v>41809</v>
      </c>
      <c r="F257" s="44" t="s">
        <v>4245</v>
      </c>
      <c r="G257" s="44" t="s">
        <v>4246</v>
      </c>
      <c r="H257" s="30"/>
      <c r="I257" s="44" t="s">
        <v>4247</v>
      </c>
      <c r="J257" s="59"/>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44" t="s">
        <v>4248</v>
      </c>
      <c r="B258" s="30"/>
      <c r="C258" s="30"/>
      <c r="D258" s="46"/>
      <c r="E258" s="46">
        <v>41809</v>
      </c>
      <c r="F258" s="44" t="s">
        <v>4249</v>
      </c>
      <c r="G258" s="44" t="s">
        <v>4250</v>
      </c>
      <c r="H258" s="30"/>
      <c r="I258" s="44" t="s">
        <v>4251</v>
      </c>
      <c r="J258" s="59"/>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44" t="s">
        <v>4252</v>
      </c>
      <c r="B259" s="30"/>
      <c r="C259" s="30"/>
      <c r="D259" s="46"/>
      <c r="E259" s="46">
        <v>41809</v>
      </c>
      <c r="F259" s="44" t="s">
        <v>4253</v>
      </c>
      <c r="G259" s="44" t="s">
        <v>4254</v>
      </c>
      <c r="H259" s="30"/>
      <c r="I259" s="44" t="s">
        <v>4255</v>
      </c>
      <c r="J259" s="59"/>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44" t="s">
        <v>4256</v>
      </c>
      <c r="B260" s="30"/>
      <c r="C260" s="30"/>
      <c r="D260" s="46"/>
      <c r="E260" s="46">
        <v>41809</v>
      </c>
      <c r="F260" s="44" t="s">
        <v>4257</v>
      </c>
      <c r="G260" s="44" t="s">
        <v>4258</v>
      </c>
      <c r="H260" s="30"/>
      <c r="I260" s="44" t="s">
        <v>4259</v>
      </c>
      <c r="J260" s="59"/>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44" t="s">
        <v>4260</v>
      </c>
      <c r="B261" s="30"/>
      <c r="C261" s="30"/>
      <c r="D261" s="46"/>
      <c r="E261" s="46">
        <v>41809</v>
      </c>
      <c r="F261" s="44" t="s">
        <v>4261</v>
      </c>
      <c r="G261" s="44" t="s">
        <v>4262</v>
      </c>
      <c r="H261" s="30"/>
      <c r="I261" s="44" t="s">
        <v>4263</v>
      </c>
      <c r="J261" s="59"/>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44" t="s">
        <v>4264</v>
      </c>
      <c r="B262" s="30"/>
      <c r="C262" s="30"/>
      <c r="D262" s="46"/>
      <c r="E262" s="46">
        <v>41809</v>
      </c>
      <c r="F262" s="44" t="s">
        <v>4265</v>
      </c>
      <c r="G262" s="44" t="s">
        <v>4266</v>
      </c>
      <c r="H262" s="30"/>
      <c r="I262" s="44" t="s">
        <v>4267</v>
      </c>
      <c r="J262" s="59"/>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hyperlinks>
    <hyperlink ref="J3" r:id="rId1"/>
    <hyperlink ref="J4" r:id="rId2"/>
    <hyperlink ref="J6" r:id="rId3"/>
    <hyperlink ref="J8" r:id="rId4"/>
    <hyperlink ref="J9" r:id="rId5"/>
    <hyperlink ref="J21" r:id="rId6"/>
    <hyperlink ref="J22" r:id="rId7"/>
    <hyperlink ref="J26" r:id="rId8"/>
    <hyperlink ref="J29" r:id="rId9"/>
    <hyperlink ref="J30" r:id="rId10"/>
    <hyperlink ref="J31" r:id="rId11"/>
    <hyperlink ref="J34" r:id="rId12"/>
    <hyperlink ref="J35" r:id="rId13"/>
    <hyperlink ref="J36" r:id="rId14"/>
    <hyperlink ref="J37" r:id="rId15"/>
    <hyperlink ref="J38" r:id="rId16"/>
    <hyperlink ref="J39" r:id="rId17"/>
    <hyperlink ref="J40" r:id="rId18"/>
    <hyperlink ref="J41" r:id="rId19"/>
    <hyperlink ref="J42" r:id="rId20" location="!aubiesat-1/czig"/>
    <hyperlink ref="J43" r:id="rId21"/>
    <hyperlink ref="J44" r:id="rId22"/>
    <hyperlink ref="J45" r:id="rId23"/>
    <hyperlink ref="J46" r:id="rId24"/>
    <hyperlink ref="J47" r:id="rId25"/>
    <hyperlink ref="J48" r:id="rId26"/>
    <hyperlink ref="J49" r:id="rId27"/>
    <hyperlink ref="J50" r:id="rId28"/>
    <hyperlink ref="J51" r:id="rId29"/>
    <hyperlink ref="J52" r:id="rId30"/>
    <hyperlink ref="J53" r:id="rId31"/>
    <hyperlink ref="J54" r:id="rId32"/>
    <hyperlink ref="J55" r:id="rId33"/>
    <hyperlink ref="J56" r:id="rId34"/>
    <hyperlink ref="J57" r:id="rId35"/>
    <hyperlink ref="J58" r:id="rId36"/>
    <hyperlink ref="J59" r:id="rId37"/>
    <hyperlink ref="J60" r:id="rId38"/>
    <hyperlink ref="J61" r:id="rId39"/>
    <hyperlink ref="J62" r:id="rId40"/>
    <hyperlink ref="J63" r:id="rId41"/>
    <hyperlink ref="J64" r:id="rId42"/>
    <hyperlink ref="J65" r:id="rId43"/>
    <hyperlink ref="J66" r:id="rId44"/>
    <hyperlink ref="J67" r:id="rId45"/>
    <hyperlink ref="J68" r:id="rId46"/>
    <hyperlink ref="J69" r:id="rId47"/>
    <hyperlink ref="J70" r:id="rId48"/>
    <hyperlink ref="J71" r:id="rId49"/>
    <hyperlink ref="J72" r:id="rId50"/>
    <hyperlink ref="J73" r:id="rId51"/>
    <hyperlink ref="J74" r:id="rId52"/>
    <hyperlink ref="J75" r:id="rId53"/>
    <hyperlink ref="J76" r:id="rId54"/>
    <hyperlink ref="J77" r:id="rId55"/>
    <hyperlink ref="J78" r:id="rId56"/>
    <hyperlink ref="J79" r:id="rId57"/>
    <hyperlink ref="J81" r:id="rId58"/>
    <hyperlink ref="J82" r:id="rId59"/>
    <hyperlink ref="J83" r:id="rId60"/>
    <hyperlink ref="J84" r:id="rId61" location=".U9aNNLFBryA"/>
    <hyperlink ref="J85" r:id="rId62"/>
    <hyperlink ref="J86" r:id="rId63"/>
    <hyperlink ref="J87" r:id="rId64"/>
    <hyperlink ref="J88" r:id="rId65"/>
    <hyperlink ref="J90" r:id="rId66"/>
    <hyperlink ref="J91" r:id="rId67"/>
    <hyperlink ref="J93" r:id="rId68"/>
    <hyperlink ref="J94" r:id="rId69"/>
    <hyperlink ref="J95" r:id="rId70"/>
    <hyperlink ref="J96" r:id="rId71"/>
    <hyperlink ref="J97" r:id="rId72"/>
    <hyperlink ref="J98" r:id="rId73"/>
    <hyperlink ref="J99" r:id="rId74"/>
    <hyperlink ref="J100" r:id="rId75"/>
    <hyperlink ref="J101" r:id="rId76"/>
    <hyperlink ref="J102" r:id="rId77"/>
    <hyperlink ref="J103" r:id="rId78"/>
    <hyperlink ref="J104" r:id="rId79"/>
    <hyperlink ref="J105" r:id="rId80"/>
    <hyperlink ref="J106" r:id="rId81"/>
    <hyperlink ref="J107" r:id="rId82"/>
    <hyperlink ref="J109" r:id="rId83"/>
    <hyperlink ref="J111" r:id="rId84"/>
    <hyperlink ref="J112" r:id="rId85"/>
    <hyperlink ref="J113" r:id="rId86"/>
    <hyperlink ref="J114" r:id="rId87"/>
    <hyperlink ref="J115" r:id="rId88"/>
    <hyperlink ref="J116" r:id="rId89"/>
    <hyperlink ref="J117" r:id="rId90"/>
    <hyperlink ref="J118" r:id="rId91"/>
    <hyperlink ref="J120" r:id="rId92"/>
    <hyperlink ref="J122" r:id="rId93"/>
    <hyperlink ref="J123" r:id="rId94"/>
    <hyperlink ref="J124" r:id="rId95"/>
    <hyperlink ref="J125" r:id="rId96" location=".U9k1FrEl_gI"/>
    <hyperlink ref="J126" r:id="rId97"/>
    <hyperlink ref="J139" r:id="rId98"/>
    <hyperlink ref="J140" r:id="rId99"/>
    <hyperlink ref="J141" r:id="rId100"/>
    <hyperlink ref="J142" r:id="rId101"/>
    <hyperlink ref="J145" r:id="rId102"/>
    <hyperlink ref="J146" r:id="rId103"/>
    <hyperlink ref="J147" r:id="rId104"/>
    <hyperlink ref="J149" r:id="rId105"/>
    <hyperlink ref="J150" r:id="rId106"/>
    <hyperlink ref="J151" r:id="rId107"/>
    <hyperlink ref="J152" r:id="rId108"/>
    <hyperlink ref="J155" r:id="rId109"/>
    <hyperlink ref="J156" r:id="rId110"/>
    <hyperlink ref="J157" r:id="rId111"/>
    <hyperlink ref="J158" r:id="rId112"/>
    <hyperlink ref="J159" r:id="rId113"/>
    <hyperlink ref="J164" r:id="rId114"/>
    <hyperlink ref="J165" r:id="rId115" display="http://dtusat1.dtusat.dtu.dk/"/>
    <hyperlink ref="J166" r:id="rId116" display="http://lss.mes.titech.ac.jp/ssp/cubesat/index_e.html"/>
    <hyperlink ref="J167" r:id="rId117" display="http://www.space.aau.dk/cubesat/"/>
    <hyperlink ref="J168" r:id="rId118" display="http://space.skyrocket.de/doc_sdat/xi-4.htm"/>
    <hyperlink ref="J169" r:id="rId119" display="http://space.skyrocket.de/doc_sdat/canx-1.htm"/>
    <hyperlink ref="J170" r:id="rId120" display="https://directory.eoportal.org/web/eoportal/satellite-missions/c-missions/cubesat-launch-2"/>
    <hyperlink ref="J172" r:id="rId121" display="https://directory.eoportal.org/web/eoportal/satellite-missions/u/uwe-1"/>
    <hyperlink ref="J173" r:id="rId122" display="http://ijass.org/On_line/admin/files/3-1-7.pdf"/>
    <hyperlink ref="J174" r:id="rId123" display="http://cubesat.aero.cst.nihon-u.ac.jp/english/main_e.html"/>
    <hyperlink ref="J175" r:id="rId124" display="https://directory.eoportal.org/web/eoportal/satellite-missions/h/hit-sat"/>
    <hyperlink ref="J177" r:id="rId125" display="http://www.space.aau.dk/aausatii/eng/"/>
    <hyperlink ref="J178" r:id="rId126" display="http://www.raumfahrt.fh-aachen.de/compass-1/home.htm"/>
    <hyperlink ref="J179" r:id="rId127" display="https://directory.eoportal.org/web/eoportal/satellite-missions/s/seeds-2"/>
    <hyperlink ref="J180" r:id="rId128" display="http://www.delfispace.nl/"/>
    <hyperlink ref="J182" r:id="rId129" display="https://directory.eoportal.org/web/eoportal/satellite-missions/c-missions/canx-2"/>
    <hyperlink ref="J184" r:id="rId130" display="http://swisscube.epfl.ch/"/>
    <hyperlink ref="J185" r:id="rId131" display="https://directory.eoportal.org/web/eoportal/satellite-missions/i/itupsat-1"/>
    <hyperlink ref="J186" r:id="rId132" display="http://space.skyrocket.de/doc_sdat/beesat.htm"/>
    <hyperlink ref="J188" r:id="rId133" display="http://space.skyrocket.de/doc_sdat/ksat.htm"/>
    <hyperlink ref="J189" r:id="rId134" display="http://space.skyrocket.de/doc_sdat/negaistar.htm"/>
    <hyperlink ref="J190" r:id="rId135" display="http://space.skyrocket.de/doc_sdat/wasedasat-2.htm"/>
    <hyperlink ref="J191" r:id="rId136" display="http://www.spacelab.dti.supsi.ch/tiSat1.html"/>
    <hyperlink ref="J192" r:id="rId137" display="http://cubesat.bme.hu/en/"/>
    <hyperlink ref="J193" r:id="rId138" display="https://directory.eoportal.org/web/eoportal/satellite-missions/e/e-star"/>
    <hyperlink ref="J194" r:id="rId139" display="http://www.goliat.ro/"/>
    <hyperlink ref="J195" r:id="rId140" display="https://directory.eoportal.org/web/eoportal/satellite-missions/u/unicubesat-gg"/>
    <hyperlink ref="J196" r:id="rId141" display="https://directory.eoportal.org/web/eoportal/satellite-missions/v-w-x-y-z/xatcobeo"/>
    <hyperlink ref="J197" r:id="rId142" display="http://pw-sat.pl/en/"/>
    <hyperlink ref="J198" r:id="rId143"/>
    <hyperlink ref="J199" r:id="rId144" display="https://directory.eoportal.org/web/eoportal/satellite-missions/f/fitsat-1"/>
    <hyperlink ref="J200" r:id="rId145" display="https://directory.eoportal.org/web/eoportal/satellite-missions/r/raiko"/>
    <hyperlink ref="J201" r:id="rId146" display="http://www.space.aau.dk/aausat3/"/>
    <hyperlink ref="J202" r:id="rId147" display="http://www.sstl.co.uk/Missions/STRaND-1--Launched-2013"/>
    <hyperlink ref="J203" r:id="rId148" display="https://directory.eoportal.org/web/eoportal/satellite-missions/b/beesat-2-3"/>
    <hyperlink ref="J204" r:id="rId149" display="https://directory.eoportal.org/web/eoportal/satellite-missions/b/beesat-2-3"/>
    <hyperlink ref="J205" r:id="rId150" display="https://directory.eoportal.org/web/eoportal/satellite-missions/s/somp"/>
    <hyperlink ref="J206" r:id="rId151" display="https://directory.eoportal.org/web/eoportal/satellite-missions/t/turksat-3usat"/>
    <hyperlink ref="J207" r:id="rId152" display="http://www.estcube.eu/en/home"/>
    <hyperlink ref="J208" r:id="rId153" display="https://directory.eoportal.org/web/eoportal/satellite-missions/p/pico-dragon"/>
    <hyperlink ref="J209" r:id="rId154" display="http://funcube.org.uk/"/>
    <hyperlink ref="J211" r:id="rId155" display="https://directory.eoportal.org/web/eoportal/satellite-missions/v-w-x-y-z/velox-pii"/>
    <hyperlink ref="J212" r:id="rId156" display="http://space.skyrocket.de/doc_sdat/hincube.htm"/>
    <hyperlink ref="J213" r:id="rId157" display="http://space.skyrocket.de/doc_sdat/pucp-sat-1.htm"/>
    <hyperlink ref="J214" r:id="rId158" display="http://www.delfispace.nl/index.php/delfi-n3xt"/>
    <hyperlink ref="J215" r:id="rId159" display="https://www.tum.de/en/studies/studinews/issue-052012/show/article/30451/"/>
    <hyperlink ref="J216" r:id="rId160" display="http://www.humsat.org/"/>
    <hyperlink ref="J217" r:id="rId161" display="https://directory.eoportal.org/web/eoportal/satellite-missions/u/uwe-2"/>
    <hyperlink ref="J218" r:id="rId162" display="http://space.skyrocket.de/doc_sdat/ksat-2.htm"/>
    <hyperlink ref="J219" r:id="rId163" display="https://directory.eoportal.org/web/eoportal/satellite-missions/o/opusat"/>
    <hyperlink ref="J220" r:id="rId164" display="http://amsat-uk.org/2014/06/26/artsat1invader-cubesat-cosmic-poem/"/>
    <hyperlink ref="J221" r:id="rId165" display="http://space.skyrocket.de/doc_sdat/ift-1.htm"/>
    <hyperlink ref="J222" r:id="rId166" display="http://space.skyrocket.de/doc_sdat/lituanicasat-1.htm"/>
    <hyperlink ref="J223" r:id="rId167" display="http://www.litsat1.eu/en/"/>
    <hyperlink ref="J224" r:id="rId168" display="http://space.skyrocket.de/doc_sdat/uapsat-1.htm"/>
    <hyperlink ref="J225" r:id="rId169"/>
    <hyperlink ref="J226" r:id="rId170"/>
    <hyperlink ref="J228" r:id="rId171"/>
    <hyperlink ref="J239"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5"/>
  <sheetViews>
    <sheetView workbookViewId="0">
      <selection activeCell="L13" sqref="L13"/>
    </sheetView>
  </sheetViews>
  <sheetFormatPr defaultRowHeight="12.75" x14ac:dyDescent="0.2"/>
  <cols>
    <col min="1" max="1" width="27.85546875" bestFit="1" customWidth="1"/>
    <col min="2" max="2" width="10.7109375" bestFit="1" customWidth="1"/>
    <col min="3" max="3" width="39.85546875" bestFit="1" customWidth="1"/>
  </cols>
  <sheetData>
    <row r="1" spans="1:8" ht="15" x14ac:dyDescent="0.2">
      <c r="A1" s="82" t="s">
        <v>1045</v>
      </c>
      <c r="B1" s="62">
        <v>2003</v>
      </c>
      <c r="C1" s="62" t="s">
        <v>1055</v>
      </c>
      <c r="H1">
        <f>COUNTA(C1:C55)</f>
        <v>55</v>
      </c>
    </row>
    <row r="2" spans="1:8" ht="15" x14ac:dyDescent="0.2">
      <c r="A2" s="82" t="s">
        <v>1429</v>
      </c>
      <c r="B2" s="64">
        <v>38924</v>
      </c>
      <c r="C2" s="62" t="s">
        <v>1438</v>
      </c>
      <c r="E2" t="s">
        <v>770</v>
      </c>
      <c r="F2">
        <f>COUNTA(C21:C41)</f>
        <v>21</v>
      </c>
      <c r="G2" s="88">
        <f>F2/$H$1</f>
        <v>0.38181818181818183</v>
      </c>
    </row>
    <row r="3" spans="1:8" ht="15" x14ac:dyDescent="0.2">
      <c r="A3" s="82" t="s">
        <v>396</v>
      </c>
      <c r="B3" s="62" t="s">
        <v>375</v>
      </c>
      <c r="C3" s="62" t="s">
        <v>407</v>
      </c>
      <c r="E3" t="s">
        <v>4281</v>
      </c>
      <c r="F3">
        <f>COUNTA(C1,C2,C3,C4,C10,C13,C12,C11,C17,C42)</f>
        <v>10</v>
      </c>
      <c r="G3" s="88">
        <f>F3/$H$1</f>
        <v>0.18181818181818182</v>
      </c>
    </row>
    <row r="4" spans="1:8" ht="15" x14ac:dyDescent="0.2">
      <c r="A4" s="83" t="s">
        <v>1648</v>
      </c>
      <c r="B4" s="72">
        <v>40501</v>
      </c>
      <c r="C4" s="71" t="s">
        <v>1658</v>
      </c>
      <c r="E4" t="s">
        <v>4287</v>
      </c>
      <c r="F4">
        <f>COUNTA(C47:C55)</f>
        <v>9</v>
      </c>
      <c r="G4" s="88">
        <f>F4/$H$1</f>
        <v>0.16363636363636364</v>
      </c>
    </row>
    <row r="5" spans="1:8" ht="15" x14ac:dyDescent="0.2">
      <c r="A5" s="82" t="s">
        <v>257</v>
      </c>
      <c r="B5" s="64">
        <v>41747</v>
      </c>
      <c r="C5" s="62" t="s">
        <v>270</v>
      </c>
      <c r="E5" t="s">
        <v>4282</v>
      </c>
      <c r="F5">
        <f>COUNTA(C5:C9)</f>
        <v>5</v>
      </c>
      <c r="G5" s="88">
        <f>F5/$H$1</f>
        <v>9.0909090909090912E-2</v>
      </c>
    </row>
    <row r="6" spans="1:8" ht="15" x14ac:dyDescent="0.2">
      <c r="A6" s="82" t="s">
        <v>180</v>
      </c>
      <c r="B6" s="62"/>
      <c r="C6" s="62" t="s">
        <v>172</v>
      </c>
      <c r="E6" t="s">
        <v>4283</v>
      </c>
      <c r="F6">
        <f>COUNTA(C14:C16)</f>
        <v>3</v>
      </c>
      <c r="G6" s="88">
        <f>F6/$H$1</f>
        <v>5.4545454545454543E-2</v>
      </c>
    </row>
    <row r="7" spans="1:8" ht="15" x14ac:dyDescent="0.2">
      <c r="A7" s="82" t="s">
        <v>160</v>
      </c>
      <c r="B7" s="64">
        <v>41614</v>
      </c>
      <c r="C7" s="62" t="s">
        <v>172</v>
      </c>
      <c r="E7" t="s">
        <v>4284</v>
      </c>
      <c r="F7">
        <f>COUNTA(C18:C20)</f>
        <v>3</v>
      </c>
      <c r="G7" s="88">
        <f>F7/$H$1</f>
        <v>5.4545454545454543E-2</v>
      </c>
    </row>
    <row r="8" spans="1:8" ht="15" x14ac:dyDescent="0.2">
      <c r="A8" s="82" t="s">
        <v>207</v>
      </c>
      <c r="B8" s="62"/>
      <c r="C8" s="62" t="s">
        <v>172</v>
      </c>
      <c r="E8" t="s">
        <v>4285</v>
      </c>
      <c r="F8">
        <f>COUNTA(C43:C44)</f>
        <v>2</v>
      </c>
      <c r="G8" s="88">
        <f>F8/$H$1</f>
        <v>3.6363636363636362E-2</v>
      </c>
    </row>
    <row r="9" spans="1:8" ht="15" x14ac:dyDescent="0.2">
      <c r="A9" s="82" t="s">
        <v>1243</v>
      </c>
      <c r="B9" s="64">
        <v>41597</v>
      </c>
      <c r="C9" s="70" t="s">
        <v>1253</v>
      </c>
      <c r="E9" t="s">
        <v>4286</v>
      </c>
      <c r="F9">
        <f>COUNTA(C45:C46)</f>
        <v>2</v>
      </c>
      <c r="G9" s="88">
        <f>F9/$H$1</f>
        <v>3.6363636363636362E-2</v>
      </c>
    </row>
    <row r="10" spans="1:8" ht="15" x14ac:dyDescent="0.2">
      <c r="A10" s="85" t="s">
        <v>1761</v>
      </c>
      <c r="B10" s="70"/>
      <c r="C10" s="70" t="s">
        <v>1765</v>
      </c>
      <c r="F10">
        <f>SUM(F2:F9)</f>
        <v>55</v>
      </c>
      <c r="G10" s="88">
        <f>SUM(G2:G9)</f>
        <v>1</v>
      </c>
    </row>
    <row r="11" spans="1:8" ht="15" x14ac:dyDescent="0.2">
      <c r="A11" s="82" t="s">
        <v>521</v>
      </c>
      <c r="B11" s="64">
        <v>40606</v>
      </c>
      <c r="C11" s="62" t="s">
        <v>4271</v>
      </c>
    </row>
    <row r="12" spans="1:8" ht="15" x14ac:dyDescent="0.2">
      <c r="A12" s="82" t="s">
        <v>531</v>
      </c>
      <c r="B12" s="64">
        <v>40844</v>
      </c>
      <c r="C12" s="70" t="s">
        <v>4271</v>
      </c>
    </row>
    <row r="13" spans="1:8" ht="15" x14ac:dyDescent="0.2">
      <c r="A13" s="82" t="s">
        <v>512</v>
      </c>
      <c r="B13" s="64">
        <v>38924</v>
      </c>
      <c r="C13" s="62" t="s">
        <v>4268</v>
      </c>
    </row>
    <row r="14" spans="1:8" ht="15" x14ac:dyDescent="0.2">
      <c r="A14" s="82" t="s">
        <v>646</v>
      </c>
      <c r="B14" s="64">
        <v>41385</v>
      </c>
      <c r="C14" s="62" t="s">
        <v>656</v>
      </c>
    </row>
    <row r="15" spans="1:8" ht="15" x14ac:dyDescent="0.2">
      <c r="A15" s="82" t="s">
        <v>660</v>
      </c>
      <c r="B15" s="64">
        <v>41385</v>
      </c>
      <c r="C15" s="62" t="s">
        <v>656</v>
      </c>
    </row>
    <row r="16" spans="1:8" ht="15" x14ac:dyDescent="0.2">
      <c r="A16" s="82" t="s">
        <v>674</v>
      </c>
      <c r="B16" s="64">
        <v>41385</v>
      </c>
      <c r="C16" s="62" t="s">
        <v>684</v>
      </c>
      <c r="E16" s="89" t="s">
        <v>4280</v>
      </c>
      <c r="F16">
        <f>COUNTA(C21:C31)</f>
        <v>11</v>
      </c>
      <c r="G16" s="88">
        <f>F16/$F$20</f>
        <v>0.52380952380952384</v>
      </c>
    </row>
    <row r="17" spans="1:7" ht="15" x14ac:dyDescent="0.2">
      <c r="A17" s="82" t="s">
        <v>1028</v>
      </c>
      <c r="B17" s="64">
        <v>37802</v>
      </c>
      <c r="C17" s="62" t="s">
        <v>1040</v>
      </c>
      <c r="E17" s="89" t="s">
        <v>4277</v>
      </c>
      <c r="F17">
        <f>COUNTA(C32:C36)</f>
        <v>5</v>
      </c>
      <c r="G17" s="88">
        <f t="shared" ref="G17:G19" si="0">F17/$F$20</f>
        <v>0.23809523809523808</v>
      </c>
    </row>
    <row r="18" spans="1:7" ht="15" x14ac:dyDescent="0.2">
      <c r="A18" s="82" t="s">
        <v>1695</v>
      </c>
      <c r="B18" s="62" t="s">
        <v>343</v>
      </c>
      <c r="C18" s="62" t="s">
        <v>1669</v>
      </c>
      <c r="E18" s="89" t="s">
        <v>745</v>
      </c>
      <c r="F18">
        <f>COUNTA(C37)</f>
        <v>1</v>
      </c>
      <c r="G18" s="88">
        <f t="shared" si="0"/>
        <v>4.7619047619047616E-2</v>
      </c>
    </row>
    <row r="19" spans="1:7" ht="15" x14ac:dyDescent="0.2">
      <c r="A19" s="82" t="s">
        <v>1663</v>
      </c>
      <c r="B19" s="62"/>
      <c r="C19" s="62" t="s">
        <v>1669</v>
      </c>
      <c r="E19" s="89" t="s">
        <v>4279</v>
      </c>
      <c r="F19">
        <f>COUNTA(C38:C41)</f>
        <v>4</v>
      </c>
      <c r="G19" s="88">
        <f t="shared" si="0"/>
        <v>0.19047619047619047</v>
      </c>
    </row>
    <row r="20" spans="1:7" ht="15" x14ac:dyDescent="0.2">
      <c r="A20" s="82" t="s">
        <v>1675</v>
      </c>
      <c r="B20" s="62" t="s">
        <v>375</v>
      </c>
      <c r="C20" s="62" t="s">
        <v>1669</v>
      </c>
      <c r="F20">
        <f>SUM(F16:F19)</f>
        <v>21</v>
      </c>
      <c r="G20" s="88">
        <f>F20/$F$20</f>
        <v>1</v>
      </c>
    </row>
    <row r="21" spans="1:7" ht="15" x14ac:dyDescent="0.2">
      <c r="A21" s="82" t="s">
        <v>1169</v>
      </c>
      <c r="B21" s="64">
        <v>41165</v>
      </c>
      <c r="C21" s="62" t="s">
        <v>4280</v>
      </c>
    </row>
    <row r="22" spans="1:7" ht="15" x14ac:dyDescent="0.2">
      <c r="A22" s="82" t="s">
        <v>73</v>
      </c>
      <c r="B22" s="64">
        <v>38924</v>
      </c>
      <c r="C22" s="62" t="s">
        <v>4280</v>
      </c>
    </row>
    <row r="23" spans="1:7" ht="15" x14ac:dyDescent="0.2">
      <c r="A23" s="82" t="s">
        <v>87</v>
      </c>
      <c r="B23" s="64">
        <v>38924</v>
      </c>
      <c r="C23" s="62" t="s">
        <v>4280</v>
      </c>
    </row>
    <row r="24" spans="1:7" ht="15" x14ac:dyDescent="0.2">
      <c r="A24" s="82" t="s">
        <v>101</v>
      </c>
      <c r="B24" s="64">
        <v>39189</v>
      </c>
      <c r="C24" s="62" t="s">
        <v>4280</v>
      </c>
    </row>
    <row r="25" spans="1:7" ht="15" x14ac:dyDescent="0.2">
      <c r="A25" s="82" t="s">
        <v>115</v>
      </c>
      <c r="B25" s="64">
        <v>39189</v>
      </c>
      <c r="C25" s="62" t="s">
        <v>4280</v>
      </c>
    </row>
    <row r="26" spans="1:7" ht="15" x14ac:dyDescent="0.2">
      <c r="A26" s="82" t="s">
        <v>143</v>
      </c>
      <c r="B26" s="64">
        <v>41165</v>
      </c>
      <c r="C26" s="62" t="s">
        <v>4280</v>
      </c>
    </row>
    <row r="27" spans="1:7" ht="15" x14ac:dyDescent="0.2">
      <c r="A27" s="82" t="s">
        <v>129</v>
      </c>
      <c r="B27" s="64">
        <v>39952</v>
      </c>
      <c r="C27" s="62" t="s">
        <v>4280</v>
      </c>
    </row>
    <row r="28" spans="1:7" ht="15" x14ac:dyDescent="0.2">
      <c r="A28" s="82" t="s">
        <v>195</v>
      </c>
      <c r="B28" s="64"/>
      <c r="C28" s="62" t="s">
        <v>4280</v>
      </c>
    </row>
    <row r="29" spans="1:7" ht="15" x14ac:dyDescent="0.2">
      <c r="A29" s="82" t="s">
        <v>760</v>
      </c>
      <c r="B29" s="64">
        <v>39067</v>
      </c>
      <c r="C29" s="62" t="s">
        <v>4280</v>
      </c>
    </row>
    <row r="30" spans="1:7" ht="15" x14ac:dyDescent="0.2">
      <c r="A30" s="82" t="s">
        <v>1070</v>
      </c>
      <c r="B30" s="64">
        <v>39189</v>
      </c>
      <c r="C30" s="62" t="s">
        <v>4280</v>
      </c>
    </row>
    <row r="31" spans="1:7" ht="15" x14ac:dyDescent="0.2">
      <c r="A31" s="82" t="s">
        <v>1721</v>
      </c>
      <c r="B31" s="64">
        <v>40732</v>
      </c>
      <c r="C31" s="62" t="s">
        <v>4280</v>
      </c>
    </row>
    <row r="32" spans="1:7" ht="15" x14ac:dyDescent="0.2">
      <c r="A32" s="82" t="s">
        <v>1624</v>
      </c>
      <c r="B32" s="64">
        <v>41165</v>
      </c>
      <c r="C32" s="62" t="s">
        <v>4277</v>
      </c>
    </row>
    <row r="33" spans="1:3" ht="15" x14ac:dyDescent="0.2">
      <c r="A33" s="82" t="s">
        <v>994</v>
      </c>
      <c r="B33" s="64">
        <v>41597</v>
      </c>
      <c r="C33" s="62" t="s">
        <v>4277</v>
      </c>
    </row>
    <row r="34" spans="1:3" ht="15" x14ac:dyDescent="0.2">
      <c r="A34" s="82" t="s">
        <v>562</v>
      </c>
      <c r="B34" s="64">
        <v>41614</v>
      </c>
      <c r="C34" s="62" t="s">
        <v>4277</v>
      </c>
    </row>
    <row r="35" spans="1:3" ht="15" x14ac:dyDescent="0.2">
      <c r="A35" s="82" t="s">
        <v>579</v>
      </c>
      <c r="B35" s="64">
        <v>41614</v>
      </c>
      <c r="C35" s="62" t="s">
        <v>4277</v>
      </c>
    </row>
    <row r="36" spans="1:3" ht="15" x14ac:dyDescent="0.2">
      <c r="A36" s="82" t="s">
        <v>231</v>
      </c>
      <c r="B36" s="64">
        <v>40606</v>
      </c>
      <c r="C36" s="70" t="s">
        <v>4277</v>
      </c>
    </row>
    <row r="37" spans="1:3" ht="15" x14ac:dyDescent="0.2">
      <c r="A37" s="82" t="s">
        <v>732</v>
      </c>
      <c r="B37" s="64">
        <v>41747</v>
      </c>
      <c r="C37" s="62" t="s">
        <v>745</v>
      </c>
    </row>
    <row r="38" spans="1:3" ht="15" x14ac:dyDescent="0.2">
      <c r="A38" s="85" t="s">
        <v>1772</v>
      </c>
      <c r="B38" s="70"/>
      <c r="C38" s="70" t="s">
        <v>4279</v>
      </c>
    </row>
    <row r="39" spans="1:3" ht="15" x14ac:dyDescent="0.2">
      <c r="A39" s="82" t="s">
        <v>1288</v>
      </c>
      <c r="B39" s="64">
        <v>41165</v>
      </c>
      <c r="C39" s="62" t="s">
        <v>4279</v>
      </c>
    </row>
    <row r="40" spans="1:3" ht="15" x14ac:dyDescent="0.2">
      <c r="A40" s="82" t="s">
        <v>1781</v>
      </c>
      <c r="B40" s="64">
        <v>41597</v>
      </c>
      <c r="C40" s="70" t="s">
        <v>4279</v>
      </c>
    </row>
    <row r="41" spans="1:3" ht="15" x14ac:dyDescent="0.2">
      <c r="A41" s="85" t="s">
        <v>1745</v>
      </c>
      <c r="B41" s="62">
        <v>2015</v>
      </c>
      <c r="C41" s="70" t="s">
        <v>4279</v>
      </c>
    </row>
    <row r="42" spans="1:3" ht="15" x14ac:dyDescent="0.2">
      <c r="A42" s="82" t="s">
        <v>1601</v>
      </c>
      <c r="B42" s="64">
        <v>41597</v>
      </c>
      <c r="C42" s="62" t="s">
        <v>1612</v>
      </c>
    </row>
    <row r="43" spans="1:3" ht="15" x14ac:dyDescent="0.2">
      <c r="A43" s="82" t="s">
        <v>1478</v>
      </c>
      <c r="B43" s="64">
        <v>41597</v>
      </c>
      <c r="C43" s="62" t="s">
        <v>4278</v>
      </c>
    </row>
    <row r="44" spans="1:3" ht="15" x14ac:dyDescent="0.2">
      <c r="A44" s="82" t="s">
        <v>359</v>
      </c>
      <c r="B44" s="62" t="s">
        <v>343</v>
      </c>
      <c r="C44" s="62" t="s">
        <v>4278</v>
      </c>
    </row>
    <row r="45" spans="1:3" ht="15" x14ac:dyDescent="0.2">
      <c r="A45" s="82" t="s">
        <v>1568</v>
      </c>
      <c r="B45" s="64">
        <v>40844</v>
      </c>
      <c r="C45" s="62" t="s">
        <v>1580</v>
      </c>
    </row>
    <row r="46" spans="1:3" ht="15" x14ac:dyDescent="0.2">
      <c r="A46" s="82" t="s">
        <v>1585</v>
      </c>
      <c r="B46" s="64">
        <v>41614</v>
      </c>
      <c r="C46" s="62" t="s">
        <v>1580</v>
      </c>
    </row>
    <row r="47" spans="1:3" ht="15" x14ac:dyDescent="0.2">
      <c r="A47" s="82" t="s">
        <v>323</v>
      </c>
      <c r="B47" s="64">
        <v>41747</v>
      </c>
      <c r="C47" s="62" t="s">
        <v>4276</v>
      </c>
    </row>
    <row r="48" spans="1:3" ht="15" x14ac:dyDescent="0.2">
      <c r="A48" s="82" t="s">
        <v>596</v>
      </c>
      <c r="B48" s="64">
        <v>41165</v>
      </c>
      <c r="C48" s="62" t="s">
        <v>608</v>
      </c>
    </row>
    <row r="49" spans="1:3" ht="15" x14ac:dyDescent="0.2">
      <c r="A49" s="82" t="s">
        <v>1796</v>
      </c>
      <c r="B49" s="64">
        <v>40844</v>
      </c>
      <c r="C49" s="62" t="s">
        <v>608</v>
      </c>
    </row>
    <row r="50" spans="1:3" ht="15" x14ac:dyDescent="0.2">
      <c r="A50" s="82" t="s">
        <v>380</v>
      </c>
      <c r="B50" s="62" t="s">
        <v>375</v>
      </c>
      <c r="C50" s="62" t="s">
        <v>608</v>
      </c>
    </row>
    <row r="51" spans="1:3" ht="15" x14ac:dyDescent="0.2">
      <c r="A51" s="82" t="s">
        <v>1334</v>
      </c>
      <c r="B51" s="64">
        <v>41165</v>
      </c>
      <c r="C51" s="62" t="s">
        <v>4275</v>
      </c>
    </row>
    <row r="52" spans="1:3" ht="15" x14ac:dyDescent="0.2">
      <c r="A52" s="82" t="s">
        <v>1834</v>
      </c>
      <c r="B52" s="64">
        <v>41597</v>
      </c>
      <c r="C52" s="62" t="s">
        <v>4275</v>
      </c>
    </row>
    <row r="53" spans="1:3" ht="15" x14ac:dyDescent="0.2">
      <c r="A53" s="82" t="s">
        <v>1523</v>
      </c>
      <c r="B53" s="64">
        <v>40501</v>
      </c>
      <c r="C53" s="62" t="s">
        <v>4275</v>
      </c>
    </row>
    <row r="54" spans="1:3" ht="15" x14ac:dyDescent="0.2">
      <c r="A54" s="82" t="s">
        <v>1539</v>
      </c>
      <c r="B54" s="64">
        <v>40844</v>
      </c>
      <c r="C54" s="62" t="s">
        <v>4275</v>
      </c>
    </row>
    <row r="55" spans="1:3" ht="15" x14ac:dyDescent="0.2">
      <c r="A55" s="82" t="s">
        <v>1352</v>
      </c>
      <c r="B55" s="64">
        <v>41597</v>
      </c>
      <c r="C55" s="62" t="s">
        <v>4275</v>
      </c>
    </row>
  </sheetData>
  <sortState ref="A2:C55">
    <sortCondition ref="C1"/>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8" ht="15" x14ac:dyDescent="0.2">
      <c r="A1" s="79" t="s">
        <v>0</v>
      </c>
      <c r="B1" s="79" t="s">
        <v>14</v>
      </c>
      <c r="C1" s="79" t="s">
        <v>15</v>
      </c>
      <c r="H1">
        <f>COUNTA(C2:C34)</f>
        <v>33</v>
      </c>
    </row>
    <row r="2" spans="1:8" ht="15" x14ac:dyDescent="0.2">
      <c r="A2" s="82" t="s">
        <v>1834</v>
      </c>
      <c r="B2" s="62" t="s">
        <v>4275</v>
      </c>
      <c r="C2" s="62" t="s">
        <v>1843</v>
      </c>
      <c r="E2" t="s">
        <v>253</v>
      </c>
      <c r="F2">
        <f>COUNTA(C10:C17,C23)</f>
        <v>9</v>
      </c>
      <c r="G2" s="88">
        <f>F2/$F$8</f>
        <v>0.27272727272727271</v>
      </c>
    </row>
    <row r="3" spans="1:8" ht="15" x14ac:dyDescent="0.2">
      <c r="A3" s="82" t="s">
        <v>646</v>
      </c>
      <c r="B3" s="62" t="s">
        <v>656</v>
      </c>
      <c r="C3" s="62" t="s">
        <v>657</v>
      </c>
      <c r="E3" t="s">
        <v>574</v>
      </c>
      <c r="F3">
        <f>COUNTA(C25:C33)</f>
        <v>9</v>
      </c>
      <c r="G3" s="88">
        <f>F3/$F$8</f>
        <v>0.27272727272727271</v>
      </c>
    </row>
    <row r="4" spans="1:8" ht="15" x14ac:dyDescent="0.2">
      <c r="A4" s="82" t="s">
        <v>660</v>
      </c>
      <c r="B4" s="62" t="s">
        <v>656</v>
      </c>
      <c r="C4" s="62" t="s">
        <v>657</v>
      </c>
      <c r="E4" t="s">
        <v>4281</v>
      </c>
      <c r="F4">
        <f>COUNTA(C2,C6,C7,C8,C9,C19,C34)</f>
        <v>7</v>
      </c>
      <c r="G4" s="88">
        <f>F4/$F$8</f>
        <v>0.21212121212121213</v>
      </c>
    </row>
    <row r="5" spans="1:8" ht="15" x14ac:dyDescent="0.2">
      <c r="A5" s="82" t="s">
        <v>674</v>
      </c>
      <c r="B5" s="62" t="s">
        <v>684</v>
      </c>
      <c r="C5" s="62" t="s">
        <v>657</v>
      </c>
      <c r="E5" s="89" t="s">
        <v>4290</v>
      </c>
      <c r="F5">
        <f>COUNTA(C20:C22)</f>
        <v>3</v>
      </c>
      <c r="G5" s="88">
        <f>F5/$F$8</f>
        <v>9.0909090909090912E-2</v>
      </c>
    </row>
    <row r="6" spans="1:8" ht="15" x14ac:dyDescent="0.2">
      <c r="A6" s="82" t="s">
        <v>1243</v>
      </c>
      <c r="B6" s="70" t="s">
        <v>1253</v>
      </c>
      <c r="C6" s="62" t="s">
        <v>1254</v>
      </c>
      <c r="E6" t="s">
        <v>4288</v>
      </c>
      <c r="F6">
        <f>COUNTA(C3:C5)</f>
        <v>3</v>
      </c>
      <c r="G6" s="88">
        <f>F6/$F$8</f>
        <v>9.0909090909090912E-2</v>
      </c>
    </row>
    <row r="7" spans="1:8" ht="15" x14ac:dyDescent="0.2">
      <c r="A7" s="85" t="s">
        <v>1761</v>
      </c>
      <c r="B7" s="70" t="s">
        <v>1765</v>
      </c>
      <c r="C7" s="70" t="s">
        <v>1766</v>
      </c>
      <c r="E7" t="s">
        <v>4289</v>
      </c>
      <c r="F7">
        <f>COUNTA(C23:C24)</f>
        <v>2</v>
      </c>
      <c r="G7" s="88">
        <f>F7/$F$8</f>
        <v>6.0606060606060608E-2</v>
      </c>
    </row>
    <row r="8" spans="1:8" ht="15" x14ac:dyDescent="0.2">
      <c r="A8" s="82" t="s">
        <v>760</v>
      </c>
      <c r="B8" s="62" t="s">
        <v>4280</v>
      </c>
      <c r="C8" s="62" t="s">
        <v>771</v>
      </c>
      <c r="F8">
        <f>SUM(F2:F7)</f>
        <v>33</v>
      </c>
      <c r="G8" s="88">
        <f>F8/$F$8</f>
        <v>1</v>
      </c>
    </row>
    <row r="9" spans="1:8" ht="15" x14ac:dyDescent="0.2">
      <c r="A9" s="82" t="s">
        <v>1045</v>
      </c>
      <c r="B9" s="62" t="s">
        <v>1055</v>
      </c>
      <c r="C9" s="62" t="s">
        <v>1056</v>
      </c>
    </row>
    <row r="10" spans="1:8" ht="15" x14ac:dyDescent="0.2">
      <c r="A10" s="82" t="s">
        <v>160</v>
      </c>
      <c r="B10" s="62" t="s">
        <v>172</v>
      </c>
      <c r="C10" s="62" t="s">
        <v>173</v>
      </c>
    </row>
    <row r="11" spans="1:8" ht="15" x14ac:dyDescent="0.2">
      <c r="A11" s="82" t="s">
        <v>180</v>
      </c>
      <c r="B11" s="62" t="s">
        <v>172</v>
      </c>
      <c r="C11" s="62" t="s">
        <v>173</v>
      </c>
    </row>
    <row r="12" spans="1:8" ht="15" x14ac:dyDescent="0.2">
      <c r="A12" s="82" t="s">
        <v>207</v>
      </c>
      <c r="B12" s="62" t="s">
        <v>172</v>
      </c>
      <c r="C12" s="62" t="s">
        <v>173</v>
      </c>
    </row>
    <row r="13" spans="1:8" ht="15" x14ac:dyDescent="0.2">
      <c r="A13" s="82" t="s">
        <v>1028</v>
      </c>
      <c r="B13" s="62" t="s">
        <v>1040</v>
      </c>
      <c r="C13" s="62" t="s">
        <v>253</v>
      </c>
    </row>
    <row r="14" spans="1:8" ht="15" x14ac:dyDescent="0.2">
      <c r="A14" s="82" t="s">
        <v>1568</v>
      </c>
      <c r="B14" s="62" t="s">
        <v>1580</v>
      </c>
      <c r="C14" s="62" t="s">
        <v>253</v>
      </c>
    </row>
    <row r="15" spans="1:8" ht="15" x14ac:dyDescent="0.2">
      <c r="A15" s="82" t="s">
        <v>1585</v>
      </c>
      <c r="B15" s="62" t="s">
        <v>1580</v>
      </c>
      <c r="C15" s="62" t="s">
        <v>253</v>
      </c>
    </row>
    <row r="16" spans="1:8" ht="15" x14ac:dyDescent="0.2">
      <c r="A16" s="82" t="s">
        <v>1663</v>
      </c>
      <c r="B16" s="62" t="s">
        <v>1669</v>
      </c>
      <c r="C16" s="62" t="s">
        <v>1670</v>
      </c>
    </row>
    <row r="17" spans="1:3" ht="15" x14ac:dyDescent="0.2">
      <c r="A17" s="82" t="s">
        <v>1675</v>
      </c>
      <c r="B17" s="62" t="s">
        <v>1669</v>
      </c>
      <c r="C17" s="62" t="s">
        <v>1670</v>
      </c>
    </row>
    <row r="18" spans="1:3" ht="15" x14ac:dyDescent="0.2">
      <c r="A18" s="82" t="s">
        <v>1695</v>
      </c>
      <c r="B18" s="62" t="s">
        <v>1669</v>
      </c>
      <c r="C18" s="62" t="s">
        <v>1670</v>
      </c>
    </row>
    <row r="19" spans="1:3" ht="15" x14ac:dyDescent="0.2">
      <c r="A19" s="82" t="s">
        <v>512</v>
      </c>
      <c r="B19" s="62" t="s">
        <v>4268</v>
      </c>
      <c r="C19" s="62" t="s">
        <v>4269</v>
      </c>
    </row>
    <row r="20" spans="1:3" ht="15" x14ac:dyDescent="0.2">
      <c r="A20" s="82" t="s">
        <v>521</v>
      </c>
      <c r="B20" s="62" t="s">
        <v>4271</v>
      </c>
      <c r="C20" s="62" t="s">
        <v>4290</v>
      </c>
    </row>
    <row r="21" spans="1:3" ht="15" x14ac:dyDescent="0.2">
      <c r="A21" s="82" t="s">
        <v>531</v>
      </c>
      <c r="B21" s="70" t="s">
        <v>4271</v>
      </c>
      <c r="C21" s="62" t="s">
        <v>4290</v>
      </c>
    </row>
    <row r="22" spans="1:3" ht="15" x14ac:dyDescent="0.2">
      <c r="A22" s="82" t="s">
        <v>732</v>
      </c>
      <c r="B22" s="62" t="s">
        <v>745</v>
      </c>
      <c r="C22" s="62" t="s">
        <v>4290</v>
      </c>
    </row>
    <row r="23" spans="1:3" ht="15" x14ac:dyDescent="0.2">
      <c r="A23" s="82" t="s">
        <v>1169</v>
      </c>
      <c r="B23" s="62" t="s">
        <v>4280</v>
      </c>
      <c r="C23" s="62" t="s">
        <v>4289</v>
      </c>
    </row>
    <row r="24" spans="1:3" ht="15" x14ac:dyDescent="0.2">
      <c r="A24" s="82" t="s">
        <v>1721</v>
      </c>
      <c r="B24" s="62" t="s">
        <v>4280</v>
      </c>
      <c r="C24" s="62" t="s">
        <v>4289</v>
      </c>
    </row>
    <row r="25" spans="1:3" ht="15" x14ac:dyDescent="0.2">
      <c r="A25" s="82" t="s">
        <v>562</v>
      </c>
      <c r="B25" s="62" t="s">
        <v>4277</v>
      </c>
      <c r="C25" s="62" t="s">
        <v>574</v>
      </c>
    </row>
    <row r="26" spans="1:3" ht="15" x14ac:dyDescent="0.2">
      <c r="A26" s="82" t="s">
        <v>579</v>
      </c>
      <c r="B26" s="62" t="s">
        <v>4277</v>
      </c>
      <c r="C26" s="62" t="s">
        <v>574</v>
      </c>
    </row>
    <row r="27" spans="1:3" ht="15" x14ac:dyDescent="0.2">
      <c r="A27" s="85" t="s">
        <v>1745</v>
      </c>
      <c r="B27" s="70" t="s">
        <v>4279</v>
      </c>
      <c r="C27" s="70" t="s">
        <v>574</v>
      </c>
    </row>
    <row r="28" spans="1:3" ht="15" x14ac:dyDescent="0.2">
      <c r="A28" s="85" t="s">
        <v>1772</v>
      </c>
      <c r="B28" s="70" t="s">
        <v>4279</v>
      </c>
      <c r="C28" s="70" t="s">
        <v>574</v>
      </c>
    </row>
    <row r="29" spans="1:3" ht="15" x14ac:dyDescent="0.2">
      <c r="A29" s="82" t="s">
        <v>1781</v>
      </c>
      <c r="B29" s="70" t="s">
        <v>4279</v>
      </c>
      <c r="C29" s="62" t="s">
        <v>574</v>
      </c>
    </row>
    <row r="30" spans="1:3" ht="15" x14ac:dyDescent="0.2">
      <c r="A30" s="82" t="s">
        <v>1601</v>
      </c>
      <c r="B30" s="62" t="s">
        <v>1612</v>
      </c>
      <c r="C30" s="62" t="s">
        <v>574</v>
      </c>
    </row>
    <row r="31" spans="1:3" ht="15" x14ac:dyDescent="0.2">
      <c r="A31" s="82" t="s">
        <v>1796</v>
      </c>
      <c r="B31" s="62" t="s">
        <v>608</v>
      </c>
      <c r="C31" s="62" t="s">
        <v>574</v>
      </c>
    </row>
    <row r="32" spans="1:3" ht="15" x14ac:dyDescent="0.2">
      <c r="A32" s="82" t="s">
        <v>380</v>
      </c>
      <c r="B32" s="62" t="s">
        <v>608</v>
      </c>
      <c r="C32" s="62" t="s">
        <v>393</v>
      </c>
    </row>
    <row r="33" spans="1:3" ht="15" x14ac:dyDescent="0.2">
      <c r="A33" s="82" t="s">
        <v>1334</v>
      </c>
      <c r="B33" s="62" t="s">
        <v>4275</v>
      </c>
      <c r="C33" s="62" t="s">
        <v>574</v>
      </c>
    </row>
    <row r="34" spans="1:3" ht="15" x14ac:dyDescent="0.2">
      <c r="A34" s="82" t="s">
        <v>1429</v>
      </c>
      <c r="B34" s="62" t="s">
        <v>1438</v>
      </c>
      <c r="C34" s="62" t="s">
        <v>1439</v>
      </c>
    </row>
    <row r="35" spans="1:3" ht="15" x14ac:dyDescent="0.2">
      <c r="A35" s="82" t="s">
        <v>396</v>
      </c>
      <c r="B35" s="62" t="s">
        <v>407</v>
      </c>
      <c r="C35" s="62"/>
    </row>
    <row r="36" spans="1:3" ht="15" x14ac:dyDescent="0.2">
      <c r="A36" s="83" t="s">
        <v>1648</v>
      </c>
      <c r="B36" s="71" t="s">
        <v>1658</v>
      </c>
      <c r="C36" s="66"/>
    </row>
    <row r="37" spans="1:3" ht="15" x14ac:dyDescent="0.2">
      <c r="A37" s="82" t="s">
        <v>257</v>
      </c>
      <c r="B37" s="62" t="s">
        <v>270</v>
      </c>
      <c r="C37" s="62"/>
    </row>
    <row r="38" spans="1:3" ht="15" x14ac:dyDescent="0.2">
      <c r="A38" s="82" t="s">
        <v>73</v>
      </c>
      <c r="B38" s="62" t="s">
        <v>4280</v>
      </c>
      <c r="C38" s="62"/>
    </row>
    <row r="39" spans="1:3" ht="15" x14ac:dyDescent="0.2">
      <c r="A39" s="82" t="s">
        <v>87</v>
      </c>
      <c r="B39" s="62" t="s">
        <v>4280</v>
      </c>
      <c r="C39" s="62"/>
    </row>
    <row r="40" spans="1:3" ht="15" x14ac:dyDescent="0.2">
      <c r="A40" s="82" t="s">
        <v>101</v>
      </c>
      <c r="B40" s="62" t="s">
        <v>4280</v>
      </c>
      <c r="C40" s="62"/>
    </row>
    <row r="41" spans="1:3" ht="15" x14ac:dyDescent="0.2">
      <c r="A41" s="82" t="s">
        <v>115</v>
      </c>
      <c r="B41" s="62" t="s">
        <v>4280</v>
      </c>
      <c r="C41" s="62"/>
    </row>
    <row r="42" spans="1:3" ht="15" x14ac:dyDescent="0.2">
      <c r="A42" s="82" t="s">
        <v>129</v>
      </c>
      <c r="B42" s="62" t="s">
        <v>4280</v>
      </c>
      <c r="C42" s="62"/>
    </row>
    <row r="43" spans="1:3" ht="15" x14ac:dyDescent="0.2">
      <c r="A43" s="82" t="s">
        <v>143</v>
      </c>
      <c r="B43" s="62" t="s">
        <v>4280</v>
      </c>
      <c r="C43" s="62"/>
    </row>
    <row r="44" spans="1:3" ht="15" x14ac:dyDescent="0.2">
      <c r="A44" s="82" t="s">
        <v>195</v>
      </c>
      <c r="B44" s="62" t="s">
        <v>4280</v>
      </c>
      <c r="C44" s="62"/>
    </row>
    <row r="45" spans="1:3" ht="15" x14ac:dyDescent="0.2">
      <c r="A45" s="82" t="s">
        <v>1070</v>
      </c>
      <c r="B45" s="62" t="s">
        <v>4280</v>
      </c>
      <c r="C45" s="62"/>
    </row>
    <row r="46" spans="1:3" ht="15" x14ac:dyDescent="0.2">
      <c r="A46" s="82" t="s">
        <v>994</v>
      </c>
      <c r="B46" s="62" t="s">
        <v>4277</v>
      </c>
      <c r="C46" s="62"/>
    </row>
    <row r="47" spans="1:3" ht="15" x14ac:dyDescent="0.2">
      <c r="A47" s="82" t="s">
        <v>231</v>
      </c>
      <c r="B47" s="70" t="s">
        <v>4277</v>
      </c>
      <c r="C47" s="62"/>
    </row>
    <row r="48" spans="1:3" ht="15" x14ac:dyDescent="0.2">
      <c r="A48" s="82" t="s">
        <v>1624</v>
      </c>
      <c r="B48" s="62" t="s">
        <v>4277</v>
      </c>
      <c r="C48" s="62"/>
    </row>
    <row r="49" spans="1:3" ht="15" x14ac:dyDescent="0.2">
      <c r="A49" s="82" t="s">
        <v>1288</v>
      </c>
      <c r="B49" s="62" t="s">
        <v>4279</v>
      </c>
      <c r="C49" s="62"/>
    </row>
    <row r="50" spans="1:3" ht="15" x14ac:dyDescent="0.2">
      <c r="A50" s="82" t="s">
        <v>359</v>
      </c>
      <c r="B50" s="62" t="s">
        <v>4278</v>
      </c>
      <c r="C50" s="62"/>
    </row>
    <row r="51" spans="1:3" ht="15" x14ac:dyDescent="0.2">
      <c r="A51" s="82" t="s">
        <v>1478</v>
      </c>
      <c r="B51" s="62" t="s">
        <v>4278</v>
      </c>
      <c r="C51" s="62"/>
    </row>
    <row r="52" spans="1:3" ht="15" x14ac:dyDescent="0.2">
      <c r="A52" s="82" t="s">
        <v>323</v>
      </c>
      <c r="B52" s="62" t="s">
        <v>4276</v>
      </c>
      <c r="C52" s="62"/>
    </row>
    <row r="53" spans="1:3" ht="15" x14ac:dyDescent="0.2">
      <c r="A53" s="82" t="s">
        <v>596</v>
      </c>
      <c r="B53" s="62" t="s">
        <v>608</v>
      </c>
      <c r="C53" s="62"/>
    </row>
    <row r="54" spans="1:3" ht="15" x14ac:dyDescent="0.2">
      <c r="A54" s="82" t="s">
        <v>1352</v>
      </c>
      <c r="B54" s="62" t="s">
        <v>4275</v>
      </c>
      <c r="C54" s="62"/>
    </row>
    <row r="55" spans="1:3" ht="15" x14ac:dyDescent="0.2">
      <c r="A55" s="82" t="s">
        <v>1523</v>
      </c>
      <c r="B55" s="62" t="s">
        <v>4275</v>
      </c>
      <c r="C55" s="62"/>
    </row>
    <row r="56" spans="1:3" ht="15" x14ac:dyDescent="0.2">
      <c r="A56" s="82" t="s">
        <v>1539</v>
      </c>
      <c r="B56" s="62" t="s">
        <v>4275</v>
      </c>
      <c r="C56" s="62"/>
    </row>
  </sheetData>
  <sortState ref="A2:C58">
    <sortCondition ref="C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3</vt:i4>
      </vt:variant>
    </vt:vector>
  </HeadingPairs>
  <TitlesOfParts>
    <vt:vector size="8" baseType="lpstr">
      <vt:lpstr>Domestic Flights_All</vt:lpstr>
      <vt:lpstr>Domestic Flights_RW</vt:lpstr>
      <vt:lpstr>Complete List of CubeSats</vt:lpstr>
      <vt:lpstr>Processors</vt:lpstr>
      <vt:lpstr>OS</vt:lpstr>
      <vt:lpstr>Pie_Processors</vt:lpstr>
      <vt:lpstr>Pie_OS</vt:lpstr>
      <vt:lpstr>Pie_PIC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2014-08-29T17:09:48Z</dcterms:modified>
</cp:coreProperties>
</file>