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rquivos Pessoais\Viagens\202509_Espanha\"/>
    </mc:Choice>
  </mc:AlternateContent>
  <bookViews>
    <workbookView xWindow="0" yWindow="0" windowWidth="7470" windowHeight="2670" firstSheet="1" activeTab="1"/>
  </bookViews>
  <sheets>
    <sheet name="Planejamento" sheetId="1" r:id="rId1"/>
    <sheet name="Hospedagem" sheetId="2" r:id="rId2"/>
    <sheet name="Plan2" sheetId="8" r:id="rId3"/>
    <sheet name="Plan1" sheetId="3" r:id="rId4"/>
    <sheet name="Atividades" sheetId="6" r:id="rId5"/>
    <sheet name="Deslocamento proposto" sheetId="5" r:id="rId6"/>
    <sheet name="Carro" sheetId="7" r:id="rId7"/>
    <sheet name="Controles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2" l="1"/>
  <c r="A10" i="2"/>
  <c r="A9" i="2"/>
  <c r="A8" i="2"/>
  <c r="A7" i="2"/>
  <c r="A6" i="2"/>
  <c r="A5" i="2"/>
  <c r="H4" i="7" l="1"/>
  <c r="F7" i="9" l="1"/>
  <c r="F6" i="9"/>
  <c r="F5" i="9"/>
  <c r="F4" i="9"/>
  <c r="E3" i="9"/>
  <c r="F3" i="9" s="1"/>
  <c r="E2" i="9"/>
  <c r="F2" i="9" s="1"/>
  <c r="H6" i="7" l="1"/>
  <c r="I6" i="7"/>
  <c r="J5" i="7"/>
  <c r="J4" i="7"/>
  <c r="J3" i="7"/>
  <c r="J2" i="7"/>
  <c r="J6" i="7" l="1"/>
  <c r="J7" i="7" s="1"/>
  <c r="E8" i="9" l="1"/>
  <c r="F8" i="9" s="1"/>
  <c r="H1" i="9" s="1"/>
  <c r="E23" i="1"/>
  <c r="E7" i="1"/>
</calcChain>
</file>

<file path=xl/sharedStrings.xml><?xml version="1.0" encoding="utf-8"?>
<sst xmlns="http://schemas.openxmlformats.org/spreadsheetml/2006/main" count="478" uniqueCount="201">
  <si>
    <t>Brasilia - Lisboa</t>
  </si>
  <si>
    <t>Lisboa</t>
  </si>
  <si>
    <t>Cidade</t>
  </si>
  <si>
    <t>Veneza</t>
  </si>
  <si>
    <t>Veneza - Turim</t>
  </si>
  <si>
    <t>Data</t>
  </si>
  <si>
    <t>Florença</t>
  </si>
  <si>
    <t>Roma</t>
  </si>
  <si>
    <t>Porto</t>
  </si>
  <si>
    <t>Lisboa - Brasilia</t>
  </si>
  <si>
    <t>Final do dia</t>
  </si>
  <si>
    <t>Distância</t>
  </si>
  <si>
    <t>---</t>
  </si>
  <si>
    <t>Meio</t>
  </si>
  <si>
    <t>Valor</t>
  </si>
  <si>
    <t>Aéreo</t>
  </si>
  <si>
    <t>TAP</t>
  </si>
  <si>
    <t xml:space="preserve">7:00 / 10:55 </t>
  </si>
  <si>
    <t>14:15 / 18:10</t>
  </si>
  <si>
    <t>Rayanair</t>
  </si>
  <si>
    <t>9:10 / 13:10</t>
  </si>
  <si>
    <t>Lisboa - Veneza
Veneza (chegada de noite)</t>
  </si>
  <si>
    <t>400 Km</t>
  </si>
  <si>
    <t>Carro</t>
  </si>
  <si>
    <t>4h</t>
  </si>
  <si>
    <t>Deslocamento</t>
  </si>
  <si>
    <t>Turim (Noite)</t>
  </si>
  <si>
    <t>3h</t>
  </si>
  <si>
    <t>Turim  - Maranello (sai de noite - 18h)</t>
  </si>
  <si>
    <t>Maranello (sai até as 12h)</t>
  </si>
  <si>
    <t>2h</t>
  </si>
  <si>
    <t>280 Km</t>
  </si>
  <si>
    <t>Lanciano - Roma</t>
  </si>
  <si>
    <t>240Km</t>
  </si>
  <si>
    <t>2:30h</t>
  </si>
  <si>
    <t>https://skiplagged.com/</t>
  </si>
  <si>
    <t>Período</t>
  </si>
  <si>
    <t>Sai após as 16h?</t>
  </si>
  <si>
    <t>Sai de noite 18h</t>
  </si>
  <si>
    <t>307 Km</t>
  </si>
  <si>
    <t>Sai até as 12h</t>
  </si>
  <si>
    <t>Maranelo - Pisa</t>
  </si>
  <si>
    <t>Pisa - Florenca</t>
  </si>
  <si>
    <t>90Km</t>
  </si>
  <si>
    <t>Sai até as 18h</t>
  </si>
  <si>
    <t>Florença - Assis</t>
  </si>
  <si>
    <t>174 Km</t>
  </si>
  <si>
    <t>Lanciano</t>
  </si>
  <si>
    <t>Assis - Lanciano</t>
  </si>
  <si>
    <t xml:space="preserve">Roma </t>
  </si>
  <si>
    <t>Roma - Lisboa</t>
  </si>
  <si>
    <t>20:15 / 22:25</t>
  </si>
  <si>
    <t>TAP 833</t>
  </si>
  <si>
    <t>Alcobaça / Batalha / Caldas da Rainha</t>
  </si>
  <si>
    <t>Sai até as 14h</t>
  </si>
  <si>
    <t>260km</t>
  </si>
  <si>
    <t>Fátima / Porto</t>
  </si>
  <si>
    <t>Cia</t>
  </si>
  <si>
    <t>Hora</t>
  </si>
  <si>
    <t>Duração</t>
  </si>
  <si>
    <t>Roma - Conferencia com o Papa</t>
  </si>
  <si>
    <t>TAP / LATAM</t>
  </si>
  <si>
    <t>A ver</t>
  </si>
  <si>
    <t>15h chegada prevista Pisa</t>
  </si>
  <si>
    <t>15h chegada prevista Roma</t>
  </si>
  <si>
    <t>21h chegada prevista Maranello</t>
  </si>
  <si>
    <t>20h chegada prevista Turim</t>
  </si>
  <si>
    <t>20h chegada prevista Assis</t>
  </si>
  <si>
    <t>19h chegada prevista Florença</t>
  </si>
  <si>
    <t>21h chegada prevista Lanciano</t>
  </si>
  <si>
    <t>Porto / Douro (passeio pelo Douro)</t>
  </si>
  <si>
    <t>17h chegada prevista Porto</t>
  </si>
  <si>
    <t>Porto / Santiado</t>
  </si>
  <si>
    <t>230Km</t>
  </si>
  <si>
    <t>Sai até 18h</t>
  </si>
  <si>
    <t>20:30 chegada prevista Santiago</t>
  </si>
  <si>
    <t>Santiago / Aveiro</t>
  </si>
  <si>
    <t>299 km</t>
  </si>
  <si>
    <t>Sai até 16h</t>
  </si>
  <si>
    <t>19h chegada prevista Aveiro</t>
  </si>
  <si>
    <t>Aveiro / Lisboa</t>
  </si>
  <si>
    <t>250Km</t>
  </si>
  <si>
    <t>Sai após as 18h</t>
  </si>
  <si>
    <t>Site de consulta de passagens aéreas</t>
  </si>
  <si>
    <t>Grand Tour Rome Suites - Liberty</t>
  </si>
  <si>
    <t>Hospedagem</t>
  </si>
  <si>
    <t>Via Germanico 109, Vaticano Prati, 00192
Telefone: +39 333 298 7139
Coordenadas para GPS: N 041° 54.516, E 12°27.700</t>
  </si>
  <si>
    <t>Endereço</t>
  </si>
  <si>
    <t>LATAM</t>
  </si>
  <si>
    <t>9h</t>
  </si>
  <si>
    <t>08/09/2022  19:35/21:20 || 09/09/2022  17:35/07:35
09/09/2022  12:50/14:30 || 09/09/2022  17:35/07:35</t>
  </si>
  <si>
    <t>d'Castro Luxury Apartments - Alfama</t>
  </si>
  <si>
    <t>Ca´Simonne</t>
  </si>
  <si>
    <t>02/10/2022  09:40/16:15 || 03/10/2022  12:10/13:50
02/10/2022  09:40/16:15 || 02/10/2022  18:05/19:40</t>
  </si>
  <si>
    <t>Veneza  - Maranello (sai de noite - 18h)</t>
  </si>
  <si>
    <t>Maranello (para dormir)</t>
  </si>
  <si>
    <t>Maranelo - Pisa - Florença</t>
  </si>
  <si>
    <t>Florenca</t>
  </si>
  <si>
    <t>Florença - Assis (ver onde dormir)</t>
  </si>
  <si>
    <t>Assis - LAnciano (ver onde dormir)</t>
  </si>
  <si>
    <t>Roma - Lisboa ver dormir em caldas da rainha</t>
  </si>
  <si>
    <t>Caldas da Rainha / Batalha dorme em fatima ou batalha</t>
  </si>
  <si>
    <t>Fátima / Aveiro - finalk do dia segue para aveiro</t>
  </si>
  <si>
    <t>Aveiro e dorme em porto</t>
  </si>
  <si>
    <t>Porto / Lisboa</t>
  </si>
  <si>
    <t>atividade</t>
  </si>
  <si>
    <t>duração</t>
  </si>
  <si>
    <t>ingresso</t>
  </si>
  <si>
    <t>padrão descobrimento  6 euros, mosteiro  13 euros</t>
  </si>
  <si>
    <t>Manha</t>
  </si>
  <si>
    <t>Elevador preço - 6euros
Castelo - 7,5</t>
  </si>
  <si>
    <t>2euros - onibus</t>
  </si>
  <si>
    <t xml:space="preserve">Passeio de gondola - 50 euros por pessoa
Campanario - 8 euros
</t>
  </si>
  <si>
    <t xml:space="preserve">Praça de são Marcos;
Basilia de são marco
Campanario
Palacio do cal
Ponte Rialto
Igreja Santa Luzia
Gran Canal
Basílica de Santa Maria Gloriosa dei Frari
</t>
  </si>
  <si>
    <t xml:space="preserve">tur igreja vaporeto
Basílica de Santa Maria della Salute,
Basílica de São Jorge Maior
Igreja do Redentor - 
</t>
  </si>
  <si>
    <t>Torre de belem, padrão do descobrimento, museu mosteiro dos jeronimos, 
MIRADOURO DE SANTA LUZIA
Subir para Marques de pombabl</t>
  </si>
  <si>
    <t>Igreja da Se Lisboa (Igreja), elevador santa justa, praça do comercio, aarco da rua augusta, castelo de são jorge, fado de noite ou no domingo</t>
  </si>
  <si>
    <t>17:40 / 21:40</t>
  </si>
  <si>
    <t>Sai de Roma as 6:55 - Lisboa as 9:55
Caldas da Rainha / Batalha dorme em fatima ou batalha</t>
  </si>
  <si>
    <t>6:55 / 9:00</t>
  </si>
  <si>
    <t>Pela manha: mercado da Ribeira
De noite em Veneza(21:40) - Translado já contratado</t>
  </si>
  <si>
    <t>16 euros nuseu ferrari</t>
  </si>
  <si>
    <t>Reservar hotel</t>
  </si>
  <si>
    <t xml:space="preserve">Davi, Piazza St Geovane, Davi, Catedral de Sta Maria del Fiore, Ponte Velquio, </t>
  </si>
  <si>
    <t>galeria de belas artes</t>
  </si>
  <si>
    <t>Igreja de assis / igreja de lanciano</t>
  </si>
  <si>
    <t>17:35 / 07:35 (+1)</t>
  </si>
  <si>
    <t>Localizador</t>
  </si>
  <si>
    <t>UYYUWF</t>
  </si>
  <si>
    <t>ACLQ7G</t>
  </si>
  <si>
    <t>09:40 / 16:15</t>
  </si>
  <si>
    <t>Roma / Lisboa
(Rayanair)</t>
  </si>
  <si>
    <t>Lisboa / Veneza
(Rayanair)</t>
  </si>
  <si>
    <t>Valor Hospedagem</t>
  </si>
  <si>
    <t>Cais de Santarén 32 - Santa Maria Maior - 1100-104 Lisboa - Portugal</t>
  </si>
  <si>
    <t>512 Piazza San Marco - San Marco
30124 Veneza - Itália</t>
  </si>
  <si>
    <t>E também gostaríamos de informar que o serviço de transporte da nossa propriedade de volta para o aeroporto de Ciampino será organizado no momento do check-in.
O preço para 8 pessoas é 120€ pelo tempo solicitado.</t>
  </si>
  <si>
    <t>Hotel Maranello Village</t>
  </si>
  <si>
    <t>Viale Terra Delle Rosse 12 - 41053 Maranello - Itália
+39 0536 073300
N 044° 31.848, E 10° 53.850</t>
  </si>
  <si>
    <t>199 / 90</t>
  </si>
  <si>
    <t>Imposto local</t>
  </si>
  <si>
    <t>Individual</t>
  </si>
  <si>
    <t>Veneza / Roma</t>
  </si>
  <si>
    <t>Origem/Destino</t>
  </si>
  <si>
    <t>Data/Hora Inicio</t>
  </si>
  <si>
    <t>Data/Hora fim</t>
  </si>
  <si>
    <t>Valor Pago</t>
  </si>
  <si>
    <t>Valor a pagar</t>
  </si>
  <si>
    <t>Total</t>
  </si>
  <si>
    <t>Nº Reserva</t>
  </si>
  <si>
    <t>Site</t>
  </si>
  <si>
    <t>Kaiak / QEEQ.com</t>
  </si>
  <si>
    <t>Modelo</t>
  </si>
  <si>
    <t>VW Polo</t>
  </si>
  <si>
    <t>Especificação</t>
  </si>
  <si>
    <t>5P / 2Malas</t>
  </si>
  <si>
    <t>14/09 - 18:00</t>
  </si>
  <si>
    <t>20/09 - 18:00</t>
  </si>
  <si>
    <t>Lisboa / Lisboa</t>
  </si>
  <si>
    <t>B53418510</t>
  </si>
  <si>
    <t>26/9 - 11:00</t>
  </si>
  <si>
    <t>02/10 - 09:00</t>
  </si>
  <si>
    <t>Economy Bookinks</t>
  </si>
  <si>
    <t>B54610195 </t>
  </si>
  <si>
    <t>Nissan Qashqai</t>
  </si>
  <si>
    <t>Diaria</t>
  </si>
  <si>
    <t>Qtde Dias</t>
  </si>
  <si>
    <t>Item</t>
  </si>
  <si>
    <t>Rumbo</t>
  </si>
  <si>
    <t>Ryanaur</t>
  </si>
  <si>
    <t>Descrição</t>
  </si>
  <si>
    <t>Idividual</t>
  </si>
  <si>
    <t>Lisboa / Veneza</t>
  </si>
  <si>
    <t>Roma / Lisboa</t>
  </si>
  <si>
    <t>Carro 01 - Lisboa</t>
  </si>
  <si>
    <t>Carro 02 - Lisboa</t>
  </si>
  <si>
    <t>Carro 01 - Veneza</t>
  </si>
  <si>
    <t>Carro 02 - Veneza</t>
  </si>
  <si>
    <t>Passagem</t>
  </si>
  <si>
    <t>Pago por</t>
  </si>
  <si>
    <t>Categoria</t>
  </si>
  <si>
    <t>Carros</t>
  </si>
  <si>
    <t>Todas</t>
  </si>
  <si>
    <t>AIRBNB / BOOKING</t>
  </si>
  <si>
    <t>EEQQ.com</t>
  </si>
  <si>
    <t>Valencia</t>
  </si>
  <si>
    <t>Madrid</t>
  </si>
  <si>
    <t>Paris</t>
  </si>
  <si>
    <t>Barcelona</t>
  </si>
  <si>
    <t>Luxury Appartement Batignole</t>
  </si>
  <si>
    <t>Peninche</t>
  </si>
  <si>
    <t>Lisboa airport</t>
  </si>
  <si>
    <t>Magnífico Apartamento para 8pax en Calle Santa Ana</t>
  </si>
  <si>
    <t xml:space="preserve">Lisboa   </t>
  </si>
  <si>
    <t>Silken Puerta Valencia</t>
  </si>
  <si>
    <t>4U Lisbon IV Guesthouse Airport (Reserva Tirza)</t>
  </si>
  <si>
    <t>Casa Abamita (Reserva Tirza)</t>
  </si>
  <si>
    <t>Em aberto</t>
  </si>
  <si>
    <t>Rever datas</t>
  </si>
  <si>
    <t>Akicity Graca Silver</t>
  </si>
  <si>
    <t>WOT Peniche PinhalMar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</si>
</sst>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R$&quot;\ * #,##0.00_-;\-&quot;R$&quot;\ * #,##0.00_-;_-&quot;R$&quot;\ * &quot;-&quot;??_-;_-@_-"/>
    <numFmt numFmtId="164" formatCode="[$-F800]dddd\,\ mmmm\ dd\,\ yyyy"/>
    <numFmt numFmtId="165" formatCode="_-[$$-409]* #,##0.00_ ;_-[$$-409]* \-#,##0.00\ ;_-[$$-409]* &quot;-&quot;??_ ;_-@_ "/>
    <numFmt numFmtId="166" formatCode="_-[$€-2]\ * #,##0.00_-;\-[$€-2]\ * #,##0.00_-;_-[$€-2]\ * &quot;-&quot;??_-;_-@_-"/>
    <numFmt numFmtId="167" formatCode="_-[$R$-416]\ * #,##0.00_-;\-[$R$-416]\ * #,##0.00_-;_-[$R$-416]\ * &quot;-&quot;??_-;_-@_-"/>
    <numFmt numFmtId="168" formatCode="m/d/yy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2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Arial Narrow"/>
      <family val="2"/>
      <charset val="1"/>
    </font>
    <font>
      <sz val="10"/>
      <name val="Arial Narrow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DF9C1"/>
        <bgColor indexed="64"/>
      </patternFill>
    </fill>
    <fill>
      <patternFill patternType="solid">
        <fgColor rgb="FFFFFFFF"/>
        <bgColor rgb="FFEBF1D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40">
    <xf numFmtId="0" fontId="0" fillId="0" borderId="0" xfId="0"/>
    <xf numFmtId="164" fontId="0" fillId="0" borderId="1" xfId="0" applyNumberFormat="1" applyBorder="1" applyAlignment="1">
      <alignment horizontal="left"/>
    </xf>
    <xf numFmtId="0" fontId="0" fillId="0" borderId="1" xfId="0" applyBorder="1"/>
    <xf numFmtId="164" fontId="0" fillId="2" borderId="1" xfId="0" applyNumberForma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20" fontId="0" fillId="3" borderId="1" xfId="0" applyNumberFormat="1" applyFont="1" applyFill="1" applyBorder="1" applyAlignment="1">
      <alignment horizontal="center"/>
    </xf>
    <xf numFmtId="0" fontId="0" fillId="3" borderId="1" xfId="0" quotePrefix="1" applyFont="1" applyFill="1" applyBorder="1" applyAlignment="1">
      <alignment horizontal="center"/>
    </xf>
    <xf numFmtId="165" fontId="0" fillId="3" borderId="1" xfId="1" applyNumberFormat="1" applyFont="1" applyFill="1" applyBorder="1"/>
    <xf numFmtId="0" fontId="1" fillId="4" borderId="1" xfId="0" applyFont="1" applyFill="1" applyBorder="1" applyAlignment="1">
      <alignment horizontal="center"/>
    </xf>
    <xf numFmtId="164" fontId="0" fillId="0" borderId="2" xfId="0" applyNumberFormat="1" applyBorder="1" applyAlignment="1">
      <alignment horizontal="left"/>
    </xf>
    <xf numFmtId="0" fontId="0" fillId="0" borderId="2" xfId="0" applyBorder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quotePrefix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20" fontId="0" fillId="5" borderId="1" xfId="0" applyNumberFormat="1" applyFont="1" applyFill="1" applyBorder="1" applyAlignment="1">
      <alignment horizontal="center"/>
    </xf>
    <xf numFmtId="0" fontId="0" fillId="5" borderId="1" xfId="0" quotePrefix="1" applyFont="1" applyFill="1" applyBorder="1" applyAlignment="1">
      <alignment horizontal="center"/>
    </xf>
    <xf numFmtId="165" fontId="0" fillId="5" borderId="1" xfId="1" applyNumberFormat="1" applyFont="1" applyFill="1" applyBorder="1"/>
    <xf numFmtId="20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164" fontId="0" fillId="0" borderId="1" xfId="0" applyNumberFormat="1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66" fontId="0" fillId="0" borderId="1" xfId="0" applyNumberForma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3" fillId="0" borderId="0" xfId="2"/>
    <xf numFmtId="44" fontId="0" fillId="0" borderId="4" xfId="1" applyFont="1" applyBorder="1" applyAlignment="1"/>
    <xf numFmtId="44" fontId="0" fillId="0" borderId="2" xfId="1" applyFont="1" applyBorder="1" applyAlignment="1"/>
    <xf numFmtId="44" fontId="0" fillId="0" borderId="1" xfId="1" applyFont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2" xfId="0" applyNumberForma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164" fontId="0" fillId="3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horizontal="left" vertical="center" wrapText="1"/>
    </xf>
    <xf numFmtId="20" fontId="0" fillId="0" borderId="1" xfId="0" applyNumberFormat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left" vertical="center" wrapText="1"/>
    </xf>
    <xf numFmtId="164" fontId="0" fillId="2" borderId="1" xfId="0" applyNumberFormat="1" applyFill="1" applyBorder="1" applyAlignment="1">
      <alignment horizontal="left" vertical="center" wrapText="1"/>
    </xf>
    <xf numFmtId="0" fontId="0" fillId="6" borderId="1" xfId="0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167" fontId="0" fillId="0" borderId="1" xfId="0" applyNumberForma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20" fontId="0" fillId="3" borderId="1" xfId="0" applyNumberFormat="1" applyFont="1" applyFill="1" applyBorder="1" applyAlignment="1">
      <alignment horizontal="center" vertical="center" wrapText="1"/>
    </xf>
    <xf numFmtId="0" fontId="0" fillId="3" borderId="1" xfId="0" quotePrefix="1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 wrapText="1"/>
    </xf>
    <xf numFmtId="166" fontId="0" fillId="3" borderId="1" xfId="1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3" xfId="0" applyNumberFormat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166" fontId="0" fillId="9" borderId="1" xfId="0" applyNumberFormat="1" applyFill="1" applyBorder="1" applyAlignment="1">
      <alignment horizontal="center" vertical="center" wrapText="1"/>
    </xf>
    <xf numFmtId="167" fontId="0" fillId="9" borderId="1" xfId="0" applyNumberFormat="1" applyFill="1" applyBorder="1" applyAlignment="1">
      <alignment horizontal="center" vertical="center" wrapText="1"/>
    </xf>
    <xf numFmtId="167" fontId="0" fillId="9" borderId="1" xfId="0" applyNumberFormat="1" applyFill="1" applyBorder="1" applyAlignment="1">
      <alignment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6" fontId="0" fillId="8" borderId="1" xfId="0" applyNumberFormat="1" applyFill="1" applyBorder="1" applyAlignment="1">
      <alignment vertical="center" wrapText="1"/>
    </xf>
    <xf numFmtId="166" fontId="0" fillId="9" borderId="1" xfId="0" applyNumberForma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167" fontId="0" fillId="0" borderId="1" xfId="0" applyNumberFormat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166" fontId="0" fillId="0" borderId="1" xfId="0" quotePrefix="1" applyNumberFormat="1" applyBorder="1" applyAlignment="1">
      <alignment vertical="center"/>
    </xf>
    <xf numFmtId="0" fontId="1" fillId="0" borderId="0" xfId="0" applyFont="1" applyAlignment="1">
      <alignment horizontal="center"/>
    </xf>
    <xf numFmtId="44" fontId="0" fillId="0" borderId="0" xfId="1" applyFont="1"/>
    <xf numFmtId="44" fontId="0" fillId="0" borderId="0" xfId="0" applyNumberFormat="1"/>
    <xf numFmtId="0" fontId="6" fillId="2" borderId="1" xfId="0" applyFont="1" applyFill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 wrapText="1"/>
    </xf>
    <xf numFmtId="168" fontId="8" fillId="10" borderId="1" xfId="0" applyNumberFormat="1" applyFont="1" applyFill="1" applyBorder="1" applyAlignment="1">
      <alignment horizontal="center" vertical="center" wrapText="1"/>
    </xf>
    <xf numFmtId="44" fontId="8" fillId="0" borderId="1" xfId="1" applyFont="1" applyBorder="1" applyAlignment="1" applyProtection="1">
      <alignment horizontal="center" vertical="center"/>
    </xf>
    <xf numFmtId="44" fontId="0" fillId="0" borderId="1" xfId="0" applyNumberFormat="1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4" fontId="0" fillId="0" borderId="0" xfId="1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7" fontId="1" fillId="2" borderId="1" xfId="0" applyNumberFormat="1" applyFont="1" applyFill="1" applyBorder="1" applyAlignment="1">
      <alignment vertical="center"/>
    </xf>
    <xf numFmtId="167" fontId="0" fillId="0" borderId="0" xfId="0" applyNumberFormat="1" applyAlignment="1">
      <alignment vertical="center"/>
    </xf>
    <xf numFmtId="167" fontId="0" fillId="0" borderId="1" xfId="0" applyNumberFormat="1" applyBorder="1" applyAlignment="1">
      <alignment vertical="center" wrapText="1"/>
    </xf>
    <xf numFmtId="20" fontId="0" fillId="3" borderId="1" xfId="0" applyNumberFormat="1" applyFont="1" applyFill="1" applyBorder="1" applyAlignment="1">
      <alignment horizontal="center"/>
    </xf>
    <xf numFmtId="0" fontId="0" fillId="3" borderId="1" xfId="0" quotePrefix="1" applyFont="1" applyFill="1" applyBorder="1" applyAlignment="1">
      <alignment horizontal="center"/>
    </xf>
    <xf numFmtId="165" fontId="0" fillId="3" borderId="1" xfId="1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2" fontId="0" fillId="3" borderId="3" xfId="0" applyNumberFormat="1" applyFont="1" applyFill="1" applyBorder="1" applyAlignment="1">
      <alignment horizontal="center" vertical="center" wrapText="1"/>
    </xf>
    <xf numFmtId="22" fontId="0" fillId="3" borderId="2" xfId="0" applyNumberFormat="1" applyFon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20" fontId="0" fillId="3" borderId="3" xfId="0" applyNumberFormat="1" applyFont="1" applyFill="1" applyBorder="1" applyAlignment="1">
      <alignment horizontal="center" vertical="center"/>
    </xf>
    <xf numFmtId="20" fontId="0" fillId="3" borderId="2" xfId="0" applyNumberFormat="1" applyFont="1" applyFill="1" applyBorder="1" applyAlignment="1">
      <alignment horizontal="center" vertical="center"/>
    </xf>
    <xf numFmtId="167" fontId="0" fillId="3" borderId="3" xfId="1" applyNumberFormat="1" applyFont="1" applyFill="1" applyBorder="1" applyAlignment="1">
      <alignment horizontal="center" vertical="center"/>
    </xf>
    <xf numFmtId="167" fontId="0" fillId="3" borderId="2" xfId="1" applyNumberFormat="1" applyFont="1" applyFill="1" applyBorder="1" applyAlignment="1">
      <alignment horizontal="center" vertical="center"/>
    </xf>
    <xf numFmtId="0" fontId="0" fillId="3" borderId="3" xfId="0" quotePrefix="1" applyFont="1" applyFill="1" applyBorder="1" applyAlignment="1">
      <alignment horizontal="center" vertical="center"/>
    </xf>
    <xf numFmtId="0" fontId="0" fillId="3" borderId="2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4" fontId="0" fillId="0" borderId="1" xfId="1" applyFont="1" applyBorder="1" applyAlignment="1">
      <alignment vertical="center" wrapText="1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CC99"/>
      <color rgb="FFCC0000"/>
      <color rgb="FFEDF9C1"/>
      <color rgb="FFCCFF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kiplagged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booking.com/hotel/es/mayerling-abamita-apartments.pt-br.html?sid=c4356e74403451e5be150381b8d763ab&amp;aid=332731" TargetMode="External"/><Relationship Id="rId1" Type="http://schemas.openxmlformats.org/officeDocument/2006/relationships/hyperlink" Target="https://www.booking.com/hotel/es/puertavalencia.pt-br.html?sid=c4356e74403451e5be150381b8d763ab&amp;aid=33273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C1" zoomScale="115" zoomScaleNormal="115" workbookViewId="0">
      <selection activeCell="K1" sqref="K1"/>
    </sheetView>
  </sheetViews>
  <sheetFormatPr defaultRowHeight="15" x14ac:dyDescent="0.25"/>
  <cols>
    <col min="1" max="1" width="36" bestFit="1" customWidth="1"/>
    <col min="2" max="2" width="40.5703125" bestFit="1" customWidth="1"/>
    <col min="3" max="3" width="9.140625" style="15"/>
    <col min="4" max="4" width="9.140625" style="17"/>
    <col min="5" max="5" width="13.85546875" style="15" bestFit="1" customWidth="1"/>
    <col min="6" max="6" width="15.140625" bestFit="1" customWidth="1"/>
    <col min="7" max="7" width="64.7109375" customWidth="1"/>
    <col min="10" max="10" width="12.85546875" bestFit="1" customWidth="1"/>
    <col min="11" max="11" width="11.140625" bestFit="1" customWidth="1"/>
    <col min="13" max="13" width="10.7109375" bestFit="1" customWidth="1"/>
  </cols>
  <sheetData>
    <row r="1" spans="1:11" x14ac:dyDescent="0.25">
      <c r="A1" s="9" t="s">
        <v>5</v>
      </c>
      <c r="B1" s="9" t="s">
        <v>2</v>
      </c>
      <c r="C1" s="9" t="s">
        <v>11</v>
      </c>
      <c r="D1" s="16" t="s">
        <v>13</v>
      </c>
      <c r="E1" s="9" t="s">
        <v>25</v>
      </c>
      <c r="F1" s="12" t="s">
        <v>57</v>
      </c>
      <c r="G1" s="9" t="s">
        <v>58</v>
      </c>
      <c r="H1" s="9" t="s">
        <v>59</v>
      </c>
      <c r="I1" s="9"/>
      <c r="J1" s="9" t="s">
        <v>14</v>
      </c>
    </row>
    <row r="2" spans="1:11" ht="19.5" customHeight="1" x14ac:dyDescent="0.25">
      <c r="A2" s="10">
        <v>44813</v>
      </c>
      <c r="B2" s="11" t="s">
        <v>0</v>
      </c>
      <c r="C2" s="18" t="s">
        <v>12</v>
      </c>
      <c r="D2" s="13" t="s">
        <v>15</v>
      </c>
      <c r="E2" s="14"/>
      <c r="F2" s="122" t="s">
        <v>88</v>
      </c>
      <c r="G2" s="106" t="s">
        <v>90</v>
      </c>
      <c r="H2" s="124" t="s">
        <v>89</v>
      </c>
      <c r="I2" s="128"/>
      <c r="J2" s="126">
        <v>6720</v>
      </c>
    </row>
    <row r="3" spans="1:11" x14ac:dyDescent="0.25">
      <c r="A3" s="27">
        <v>44814</v>
      </c>
      <c r="B3" s="2" t="s">
        <v>1</v>
      </c>
      <c r="C3" s="14"/>
      <c r="D3" s="13"/>
      <c r="E3" s="14"/>
      <c r="F3" s="123"/>
      <c r="G3" s="107"/>
      <c r="H3" s="125"/>
      <c r="I3" s="129"/>
      <c r="J3" s="127"/>
    </row>
    <row r="4" spans="1:11" x14ac:dyDescent="0.25">
      <c r="A4" s="27">
        <v>44815</v>
      </c>
      <c r="B4" s="2" t="s">
        <v>1</v>
      </c>
      <c r="C4" s="14"/>
      <c r="D4" s="13"/>
      <c r="E4" s="14"/>
      <c r="F4" s="2"/>
      <c r="G4" s="2"/>
      <c r="H4" s="2"/>
      <c r="I4" s="2"/>
      <c r="J4" s="2"/>
    </row>
    <row r="5" spans="1:11" x14ac:dyDescent="0.25">
      <c r="A5" s="113">
        <v>44816</v>
      </c>
      <c r="B5" s="115" t="s">
        <v>21</v>
      </c>
      <c r="C5" s="118"/>
      <c r="D5" s="121" t="s">
        <v>15</v>
      </c>
      <c r="E5" s="34">
        <v>5025.6000000000004</v>
      </c>
      <c r="F5" s="4" t="s">
        <v>16</v>
      </c>
      <c r="G5" s="5" t="s">
        <v>17</v>
      </c>
      <c r="H5" s="6">
        <v>0.12152777777777778</v>
      </c>
      <c r="I5" s="7" t="s">
        <v>12</v>
      </c>
      <c r="J5" s="8">
        <v>102</v>
      </c>
      <c r="K5" s="111"/>
    </row>
    <row r="6" spans="1:11" x14ac:dyDescent="0.25">
      <c r="A6" s="114"/>
      <c r="B6" s="116"/>
      <c r="C6" s="119"/>
      <c r="D6" s="116"/>
      <c r="E6" s="34">
        <v>5025.6000000000004</v>
      </c>
      <c r="F6" s="19" t="s">
        <v>16</v>
      </c>
      <c r="G6" s="20" t="s">
        <v>18</v>
      </c>
      <c r="H6" s="21">
        <v>0.12152777777777778</v>
      </c>
      <c r="I6" s="22" t="s">
        <v>12</v>
      </c>
      <c r="J6" s="23">
        <v>102</v>
      </c>
      <c r="K6" s="112"/>
    </row>
    <row r="7" spans="1:11" x14ac:dyDescent="0.25">
      <c r="A7" s="114"/>
      <c r="B7" s="117"/>
      <c r="C7" s="120"/>
      <c r="D7" s="117"/>
      <c r="E7" s="35">
        <f>78*5.5*8</f>
        <v>3432</v>
      </c>
      <c r="F7" s="4" t="s">
        <v>19</v>
      </c>
      <c r="G7" s="5" t="s">
        <v>20</v>
      </c>
      <c r="H7" s="6">
        <v>0.12152777777777778</v>
      </c>
      <c r="I7" s="7" t="s">
        <v>12</v>
      </c>
      <c r="J7" s="8">
        <v>27</v>
      </c>
      <c r="K7" s="112"/>
    </row>
    <row r="8" spans="1:11" x14ac:dyDescent="0.25">
      <c r="A8" s="1">
        <v>44817</v>
      </c>
      <c r="B8" s="2" t="s">
        <v>3</v>
      </c>
      <c r="C8" s="14"/>
      <c r="D8" s="13"/>
      <c r="E8" s="14"/>
      <c r="F8" s="2"/>
      <c r="G8" s="2"/>
      <c r="H8" s="2"/>
      <c r="I8" s="2"/>
      <c r="J8" s="2"/>
    </row>
    <row r="9" spans="1:11" x14ac:dyDescent="0.25">
      <c r="A9" s="1">
        <v>44818</v>
      </c>
      <c r="B9" s="2" t="s">
        <v>4</v>
      </c>
      <c r="C9" s="13" t="s">
        <v>22</v>
      </c>
      <c r="D9" s="13" t="s">
        <v>23</v>
      </c>
      <c r="E9" s="14" t="s">
        <v>24</v>
      </c>
      <c r="F9" s="2" t="s">
        <v>37</v>
      </c>
      <c r="G9" s="2" t="s">
        <v>66</v>
      </c>
      <c r="H9" s="2"/>
      <c r="I9" s="2"/>
      <c r="J9" s="2"/>
    </row>
    <row r="10" spans="1:11" x14ac:dyDescent="0.25">
      <c r="A10" s="1">
        <v>44818</v>
      </c>
      <c r="B10" s="2" t="s">
        <v>26</v>
      </c>
      <c r="C10" s="14"/>
      <c r="D10" s="13"/>
      <c r="E10" s="14"/>
      <c r="F10" s="2"/>
      <c r="G10" s="2"/>
      <c r="H10" s="2"/>
      <c r="I10" s="2"/>
      <c r="J10" s="2"/>
    </row>
    <row r="11" spans="1:11" x14ac:dyDescent="0.25">
      <c r="A11" s="1">
        <v>44819</v>
      </c>
      <c r="B11" s="2" t="s">
        <v>28</v>
      </c>
      <c r="C11" s="14" t="s">
        <v>39</v>
      </c>
      <c r="D11" s="13" t="s">
        <v>23</v>
      </c>
      <c r="E11" s="24">
        <v>0.14583333333333334</v>
      </c>
      <c r="F11" s="2" t="s">
        <v>38</v>
      </c>
      <c r="G11" s="2" t="s">
        <v>65</v>
      </c>
      <c r="H11" s="2"/>
      <c r="I11" s="2"/>
      <c r="J11" s="2"/>
    </row>
    <row r="12" spans="1:11" x14ac:dyDescent="0.25">
      <c r="A12" s="1">
        <v>44820</v>
      </c>
      <c r="B12" s="2" t="s">
        <v>29</v>
      </c>
      <c r="C12" s="14"/>
      <c r="D12" s="13"/>
      <c r="E12" s="14"/>
      <c r="F12" s="2"/>
      <c r="G12" s="2"/>
      <c r="H12" s="2"/>
      <c r="I12" s="2"/>
      <c r="J12" s="2"/>
    </row>
    <row r="13" spans="1:11" x14ac:dyDescent="0.25">
      <c r="A13" s="1">
        <v>44820</v>
      </c>
      <c r="B13" s="2" t="s">
        <v>41</v>
      </c>
      <c r="C13" s="13">
        <v>206</v>
      </c>
      <c r="D13" s="13" t="s">
        <v>23</v>
      </c>
      <c r="E13" s="24">
        <v>9.0277777777777776E-2</v>
      </c>
      <c r="F13" s="2" t="s">
        <v>40</v>
      </c>
      <c r="G13" s="2" t="s">
        <v>63</v>
      </c>
      <c r="H13" s="2"/>
      <c r="I13" s="2"/>
      <c r="J13" s="2"/>
    </row>
    <row r="14" spans="1:11" x14ac:dyDescent="0.25">
      <c r="A14" s="1">
        <v>44820</v>
      </c>
      <c r="B14" s="2" t="s">
        <v>42</v>
      </c>
      <c r="C14" s="13" t="s">
        <v>43</v>
      </c>
      <c r="D14" s="13" t="s">
        <v>23</v>
      </c>
      <c r="E14" s="24">
        <v>6.25E-2</v>
      </c>
      <c r="F14" s="2" t="s">
        <v>44</v>
      </c>
      <c r="G14" s="2" t="s">
        <v>68</v>
      </c>
      <c r="H14" s="2"/>
      <c r="I14" s="2"/>
      <c r="J14" s="2"/>
    </row>
    <row r="15" spans="1:11" x14ac:dyDescent="0.25">
      <c r="A15" s="27">
        <v>44821</v>
      </c>
      <c r="B15" s="2" t="s">
        <v>6</v>
      </c>
      <c r="C15" s="14"/>
      <c r="D15" s="13"/>
      <c r="E15" s="14"/>
      <c r="F15" s="2"/>
      <c r="G15" s="2"/>
      <c r="H15" s="2"/>
      <c r="I15" s="2"/>
      <c r="J15" s="2"/>
    </row>
    <row r="16" spans="1:11" x14ac:dyDescent="0.25">
      <c r="A16" s="27">
        <v>44822</v>
      </c>
      <c r="B16" s="2" t="s">
        <v>45</v>
      </c>
      <c r="C16" s="14" t="s">
        <v>46</v>
      </c>
      <c r="D16" s="13" t="s">
        <v>23</v>
      </c>
      <c r="E16" s="14" t="s">
        <v>30</v>
      </c>
      <c r="F16" s="2" t="s">
        <v>44</v>
      </c>
      <c r="G16" s="2" t="s">
        <v>67</v>
      </c>
      <c r="H16" s="2"/>
      <c r="I16" s="2"/>
      <c r="J16" s="2"/>
    </row>
    <row r="17" spans="1:11" x14ac:dyDescent="0.25">
      <c r="A17" s="26">
        <v>44823</v>
      </c>
      <c r="B17" s="2" t="s">
        <v>48</v>
      </c>
      <c r="C17" s="14" t="s">
        <v>31</v>
      </c>
      <c r="D17" s="13" t="s">
        <v>23</v>
      </c>
      <c r="E17" s="14" t="s">
        <v>27</v>
      </c>
      <c r="F17" s="2" t="s">
        <v>44</v>
      </c>
      <c r="G17" s="2" t="s">
        <v>69</v>
      </c>
      <c r="H17" s="2"/>
      <c r="I17" s="2"/>
      <c r="J17" s="2"/>
    </row>
    <row r="18" spans="1:11" x14ac:dyDescent="0.25">
      <c r="A18" s="26">
        <v>44824</v>
      </c>
      <c r="B18" s="2" t="s">
        <v>32</v>
      </c>
      <c r="C18" s="14" t="s">
        <v>33</v>
      </c>
      <c r="D18" s="13" t="s">
        <v>23</v>
      </c>
      <c r="E18" s="14" t="s">
        <v>34</v>
      </c>
      <c r="F18" s="2" t="s">
        <v>40</v>
      </c>
      <c r="G18" s="2" t="s">
        <v>64</v>
      </c>
      <c r="H18" s="2"/>
      <c r="I18" s="2"/>
      <c r="J18" s="2"/>
    </row>
    <row r="19" spans="1:11" x14ac:dyDescent="0.25">
      <c r="A19" s="3">
        <v>44825</v>
      </c>
      <c r="B19" s="2" t="s">
        <v>60</v>
      </c>
      <c r="C19" s="14"/>
      <c r="D19" s="13"/>
      <c r="E19" s="14"/>
      <c r="F19" s="2"/>
      <c r="G19" s="2"/>
      <c r="H19" s="2"/>
      <c r="I19" s="2"/>
      <c r="J19" s="2"/>
    </row>
    <row r="20" spans="1:11" x14ac:dyDescent="0.25">
      <c r="A20" s="1">
        <v>44826</v>
      </c>
      <c r="B20" s="2" t="s">
        <v>7</v>
      </c>
      <c r="C20" s="14"/>
      <c r="D20" s="13"/>
      <c r="E20" s="14"/>
      <c r="F20" s="2"/>
      <c r="G20" s="2"/>
      <c r="H20" s="2"/>
      <c r="I20" s="2"/>
      <c r="J20" s="2"/>
    </row>
    <row r="21" spans="1:11" x14ac:dyDescent="0.25">
      <c r="A21" s="1">
        <v>44827</v>
      </c>
      <c r="B21" s="2" t="s">
        <v>7</v>
      </c>
      <c r="C21" s="14"/>
      <c r="D21" s="13"/>
      <c r="E21" s="14"/>
      <c r="F21" s="2"/>
      <c r="G21" s="2"/>
      <c r="H21" s="2"/>
      <c r="I21" s="2"/>
      <c r="J21" s="2"/>
    </row>
    <row r="22" spans="1:11" x14ac:dyDescent="0.25">
      <c r="A22" s="27">
        <v>44828</v>
      </c>
      <c r="B22" s="2" t="s">
        <v>49</v>
      </c>
      <c r="C22" s="14"/>
      <c r="D22" s="13"/>
      <c r="E22" s="14"/>
      <c r="F22" s="2"/>
      <c r="G22" s="2"/>
      <c r="H22" s="2"/>
      <c r="I22" s="2"/>
      <c r="J22" s="2"/>
    </row>
    <row r="23" spans="1:11" x14ac:dyDescent="0.25">
      <c r="A23" s="27">
        <v>44829</v>
      </c>
      <c r="B23" s="2" t="s">
        <v>50</v>
      </c>
      <c r="C23" s="14"/>
      <c r="D23" s="13"/>
      <c r="E23" s="36">
        <f>125*5.5*8</f>
        <v>5500</v>
      </c>
      <c r="F23" s="4" t="s">
        <v>52</v>
      </c>
      <c r="G23" s="5" t="s">
        <v>51</v>
      </c>
      <c r="H23" s="6" t="s">
        <v>27</v>
      </c>
      <c r="I23" s="7" t="s">
        <v>12</v>
      </c>
      <c r="J23" s="8">
        <v>75</v>
      </c>
      <c r="K23" s="25" t="s">
        <v>10</v>
      </c>
    </row>
    <row r="24" spans="1:11" x14ac:dyDescent="0.25">
      <c r="A24" s="1">
        <v>44830</v>
      </c>
      <c r="B24" s="2" t="s">
        <v>53</v>
      </c>
      <c r="C24" s="14"/>
      <c r="D24" s="13"/>
      <c r="E24" s="14"/>
      <c r="F24" s="2"/>
      <c r="G24" s="2"/>
      <c r="H24" s="2"/>
      <c r="I24" s="2"/>
      <c r="J24" s="2"/>
    </row>
    <row r="25" spans="1:11" x14ac:dyDescent="0.25">
      <c r="A25" s="1">
        <v>44831</v>
      </c>
      <c r="B25" s="2" t="s">
        <v>56</v>
      </c>
      <c r="C25" s="14" t="s">
        <v>55</v>
      </c>
      <c r="D25" s="13" t="s">
        <v>23</v>
      </c>
      <c r="E25" s="14" t="s">
        <v>27</v>
      </c>
      <c r="F25" s="2" t="s">
        <v>54</v>
      </c>
      <c r="G25" s="2" t="s">
        <v>71</v>
      </c>
      <c r="H25" s="2"/>
      <c r="I25" s="2"/>
      <c r="J25" s="2"/>
    </row>
    <row r="26" spans="1:11" x14ac:dyDescent="0.25">
      <c r="A26" s="1">
        <v>44832</v>
      </c>
      <c r="B26" s="2" t="s">
        <v>70</v>
      </c>
      <c r="C26" s="14"/>
      <c r="D26" s="13"/>
      <c r="E26" s="14"/>
      <c r="F26" s="2"/>
      <c r="G26" s="2"/>
      <c r="H26" s="2"/>
      <c r="I26" s="2"/>
      <c r="J26" s="2"/>
    </row>
    <row r="27" spans="1:11" x14ac:dyDescent="0.25">
      <c r="A27" s="1">
        <v>44833</v>
      </c>
      <c r="B27" s="2" t="s">
        <v>72</v>
      </c>
      <c r="C27" s="14" t="s">
        <v>73</v>
      </c>
      <c r="D27" s="13" t="s">
        <v>23</v>
      </c>
      <c r="E27" s="24">
        <v>0.10416666666666667</v>
      </c>
      <c r="F27" s="2" t="s">
        <v>74</v>
      </c>
      <c r="G27" s="2" t="s">
        <v>75</v>
      </c>
      <c r="H27" s="2"/>
      <c r="I27" s="2"/>
      <c r="J27" s="2"/>
    </row>
    <row r="28" spans="1:11" x14ac:dyDescent="0.25">
      <c r="A28" s="1">
        <v>44834</v>
      </c>
      <c r="B28" s="2" t="s">
        <v>76</v>
      </c>
      <c r="C28" s="14" t="s">
        <v>77</v>
      </c>
      <c r="D28" s="13" t="s">
        <v>23</v>
      </c>
      <c r="E28" s="14" t="s">
        <v>27</v>
      </c>
      <c r="F28" s="2" t="s">
        <v>78</v>
      </c>
      <c r="G28" s="2" t="s">
        <v>79</v>
      </c>
      <c r="H28" s="2"/>
      <c r="I28" s="2"/>
      <c r="J28" s="2"/>
    </row>
    <row r="29" spans="1:11" x14ac:dyDescent="0.25">
      <c r="A29" s="27">
        <v>44835</v>
      </c>
      <c r="B29" s="2" t="s">
        <v>80</v>
      </c>
      <c r="C29" s="14" t="s">
        <v>81</v>
      </c>
      <c r="D29" s="13" t="s">
        <v>23</v>
      </c>
      <c r="E29" s="24">
        <v>0.1111111111111111</v>
      </c>
      <c r="F29" s="2" t="s">
        <v>82</v>
      </c>
      <c r="G29" s="2"/>
      <c r="H29" s="2"/>
      <c r="I29" s="2"/>
      <c r="J29" s="2"/>
    </row>
    <row r="30" spans="1:11" x14ac:dyDescent="0.25">
      <c r="A30" s="108">
        <v>44836</v>
      </c>
      <c r="B30" s="109" t="s">
        <v>9</v>
      </c>
      <c r="C30" s="110" t="s">
        <v>12</v>
      </c>
      <c r="D30" s="109" t="s">
        <v>15</v>
      </c>
      <c r="E30" s="109"/>
      <c r="F30" s="105" t="s">
        <v>88</v>
      </c>
      <c r="G30" s="106" t="s">
        <v>93</v>
      </c>
      <c r="H30" s="102"/>
      <c r="I30" s="103"/>
      <c r="J30" s="104"/>
    </row>
    <row r="31" spans="1:11" x14ac:dyDescent="0.25">
      <c r="A31" s="108"/>
      <c r="B31" s="109"/>
      <c r="C31" s="109"/>
      <c r="D31" s="109"/>
      <c r="E31" s="109"/>
      <c r="F31" s="105"/>
      <c r="G31" s="107"/>
      <c r="H31" s="102"/>
      <c r="I31" s="103"/>
      <c r="J31" s="104"/>
    </row>
    <row r="32" spans="1:11" x14ac:dyDescent="0.25">
      <c r="A32" s="28" t="s">
        <v>83</v>
      </c>
      <c r="B32" s="33" t="s">
        <v>35</v>
      </c>
    </row>
  </sheetData>
  <mergeCells count="20">
    <mergeCell ref="F2:F3"/>
    <mergeCell ref="G2:G3"/>
    <mergeCell ref="H2:H3"/>
    <mergeCell ref="J2:J3"/>
    <mergeCell ref="I2:I3"/>
    <mergeCell ref="K5:K7"/>
    <mergeCell ref="A5:A7"/>
    <mergeCell ref="B5:B7"/>
    <mergeCell ref="C5:C7"/>
    <mergeCell ref="D5:D7"/>
    <mergeCell ref="A30:A31"/>
    <mergeCell ref="B30:B31"/>
    <mergeCell ref="C30:C31"/>
    <mergeCell ref="D30:D31"/>
    <mergeCell ref="E30:E31"/>
    <mergeCell ref="H30:H31"/>
    <mergeCell ref="I30:I31"/>
    <mergeCell ref="J30:J31"/>
    <mergeCell ref="F30:F31"/>
    <mergeCell ref="G30:G31"/>
  </mergeCells>
  <hyperlinks>
    <hyperlink ref="B32" r:id="rId1"/>
  </hyperlinks>
  <pageMargins left="0.511811024" right="0.511811024" top="0.78740157499999996" bottom="0.78740157499999996" header="0.31496062000000002" footer="0.31496062000000002"/>
  <pageSetup paperSize="9" orientation="portrait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"/>
  <sheetViews>
    <sheetView tabSelected="1" zoomScaleNormal="100" workbookViewId="0">
      <selection activeCell="A2" sqref="A2:XFD13"/>
    </sheetView>
  </sheetViews>
  <sheetFormatPr defaultRowHeight="15" x14ac:dyDescent="0.25"/>
  <cols>
    <col min="1" max="1" width="38.85546875" style="30" customWidth="1"/>
    <col min="2" max="2" width="41" style="30" customWidth="1"/>
    <col min="3" max="3" width="40.28515625" style="30" customWidth="1"/>
    <col min="4" max="4" width="34" style="43" bestFit="1" customWidth="1"/>
    <col min="5" max="5" width="14.28515625" style="100" bestFit="1" customWidth="1"/>
    <col min="6" max="6" width="12.85546875" style="30" bestFit="1" customWidth="1"/>
    <col min="7" max="7" width="49.85546875" style="30" customWidth="1"/>
    <col min="8" max="8" width="13.42578125" style="30" bestFit="1" customWidth="1"/>
    <col min="9" max="9" width="11.140625" style="30" bestFit="1" customWidth="1"/>
    <col min="10" max="10" width="9.140625" style="17"/>
    <col min="11" max="11" width="11.42578125" style="30" bestFit="1" customWidth="1"/>
    <col min="12" max="12" width="13.28515625" style="30" bestFit="1" customWidth="1"/>
    <col min="13" max="16384" width="9.140625" style="30"/>
  </cols>
  <sheetData>
    <row r="2" spans="1:12" x14ac:dyDescent="0.25">
      <c r="A2" s="130" t="s">
        <v>36</v>
      </c>
      <c r="B2" s="130"/>
      <c r="C2" s="80" t="s">
        <v>2</v>
      </c>
      <c r="D2" s="81" t="s">
        <v>85</v>
      </c>
      <c r="E2" s="99" t="s">
        <v>14</v>
      </c>
      <c r="F2" s="80" t="s">
        <v>140</v>
      </c>
      <c r="G2" s="83" t="s">
        <v>87</v>
      </c>
      <c r="H2" s="98" t="s">
        <v>141</v>
      </c>
      <c r="I2" s="98" t="s">
        <v>165</v>
      </c>
      <c r="J2" s="98" t="s">
        <v>166</v>
      </c>
      <c r="K2" s="98" t="s">
        <v>179</v>
      </c>
    </row>
    <row r="3" spans="1:12" x14ac:dyDescent="0.25">
      <c r="A3" s="50">
        <v>45913</v>
      </c>
      <c r="B3" s="50">
        <v>45915</v>
      </c>
      <c r="C3" s="29" t="s">
        <v>185</v>
      </c>
      <c r="D3" s="33" t="s">
        <v>194</v>
      </c>
      <c r="E3" s="82">
        <v>0</v>
      </c>
      <c r="F3" s="82"/>
      <c r="G3" s="101"/>
      <c r="H3" s="82"/>
      <c r="I3" s="82"/>
      <c r="J3" s="97"/>
      <c r="K3" s="29"/>
      <c r="L3" s="95"/>
    </row>
    <row r="4" spans="1:12" x14ac:dyDescent="0.25">
      <c r="A4" s="50">
        <v>45915</v>
      </c>
      <c r="B4" s="50">
        <v>45920</v>
      </c>
      <c r="C4" s="47" t="s">
        <v>187</v>
      </c>
      <c r="D4" s="47" t="s">
        <v>189</v>
      </c>
      <c r="E4" s="82">
        <v>5185</v>
      </c>
      <c r="F4" s="82"/>
      <c r="G4" s="29"/>
      <c r="H4" s="29"/>
      <c r="I4" s="29"/>
      <c r="J4" s="97"/>
      <c r="K4" s="29"/>
    </row>
    <row r="5" spans="1:12" x14ac:dyDescent="0.25">
      <c r="A5" s="50">
        <f t="shared" ref="A5:A11" si="0">B4</f>
        <v>45920</v>
      </c>
      <c r="B5" s="50">
        <v>45921</v>
      </c>
      <c r="C5" s="47" t="s">
        <v>185</v>
      </c>
      <c r="D5" s="47" t="s">
        <v>197</v>
      </c>
      <c r="E5" s="82"/>
      <c r="F5" s="84"/>
      <c r="G5" s="47"/>
      <c r="H5" s="31"/>
      <c r="I5" s="82"/>
      <c r="J5" s="97"/>
      <c r="K5" s="29"/>
    </row>
    <row r="6" spans="1:12" ht="30" x14ac:dyDescent="0.25">
      <c r="A6" s="50">
        <f t="shared" si="0"/>
        <v>45921</v>
      </c>
      <c r="B6" s="50">
        <v>45924</v>
      </c>
      <c r="C6" s="29" t="s">
        <v>186</v>
      </c>
      <c r="D6" s="47" t="s">
        <v>192</v>
      </c>
      <c r="E6" s="82">
        <v>2576</v>
      </c>
      <c r="F6" s="29"/>
      <c r="G6" s="29"/>
      <c r="H6" s="29"/>
      <c r="I6" s="29"/>
      <c r="J6" s="97"/>
      <c r="K6" s="29"/>
    </row>
    <row r="7" spans="1:12" x14ac:dyDescent="0.25">
      <c r="A7" s="50">
        <f t="shared" si="0"/>
        <v>45924</v>
      </c>
      <c r="B7" s="50">
        <v>45773</v>
      </c>
      <c r="C7" s="29" t="s">
        <v>188</v>
      </c>
      <c r="D7" s="33" t="s">
        <v>196</v>
      </c>
      <c r="E7" s="82">
        <v>0</v>
      </c>
      <c r="F7" s="29"/>
      <c r="G7" s="29"/>
      <c r="H7" s="29"/>
      <c r="I7" s="29"/>
      <c r="J7" s="97"/>
      <c r="K7" s="29"/>
    </row>
    <row r="8" spans="1:12" x14ac:dyDescent="0.25">
      <c r="A8" s="50">
        <f t="shared" si="0"/>
        <v>45773</v>
      </c>
      <c r="B8" s="50">
        <v>45928</v>
      </c>
      <c r="C8" s="29" t="s">
        <v>185</v>
      </c>
      <c r="D8" s="47" t="s">
        <v>198</v>
      </c>
      <c r="E8" s="82"/>
      <c r="F8" s="29"/>
      <c r="G8" s="29"/>
      <c r="H8" s="29"/>
      <c r="I8" s="29"/>
      <c r="J8" s="97"/>
      <c r="K8" s="29"/>
    </row>
    <row r="9" spans="1:12" x14ac:dyDescent="0.25">
      <c r="A9" s="50">
        <f t="shared" si="0"/>
        <v>45928</v>
      </c>
      <c r="B9" s="50">
        <v>45931</v>
      </c>
      <c r="C9" s="29" t="s">
        <v>193</v>
      </c>
      <c r="D9" s="47" t="s">
        <v>199</v>
      </c>
      <c r="E9" s="139">
        <v>3380</v>
      </c>
    </row>
    <row r="10" spans="1:12" x14ac:dyDescent="0.25">
      <c r="A10" s="50">
        <f t="shared" si="0"/>
        <v>45931</v>
      </c>
      <c r="B10" s="50">
        <v>45932</v>
      </c>
      <c r="C10" s="29" t="s">
        <v>190</v>
      </c>
      <c r="D10" s="47" t="s">
        <v>200</v>
      </c>
      <c r="E10" s="139">
        <v>1195</v>
      </c>
    </row>
    <row r="11" spans="1:12" ht="30" x14ac:dyDescent="0.25">
      <c r="A11" s="50">
        <f t="shared" si="0"/>
        <v>45932</v>
      </c>
      <c r="B11" s="50">
        <v>45934</v>
      </c>
      <c r="C11" s="29" t="s">
        <v>191</v>
      </c>
      <c r="D11" s="47" t="s">
        <v>195</v>
      </c>
      <c r="E11" s="139">
        <v>1316</v>
      </c>
    </row>
  </sheetData>
  <mergeCells count="1">
    <mergeCell ref="A2:B2"/>
  </mergeCells>
  <hyperlinks>
    <hyperlink ref="D3" r:id="rId1" display="https://www.booking.com/hotel/es/puertavalencia.pt-br.html?sid=c4356e74403451e5be150381b8d763ab&amp;aid=332731"/>
    <hyperlink ref="D7" r:id="rId2" display="https://www.booking.com/hotel/es/mayerling-abamita-apartments.pt-br.html?sid=c4356e74403451e5be150381b8d763ab&amp;aid=332731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F6" sqref="F6"/>
    </sheetView>
  </sheetViews>
  <sheetFormatPr defaultRowHeight="15" x14ac:dyDescent="0.25"/>
  <cols>
    <col min="1" max="1" width="36" bestFit="1" customWidth="1"/>
    <col min="2" max="2" width="40.5703125" bestFit="1" customWidth="1"/>
    <col min="3" max="3" width="9.140625" style="15"/>
    <col min="4" max="4" width="9.140625" style="17"/>
    <col min="5" max="5" width="13.85546875" style="15" bestFit="1" customWidth="1"/>
    <col min="6" max="6" width="15.140625" bestFit="1" customWidth="1"/>
    <col min="7" max="7" width="29.42578125" bestFit="1" customWidth="1"/>
    <col min="11" max="11" width="11.140625" bestFit="1" customWidth="1"/>
    <col min="13" max="13" width="10.7109375" bestFit="1" customWidth="1"/>
  </cols>
  <sheetData>
    <row r="1" spans="1:15" x14ac:dyDescent="0.25">
      <c r="A1" s="9" t="s">
        <v>5</v>
      </c>
      <c r="B1" s="9" t="s">
        <v>2</v>
      </c>
      <c r="C1" s="9" t="s">
        <v>11</v>
      </c>
      <c r="D1" s="16" t="s">
        <v>13</v>
      </c>
      <c r="E1" s="9" t="s">
        <v>25</v>
      </c>
      <c r="F1" s="12" t="s">
        <v>57</v>
      </c>
      <c r="G1" s="9" t="s">
        <v>58</v>
      </c>
      <c r="H1" s="9" t="s">
        <v>59</v>
      </c>
      <c r="I1" s="9"/>
      <c r="J1" s="9" t="s">
        <v>14</v>
      </c>
    </row>
    <row r="2" spans="1:15" x14ac:dyDescent="0.25">
      <c r="A2" s="10">
        <v>44813</v>
      </c>
      <c r="B2" s="11" t="s">
        <v>0</v>
      </c>
      <c r="C2" s="18" t="s">
        <v>12</v>
      </c>
      <c r="D2" s="13" t="s">
        <v>15</v>
      </c>
      <c r="E2" s="14"/>
      <c r="F2" s="4" t="s">
        <v>61</v>
      </c>
      <c r="G2" s="5" t="s">
        <v>62</v>
      </c>
      <c r="H2" s="6"/>
      <c r="I2" s="7"/>
      <c r="J2" s="8"/>
    </row>
    <row r="3" spans="1:15" x14ac:dyDescent="0.25">
      <c r="A3" s="27">
        <v>44814</v>
      </c>
      <c r="B3" s="2" t="s">
        <v>1</v>
      </c>
      <c r="C3" s="14"/>
      <c r="D3" s="13"/>
      <c r="E3" s="14"/>
      <c r="F3" s="2"/>
      <c r="G3" s="2"/>
      <c r="H3" s="2"/>
      <c r="I3" s="2"/>
      <c r="J3" s="2"/>
    </row>
    <row r="4" spans="1:15" x14ac:dyDescent="0.25">
      <c r="A4" s="27">
        <v>44815</v>
      </c>
      <c r="B4" s="2" t="s">
        <v>1</v>
      </c>
      <c r="C4" s="14"/>
      <c r="D4" s="13"/>
      <c r="E4" s="14"/>
      <c r="F4" s="2"/>
      <c r="G4" s="2"/>
      <c r="H4" s="2"/>
      <c r="I4" s="2"/>
      <c r="J4" s="2"/>
    </row>
    <row r="5" spans="1:15" x14ac:dyDescent="0.25">
      <c r="A5" s="113">
        <v>44816</v>
      </c>
      <c r="B5" s="115" t="s">
        <v>21</v>
      </c>
      <c r="C5" s="118"/>
      <c r="D5" s="121" t="s">
        <v>15</v>
      </c>
      <c r="E5" s="118"/>
      <c r="F5" s="4" t="s">
        <v>16</v>
      </c>
      <c r="G5" s="5" t="s">
        <v>17</v>
      </c>
      <c r="H5" s="6">
        <v>0.12152777777777778</v>
      </c>
      <c r="I5" s="7" t="s">
        <v>12</v>
      </c>
      <c r="J5" s="8">
        <v>102</v>
      </c>
      <c r="K5" s="112" t="s">
        <v>10</v>
      </c>
    </row>
    <row r="6" spans="1:15" x14ac:dyDescent="0.25">
      <c r="A6" s="114"/>
      <c r="B6" s="116"/>
      <c r="C6" s="119"/>
      <c r="D6" s="116"/>
      <c r="E6" s="119"/>
      <c r="F6" s="19" t="s">
        <v>16</v>
      </c>
      <c r="G6" s="20" t="s">
        <v>18</v>
      </c>
      <c r="H6" s="21">
        <v>0.12152777777777778</v>
      </c>
      <c r="I6" s="22" t="s">
        <v>12</v>
      </c>
      <c r="J6" s="23">
        <v>102</v>
      </c>
      <c r="K6" s="112"/>
    </row>
    <row r="7" spans="1:15" x14ac:dyDescent="0.25">
      <c r="A7" s="114"/>
      <c r="B7" s="117"/>
      <c r="C7" s="120"/>
      <c r="D7" s="117"/>
      <c r="E7" s="120"/>
      <c r="F7" s="4" t="s">
        <v>19</v>
      </c>
      <c r="G7" s="5" t="s">
        <v>20</v>
      </c>
      <c r="H7" s="6">
        <v>0.12152777777777778</v>
      </c>
      <c r="I7" s="7" t="s">
        <v>12</v>
      </c>
      <c r="J7" s="8">
        <v>27</v>
      </c>
      <c r="K7" s="112"/>
    </row>
    <row r="8" spans="1:15" x14ac:dyDescent="0.25">
      <c r="A8" s="1">
        <v>44817</v>
      </c>
      <c r="B8" s="2" t="s">
        <v>3</v>
      </c>
      <c r="C8" s="14"/>
      <c r="D8" s="13"/>
      <c r="E8" s="14"/>
      <c r="F8" s="2"/>
      <c r="G8" s="2"/>
      <c r="H8" s="2"/>
      <c r="I8" s="2"/>
      <c r="J8" s="2"/>
    </row>
    <row r="9" spans="1:15" x14ac:dyDescent="0.25">
      <c r="A9" s="1">
        <v>44818</v>
      </c>
      <c r="B9" s="2" t="s">
        <v>4</v>
      </c>
      <c r="C9" s="13" t="s">
        <v>22</v>
      </c>
      <c r="D9" s="13" t="s">
        <v>23</v>
      </c>
      <c r="E9" s="14" t="s">
        <v>24</v>
      </c>
      <c r="F9" s="2" t="s">
        <v>37</v>
      </c>
      <c r="G9" s="2" t="s">
        <v>66</v>
      </c>
      <c r="H9" s="2"/>
      <c r="I9" s="2"/>
      <c r="J9" s="2"/>
    </row>
    <row r="10" spans="1:15" x14ac:dyDescent="0.25">
      <c r="A10" s="1">
        <v>44818</v>
      </c>
      <c r="B10" s="2" t="s">
        <v>26</v>
      </c>
      <c r="C10" s="14"/>
      <c r="D10" s="13"/>
      <c r="E10" s="14"/>
      <c r="F10" s="2"/>
      <c r="G10" s="2"/>
      <c r="H10" s="2"/>
      <c r="I10" s="2"/>
      <c r="J10" s="2"/>
    </row>
    <row r="11" spans="1:15" x14ac:dyDescent="0.25">
      <c r="A11" s="1">
        <v>44819</v>
      </c>
      <c r="B11" s="2" t="s">
        <v>28</v>
      </c>
      <c r="C11" s="14" t="s">
        <v>39</v>
      </c>
      <c r="D11" s="13" t="s">
        <v>23</v>
      </c>
      <c r="E11" s="24">
        <v>0.14583333333333334</v>
      </c>
      <c r="F11" s="2" t="s">
        <v>38</v>
      </c>
      <c r="G11" s="2" t="s">
        <v>65</v>
      </c>
      <c r="H11" s="2"/>
      <c r="I11" s="2"/>
      <c r="J11" s="2"/>
    </row>
    <row r="12" spans="1:15" x14ac:dyDescent="0.25">
      <c r="A12" s="1">
        <v>44820</v>
      </c>
      <c r="B12" s="2" t="s">
        <v>29</v>
      </c>
      <c r="C12" s="14"/>
      <c r="D12" s="13"/>
      <c r="E12" s="14"/>
      <c r="F12" s="2"/>
      <c r="G12" s="2"/>
      <c r="H12" s="2"/>
      <c r="I12" s="2"/>
      <c r="J12" s="2"/>
    </row>
    <row r="13" spans="1:15" x14ac:dyDescent="0.25">
      <c r="A13" s="1">
        <v>44820</v>
      </c>
      <c r="B13" s="2" t="s">
        <v>41</v>
      </c>
      <c r="C13" s="13">
        <v>206</v>
      </c>
      <c r="D13" s="13" t="s">
        <v>23</v>
      </c>
      <c r="E13" s="24">
        <v>9.0277777777777776E-2</v>
      </c>
      <c r="F13" s="2" t="s">
        <v>40</v>
      </c>
      <c r="G13" s="2" t="s">
        <v>63</v>
      </c>
      <c r="H13" s="2"/>
      <c r="I13" s="2"/>
      <c r="J13" s="2"/>
    </row>
    <row r="14" spans="1:15" x14ac:dyDescent="0.25">
      <c r="A14" s="1">
        <v>44820</v>
      </c>
      <c r="B14" s="2" t="s">
        <v>42</v>
      </c>
      <c r="C14" s="13" t="s">
        <v>43</v>
      </c>
      <c r="D14" s="13" t="s">
        <v>23</v>
      </c>
      <c r="E14" s="24">
        <v>6.25E-2</v>
      </c>
      <c r="F14" s="2" t="s">
        <v>44</v>
      </c>
      <c r="G14" s="2" t="s">
        <v>68</v>
      </c>
      <c r="H14" s="2"/>
      <c r="I14" s="2"/>
      <c r="J14" s="2"/>
    </row>
    <row r="15" spans="1:15" x14ac:dyDescent="0.25">
      <c r="A15" s="27">
        <v>44821</v>
      </c>
      <c r="B15" s="2" t="s">
        <v>6</v>
      </c>
      <c r="C15" s="14"/>
      <c r="D15" s="13"/>
      <c r="E15" s="14"/>
      <c r="F15" s="2"/>
      <c r="G15" s="2"/>
      <c r="H15" s="2"/>
      <c r="I15" s="2"/>
      <c r="J15" s="2"/>
      <c r="O15">
        <v>6000</v>
      </c>
    </row>
    <row r="16" spans="1:15" x14ac:dyDescent="0.25">
      <c r="A16" s="27">
        <v>44822</v>
      </c>
      <c r="B16" s="2" t="s">
        <v>45</v>
      </c>
      <c r="C16" s="14" t="s">
        <v>46</v>
      </c>
      <c r="D16" s="13" t="s">
        <v>23</v>
      </c>
      <c r="E16" s="14" t="s">
        <v>30</v>
      </c>
      <c r="F16" s="2" t="s">
        <v>44</v>
      </c>
      <c r="G16" s="2" t="s">
        <v>67</v>
      </c>
      <c r="H16" s="2"/>
      <c r="I16" s="2"/>
      <c r="J16" s="2"/>
      <c r="O16">
        <v>6000</v>
      </c>
    </row>
    <row r="17" spans="1:15" x14ac:dyDescent="0.25">
      <c r="A17" s="26">
        <v>44823</v>
      </c>
      <c r="B17" s="2" t="s">
        <v>48</v>
      </c>
      <c r="C17" s="14" t="s">
        <v>31</v>
      </c>
      <c r="D17" s="13" t="s">
        <v>23</v>
      </c>
      <c r="E17" s="14" t="s">
        <v>27</v>
      </c>
      <c r="F17" s="2" t="s">
        <v>44</v>
      </c>
      <c r="G17" s="2" t="s">
        <v>69</v>
      </c>
      <c r="H17" s="2"/>
      <c r="I17" s="2"/>
      <c r="J17" s="2"/>
      <c r="O17">
        <v>2000</v>
      </c>
    </row>
    <row r="18" spans="1:15" x14ac:dyDescent="0.25">
      <c r="A18" s="26">
        <v>44824</v>
      </c>
      <c r="B18" s="2" t="s">
        <v>32</v>
      </c>
      <c r="C18" s="14" t="s">
        <v>33</v>
      </c>
      <c r="D18" s="13" t="s">
        <v>23</v>
      </c>
      <c r="E18" s="14" t="s">
        <v>34</v>
      </c>
      <c r="F18" s="2" t="s">
        <v>40</v>
      </c>
      <c r="G18" s="2" t="s">
        <v>64</v>
      </c>
      <c r="H18" s="2"/>
      <c r="I18" s="2"/>
      <c r="J18" s="2"/>
      <c r="O18">
        <v>6000</v>
      </c>
    </row>
    <row r="19" spans="1:15" x14ac:dyDescent="0.25">
      <c r="A19" s="3">
        <v>44825</v>
      </c>
      <c r="B19" s="2" t="s">
        <v>60</v>
      </c>
      <c r="C19" s="14"/>
      <c r="D19" s="13"/>
      <c r="E19" s="14"/>
      <c r="F19" s="2"/>
      <c r="G19" s="2"/>
      <c r="H19" s="2"/>
      <c r="I19" s="2"/>
      <c r="J19" s="2"/>
    </row>
    <row r="20" spans="1:15" x14ac:dyDescent="0.25">
      <c r="A20" s="1">
        <v>44826</v>
      </c>
      <c r="B20" s="2" t="s">
        <v>7</v>
      </c>
      <c r="C20" s="14"/>
      <c r="D20" s="13"/>
      <c r="E20" s="14"/>
      <c r="F20" s="2"/>
      <c r="G20" s="2"/>
      <c r="H20" s="2"/>
      <c r="I20" s="2"/>
      <c r="J20" s="2"/>
    </row>
    <row r="21" spans="1:15" x14ac:dyDescent="0.25">
      <c r="A21" s="1">
        <v>44827</v>
      </c>
      <c r="B21" s="2" t="s">
        <v>7</v>
      </c>
      <c r="C21" s="14"/>
      <c r="D21" s="13"/>
      <c r="E21" s="14"/>
      <c r="F21" s="2"/>
      <c r="G21" s="2"/>
      <c r="H21" s="2"/>
      <c r="I21" s="2"/>
      <c r="J21" s="2"/>
    </row>
    <row r="22" spans="1:15" x14ac:dyDescent="0.25">
      <c r="A22" s="27">
        <v>44828</v>
      </c>
      <c r="B22" s="2" t="s">
        <v>49</v>
      </c>
      <c r="C22" s="14"/>
      <c r="D22" s="13"/>
      <c r="E22" s="14"/>
      <c r="F22" s="2"/>
      <c r="G22" s="2"/>
      <c r="H22" s="2"/>
      <c r="I22" s="2"/>
      <c r="J22" s="2"/>
    </row>
    <row r="23" spans="1:15" x14ac:dyDescent="0.25">
      <c r="A23" s="27">
        <v>44829</v>
      </c>
      <c r="B23" s="2" t="s">
        <v>50</v>
      </c>
      <c r="C23" s="14"/>
      <c r="D23" s="13"/>
      <c r="E23" s="14"/>
      <c r="F23" s="4" t="s">
        <v>52</v>
      </c>
      <c r="G23" s="5" t="s">
        <v>51</v>
      </c>
      <c r="H23" s="6" t="s">
        <v>27</v>
      </c>
      <c r="I23" s="7" t="s">
        <v>12</v>
      </c>
      <c r="J23" s="8">
        <v>75</v>
      </c>
      <c r="K23" s="32" t="s">
        <v>10</v>
      </c>
    </row>
    <row r="24" spans="1:15" x14ac:dyDescent="0.25">
      <c r="A24" s="1">
        <v>44830</v>
      </c>
      <c r="B24" s="2" t="s">
        <v>53</v>
      </c>
      <c r="C24" s="14"/>
      <c r="D24" s="13"/>
      <c r="E24" s="14"/>
      <c r="F24" s="2"/>
      <c r="G24" s="2"/>
      <c r="H24" s="2"/>
      <c r="I24" s="2"/>
      <c r="J24" s="2"/>
    </row>
    <row r="25" spans="1:15" x14ac:dyDescent="0.25">
      <c r="A25" s="1">
        <v>44831</v>
      </c>
      <c r="B25" s="2" t="s">
        <v>56</v>
      </c>
      <c r="C25" s="14" t="s">
        <v>55</v>
      </c>
      <c r="D25" s="13" t="s">
        <v>23</v>
      </c>
      <c r="E25" s="14" t="s">
        <v>27</v>
      </c>
      <c r="F25" s="2" t="s">
        <v>54</v>
      </c>
      <c r="G25" s="2" t="s">
        <v>71</v>
      </c>
      <c r="H25" s="2"/>
      <c r="I25" s="2"/>
      <c r="J25" s="2"/>
    </row>
    <row r="26" spans="1:15" x14ac:dyDescent="0.25">
      <c r="A26" s="1">
        <v>44832</v>
      </c>
      <c r="B26" s="2" t="s">
        <v>70</v>
      </c>
      <c r="C26" s="14"/>
      <c r="D26" s="13"/>
      <c r="E26" s="14"/>
      <c r="F26" s="2"/>
      <c r="G26" s="2"/>
      <c r="H26" s="2"/>
      <c r="I26" s="2"/>
      <c r="J26" s="2"/>
    </row>
    <row r="27" spans="1:15" x14ac:dyDescent="0.25">
      <c r="A27" s="1">
        <v>44833</v>
      </c>
      <c r="B27" s="2" t="s">
        <v>72</v>
      </c>
      <c r="C27" s="14" t="s">
        <v>73</v>
      </c>
      <c r="D27" s="13" t="s">
        <v>23</v>
      </c>
      <c r="E27" s="24">
        <v>0.10416666666666667</v>
      </c>
      <c r="F27" s="2" t="s">
        <v>74</v>
      </c>
      <c r="G27" s="2" t="s">
        <v>75</v>
      </c>
      <c r="H27" s="2"/>
      <c r="I27" s="2"/>
      <c r="J27" s="2"/>
    </row>
    <row r="28" spans="1:15" x14ac:dyDescent="0.25">
      <c r="A28" s="1">
        <v>44834</v>
      </c>
      <c r="B28" s="2" t="s">
        <v>76</v>
      </c>
      <c r="C28" s="14" t="s">
        <v>77</v>
      </c>
      <c r="D28" s="13" t="s">
        <v>23</v>
      </c>
      <c r="E28" s="14" t="s">
        <v>27</v>
      </c>
      <c r="F28" s="2" t="s">
        <v>78</v>
      </c>
      <c r="G28" s="2" t="s">
        <v>79</v>
      </c>
      <c r="H28" s="2"/>
      <c r="I28" s="2"/>
      <c r="J28" s="2"/>
    </row>
    <row r="29" spans="1:15" x14ac:dyDescent="0.25">
      <c r="A29" s="27">
        <v>44835</v>
      </c>
      <c r="B29" s="2" t="s">
        <v>80</v>
      </c>
      <c r="C29" s="14" t="s">
        <v>81</v>
      </c>
      <c r="D29" s="13" t="s">
        <v>23</v>
      </c>
      <c r="E29" s="24">
        <v>0.1111111111111111</v>
      </c>
      <c r="F29" s="2" t="s">
        <v>82</v>
      </c>
      <c r="G29" s="2"/>
      <c r="H29" s="2"/>
      <c r="I29" s="2"/>
      <c r="J29" s="2"/>
    </row>
    <row r="30" spans="1:15" x14ac:dyDescent="0.25">
      <c r="A30" s="27">
        <v>44836</v>
      </c>
      <c r="B30" s="2" t="s">
        <v>9</v>
      </c>
      <c r="C30" s="14"/>
      <c r="D30" s="13"/>
      <c r="E30" s="14"/>
      <c r="F30" s="4" t="s">
        <v>61</v>
      </c>
      <c r="G30" s="5" t="s">
        <v>62</v>
      </c>
      <c r="H30" s="6"/>
      <c r="I30" s="7"/>
      <c r="J30" s="8"/>
    </row>
    <row r="32" spans="1:15" x14ac:dyDescent="0.25">
      <c r="A32" s="28" t="s">
        <v>83</v>
      </c>
      <c r="B32" s="28" t="s">
        <v>35</v>
      </c>
    </row>
  </sheetData>
  <mergeCells count="6">
    <mergeCell ref="K5:K7"/>
    <mergeCell ref="A5:A7"/>
    <mergeCell ref="B5:B7"/>
    <mergeCell ref="C5:C7"/>
    <mergeCell ref="D5:D7"/>
    <mergeCell ref="E5:E7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9" workbookViewId="0">
      <selection activeCell="A30" sqref="A30"/>
    </sheetView>
  </sheetViews>
  <sheetFormatPr defaultRowHeight="15" x14ac:dyDescent="0.25"/>
  <cols>
    <col min="1" max="1" width="36" style="43" bestFit="1" customWidth="1"/>
    <col min="2" max="2" width="40.5703125" style="43" bestFit="1" customWidth="1"/>
    <col min="3" max="3" width="43.5703125" style="41" customWidth="1"/>
    <col min="4" max="4" width="43.85546875" style="41" customWidth="1"/>
    <col min="5" max="5" width="13.85546875" style="41" bestFit="1" customWidth="1"/>
    <col min="6" max="6" width="9.140625" style="43"/>
    <col min="7" max="7" width="10.7109375" style="43" bestFit="1" customWidth="1"/>
    <col min="8" max="16384" width="9.140625" style="43"/>
  </cols>
  <sheetData>
    <row r="1" spans="1:5" x14ac:dyDescent="0.25">
      <c r="A1" s="38" t="s">
        <v>5</v>
      </c>
      <c r="B1" s="38" t="s">
        <v>2</v>
      </c>
      <c r="C1" s="38" t="s">
        <v>105</v>
      </c>
      <c r="D1" s="38" t="s">
        <v>107</v>
      </c>
      <c r="E1" s="38" t="s">
        <v>106</v>
      </c>
    </row>
    <row r="2" spans="1:5" x14ac:dyDescent="0.25">
      <c r="A2" s="44">
        <v>44813</v>
      </c>
      <c r="B2" s="45" t="s">
        <v>0</v>
      </c>
      <c r="E2" s="39"/>
    </row>
    <row r="3" spans="1:5" ht="60" x14ac:dyDescent="0.25">
      <c r="A3" s="46">
        <v>44814</v>
      </c>
      <c r="B3" s="47" t="s">
        <v>1</v>
      </c>
      <c r="C3" s="39" t="s">
        <v>116</v>
      </c>
      <c r="D3" s="47" t="s">
        <v>110</v>
      </c>
      <c r="E3" s="39" t="s">
        <v>109</v>
      </c>
    </row>
    <row r="4" spans="1:5" ht="60" x14ac:dyDescent="0.25">
      <c r="A4" s="46">
        <v>44815</v>
      </c>
      <c r="B4" s="47" t="s">
        <v>1</v>
      </c>
      <c r="C4" s="39" t="s">
        <v>115</v>
      </c>
      <c r="D4" s="39" t="s">
        <v>108</v>
      </c>
      <c r="E4" s="47"/>
    </row>
    <row r="5" spans="1:5" ht="15" customHeight="1" x14ac:dyDescent="0.25">
      <c r="A5" s="131">
        <v>44816</v>
      </c>
      <c r="B5" s="115" t="s">
        <v>21</v>
      </c>
      <c r="C5" s="115" t="s">
        <v>120</v>
      </c>
      <c r="D5" s="135" t="s">
        <v>111</v>
      </c>
      <c r="E5" s="135"/>
    </row>
    <row r="6" spans="1:5" x14ac:dyDescent="0.25">
      <c r="A6" s="132"/>
      <c r="B6" s="133"/>
      <c r="C6" s="133"/>
      <c r="D6" s="135"/>
      <c r="E6" s="135"/>
    </row>
    <row r="7" spans="1:5" x14ac:dyDescent="0.25">
      <c r="A7" s="132"/>
      <c r="B7" s="134"/>
      <c r="C7" s="134"/>
      <c r="D7" s="135"/>
      <c r="E7" s="135"/>
    </row>
    <row r="8" spans="1:5" ht="150" x14ac:dyDescent="0.25">
      <c r="A8" s="48">
        <v>44817</v>
      </c>
      <c r="B8" s="47" t="s">
        <v>3</v>
      </c>
      <c r="C8" s="39" t="s">
        <v>113</v>
      </c>
      <c r="D8" s="39" t="s">
        <v>112</v>
      </c>
      <c r="E8" s="39"/>
    </row>
    <row r="9" spans="1:5" ht="90" x14ac:dyDescent="0.25">
      <c r="A9" s="48">
        <v>44818</v>
      </c>
      <c r="B9" s="47" t="s">
        <v>3</v>
      </c>
      <c r="C9" s="39" t="s">
        <v>114</v>
      </c>
      <c r="D9" s="39"/>
      <c r="E9" s="39" t="s">
        <v>24</v>
      </c>
    </row>
    <row r="10" spans="1:5" x14ac:dyDescent="0.25">
      <c r="A10" s="48">
        <v>44818</v>
      </c>
      <c r="B10" s="47" t="s">
        <v>94</v>
      </c>
      <c r="C10" s="39"/>
      <c r="D10" s="39"/>
      <c r="E10" s="39"/>
    </row>
    <row r="11" spans="1:5" ht="33.75" x14ac:dyDescent="0.25">
      <c r="A11" s="48">
        <v>44818</v>
      </c>
      <c r="B11" s="47" t="s">
        <v>95</v>
      </c>
      <c r="C11" s="54" t="s">
        <v>122</v>
      </c>
      <c r="D11" s="39" t="s">
        <v>121</v>
      </c>
      <c r="E11" s="49">
        <v>0.14583333333333334</v>
      </c>
    </row>
    <row r="12" spans="1:5" x14ac:dyDescent="0.25">
      <c r="A12" s="48">
        <v>44819</v>
      </c>
      <c r="B12" s="47" t="s">
        <v>29</v>
      </c>
      <c r="C12" s="39"/>
      <c r="D12" s="39"/>
      <c r="E12" s="39"/>
    </row>
    <row r="13" spans="1:5" ht="33.75" x14ac:dyDescent="0.25">
      <c r="A13" s="48">
        <v>44819</v>
      </c>
      <c r="B13" s="47" t="s">
        <v>96</v>
      </c>
      <c r="C13" s="54" t="s">
        <v>122</v>
      </c>
      <c r="D13" s="39"/>
      <c r="E13" s="49">
        <v>9.0277777777777776E-2</v>
      </c>
    </row>
    <row r="14" spans="1:5" ht="30" x14ac:dyDescent="0.25">
      <c r="A14" s="48">
        <v>44820</v>
      </c>
      <c r="B14" s="47" t="s">
        <v>97</v>
      </c>
      <c r="C14" s="39" t="s">
        <v>123</v>
      </c>
      <c r="D14" s="39"/>
      <c r="E14" s="49">
        <v>6.25E-2</v>
      </c>
    </row>
    <row r="15" spans="1:5" x14ac:dyDescent="0.25">
      <c r="A15" s="46">
        <v>44821</v>
      </c>
      <c r="B15" s="47" t="s">
        <v>98</v>
      </c>
      <c r="C15" s="39" t="s">
        <v>124</v>
      </c>
      <c r="D15" s="39"/>
      <c r="E15" s="39"/>
    </row>
    <row r="16" spans="1:5" ht="33.75" x14ac:dyDescent="0.25">
      <c r="A16" s="46">
        <v>44822</v>
      </c>
      <c r="B16" s="47" t="s">
        <v>99</v>
      </c>
      <c r="C16" s="39"/>
      <c r="D16" s="54" t="s">
        <v>122</v>
      </c>
      <c r="E16" s="39" t="s">
        <v>30</v>
      </c>
    </row>
    <row r="17" spans="1:5" ht="33.75" x14ac:dyDescent="0.25">
      <c r="A17" s="50">
        <v>44823</v>
      </c>
      <c r="B17" s="47" t="s">
        <v>47</v>
      </c>
      <c r="C17" s="39" t="s">
        <v>125</v>
      </c>
      <c r="D17" s="54" t="s">
        <v>122</v>
      </c>
      <c r="E17" s="39" t="s">
        <v>27</v>
      </c>
    </row>
    <row r="18" spans="1:5" x14ac:dyDescent="0.25">
      <c r="A18" s="50">
        <v>44824</v>
      </c>
      <c r="B18" s="47" t="s">
        <v>32</v>
      </c>
      <c r="C18" s="39"/>
      <c r="D18" s="39"/>
      <c r="E18" s="39" t="s">
        <v>34</v>
      </c>
    </row>
    <row r="19" spans="1:5" x14ac:dyDescent="0.25">
      <c r="A19" s="51">
        <v>44825</v>
      </c>
      <c r="B19" s="47" t="s">
        <v>60</v>
      </c>
      <c r="C19" s="39"/>
      <c r="D19" s="39"/>
      <c r="E19" s="39"/>
    </row>
    <row r="20" spans="1:5" x14ac:dyDescent="0.25">
      <c r="A20" s="48">
        <v>44826</v>
      </c>
      <c r="B20" s="47" t="s">
        <v>7</v>
      </c>
      <c r="C20" s="39"/>
      <c r="D20" s="39"/>
      <c r="E20" s="39"/>
    </row>
    <row r="21" spans="1:5" x14ac:dyDescent="0.25">
      <c r="A21" s="48">
        <v>44827</v>
      </c>
      <c r="B21" s="47" t="s">
        <v>7</v>
      </c>
      <c r="C21" s="39"/>
      <c r="D21" s="39"/>
      <c r="E21" s="39"/>
    </row>
    <row r="22" spans="1:5" x14ac:dyDescent="0.25">
      <c r="A22" s="46">
        <v>44828</v>
      </c>
      <c r="B22" s="47" t="s">
        <v>49</v>
      </c>
      <c r="C22" s="39"/>
      <c r="D22" s="39"/>
      <c r="E22" s="39"/>
    </row>
    <row r="23" spans="1:5" ht="30" x14ac:dyDescent="0.25">
      <c r="A23" s="46">
        <v>44829</v>
      </c>
      <c r="B23" s="47" t="s">
        <v>100</v>
      </c>
      <c r="C23" s="39"/>
      <c r="D23" s="39"/>
      <c r="E23" s="39"/>
    </row>
    <row r="24" spans="1:5" ht="30" x14ac:dyDescent="0.25">
      <c r="A24" s="48">
        <v>44830</v>
      </c>
      <c r="B24" s="52" t="s">
        <v>101</v>
      </c>
      <c r="C24" s="39"/>
      <c r="D24" s="39"/>
      <c r="E24" s="39"/>
    </row>
    <row r="25" spans="1:5" ht="30" x14ac:dyDescent="0.25">
      <c r="A25" s="48">
        <v>44831</v>
      </c>
      <c r="B25" s="52" t="s">
        <v>102</v>
      </c>
      <c r="C25" s="39"/>
      <c r="D25" s="39"/>
      <c r="E25" s="39" t="s">
        <v>27</v>
      </c>
    </row>
    <row r="26" spans="1:5" x14ac:dyDescent="0.25">
      <c r="A26" s="48">
        <v>44832</v>
      </c>
      <c r="B26" s="52" t="s">
        <v>103</v>
      </c>
      <c r="C26" s="39"/>
      <c r="D26" s="39"/>
      <c r="E26" s="39"/>
    </row>
    <row r="27" spans="1:5" x14ac:dyDescent="0.25">
      <c r="A27" s="48">
        <v>44833</v>
      </c>
      <c r="B27" s="52" t="s">
        <v>70</v>
      </c>
      <c r="C27" s="39"/>
      <c r="D27" s="39"/>
      <c r="E27" s="49">
        <v>0.10416666666666667</v>
      </c>
    </row>
    <row r="28" spans="1:5" x14ac:dyDescent="0.25">
      <c r="A28" s="48">
        <v>44834</v>
      </c>
      <c r="B28" s="52" t="s">
        <v>8</v>
      </c>
      <c r="C28" s="39"/>
      <c r="D28" s="39"/>
      <c r="E28" s="39" t="s">
        <v>27</v>
      </c>
    </row>
    <row r="29" spans="1:5" x14ac:dyDescent="0.25">
      <c r="A29" s="46">
        <v>44835</v>
      </c>
      <c r="B29" s="52" t="s">
        <v>104</v>
      </c>
      <c r="C29" s="39"/>
      <c r="D29" s="39"/>
      <c r="E29" s="49">
        <v>0.1111111111111111</v>
      </c>
    </row>
    <row r="30" spans="1:5" x14ac:dyDescent="0.25">
      <c r="A30" s="46">
        <v>44836</v>
      </c>
      <c r="B30" s="52" t="s">
        <v>9</v>
      </c>
      <c r="C30" s="39"/>
      <c r="D30" s="39"/>
      <c r="E30" s="39"/>
    </row>
    <row r="32" spans="1:5" x14ac:dyDescent="0.25">
      <c r="A32" s="53" t="s">
        <v>83</v>
      </c>
      <c r="B32" s="53" t="s">
        <v>35</v>
      </c>
    </row>
  </sheetData>
  <mergeCells count="5">
    <mergeCell ref="A5:A7"/>
    <mergeCell ref="B5:B7"/>
    <mergeCell ref="C5:C7"/>
    <mergeCell ref="D5:D7"/>
    <mergeCell ref="E5:E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zoomScale="85" zoomScaleNormal="85" workbookViewId="0">
      <selection activeCell="B22" sqref="B22"/>
    </sheetView>
  </sheetViews>
  <sheetFormatPr defaultRowHeight="15" x14ac:dyDescent="0.25"/>
  <cols>
    <col min="1" max="1" width="37.5703125" style="41" bestFit="1" customWidth="1"/>
    <col min="2" max="2" width="40.5703125" style="41" bestFit="1" customWidth="1"/>
    <col min="3" max="3" width="9.140625" style="41"/>
    <col min="4" max="4" width="34" style="41" bestFit="1" customWidth="1"/>
    <col min="5" max="5" width="12.5703125" style="41" customWidth="1"/>
    <col min="6" max="6" width="42.85546875" style="41" customWidth="1"/>
    <col min="7" max="7" width="9.140625" style="41"/>
    <col min="8" max="8" width="13.85546875" style="41" bestFit="1" customWidth="1"/>
    <col min="9" max="9" width="15.140625" style="41" bestFit="1" customWidth="1"/>
    <col min="10" max="10" width="15.140625" style="41" customWidth="1"/>
    <col min="11" max="11" width="29.42578125" style="41" bestFit="1" customWidth="1"/>
    <col min="12" max="13" width="9.140625" style="41"/>
    <col min="14" max="14" width="11" style="41" bestFit="1" customWidth="1"/>
    <col min="15" max="15" width="11.140625" style="41" bestFit="1" customWidth="1"/>
    <col min="16" max="16" width="9.140625" style="41"/>
    <col min="17" max="17" width="10.7109375" style="41" bestFit="1" customWidth="1"/>
    <col min="18" max="16384" width="9.140625" style="41"/>
  </cols>
  <sheetData>
    <row r="1" spans="1:19" ht="30" x14ac:dyDescent="0.25">
      <c r="A1" s="38" t="s">
        <v>5</v>
      </c>
      <c r="B1" s="38" t="s">
        <v>2</v>
      </c>
      <c r="C1" s="38" t="s">
        <v>11</v>
      </c>
      <c r="D1" s="38" t="s">
        <v>85</v>
      </c>
      <c r="E1" s="38" t="s">
        <v>133</v>
      </c>
      <c r="F1" s="38" t="s">
        <v>87</v>
      </c>
      <c r="G1" s="38" t="s">
        <v>13</v>
      </c>
      <c r="H1" s="38" t="s">
        <v>25</v>
      </c>
      <c r="I1" s="59" t="s">
        <v>57</v>
      </c>
      <c r="J1" s="59"/>
      <c r="K1" s="38" t="s">
        <v>58</v>
      </c>
      <c r="L1" s="38" t="s">
        <v>59</v>
      </c>
      <c r="M1" s="38"/>
      <c r="N1" s="38" t="s">
        <v>14</v>
      </c>
    </row>
    <row r="2" spans="1:19" x14ac:dyDescent="0.25">
      <c r="A2" s="44">
        <v>44813</v>
      </c>
      <c r="B2" s="40" t="s">
        <v>0</v>
      </c>
      <c r="C2" s="60" t="s">
        <v>12</v>
      </c>
      <c r="D2" s="42"/>
      <c r="E2" s="61"/>
      <c r="F2" s="57"/>
      <c r="G2" s="42" t="s">
        <v>15</v>
      </c>
      <c r="H2" s="42"/>
      <c r="I2" s="56" t="s">
        <v>88</v>
      </c>
      <c r="J2" s="56" t="s">
        <v>127</v>
      </c>
      <c r="K2" s="62" t="s">
        <v>126</v>
      </c>
      <c r="L2" s="63" t="s">
        <v>89</v>
      </c>
      <c r="M2" s="64"/>
      <c r="N2" s="65"/>
    </row>
    <row r="3" spans="1:19" ht="45" customHeight="1" x14ac:dyDescent="0.25">
      <c r="A3" s="46">
        <v>44814</v>
      </c>
      <c r="B3" s="42" t="s">
        <v>1</v>
      </c>
      <c r="C3" s="42"/>
      <c r="D3" s="75" t="s">
        <v>91</v>
      </c>
      <c r="E3" s="72">
        <v>440</v>
      </c>
      <c r="F3" s="73" t="s">
        <v>134</v>
      </c>
      <c r="G3" s="42"/>
      <c r="H3" s="42"/>
      <c r="I3" s="42"/>
      <c r="J3" s="42"/>
      <c r="K3" s="42"/>
      <c r="L3" s="42"/>
      <c r="M3" s="42"/>
      <c r="N3" s="42"/>
    </row>
    <row r="4" spans="1:19" ht="21" x14ac:dyDescent="0.25">
      <c r="A4" s="46">
        <v>44815</v>
      </c>
      <c r="B4" s="42" t="s">
        <v>1</v>
      </c>
      <c r="C4" s="42"/>
      <c r="D4" s="75"/>
      <c r="E4" s="71"/>
      <c r="F4" s="71"/>
      <c r="G4" s="42"/>
      <c r="H4" s="42"/>
      <c r="I4" s="42"/>
      <c r="J4" s="42"/>
      <c r="K4" s="42"/>
      <c r="L4" s="42"/>
      <c r="M4" s="42"/>
      <c r="N4" s="42"/>
    </row>
    <row r="5" spans="1:19" ht="36" customHeight="1" x14ac:dyDescent="0.25">
      <c r="A5" s="69">
        <v>44816</v>
      </c>
      <c r="B5" s="37" t="s">
        <v>21</v>
      </c>
      <c r="C5" s="37"/>
      <c r="D5" s="76" t="s">
        <v>92</v>
      </c>
      <c r="E5" s="78">
        <v>444.06</v>
      </c>
      <c r="F5" s="70" t="s">
        <v>135</v>
      </c>
      <c r="G5" s="37" t="s">
        <v>15</v>
      </c>
      <c r="H5" s="37"/>
      <c r="I5" s="56" t="s">
        <v>132</v>
      </c>
      <c r="J5" s="56" t="s">
        <v>129</v>
      </c>
      <c r="K5" s="62" t="s">
        <v>117</v>
      </c>
      <c r="L5" s="63" t="s">
        <v>27</v>
      </c>
      <c r="M5" s="64" t="s">
        <v>12</v>
      </c>
      <c r="N5" s="66">
        <v>1088.6400000000001</v>
      </c>
      <c r="O5" s="67" t="s">
        <v>10</v>
      </c>
    </row>
    <row r="6" spans="1:19" ht="21" x14ac:dyDescent="0.25">
      <c r="A6" s="48">
        <v>44817</v>
      </c>
      <c r="B6" s="42" t="s">
        <v>3</v>
      </c>
      <c r="C6" s="42"/>
      <c r="D6" s="76"/>
      <c r="E6" s="70"/>
      <c r="F6" s="70"/>
      <c r="G6" s="42"/>
      <c r="H6" s="42"/>
      <c r="I6" s="42"/>
      <c r="J6" s="42"/>
      <c r="K6" s="42"/>
      <c r="L6" s="42"/>
      <c r="M6" s="42"/>
      <c r="N6" s="42"/>
    </row>
    <row r="7" spans="1:19" ht="42" customHeight="1" x14ac:dyDescent="0.25">
      <c r="A7" s="48">
        <v>44818</v>
      </c>
      <c r="B7" s="42" t="s">
        <v>3</v>
      </c>
      <c r="C7" s="42"/>
      <c r="D7" s="76"/>
      <c r="E7" s="70"/>
      <c r="F7" s="70"/>
      <c r="G7" s="42" t="s">
        <v>23</v>
      </c>
      <c r="H7" s="42" t="s">
        <v>24</v>
      </c>
      <c r="I7" s="42" t="s">
        <v>37</v>
      </c>
      <c r="J7" s="42"/>
      <c r="K7" s="42" t="s">
        <v>66</v>
      </c>
      <c r="L7" s="42"/>
      <c r="M7" s="42"/>
      <c r="N7" s="42"/>
    </row>
    <row r="8" spans="1:19" ht="21" x14ac:dyDescent="0.25">
      <c r="A8" s="48">
        <v>44818</v>
      </c>
      <c r="B8" s="42" t="s">
        <v>94</v>
      </c>
      <c r="C8" s="42">
        <v>200</v>
      </c>
      <c r="D8" s="76"/>
      <c r="E8" s="70"/>
      <c r="F8" s="70"/>
      <c r="G8" s="42"/>
      <c r="H8" s="42"/>
      <c r="I8" s="42"/>
      <c r="J8" s="42"/>
      <c r="K8" s="42"/>
      <c r="L8" s="42"/>
      <c r="M8" s="42"/>
      <c r="N8" s="42"/>
    </row>
    <row r="9" spans="1:19" ht="60" x14ac:dyDescent="0.25">
      <c r="A9" s="48">
        <v>44818</v>
      </c>
      <c r="B9" s="42" t="s">
        <v>95</v>
      </c>
      <c r="C9" s="42"/>
      <c r="D9" s="75" t="s">
        <v>137</v>
      </c>
      <c r="E9" s="72">
        <v>252.73</v>
      </c>
      <c r="F9" s="73" t="s">
        <v>138</v>
      </c>
      <c r="G9" s="42" t="s">
        <v>23</v>
      </c>
      <c r="H9" s="49">
        <v>0.14583333333333334</v>
      </c>
      <c r="I9" s="42" t="s">
        <v>38</v>
      </c>
      <c r="J9" s="42"/>
      <c r="K9" s="42" t="s">
        <v>65</v>
      </c>
      <c r="L9" s="42"/>
      <c r="M9" s="42"/>
      <c r="N9" s="42"/>
    </row>
    <row r="10" spans="1:19" ht="21" x14ac:dyDescent="0.25">
      <c r="A10" s="48">
        <v>44819</v>
      </c>
      <c r="B10" s="42" t="s">
        <v>29</v>
      </c>
      <c r="C10" s="42"/>
      <c r="D10" s="75"/>
      <c r="E10" s="72"/>
      <c r="F10" s="73"/>
      <c r="G10" s="42"/>
      <c r="H10" s="42"/>
      <c r="I10" s="42"/>
      <c r="J10" s="42"/>
      <c r="K10" s="42"/>
      <c r="L10" s="42"/>
      <c r="M10" s="42"/>
      <c r="N10" s="42"/>
    </row>
    <row r="11" spans="1:19" ht="21" x14ac:dyDescent="0.25">
      <c r="A11" s="48">
        <v>44819</v>
      </c>
      <c r="B11" s="42" t="s">
        <v>96</v>
      </c>
      <c r="C11" s="42" t="s">
        <v>139</v>
      </c>
      <c r="D11" s="77"/>
      <c r="E11" s="42"/>
      <c r="F11" s="42"/>
      <c r="G11" s="42" t="s">
        <v>23</v>
      </c>
      <c r="H11" s="49">
        <v>9.0277777777777776E-2</v>
      </c>
      <c r="I11" s="42" t="s">
        <v>40</v>
      </c>
      <c r="J11" s="42"/>
      <c r="K11" s="42" t="s">
        <v>63</v>
      </c>
      <c r="L11" s="42"/>
      <c r="M11" s="42"/>
      <c r="N11" s="42"/>
    </row>
    <row r="12" spans="1:19" ht="21" x14ac:dyDescent="0.25">
      <c r="A12" s="48">
        <v>44820</v>
      </c>
      <c r="B12" s="42" t="s">
        <v>97</v>
      </c>
      <c r="C12" s="42" t="s">
        <v>43</v>
      </c>
      <c r="D12" s="77"/>
      <c r="E12" s="42"/>
      <c r="F12" s="42"/>
      <c r="G12" s="42" t="s">
        <v>23</v>
      </c>
      <c r="H12" s="49">
        <v>6.25E-2</v>
      </c>
      <c r="I12" s="42" t="s">
        <v>44</v>
      </c>
      <c r="J12" s="42"/>
      <c r="K12" s="42" t="s">
        <v>68</v>
      </c>
      <c r="L12" s="42"/>
      <c r="M12" s="42"/>
      <c r="N12" s="42"/>
    </row>
    <row r="13" spans="1:19" ht="21" x14ac:dyDescent="0.25">
      <c r="A13" s="46">
        <v>44821</v>
      </c>
      <c r="B13" s="42" t="s">
        <v>6</v>
      </c>
      <c r="C13" s="42"/>
      <c r="D13" s="77"/>
      <c r="E13" s="42"/>
      <c r="F13" s="42"/>
      <c r="G13" s="42"/>
      <c r="H13" s="42"/>
      <c r="I13" s="42"/>
      <c r="J13" s="42"/>
      <c r="K13" s="42"/>
      <c r="L13" s="42"/>
      <c r="M13" s="42"/>
      <c r="N13" s="42"/>
      <c r="S13" s="41">
        <v>6000</v>
      </c>
    </row>
    <row r="14" spans="1:19" ht="21" x14ac:dyDescent="0.25">
      <c r="A14" s="46">
        <v>44822</v>
      </c>
      <c r="B14" s="42" t="s">
        <v>98</v>
      </c>
      <c r="C14" s="42" t="s">
        <v>46</v>
      </c>
      <c r="D14" s="77"/>
      <c r="E14" s="42"/>
      <c r="F14" s="42"/>
      <c r="G14" s="42" t="s">
        <v>23</v>
      </c>
      <c r="H14" s="42" t="s">
        <v>30</v>
      </c>
      <c r="I14" s="42" t="s">
        <v>44</v>
      </c>
      <c r="J14" s="42"/>
      <c r="K14" s="42" t="s">
        <v>67</v>
      </c>
      <c r="L14" s="42"/>
      <c r="M14" s="42"/>
      <c r="N14" s="42"/>
      <c r="S14" s="41">
        <v>6000</v>
      </c>
    </row>
    <row r="15" spans="1:19" ht="21" x14ac:dyDescent="0.25">
      <c r="A15" s="50">
        <v>44823</v>
      </c>
      <c r="B15" s="42" t="s">
        <v>99</v>
      </c>
      <c r="C15" s="42" t="s">
        <v>31</v>
      </c>
      <c r="D15" s="77"/>
      <c r="E15" s="42"/>
      <c r="F15" s="42"/>
      <c r="G15" s="42" t="s">
        <v>23</v>
      </c>
      <c r="H15" s="42" t="s">
        <v>27</v>
      </c>
      <c r="I15" s="42" t="s">
        <v>44</v>
      </c>
      <c r="J15" s="42"/>
      <c r="K15" s="42" t="s">
        <v>69</v>
      </c>
      <c r="L15" s="42"/>
      <c r="M15" s="42"/>
      <c r="N15" s="42"/>
      <c r="S15" s="41">
        <v>2000</v>
      </c>
    </row>
    <row r="16" spans="1:19" ht="60" x14ac:dyDescent="0.25">
      <c r="A16" s="50">
        <v>44824</v>
      </c>
      <c r="B16" s="42" t="s">
        <v>32</v>
      </c>
      <c r="C16" s="42" t="s">
        <v>33</v>
      </c>
      <c r="D16" s="75" t="s">
        <v>84</v>
      </c>
      <c r="E16" s="79">
        <v>1121.4000000000001</v>
      </c>
      <c r="F16" s="74" t="s">
        <v>86</v>
      </c>
      <c r="G16" s="42" t="s">
        <v>23</v>
      </c>
      <c r="H16" s="42" t="s">
        <v>34</v>
      </c>
      <c r="I16" s="42" t="s">
        <v>40</v>
      </c>
      <c r="J16" s="42"/>
      <c r="K16" s="42" t="s">
        <v>64</v>
      </c>
      <c r="L16" s="42"/>
      <c r="M16" s="42"/>
      <c r="N16" s="42"/>
      <c r="S16" s="41">
        <v>6000</v>
      </c>
    </row>
    <row r="17" spans="1:15" x14ac:dyDescent="0.25">
      <c r="A17" s="51">
        <v>44825</v>
      </c>
      <c r="B17" s="42" t="s">
        <v>60</v>
      </c>
      <c r="C17" s="42"/>
      <c r="D17" s="71"/>
      <c r="E17" s="71"/>
      <c r="F17" s="71"/>
      <c r="G17" s="42"/>
      <c r="H17" s="42"/>
      <c r="I17" s="42"/>
      <c r="J17" s="42"/>
      <c r="K17" s="42"/>
      <c r="L17" s="42"/>
      <c r="M17" s="42"/>
      <c r="N17" s="42"/>
    </row>
    <row r="18" spans="1:15" x14ac:dyDescent="0.25">
      <c r="A18" s="48">
        <v>44826</v>
      </c>
      <c r="B18" s="42" t="s">
        <v>7</v>
      </c>
      <c r="C18" s="42"/>
      <c r="D18" s="71"/>
      <c r="E18" s="71"/>
      <c r="F18" s="71"/>
      <c r="G18" s="42"/>
      <c r="H18" s="42"/>
      <c r="I18" s="42"/>
      <c r="J18" s="42"/>
      <c r="K18" s="42"/>
      <c r="L18" s="42"/>
      <c r="M18" s="42"/>
      <c r="N18" s="42"/>
    </row>
    <row r="19" spans="1:15" x14ac:dyDescent="0.25">
      <c r="A19" s="48">
        <v>44827</v>
      </c>
      <c r="B19" s="42" t="s">
        <v>7</v>
      </c>
      <c r="C19" s="42"/>
      <c r="D19" s="71"/>
      <c r="E19" s="71"/>
      <c r="F19" s="71"/>
      <c r="G19" s="42"/>
      <c r="H19" s="42"/>
      <c r="I19" s="42"/>
      <c r="J19" s="42"/>
      <c r="K19" s="42"/>
      <c r="L19" s="42"/>
      <c r="M19" s="42"/>
      <c r="N19" s="42"/>
    </row>
    <row r="20" spans="1:15" x14ac:dyDescent="0.25">
      <c r="A20" s="46">
        <v>44828</v>
      </c>
      <c r="B20" s="42" t="s">
        <v>49</v>
      </c>
      <c r="C20" s="42"/>
      <c r="D20" s="71"/>
      <c r="E20" s="71"/>
      <c r="F20" s="71"/>
      <c r="G20" s="42"/>
      <c r="H20" s="42"/>
      <c r="I20" s="42"/>
      <c r="J20" s="42"/>
      <c r="K20" s="42"/>
      <c r="L20" s="42"/>
      <c r="M20" s="42"/>
      <c r="N20" s="42"/>
    </row>
    <row r="21" spans="1:15" x14ac:dyDescent="0.25">
      <c r="A21" s="46">
        <v>44829</v>
      </c>
      <c r="B21" s="42" t="s">
        <v>7</v>
      </c>
      <c r="C21" s="42"/>
      <c r="D21" s="71"/>
      <c r="E21" s="71"/>
      <c r="F21" s="71"/>
      <c r="G21" s="42"/>
      <c r="H21" s="42"/>
      <c r="I21" s="56"/>
      <c r="J21" s="56"/>
      <c r="K21" s="62"/>
      <c r="L21" s="63"/>
      <c r="M21" s="64"/>
      <c r="N21" s="65"/>
      <c r="O21" s="67"/>
    </row>
    <row r="22" spans="1:15" ht="135" x14ac:dyDescent="0.25">
      <c r="A22" s="48">
        <v>44830</v>
      </c>
      <c r="B22" s="58" t="s">
        <v>118</v>
      </c>
      <c r="C22" s="42"/>
      <c r="D22" s="42" t="s">
        <v>136</v>
      </c>
      <c r="E22" s="42"/>
      <c r="F22" s="42"/>
      <c r="G22" s="42"/>
      <c r="H22" s="42"/>
      <c r="I22" s="56" t="s">
        <v>131</v>
      </c>
      <c r="J22" s="56" t="s">
        <v>128</v>
      </c>
      <c r="K22" s="62" t="s">
        <v>119</v>
      </c>
      <c r="L22" s="63">
        <v>0.12847222222222224</v>
      </c>
      <c r="M22" s="64"/>
      <c r="N22" s="66">
        <v>626.84</v>
      </c>
    </row>
    <row r="23" spans="1:15" ht="30" x14ac:dyDescent="0.25">
      <c r="A23" s="48">
        <v>44831</v>
      </c>
      <c r="B23" s="58" t="s">
        <v>102</v>
      </c>
      <c r="C23" s="42" t="s">
        <v>55</v>
      </c>
      <c r="D23" s="42"/>
      <c r="E23" s="42"/>
      <c r="F23" s="42"/>
      <c r="G23" s="42" t="s">
        <v>23</v>
      </c>
      <c r="H23" s="42" t="s">
        <v>27</v>
      </c>
      <c r="I23" s="42" t="s">
        <v>54</v>
      </c>
      <c r="J23" s="42"/>
      <c r="K23" s="42" t="s">
        <v>71</v>
      </c>
      <c r="L23" s="42"/>
      <c r="M23" s="42"/>
      <c r="N23" s="42"/>
    </row>
    <row r="24" spans="1:15" x14ac:dyDescent="0.25">
      <c r="A24" s="48">
        <v>44832</v>
      </c>
      <c r="B24" s="58" t="s">
        <v>103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</row>
    <row r="25" spans="1:15" x14ac:dyDescent="0.25">
      <c r="A25" s="48">
        <v>44833</v>
      </c>
      <c r="B25" s="58" t="s">
        <v>70</v>
      </c>
      <c r="C25" s="42" t="s">
        <v>73</v>
      </c>
      <c r="D25" s="42"/>
      <c r="E25" s="42"/>
      <c r="F25" s="42"/>
      <c r="G25" s="42" t="s">
        <v>23</v>
      </c>
      <c r="H25" s="49">
        <v>0.10416666666666667</v>
      </c>
      <c r="I25" s="42" t="s">
        <v>74</v>
      </c>
      <c r="J25" s="42"/>
      <c r="K25" s="42" t="s">
        <v>75</v>
      </c>
      <c r="L25" s="42"/>
      <c r="M25" s="42"/>
      <c r="N25" s="42"/>
    </row>
    <row r="26" spans="1:15" x14ac:dyDescent="0.25">
      <c r="A26" s="48">
        <v>44834</v>
      </c>
      <c r="B26" s="58" t="s">
        <v>8</v>
      </c>
      <c r="C26" s="42" t="s">
        <v>77</v>
      </c>
      <c r="D26" s="42"/>
      <c r="E26" s="42"/>
      <c r="F26" s="42"/>
      <c r="G26" s="42" t="s">
        <v>23</v>
      </c>
      <c r="H26" s="42" t="s">
        <v>27</v>
      </c>
      <c r="I26" s="42" t="s">
        <v>78</v>
      </c>
      <c r="J26" s="42"/>
      <c r="K26" s="42" t="s">
        <v>79</v>
      </c>
      <c r="L26" s="42"/>
      <c r="M26" s="42"/>
      <c r="N26" s="42"/>
    </row>
    <row r="27" spans="1:15" x14ac:dyDescent="0.25">
      <c r="A27" s="46">
        <v>44835</v>
      </c>
      <c r="B27" s="58" t="s">
        <v>104</v>
      </c>
      <c r="C27" s="42" t="s">
        <v>81</v>
      </c>
      <c r="D27" s="42"/>
      <c r="E27" s="42"/>
      <c r="F27" s="42"/>
      <c r="G27" s="42" t="s">
        <v>23</v>
      </c>
      <c r="H27" s="49">
        <v>0.1111111111111111</v>
      </c>
      <c r="I27" s="42" t="s">
        <v>82</v>
      </c>
      <c r="J27" s="42"/>
      <c r="K27" s="42"/>
      <c r="L27" s="42"/>
      <c r="M27" s="42"/>
      <c r="N27" s="42"/>
    </row>
    <row r="28" spans="1:15" x14ac:dyDescent="0.25">
      <c r="A28" s="46">
        <v>44836</v>
      </c>
      <c r="B28" s="58" t="s">
        <v>9</v>
      </c>
      <c r="C28" s="42"/>
      <c r="D28" s="42"/>
      <c r="E28" s="42"/>
      <c r="F28" s="42"/>
      <c r="G28" s="42"/>
      <c r="H28" s="42"/>
      <c r="I28" s="56" t="s">
        <v>88</v>
      </c>
      <c r="J28" s="56"/>
      <c r="K28" s="62" t="s">
        <v>130</v>
      </c>
      <c r="L28" s="63"/>
      <c r="M28" s="64"/>
      <c r="N28" s="65"/>
    </row>
    <row r="30" spans="1:15" x14ac:dyDescent="0.25">
      <c r="A30" s="68" t="s">
        <v>83</v>
      </c>
      <c r="B30" s="68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J7" sqref="J7"/>
    </sheetView>
  </sheetViews>
  <sheetFormatPr defaultRowHeight="15" x14ac:dyDescent="0.25"/>
  <cols>
    <col min="1" max="1" width="15.42578125" bestFit="1" customWidth="1"/>
    <col min="2" max="2" width="15.42578125" style="15" customWidth="1"/>
    <col min="3" max="3" width="16.7109375" style="15" bestFit="1" customWidth="1"/>
    <col min="4" max="5" width="16.7109375" style="15" customWidth="1"/>
    <col min="6" max="6" width="15.42578125" bestFit="1" customWidth="1"/>
    <col min="7" max="7" width="13.5703125" bestFit="1" customWidth="1"/>
    <col min="8" max="8" width="10.5703125" bestFit="1" customWidth="1"/>
    <col min="9" max="9" width="12.5703125" bestFit="1" customWidth="1"/>
    <col min="10" max="10" width="12.140625" bestFit="1" customWidth="1"/>
    <col min="12" max="12" width="12.140625" bestFit="1" customWidth="1"/>
  </cols>
  <sheetData>
    <row r="1" spans="1:12" s="85" customFormat="1" x14ac:dyDescent="0.25">
      <c r="A1" s="55" t="s">
        <v>143</v>
      </c>
      <c r="B1" s="55" t="s">
        <v>149</v>
      </c>
      <c r="C1" s="55" t="s">
        <v>150</v>
      </c>
      <c r="D1" s="55" t="s">
        <v>152</v>
      </c>
      <c r="E1" s="55" t="s">
        <v>154</v>
      </c>
      <c r="F1" s="55" t="s">
        <v>144</v>
      </c>
      <c r="G1" s="55" t="s">
        <v>145</v>
      </c>
      <c r="H1" s="55" t="s">
        <v>146</v>
      </c>
      <c r="I1" s="55" t="s">
        <v>147</v>
      </c>
      <c r="J1" s="55" t="s">
        <v>148</v>
      </c>
    </row>
    <row r="2" spans="1:12" x14ac:dyDescent="0.25">
      <c r="A2" t="s">
        <v>142</v>
      </c>
      <c r="B2" s="15">
        <v>1149328462</v>
      </c>
      <c r="C2" s="15" t="s">
        <v>151</v>
      </c>
      <c r="D2" s="15" t="s">
        <v>153</v>
      </c>
      <c r="E2" s="15" t="s">
        <v>155</v>
      </c>
      <c r="F2" s="15" t="s">
        <v>156</v>
      </c>
      <c r="G2" t="s">
        <v>157</v>
      </c>
      <c r="H2" s="86">
        <v>0</v>
      </c>
      <c r="I2" s="86">
        <v>2133</v>
      </c>
      <c r="J2" s="86">
        <f>I2+H2</f>
        <v>2133</v>
      </c>
    </row>
    <row r="3" spans="1:12" x14ac:dyDescent="0.25">
      <c r="A3" t="s">
        <v>142</v>
      </c>
      <c r="B3" s="15">
        <v>1149328518</v>
      </c>
      <c r="C3" s="15" t="s">
        <v>151</v>
      </c>
      <c r="D3" s="15" t="s">
        <v>153</v>
      </c>
      <c r="E3" s="15" t="s">
        <v>155</v>
      </c>
      <c r="F3" s="15" t="s">
        <v>156</v>
      </c>
      <c r="G3" t="s">
        <v>157</v>
      </c>
      <c r="H3" s="86">
        <v>0</v>
      </c>
      <c r="I3" s="86">
        <v>2133</v>
      </c>
      <c r="J3" s="86">
        <f>I3+H3</f>
        <v>2133</v>
      </c>
    </row>
    <row r="4" spans="1:12" x14ac:dyDescent="0.25">
      <c r="A4" t="s">
        <v>158</v>
      </c>
      <c r="B4" s="15" t="s">
        <v>159</v>
      </c>
      <c r="C4" s="15" t="s">
        <v>162</v>
      </c>
      <c r="D4" s="15" t="s">
        <v>164</v>
      </c>
      <c r="E4" s="15" t="s">
        <v>155</v>
      </c>
      <c r="F4" s="15" t="s">
        <v>160</v>
      </c>
      <c r="G4" s="15" t="s">
        <v>161</v>
      </c>
      <c r="H4" s="86">
        <f>(3.1+48.62)*5.9</f>
        <v>305.14800000000002</v>
      </c>
      <c r="I4" s="86">
        <v>1633.69</v>
      </c>
      <c r="J4" s="86">
        <f>I4+H4</f>
        <v>1938.8380000000002</v>
      </c>
    </row>
    <row r="5" spans="1:12" x14ac:dyDescent="0.25">
      <c r="A5" t="s">
        <v>158</v>
      </c>
      <c r="B5" s="15" t="s">
        <v>163</v>
      </c>
      <c r="C5" s="15" t="s">
        <v>162</v>
      </c>
      <c r="D5" s="15" t="s">
        <v>164</v>
      </c>
      <c r="E5" s="15" t="s">
        <v>155</v>
      </c>
      <c r="F5" s="15" t="s">
        <v>160</v>
      </c>
      <c r="G5" s="15" t="s">
        <v>161</v>
      </c>
      <c r="H5" s="86">
        <v>302.64999999999998</v>
      </c>
      <c r="I5" s="86">
        <v>1633.69</v>
      </c>
      <c r="J5" s="86">
        <f>I5+H5</f>
        <v>1936.3400000000001</v>
      </c>
      <c r="L5" s="87"/>
    </row>
    <row r="6" spans="1:12" x14ac:dyDescent="0.25">
      <c r="H6" s="87">
        <f>SUM(H2:H5)</f>
        <v>607.798</v>
      </c>
      <c r="I6" s="87">
        <f>SUM(I2:I5)</f>
        <v>7533.380000000001</v>
      </c>
      <c r="J6" s="87">
        <f>SUM(J2:J5)</f>
        <v>8141.1779999999999</v>
      </c>
      <c r="L6" s="87"/>
    </row>
    <row r="7" spans="1:12" x14ac:dyDescent="0.25">
      <c r="J7" s="87">
        <f>J6/8</f>
        <v>1017.64725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zoomScale="145" zoomScaleNormal="145" workbookViewId="0">
      <selection activeCell="H1" sqref="H1"/>
    </sheetView>
  </sheetViews>
  <sheetFormatPr defaultRowHeight="15" x14ac:dyDescent="0.25"/>
  <cols>
    <col min="1" max="1" width="12.5703125" style="17" bestFit="1" customWidth="1"/>
    <col min="2" max="2" width="9.28515625" style="17" bestFit="1" customWidth="1"/>
    <col min="3" max="3" width="9.140625" style="17"/>
    <col min="4" max="4" width="15.28515625" style="17" customWidth="1"/>
    <col min="5" max="5" width="13.28515625" style="17" bestFit="1" customWidth="1"/>
    <col min="6" max="6" width="12.28515625" style="17" bestFit="1" customWidth="1"/>
    <col min="7" max="7" width="10.7109375" style="17" bestFit="1" customWidth="1"/>
    <col min="8" max="8" width="20.7109375" style="17" customWidth="1"/>
    <col min="9" max="9" width="13.28515625" style="17" bestFit="1" customWidth="1"/>
    <col min="10" max="10" width="9.140625" style="17"/>
    <col min="11" max="11" width="12.28515625" style="17" bestFit="1" customWidth="1"/>
    <col min="12" max="16384" width="9.140625" style="17"/>
  </cols>
  <sheetData>
    <row r="1" spans="1:11" x14ac:dyDescent="0.25">
      <c r="A1" s="88" t="s">
        <v>180</v>
      </c>
      <c r="B1" s="88" t="s">
        <v>5</v>
      </c>
      <c r="C1" s="88" t="s">
        <v>170</v>
      </c>
      <c r="D1" s="88" t="s">
        <v>167</v>
      </c>
      <c r="E1" s="88" t="s">
        <v>14</v>
      </c>
      <c r="F1" s="88" t="s">
        <v>171</v>
      </c>
      <c r="H1" s="93" t="e">
        <f>SUM(F2:F8)</f>
        <v>#REF!</v>
      </c>
    </row>
    <row r="2" spans="1:11" x14ac:dyDescent="0.25">
      <c r="A2" s="136" t="s">
        <v>178</v>
      </c>
      <c r="B2" s="89">
        <v>44737</v>
      </c>
      <c r="C2" s="90" t="s">
        <v>168</v>
      </c>
      <c r="D2" s="90" t="s">
        <v>173</v>
      </c>
      <c r="E2" s="91">
        <f>(3669.36*0.06)+3669.36</f>
        <v>3889.5216</v>
      </c>
      <c r="F2" s="92">
        <f t="shared" ref="F2:F7" si="0">E2/8</f>
        <v>486.1902</v>
      </c>
      <c r="I2" s="93"/>
    </row>
    <row r="3" spans="1:11" x14ac:dyDescent="0.25">
      <c r="A3" s="136"/>
      <c r="B3" s="89">
        <v>44737</v>
      </c>
      <c r="C3" s="90" t="s">
        <v>169</v>
      </c>
      <c r="D3" s="90" t="s">
        <v>172</v>
      </c>
      <c r="E3" s="91">
        <f>6416.59+(6416.59*0.06)</f>
        <v>6801.5853999999999</v>
      </c>
      <c r="F3" s="92">
        <f t="shared" si="0"/>
        <v>850.19817499999999</v>
      </c>
      <c r="I3" s="93"/>
      <c r="K3" s="93"/>
    </row>
    <row r="4" spans="1:11" ht="25.5" x14ac:dyDescent="0.25">
      <c r="A4" s="136" t="s">
        <v>181</v>
      </c>
      <c r="B4" s="89">
        <v>44739</v>
      </c>
      <c r="C4" s="90" t="s">
        <v>162</v>
      </c>
      <c r="D4" s="90" t="s">
        <v>174</v>
      </c>
      <c r="E4" s="91">
        <v>1940</v>
      </c>
      <c r="F4" s="92">
        <f t="shared" si="0"/>
        <v>242.5</v>
      </c>
    </row>
    <row r="5" spans="1:11" ht="25.5" x14ac:dyDescent="0.25">
      <c r="A5" s="136"/>
      <c r="B5" s="89">
        <v>44739</v>
      </c>
      <c r="C5" s="90" t="s">
        <v>162</v>
      </c>
      <c r="D5" s="90" t="s">
        <v>175</v>
      </c>
      <c r="E5" s="91">
        <v>1940</v>
      </c>
      <c r="F5" s="92">
        <f t="shared" si="0"/>
        <v>242.5</v>
      </c>
      <c r="I5" s="93"/>
    </row>
    <row r="6" spans="1:11" x14ac:dyDescent="0.25">
      <c r="A6" s="136"/>
      <c r="B6" s="89">
        <v>44739</v>
      </c>
      <c r="C6" s="90" t="s">
        <v>184</v>
      </c>
      <c r="D6" s="90" t="s">
        <v>176</v>
      </c>
      <c r="E6" s="91">
        <v>2133</v>
      </c>
      <c r="F6" s="92">
        <f t="shared" si="0"/>
        <v>266.625</v>
      </c>
      <c r="G6" s="93"/>
    </row>
    <row r="7" spans="1:11" x14ac:dyDescent="0.25">
      <c r="A7" s="136"/>
      <c r="B7" s="89">
        <v>44739</v>
      </c>
      <c r="C7" s="90" t="s">
        <v>184</v>
      </c>
      <c r="D7" s="90" t="s">
        <v>177</v>
      </c>
      <c r="E7" s="91">
        <v>2133</v>
      </c>
      <c r="F7" s="92">
        <f t="shared" si="0"/>
        <v>266.625</v>
      </c>
    </row>
    <row r="8" spans="1:11" x14ac:dyDescent="0.25">
      <c r="A8" s="96" t="s">
        <v>85</v>
      </c>
      <c r="B8" s="94" t="s">
        <v>182</v>
      </c>
      <c r="C8" s="137" t="s">
        <v>183</v>
      </c>
      <c r="D8" s="138"/>
      <c r="E8" s="92" t="e">
        <f>SUM(Hospedagem!#REF!)</f>
        <v>#REF!</v>
      </c>
      <c r="F8" s="92" t="e">
        <f>E8/8</f>
        <v>#REF!</v>
      </c>
    </row>
  </sheetData>
  <mergeCells count="3">
    <mergeCell ref="A2:A3"/>
    <mergeCell ref="A4:A7"/>
    <mergeCell ref="C8:D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Planejamento</vt:lpstr>
      <vt:lpstr>Hospedagem</vt:lpstr>
      <vt:lpstr>Plan2</vt:lpstr>
      <vt:lpstr>Plan1</vt:lpstr>
      <vt:lpstr>Atividades</vt:lpstr>
      <vt:lpstr>Deslocamento proposto</vt:lpstr>
      <vt:lpstr>Carro</vt:lpstr>
      <vt:lpstr>Controles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Kopsch</dc:creator>
  <cp:lastModifiedBy>user</cp:lastModifiedBy>
  <dcterms:created xsi:type="dcterms:W3CDTF">2021-12-04T00:51:23Z</dcterms:created>
  <dcterms:modified xsi:type="dcterms:W3CDTF">2025-02-06T02:11:37Z</dcterms:modified>
</cp:coreProperties>
</file>